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fileSharing readOnlyRecommended="1"/>
  <workbookPr filterPrivacy="1" showInkAnnotation="0" codeName="ThisWorkbook"/>
  <xr:revisionPtr revIDLastSave="0" documentId="8_{D9B4571B-C243-4566-91D9-03D8EE427110}" xr6:coauthVersionLast="47" xr6:coauthVersionMax="47" xr10:uidLastSave="{00000000-0000-0000-0000-000000000000}"/>
  <bookViews>
    <workbookView xWindow="-110" yWindow="-110" windowWidth="19420" windowHeight="10420" tabRatio="624" xr2:uid="{00000000-000D-0000-FFFF-FFFF00000000}"/>
  </bookViews>
  <sheets>
    <sheet name="Front sheet" sheetId="142" r:id="rId1"/>
    <sheet name="Notes" sheetId="143" r:id="rId2"/>
    <sheet name="1. Outputs=&gt;" sheetId="149" r:id="rId3"/>
    <sheet name="1a Adjustment Allowance" sheetId="197" r:id="rId4"/>
    <sheet name="2. Calculate=&gt;" sheetId="151" r:id="rId5"/>
    <sheet name="2a Q1 Adjustment Component" sheetId="155" r:id="rId6"/>
    <sheet name="2b COVID Adjustment" sheetId="176" r:id="rId7"/>
    <sheet name="2c AWC adjustment" sheetId="180" r:id="rId8"/>
    <sheet name="2d Backwardation adjustment" sheetId="185" r:id="rId9"/>
    <sheet name="2e COVID true-up adjustment" sheetId="186" r:id="rId10"/>
    <sheet name="2f RO Ringfencing adjustment" sheetId="192" r:id="rId11"/>
    <sheet name="2g Debt related cost adjustment" sheetId="198" r:id="rId12"/>
    <sheet name="3. Inputs=&gt;" sheetId="150" r:id="rId13"/>
    <sheet name="3a Adjustment term" sheetId="172" r:id="rId14"/>
    <sheet name="3b Allowances" sheetId="156" r:id="rId15"/>
    <sheet name="3c Demand" sheetId="4" r:id="rId16"/>
    <sheet name="3d Electricity losses" sheetId="148" r:id="rId17"/>
    <sheet name="3e CPIH" sheetId="174" r:id="rId18"/>
    <sheet name="3f Cap levels" sheetId="177" r:id="rId19"/>
    <sheet name="3g UIG" sheetId="182" r:id="rId20"/>
    <sheet name="3h Unexpected SVT demand costs" sheetId="179" r:id="rId21"/>
    <sheet name="3i Backwardation (P7)" sheetId="184" r:id="rId22"/>
    <sheet name="3j  Additional COVID-19 costs" sheetId="191" r:id="rId23"/>
    <sheet name="3k CPIH &amp; Attrition" sheetId="187" r:id="rId24"/>
    <sheet name="3l RO Ringfencing" sheetId="193" r:id="rId25"/>
    <sheet name="3m ASC" sheetId="196" r:id="rId26"/>
    <sheet name="3n DRC" sheetId="199"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_123Graph_A" localSheetId="9" hidden="1">'[1]Model inputs'!#REF!</definedName>
    <definedName name="__123Graph_A" localSheetId="10" hidden="1">'[1]Model inputs'!#REF!</definedName>
    <definedName name="__123Graph_A" localSheetId="24" hidden="1">'[1]Model inputs'!#REF!</definedName>
    <definedName name="__123Graph_A" hidden="1">'[1]Model inputs'!#REF!</definedName>
    <definedName name="__123Graph_AALLTAX" localSheetId="9" hidden="1">'[2]Forecast data'!#REF!</definedName>
    <definedName name="__123Graph_AALLTAX" localSheetId="10" hidden="1">'[2]Forecast data'!#REF!</definedName>
    <definedName name="__123Graph_AALLTAX" localSheetId="24" hidden="1">'[2]Forecast data'!#REF!</definedName>
    <definedName name="__123Graph_AALLTAX" hidden="1">'[2]Forecast data'!#REF!</definedName>
    <definedName name="__123Graph_ACHGSPD1" localSheetId="9" hidden="1">'[3]CHGSPD19.FIN'!$B$10:$B$20</definedName>
    <definedName name="__123Graph_ACHGSPD1" localSheetId="10" hidden="1">'[4]CHGSPD19.FIN'!$B$10:$B$20</definedName>
    <definedName name="__123Graph_ACHGSPD1" localSheetId="23" hidden="1">'[3]CHGSPD19.FIN'!$B$10:$B$20</definedName>
    <definedName name="__123Graph_ACHGSPD1" localSheetId="24" hidden="1">'[4]CHGSPD19.FIN'!$B$10:$B$20</definedName>
    <definedName name="__123Graph_ACHGSPD1" hidden="1">'[3]CHGSPD19.FIN'!$B$10:$B$20</definedName>
    <definedName name="__123Graph_ACHGSPD2" localSheetId="9" hidden="1">'[3]CHGSPD19.FIN'!$E$11:$E$20</definedName>
    <definedName name="__123Graph_ACHGSPD2" localSheetId="10" hidden="1">'[4]CHGSPD19.FIN'!$E$11:$E$20</definedName>
    <definedName name="__123Graph_ACHGSPD2" localSheetId="23" hidden="1">'[3]CHGSPD19.FIN'!$E$11:$E$20</definedName>
    <definedName name="__123Graph_ACHGSPD2" localSheetId="24" hidden="1">'[4]CHGSPD19.FIN'!$E$11:$E$20</definedName>
    <definedName name="__123Graph_ACHGSPD2" hidden="1">'[3]CHGSPD19.FIN'!$E$11:$E$20</definedName>
    <definedName name="__123Graph_AEFF" hidden="1">'[5]T3 Page 1'!#REF!</definedName>
    <definedName name="__123Graph_AGR14PBF1" localSheetId="9" hidden="1">'[6]HIS19FIN(A)'!$AF$70:$AF$81</definedName>
    <definedName name="__123Graph_AGR14PBF1" localSheetId="10" hidden="1">'[7]HIS19FIN(A)'!$AF$70:$AF$81</definedName>
    <definedName name="__123Graph_AGR14PBF1" localSheetId="23" hidden="1">'[6]HIS19FIN(A)'!$AF$70:$AF$81</definedName>
    <definedName name="__123Graph_AGR14PBF1" localSheetId="24" hidden="1">'[7]HIS19FIN(A)'!$AF$70:$AF$81</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localSheetId="9" hidden="1">'[6]HIS19FIN(A)'!$K$59:$Q$59</definedName>
    <definedName name="__123Graph_ALBFFIN2" localSheetId="10" hidden="1">'[7]HIS19FIN(A)'!$K$59:$Q$59</definedName>
    <definedName name="__123Graph_ALBFFIN2" localSheetId="23" hidden="1">'[6]HIS19FIN(A)'!$K$59:$Q$59</definedName>
    <definedName name="__123Graph_ALBFFIN2" localSheetId="24" hidden="1">'[7]HIS19FIN(A)'!$K$59:$Q$59</definedName>
    <definedName name="__123Graph_ALBFFIN2" hidden="1">'[6]HIS19FIN(A)'!$K$59:$Q$59</definedName>
    <definedName name="__123Graph_ALBFHIC2" localSheetId="9" hidden="1">'[6]HIS19FIN(A)'!$D$59:$J$59</definedName>
    <definedName name="__123Graph_ALBFHIC2" localSheetId="10" hidden="1">'[7]HIS19FIN(A)'!$D$59:$J$59</definedName>
    <definedName name="__123Graph_ALBFHIC2" localSheetId="23" hidden="1">'[6]HIS19FIN(A)'!$D$59:$J$59</definedName>
    <definedName name="__123Graph_ALBFHIC2" localSheetId="24" hidden="1">'[7]HIS19FIN(A)'!$D$59:$J$59</definedName>
    <definedName name="__123Graph_ALBFHIC2" hidden="1">'[6]HIS19FIN(A)'!$D$59:$J$59</definedName>
    <definedName name="__123Graph_ALCB" localSheetId="9" hidden="1">'[6]HIS19FIN(A)'!$D$83:$I$83</definedName>
    <definedName name="__123Graph_ALCB" localSheetId="10" hidden="1">'[7]HIS19FIN(A)'!$D$83:$I$83</definedName>
    <definedName name="__123Graph_ALCB" localSheetId="23" hidden="1">'[6]HIS19FIN(A)'!$D$83:$I$83</definedName>
    <definedName name="__123Graph_ALCB" localSheetId="24" hidden="1">'[7]HIS19FIN(A)'!$D$83:$I$83</definedName>
    <definedName name="__123Graph_ALCB" hidden="1">'[6]HIS19FIN(A)'!$D$83:$I$83</definedName>
    <definedName name="__123Graph_ANACFIN" localSheetId="9" hidden="1">'[6]HIS19FIN(A)'!$K$97:$Q$97</definedName>
    <definedName name="__123Graph_ANACFIN" localSheetId="10" hidden="1">'[7]HIS19FIN(A)'!$K$97:$Q$97</definedName>
    <definedName name="__123Graph_ANACFIN" localSheetId="23" hidden="1">'[6]HIS19FIN(A)'!$K$97:$Q$97</definedName>
    <definedName name="__123Graph_ANACFIN" localSheetId="24" hidden="1">'[7]HIS19FIN(A)'!$K$97:$Q$97</definedName>
    <definedName name="__123Graph_ANACFIN" hidden="1">'[6]HIS19FIN(A)'!$K$97:$Q$97</definedName>
    <definedName name="__123Graph_ANACHIC" localSheetId="9" hidden="1">'[6]HIS19FIN(A)'!$D$97:$J$97</definedName>
    <definedName name="__123Graph_ANACHIC" localSheetId="10" hidden="1">'[7]HIS19FIN(A)'!$D$97:$J$97</definedName>
    <definedName name="__123Graph_ANACHIC" localSheetId="23" hidden="1">'[6]HIS19FIN(A)'!$D$97:$J$97</definedName>
    <definedName name="__123Graph_ANACHIC" localSheetId="24" hidden="1">'[7]HIS19FIN(A)'!$D$97:$J$97</definedName>
    <definedName name="__123Graph_ANACHIC" hidden="1">'[6]HIS19FIN(A)'!$D$97:$J$97</definedName>
    <definedName name="__123Graph_APIC" hidden="1">'[5]T3 Page 1'!#REF!</definedName>
    <definedName name="__123Graph_ATOBREV" hidden="1">'[2]Forecast data'!#REF!</definedName>
    <definedName name="__123Graph_ATOTAL" hidden="1">'[2]Forecast data'!#REF!</definedName>
    <definedName name="__123Graph_B" hidden="1">'[1]Model inputs'!#REF!</definedName>
    <definedName name="__123Graph_BCHGSPD1" localSheetId="9" hidden="1">'[3]CHGSPD19.FIN'!$H$10:$H$25</definedName>
    <definedName name="__123Graph_BCHGSPD1" localSheetId="10" hidden="1">'[4]CHGSPD19.FIN'!$H$10:$H$25</definedName>
    <definedName name="__123Graph_BCHGSPD1" localSheetId="23" hidden="1">'[3]CHGSPD19.FIN'!$H$10:$H$25</definedName>
    <definedName name="__123Graph_BCHGSPD1" localSheetId="24" hidden="1">'[4]CHGSPD19.FIN'!$H$10:$H$25</definedName>
    <definedName name="__123Graph_BCHGSPD1" hidden="1">'[3]CHGSPD19.FIN'!$H$10:$H$25</definedName>
    <definedName name="__123Graph_BCHGSPD2" localSheetId="9" hidden="1">'[3]CHGSPD19.FIN'!$I$11:$I$25</definedName>
    <definedName name="__123Graph_BCHGSPD2" localSheetId="10" hidden="1">'[4]CHGSPD19.FIN'!$I$11:$I$25</definedName>
    <definedName name="__123Graph_BCHGSPD2" localSheetId="23" hidden="1">'[3]CHGSPD19.FIN'!$I$11:$I$25</definedName>
    <definedName name="__123Graph_BCHGSPD2" localSheetId="24" hidden="1">'[4]CHGSPD19.FIN'!$I$11:$I$25</definedName>
    <definedName name="__123Graph_BCHGSPD2" hidden="1">'[3]CHGSPD19.FIN'!$I$11:$I$25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localSheetId="9" hidden="1">'[6]HIS19FIN(A)'!$D$79:$I$79</definedName>
    <definedName name="__123Graph_BLCB" localSheetId="10" hidden="1">'[7]HIS19FIN(A)'!$D$79:$I$79</definedName>
    <definedName name="__123Graph_BLCB" localSheetId="23" hidden="1">'[6]HIS19FIN(A)'!$D$79:$I$79</definedName>
    <definedName name="__123Graph_BLCB" localSheetId="24" hidden="1">'[7]HIS19FIN(A)'!$D$79:$I$79</definedName>
    <definedName name="__123Graph_BLCB" hidden="1">'[6]HIS19FIN(A)'!$D$79:$I$79</definedName>
    <definedName name="__123Graph_BPIC" hidden="1">'[5]T3 Page 1'!#REF!</definedName>
    <definedName name="__123Graph_BTOTAL" hidden="1">'[2]Forecast data'!#REF!</definedName>
    <definedName name="__123Graph_CACT13BUD" hidden="1">'[5]FC Page 1'!#REF!</definedName>
    <definedName name="__123Graph_CEFF" hidden="1">'[5]T3 Page 1'!#REF!</definedName>
    <definedName name="__123Graph_CGR14PBF1" localSheetId="9" hidden="1">'[6]HIS19FIN(A)'!$AK$70:$AK$81</definedName>
    <definedName name="__123Graph_CGR14PBF1" localSheetId="10" hidden="1">'[7]HIS19FIN(A)'!$AK$70:$AK$81</definedName>
    <definedName name="__123Graph_CGR14PBF1" localSheetId="23" hidden="1">'[6]HIS19FIN(A)'!$AK$70:$AK$81</definedName>
    <definedName name="__123Graph_CGR14PBF1" localSheetId="24" hidden="1">'[7]HIS19FIN(A)'!$AK$70:$AK$81</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EFF" hidden="1">'[5]T3 Page 1'!#REF!</definedName>
    <definedName name="__123Graph_DGR14PBF1" localSheetId="9" hidden="1">'[6]HIS19FIN(A)'!$AH$70:$AH$81</definedName>
    <definedName name="__123Graph_DGR14PBF1" localSheetId="10" hidden="1">'[7]HIS19FIN(A)'!$AH$70:$AH$81</definedName>
    <definedName name="__123Graph_DGR14PBF1" localSheetId="23" hidden="1">'[6]HIS19FIN(A)'!$AH$70:$AH$81</definedName>
    <definedName name="__123Graph_DGR14PBF1" localSheetId="24" hidden="1">'[7]HIS19FIN(A)'!$AH$70:$AH$81</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EFF" hidden="1">'[5]T3 Page 1'!#REF!</definedName>
    <definedName name="__123Graph_EEFFHIC" hidden="1">'[5]FC Page 1'!#REF!</definedName>
    <definedName name="__123Graph_EGR14PBF1" localSheetId="9" hidden="1">'[6]HIS19FIN(A)'!$AG$67:$AG$67</definedName>
    <definedName name="__123Graph_EGR14PBF1" localSheetId="10" hidden="1">'[7]HIS19FIN(A)'!$AG$67:$AG$67</definedName>
    <definedName name="__123Graph_EGR14PBF1" localSheetId="23" hidden="1">'[6]HIS19FIN(A)'!$AG$67:$AG$67</definedName>
    <definedName name="__123Graph_EGR14PBF1" localSheetId="24" hidden="1">'[7]HIS19FIN(A)'!$AG$67:$AG$67</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EFF" hidden="1">'[5]T3 Page 1'!#REF!</definedName>
    <definedName name="__123Graph_FEFFHIC" hidden="1">'[5]FC Page 1'!#REF!</definedName>
    <definedName name="__123Graph_FGR14PBF1" localSheetId="9" hidden="1">'[6]HIS19FIN(A)'!$AH$67:$AH$67</definedName>
    <definedName name="__123Graph_FGR14PBF1" localSheetId="10" hidden="1">'[7]HIS19FIN(A)'!$AH$67:$AH$67</definedName>
    <definedName name="__123Graph_FGR14PBF1" localSheetId="23" hidden="1">'[6]HIS19FIN(A)'!$AH$67:$AH$67</definedName>
    <definedName name="__123Graph_FGR14PBF1" localSheetId="24" hidden="1">'[7]HIS19FIN(A)'!$AH$67:$AH$67</definedName>
    <definedName name="__123Graph_FGR14PBF1" hidden="1">'[6]HIS19FIN(A)'!$AH$67:$AH$67</definedName>
    <definedName name="__123Graph_FLBF" hidden="1">'[5]T3 Page 1'!#REF!</definedName>
    <definedName name="__123Graph_FPIC" hidden="1">'[5]T3 Page 1'!#REF!</definedName>
    <definedName name="__123Graph_LBL_ARESID" localSheetId="9" hidden="1">'[6]HIS19FIN(A)'!$R$3:$W$3</definedName>
    <definedName name="__123Graph_LBL_ARESID" localSheetId="10" hidden="1">'[7]HIS19FIN(A)'!$R$3:$W$3</definedName>
    <definedName name="__123Graph_LBL_ARESID" localSheetId="23" hidden="1">'[6]HIS19FIN(A)'!$R$3:$W$3</definedName>
    <definedName name="__123Graph_LBL_ARESID" localSheetId="24" hidden="1">'[7]HIS19FIN(A)'!$R$3:$W$3</definedName>
    <definedName name="__123Graph_LBL_ARESID" hidden="1">'[6]HIS19FIN(A)'!$R$3:$W$3</definedName>
    <definedName name="__123Graph_LBL_BRESID" localSheetId="9" hidden="1">'[6]HIS19FIN(A)'!$R$3:$W$3</definedName>
    <definedName name="__123Graph_LBL_BRESID" localSheetId="10" hidden="1">'[7]HIS19FIN(A)'!$R$3:$W$3</definedName>
    <definedName name="__123Graph_LBL_BRESID" localSheetId="23" hidden="1">'[6]HIS19FIN(A)'!$R$3:$W$3</definedName>
    <definedName name="__123Graph_LBL_BRESID" localSheetId="24" hidden="1">'[7]HIS19FIN(A)'!$R$3:$W$3</definedName>
    <definedName name="__123Graph_LBL_BRESID" hidden="1">'[6]HIS19FIN(A)'!$R$3:$W$3</definedName>
    <definedName name="__123Graph_X" hidden="1">'[2]Forecast data'!#REF!</definedName>
    <definedName name="__123Graph_XACTHIC" hidden="1">'[5]FC Page 1'!#REF!</definedName>
    <definedName name="__123Graph_XALLTAX" hidden="1">'[2]Forecast data'!#REF!</definedName>
    <definedName name="__123Graph_XCHGSPD1" localSheetId="9" hidden="1">'[3]CHGSPD19.FIN'!$A$10:$A$25</definedName>
    <definedName name="__123Graph_XCHGSPD1" localSheetId="10" hidden="1">'[4]CHGSPD19.FIN'!$A$10:$A$25</definedName>
    <definedName name="__123Graph_XCHGSPD1" localSheetId="23" hidden="1">'[3]CHGSPD19.FIN'!$A$10:$A$25</definedName>
    <definedName name="__123Graph_XCHGSPD1" localSheetId="24" hidden="1">'[4]CHGSPD19.FIN'!$A$10:$A$25</definedName>
    <definedName name="__123Graph_XCHGSPD1" hidden="1">'[3]CHGSPD19.FIN'!$A$10:$A$25</definedName>
    <definedName name="__123Graph_XCHGSPD2" localSheetId="9" hidden="1">'[3]CHGSPD19.FIN'!$A$11:$A$25</definedName>
    <definedName name="__123Graph_XCHGSPD2" localSheetId="10" hidden="1">'[4]CHGSPD19.FIN'!$A$11:$A$25</definedName>
    <definedName name="__123Graph_XCHGSPD2" localSheetId="23" hidden="1">'[3]CHGSPD19.FIN'!$A$11:$A$25</definedName>
    <definedName name="__123Graph_XCHGSPD2" localSheetId="24" hidden="1">'[4]CHGSPD19.FIN'!$A$11:$A$25</definedName>
    <definedName name="__123Graph_XCHGSPD2" hidden="1">'[3]CHGSPD19.FIN'!$A$11:$A$25</definedName>
    <definedName name="__123Graph_XEFF" hidden="1">'[5]T3 Page 1'!#REF!</definedName>
    <definedName name="__123Graph_XGR14PBF1" localSheetId="9" hidden="1">'[6]HIS19FIN(A)'!$AL$70:$AL$81</definedName>
    <definedName name="__123Graph_XGR14PBF1" localSheetId="10" hidden="1">'[7]HIS19FIN(A)'!$AL$70:$AL$81</definedName>
    <definedName name="__123Graph_XGR14PBF1" localSheetId="23" hidden="1">'[6]HIS19FIN(A)'!$AL$70:$AL$81</definedName>
    <definedName name="__123Graph_XGR14PBF1" localSheetId="24" hidden="1">'[7]HIS19FIN(A)'!$AL$70:$AL$81</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localSheetId="9" hidden="1">'[6]HIS19FIN(A)'!$K$61:$Q$61</definedName>
    <definedName name="__123Graph_XLBFFIN2" localSheetId="10" hidden="1">'[7]HIS19FIN(A)'!$K$61:$Q$61</definedName>
    <definedName name="__123Graph_XLBFFIN2" localSheetId="23" hidden="1">'[6]HIS19FIN(A)'!$K$61:$Q$61</definedName>
    <definedName name="__123Graph_XLBFFIN2" localSheetId="24" hidden="1">'[7]HIS19FIN(A)'!$K$61:$Q$61</definedName>
    <definedName name="__123Graph_XLBFFIN2" hidden="1">'[6]HIS19FIN(A)'!$K$61:$Q$61</definedName>
    <definedName name="__123Graph_XLBFHIC" localSheetId="9" hidden="1">'[6]HIS19FIN(A)'!$D$61:$J$61</definedName>
    <definedName name="__123Graph_XLBFHIC" localSheetId="10" hidden="1">'[7]HIS19FIN(A)'!$D$61:$J$61</definedName>
    <definedName name="__123Graph_XLBFHIC" localSheetId="23" hidden="1">'[6]HIS19FIN(A)'!$D$61:$J$61</definedName>
    <definedName name="__123Graph_XLBFHIC" localSheetId="24" hidden="1">'[7]HIS19FIN(A)'!$D$61:$J$61</definedName>
    <definedName name="__123Graph_XLBFHIC" hidden="1">'[6]HIS19FIN(A)'!$D$61:$J$61</definedName>
    <definedName name="__123Graph_XLBFHIC2" localSheetId="9" hidden="1">'[6]HIS19FIN(A)'!$D$61:$J$61</definedName>
    <definedName name="__123Graph_XLBFHIC2" localSheetId="10" hidden="1">'[7]HIS19FIN(A)'!$D$61:$J$61</definedName>
    <definedName name="__123Graph_XLBFHIC2" localSheetId="23" hidden="1">'[6]HIS19FIN(A)'!$D$61:$J$61</definedName>
    <definedName name="__123Graph_XLBFHIC2" localSheetId="24" hidden="1">'[7]HIS19FIN(A)'!$D$61:$J$61</definedName>
    <definedName name="__123Graph_XLBFHIC2" hidden="1">'[6]HIS19FIN(A)'!$D$61:$J$61</definedName>
    <definedName name="__123Graph_XLCB" localSheetId="9" hidden="1">'[6]HIS19FIN(A)'!$D$79:$I$79</definedName>
    <definedName name="__123Graph_XLCB" localSheetId="10" hidden="1">'[7]HIS19FIN(A)'!$D$79:$I$79</definedName>
    <definedName name="__123Graph_XLCB" localSheetId="23" hidden="1">'[6]HIS19FIN(A)'!$D$79:$I$79</definedName>
    <definedName name="__123Graph_XLCB" localSheetId="24" hidden="1">'[7]HIS19FIN(A)'!$D$79:$I$79</definedName>
    <definedName name="__123Graph_XLCB" hidden="1">'[6]HIS19FIN(A)'!$D$79:$I$79</definedName>
    <definedName name="__123Graph_XNACFIN" localSheetId="9" hidden="1">'[6]HIS19FIN(A)'!$K$95:$Q$95</definedName>
    <definedName name="__123Graph_XNACFIN" localSheetId="10" hidden="1">'[7]HIS19FIN(A)'!$K$95:$Q$95</definedName>
    <definedName name="__123Graph_XNACFIN" localSheetId="23" hidden="1">'[6]HIS19FIN(A)'!$K$95:$Q$95</definedName>
    <definedName name="__123Graph_XNACFIN" localSheetId="24" hidden="1">'[7]HIS19FIN(A)'!$K$95:$Q$95</definedName>
    <definedName name="__123Graph_XNACFIN" hidden="1">'[6]HIS19FIN(A)'!$K$95:$Q$95</definedName>
    <definedName name="__123Graph_XNACHIC" localSheetId="9" hidden="1">'[6]HIS19FIN(A)'!$D$95:$J$95</definedName>
    <definedName name="__123Graph_XNACHIC" localSheetId="10" hidden="1">'[7]HIS19FIN(A)'!$D$95:$J$95</definedName>
    <definedName name="__123Graph_XNACHIC" localSheetId="23" hidden="1">'[6]HIS19FIN(A)'!$D$95:$J$95</definedName>
    <definedName name="__123Graph_XNACHIC" localSheetId="24" hidden="1">'[7]HIS19FIN(A)'!$D$95:$J$95</definedName>
    <definedName name="__123Graph_XNACHIC" hidden="1">'[6]HIS19FIN(A)'!$D$95:$J$95</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_123Graph_ACHART_15" hidden="1">[8]USGC!$B$34:$B$53</definedName>
    <definedName name="_10__123Graph_XCHART_15" hidden="1">[8]USGC!$A$34:$A$53</definedName>
    <definedName name="_2__123Graph_BCHART_10" hidden="1">[8]USGC!$L$34:$L$53</definedName>
    <definedName name="_3__123Graph_BCHART_13" hidden="1">[8]USGC!$R$34:$R$53</definedName>
    <definedName name="_4__123Graph_BCHART_15" hidden="1">[8]USGC!$C$34:$C$53</definedName>
    <definedName name="_5__123Graph_CCHART_10" hidden="1">[8]USGC!$F$34:$F$53</definedName>
    <definedName name="_6__123Graph_CCHART_13" hidden="1">[8]USGC!$O$34:$O$53</definedName>
    <definedName name="_7__123Graph_CCHART_15" hidden="1">[8]USGC!$D$34:$D$53</definedName>
    <definedName name="_8__123Graph_XCHART_10" hidden="1">[8]USGC!$A$34:$A$53</definedName>
    <definedName name="_9__123Graph_XCHART_13" hidden="1">[8]USGC!$A$34:$A$53</definedName>
    <definedName name="_ECOcalculations" hidden="1">'[2]Forecast data'!#REF!</definedName>
    <definedName name="_Fill" hidden="1">'[2]Forecast data'!#REF!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_SS_AC_1102100054" comment="Advanced Comment Name" hidden="1">#REF!</definedName>
    <definedName name="asdas" localSheetId="9" hidden="1">{#N/A,#N/A,FALSE,"TMCOMP96";#N/A,#N/A,FALSE,"MAT96";#N/A,#N/A,FALSE,"FANDA96";#N/A,#N/A,FALSE,"INTRAN96";#N/A,#N/A,FALSE,"NAA9697";#N/A,#N/A,FALSE,"ECWEBB";#N/A,#N/A,FALSE,"MFT96";#N/A,#N/A,FALSE,"CTrecon"}</definedName>
    <definedName name="asdas" localSheetId="10" hidden="1">{#N/A,#N/A,FALSE,"TMCOMP96";#N/A,#N/A,FALSE,"MAT96";#N/A,#N/A,FALSE,"FANDA96";#N/A,#N/A,FALSE,"INTRAN96";#N/A,#N/A,FALSE,"NAA9697";#N/A,#N/A,FALSE,"ECWEBB";#N/A,#N/A,FALSE,"MFT96";#N/A,#N/A,FALSE,"CTrecon"}</definedName>
    <definedName name="asdas" localSheetId="23" hidden="1">{#N/A,#N/A,FALSE,"TMCOMP96";#N/A,#N/A,FALSE,"MAT96";#N/A,#N/A,FALSE,"FANDA96";#N/A,#N/A,FALSE,"INTRAN96";#N/A,#N/A,FALSE,"NAA9697";#N/A,#N/A,FALSE,"ECWEBB";#N/A,#N/A,FALSE,"MFT96";#N/A,#N/A,FALSE,"CTrecon"}</definedName>
    <definedName name="asdas" localSheetId="2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'[9]4.6 ten year bonds'!$A$4</definedName>
    <definedName name="BLPH2" hidden="1">'[9]4.6 ten year bonds'!$D$4</definedName>
    <definedName name="BLPH3" hidden="1">'[9]4.6 ten year bonds'!$G$4</definedName>
    <definedName name="BLPH4" hidden="1">'[9]4.6 ten year bonds'!$J$4</definedName>
    <definedName name="BLPH5" hidden="1">'[9]4.6 ten year bonds'!$M$4</definedName>
    <definedName name="Chart2" hidden="1">'[5]T3 Page 1'!#REF!</definedName>
    <definedName name="dddd" hidden="1">'[1]Model inputs'!#REF!</definedName>
    <definedName name="dgsgf" localSheetId="9" hidden="1">{#N/A,#N/A,FALSE,"TMCOMP96";#N/A,#N/A,FALSE,"MAT96";#N/A,#N/A,FALSE,"FANDA96";#N/A,#N/A,FALSE,"INTRAN96";#N/A,#N/A,FALSE,"NAA9697";#N/A,#N/A,FALSE,"ECWEBB";#N/A,#N/A,FALSE,"MFT96";#N/A,#N/A,FALSE,"CTrecon"}</definedName>
    <definedName name="dgsgf" localSheetId="10" hidden="1">{#N/A,#N/A,FALSE,"TMCOMP96";#N/A,#N/A,FALSE,"MAT96";#N/A,#N/A,FALSE,"FANDA96";#N/A,#N/A,FALSE,"INTRAN96";#N/A,#N/A,FALSE,"NAA9697";#N/A,#N/A,FALSE,"ECWEBB";#N/A,#N/A,FALSE,"MFT96";#N/A,#N/A,FALSE,"CTrecon"}</definedName>
    <definedName name="dgsgf" localSheetId="23" hidden="1">{#N/A,#N/A,FALSE,"TMCOMP96";#N/A,#N/A,FALSE,"MAT96";#N/A,#N/A,FALSE,"FANDA96";#N/A,#N/A,FALSE,"INTRAN96";#N/A,#N/A,FALSE,"NAA9697";#N/A,#N/A,FALSE,"ECWEBB";#N/A,#N/A,FALSE,"MFT96";#N/A,#N/A,FALSE,"CTrecon"}</definedName>
    <definedName name="dgsgf" localSheetId="2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hidden="1">#REF!</definedName>
    <definedName name="DME_LocalFile" hidden="1">"True"</definedName>
    <definedName name="ExtraProfiles" hidden="1">#REF!</definedName>
    <definedName name="fg" localSheetId="9" hidden="1">{#N/A,#N/A,FALSE,"TMCOMP96";#N/A,#N/A,FALSE,"MAT96";#N/A,#N/A,FALSE,"FANDA96";#N/A,#N/A,FALSE,"INTRAN96";#N/A,#N/A,FALSE,"NAA9697";#N/A,#N/A,FALSE,"ECWEBB";#N/A,#N/A,FALSE,"MFT96";#N/A,#N/A,FALSE,"CTrecon"}</definedName>
    <definedName name="fg" localSheetId="10" hidden="1">{#N/A,#N/A,FALSE,"TMCOMP96";#N/A,#N/A,FALSE,"MAT96";#N/A,#N/A,FALSE,"FANDA96";#N/A,#N/A,FALSE,"INTRAN96";#N/A,#N/A,FALSE,"NAA9697";#N/A,#N/A,FALSE,"ECWEBB";#N/A,#N/A,FALSE,"MFT96";#N/A,#N/A,FALSE,"CTrecon"}</definedName>
    <definedName name="fg" localSheetId="23" hidden="1">{#N/A,#N/A,FALSE,"TMCOMP96";#N/A,#N/A,FALSE,"MAT96";#N/A,#N/A,FALSE,"FANDA96";#N/A,#N/A,FALSE,"INTRAN96";#N/A,#N/A,FALSE,"NAA9697";#N/A,#N/A,FALSE,"ECWEBB";#N/A,#N/A,FALSE,"MFT96";#N/A,#N/A,FALSE,"CTrecon"}</definedName>
    <definedName name="fg" localSheetId="2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23" hidden="1">{#N/A,#N/A,FALSE,"TMCOMP96";#N/A,#N/A,FALSE,"MAT96";#N/A,#N/A,FALSE,"FANDA96";#N/A,#N/A,FALSE,"INTRAN96";#N/A,#N/A,FALSE,"NAA9697";#N/A,#N/A,FALSE,"ECWEBB";#N/A,#N/A,FALSE,"MFT96";#N/A,#N/A,FALSE,"CTrecon"}</definedName>
    <definedName name="fgfd" localSheetId="2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'[2]Forecast data'!#REF!</definedName>
    <definedName name="ghj" localSheetId="9" hidden="1">{#N/A,#N/A,FALSE,"TMCOMP96";#N/A,#N/A,FALSE,"MAT96";#N/A,#N/A,FALSE,"FANDA96";#N/A,#N/A,FALSE,"INTRAN96";#N/A,#N/A,FALSE,"NAA9697";#N/A,#N/A,FALSE,"ECWEBB";#N/A,#N/A,FALSE,"MFT96";#N/A,#N/A,FALSE,"CTrecon"}</definedName>
    <definedName name="ghj" localSheetId="10" hidden="1">{#N/A,#N/A,FALSE,"TMCOMP96";#N/A,#N/A,FALSE,"MAT96";#N/A,#N/A,FALSE,"FANDA96";#N/A,#N/A,FALSE,"INTRAN96";#N/A,#N/A,FALSE,"NAA9697";#N/A,#N/A,FALSE,"ECWEBB";#N/A,#N/A,FALSE,"MFT96";#N/A,#N/A,FALSE,"CTrecon"}</definedName>
    <definedName name="ghj" localSheetId="23" hidden="1">{#N/A,#N/A,FALSE,"TMCOMP96";#N/A,#N/A,FALSE,"MAT96";#N/A,#N/A,FALSE,"FANDA96";#N/A,#N/A,FALSE,"INTRAN96";#N/A,#N/A,FALSE,"NAA9697";#N/A,#N/A,FALSE,"ECWEBB";#N/A,#N/A,FALSE,"MFT96";#N/A,#N/A,FALSE,"CTrecon"}</definedName>
    <definedName name="ghj" localSheetId="2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h01" hidden="1">'[5]T3 Page 1'!#REF!</definedName>
    <definedName name="Graph01" hidden="1">'[5]FC Page 1'!#REF!</definedName>
    <definedName name="Graph12" hidden="1">'[1]Model inputs'!#REF!</definedName>
    <definedName name="graphc" hidden="1">'[2]Forecast data'!#REF!</definedName>
    <definedName name="jhkgh" localSheetId="9"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23" hidden="1">{#N/A,#N/A,FALSE,"TMCOMP96";#N/A,#N/A,FALSE,"MAT96";#N/A,#N/A,FALSE,"FANDA96";#N/A,#N/A,FALSE,"INTRAN96";#N/A,#N/A,FALSE,"NAA9697";#N/A,#N/A,FALSE,"ECWEBB";#N/A,#N/A,FALSE,"MFT96";#N/A,#N/A,FALSE,"CTrecon"}</definedName>
    <definedName name="jhkgh" localSheetId="2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23" hidden="1">{#N/A,#N/A,FALSE,"TMCOMP96";#N/A,#N/A,FALSE,"MAT96";#N/A,#N/A,FALSE,"FANDA96";#N/A,#N/A,FALSE,"INTRAN96";#N/A,#N/A,FALSE,"NAA9697";#N/A,#N/A,FALSE,"ECWEBB";#N/A,#N/A,FALSE,"MFT96";#N/A,#N/A,FALSE,"CTrecon"}</definedName>
    <definedName name="jhkgh2" localSheetId="2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ption2" localSheetId="9"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23" hidden="1">{#N/A,#N/A,FALSE,"TMCOMP96";#N/A,#N/A,FALSE,"MAT96";#N/A,#N/A,FALSE,"FANDA96";#N/A,#N/A,FALSE,"INTRAN96";#N/A,#N/A,FALSE,"NAA9697";#N/A,#N/A,FALSE,"ECWEBB";#N/A,#N/A,FALSE,"MFT96";#N/A,#N/A,FALSE,"CTrecon"}</definedName>
    <definedName name="Option2" localSheetId="2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hidden="1">[10]Population!#REF!</definedName>
    <definedName name="Population" hidden="1">#REF!</definedName>
    <definedName name="Profiles" hidden="1">#REF!</definedName>
    <definedName name="Projections" hidden="1">#REF!</definedName>
    <definedName name="Results" hidden="1">[11]UK99!$A$1:$A$1</definedName>
    <definedName name="sdf" localSheetId="9" hidden="1">{#N/A,#N/A,FALSE,"TMCOMP96";#N/A,#N/A,FALSE,"MAT96";#N/A,#N/A,FALSE,"FANDA96";#N/A,#N/A,FALSE,"INTRAN96";#N/A,#N/A,FALSE,"NAA9697";#N/A,#N/A,FALSE,"ECWEBB";#N/A,#N/A,FALSE,"MFT96";#N/A,#N/A,FALSE,"CTrecon"}</definedName>
    <definedName name="sdf" localSheetId="10" hidden="1">{#N/A,#N/A,FALSE,"TMCOMP96";#N/A,#N/A,FALSE,"MAT96";#N/A,#N/A,FALSE,"FANDA96";#N/A,#N/A,FALSE,"INTRAN96";#N/A,#N/A,FALSE,"NAA9697";#N/A,#N/A,FALSE,"ECWEBB";#N/A,#N/A,FALSE,"MFT96";#N/A,#N/A,FALSE,"CTrecon"}</definedName>
    <definedName name="sdf" localSheetId="23" hidden="1">{#N/A,#N/A,FALSE,"TMCOMP96";#N/A,#N/A,FALSE,"MAT96";#N/A,#N/A,FALSE,"FANDA96";#N/A,#N/A,FALSE,"INTRAN96";#N/A,#N/A,FALSE,"NAA9697";#N/A,#N/A,FALSE,"ECWEBB";#N/A,#N/A,FALSE,"MFT96";#N/A,#N/A,FALSE,"CTrecon"}</definedName>
    <definedName name="sdf" localSheetId="2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23" hidden="1">{#N/A,#N/A,FALSE,"TMCOMP96";#N/A,#N/A,FALSE,"MAT96";#N/A,#N/A,FALSE,"FANDA96";#N/A,#N/A,FALSE,"INTRAN96";#N/A,#N/A,FALSE,"NAA9697";#N/A,#N/A,FALSE,"ECWEBB";#N/A,#N/A,FALSE,"MFT96";#N/A,#N/A,FALSE,"CTrecon"}</definedName>
    <definedName name="sdff" localSheetId="2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23" hidden="1">{#N/A,#N/A,FALSE,"TMCOMP96";#N/A,#N/A,FALSE,"MAT96";#N/A,#N/A,FALSE,"FANDA96";#N/A,#N/A,FALSE,"INTRAN96";#N/A,#N/A,FALSE,"NAA9697";#N/A,#N/A,FALSE,"ECWEBB";#N/A,#N/A,FALSE,"MFT96";#N/A,#N/A,FALSE,"CTrecon"}</definedName>
    <definedName name="sfad" localSheetId="2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localSheetId="9" hidden="1">{#N/A,#N/A,FALSE,"TMCOMP96";#N/A,#N/A,FALSE,"MAT96";#N/A,#N/A,FALSE,"FANDA96";#N/A,#N/A,FALSE,"INTRAN96";#N/A,#N/A,FALSE,"NAA9697";#N/A,#N/A,FALSE,"ECWEBB";#N/A,#N/A,FALSE,"MFT96";#N/A,#N/A,FALSE,"CTrecon"}</definedName>
    <definedName name="T4.9i" localSheetId="10" hidden="1">{#N/A,#N/A,FALSE,"TMCOMP96";#N/A,#N/A,FALSE,"MAT96";#N/A,#N/A,FALSE,"FANDA96";#N/A,#N/A,FALSE,"INTRAN96";#N/A,#N/A,FALSE,"NAA9697";#N/A,#N/A,FALSE,"ECWEBB";#N/A,#N/A,FALSE,"MFT96";#N/A,#N/A,FALSE,"CTrecon"}</definedName>
    <definedName name="T4.9i" localSheetId="23" hidden="1">{#N/A,#N/A,FALSE,"TMCOMP96";#N/A,#N/A,FALSE,"MAT96";#N/A,#N/A,FALSE,"FANDA96";#N/A,#N/A,FALSE,"INTRAN96";#N/A,#N/A,FALSE,"NAA9697";#N/A,#N/A,FALSE,"ECWEBB";#N/A,#N/A,FALSE,"MFT96";#N/A,#N/A,FALSE,"CTrecon"}</definedName>
    <definedName name="T4.9i" localSheetId="24"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9" hidden="1">{#N/A,#N/A,FALSE,"TMCOMP96";#N/A,#N/A,FALSE,"MAT96";#N/A,#N/A,FALSE,"FANDA96";#N/A,#N/A,FALSE,"INTRAN96";#N/A,#N/A,FALSE,"NAA9697";#N/A,#N/A,FALSE,"ECWEBB";#N/A,#N/A,FALSE,"MFT96";#N/A,#N/A,FALSE,"CTrecon"}</definedName>
    <definedName name="T4.9j" localSheetId="10" hidden="1">{#N/A,#N/A,FALSE,"TMCOMP96";#N/A,#N/A,FALSE,"MAT96";#N/A,#N/A,FALSE,"FANDA96";#N/A,#N/A,FALSE,"INTRAN96";#N/A,#N/A,FALSE,"NAA9697";#N/A,#N/A,FALSE,"ECWEBB";#N/A,#N/A,FALSE,"MFT96";#N/A,#N/A,FALSE,"CTrecon"}</definedName>
    <definedName name="T4.9j" localSheetId="23" hidden="1">{#N/A,#N/A,FALSE,"TMCOMP96";#N/A,#N/A,FALSE,"MAT96";#N/A,#N/A,FALSE,"FANDA96";#N/A,#N/A,FALSE,"INTRAN96";#N/A,#N/A,FALSE,"NAA9697";#N/A,#N/A,FALSE,"ECWEBB";#N/A,#N/A,FALSE,"MFT96";#N/A,#N/A,FALSE,"CTrecon"}</definedName>
    <definedName name="T4.9j" localSheetId="24"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23" hidden="1">{#N/A,#N/A,FALSE,"TMCOMP96";#N/A,#N/A,FALSE,"MAT96";#N/A,#N/A,FALSE,"FANDA96";#N/A,#N/A,FALSE,"INTRAN96";#N/A,#N/A,FALSE,"NAA9697";#N/A,#N/A,FALSE,"ECWEBB";#N/A,#N/A,FALSE,"MFT96";#N/A,#N/A,FALSE,"CTrecon"}</definedName>
    <definedName name="trggh" localSheetId="2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9" hidden="1">{#N/A,#N/A,FALSE,"CGBR95C"}</definedName>
    <definedName name="wrn.table1." localSheetId="10" hidden="1">{#N/A,#N/A,FALSE,"CGBR95C"}</definedName>
    <definedName name="wrn.table1." localSheetId="23" hidden="1">{#N/A,#N/A,FALSE,"CGBR95C"}</definedName>
    <definedName name="wrn.table1." localSheetId="24" hidden="1">{#N/A,#N/A,FALSE,"CGBR95C"}</definedName>
    <definedName name="wrn.table1." hidden="1">{#N/A,#N/A,FALSE,"CGBR95C"}</definedName>
    <definedName name="wrn.table2." localSheetId="9" hidden="1">{#N/A,#N/A,FALSE,"CGBR95C"}</definedName>
    <definedName name="wrn.table2." localSheetId="10" hidden="1">{#N/A,#N/A,FALSE,"CGBR95C"}</definedName>
    <definedName name="wrn.table2." localSheetId="23" hidden="1">{#N/A,#N/A,FALSE,"CGBR95C"}</definedName>
    <definedName name="wrn.table2." localSheetId="24" hidden="1">{#N/A,#N/A,FALSE,"CGBR95C"}</definedName>
    <definedName name="wrn.table2." hidden="1">{#N/A,#N/A,FALSE,"CGBR95C"}</definedName>
    <definedName name="wrn.tablea." localSheetId="9" hidden="1">{#N/A,#N/A,FALSE,"CGBR95C"}</definedName>
    <definedName name="wrn.tablea." localSheetId="10" hidden="1">{#N/A,#N/A,FALSE,"CGBR95C"}</definedName>
    <definedName name="wrn.tablea." localSheetId="23" hidden="1">{#N/A,#N/A,FALSE,"CGBR95C"}</definedName>
    <definedName name="wrn.tablea." localSheetId="24" hidden="1">{#N/A,#N/A,FALSE,"CGBR95C"}</definedName>
    <definedName name="wrn.tablea." hidden="1">{#N/A,#N/A,FALSE,"CGBR95C"}</definedName>
    <definedName name="wrn.tableb." localSheetId="9" hidden="1">{#N/A,#N/A,FALSE,"CGBR95C"}</definedName>
    <definedName name="wrn.tableb." localSheetId="10" hidden="1">{#N/A,#N/A,FALSE,"CGBR95C"}</definedName>
    <definedName name="wrn.tableb." localSheetId="23" hidden="1">{#N/A,#N/A,FALSE,"CGBR95C"}</definedName>
    <definedName name="wrn.tableb." localSheetId="24" hidden="1">{#N/A,#N/A,FALSE,"CGBR95C"}</definedName>
    <definedName name="wrn.tableb." hidden="1">{#N/A,#N/A,FALSE,"CGBR95C"}</definedName>
    <definedName name="wrn.tableq." localSheetId="9" hidden="1">{#N/A,#N/A,FALSE,"CGBR95C"}</definedName>
    <definedName name="wrn.tableq." localSheetId="10" hidden="1">{#N/A,#N/A,FALSE,"CGBR95C"}</definedName>
    <definedName name="wrn.tableq." localSheetId="23" hidden="1">{#N/A,#N/A,FALSE,"CGBR95C"}</definedName>
    <definedName name="wrn.tableq." localSheetId="24" hidden="1">{#N/A,#N/A,FALSE,"CGBR95C"}</definedName>
    <definedName name="wrn.tableq." hidden="1">{#N/A,#N/A,FALSE,"CGBR95C"}</definedName>
    <definedName name="wrn.TMCOMP." localSheetId="9" hidden="1">{#N/A,#N/A,FALSE,"TMCOMP96";#N/A,#N/A,FALSE,"MAT96";#N/A,#N/A,FALSE,"FANDA96";#N/A,#N/A,FALSE,"INTRAN96";#N/A,#N/A,FALSE,"NAA9697";#N/A,#N/A,FALSE,"ECWEBB";#N/A,#N/A,FALSE,"MFT96";#N/A,#N/A,FALSE,"CTrecon"}</definedName>
    <definedName name="wrn.TMCOMP." localSheetId="10" hidden="1">{#N/A,#N/A,FALSE,"TMCOMP96";#N/A,#N/A,FALSE,"MAT96";#N/A,#N/A,FALSE,"FANDA96";#N/A,#N/A,FALSE,"INTRAN96";#N/A,#N/A,FALSE,"NAA9697";#N/A,#N/A,FALSE,"ECWEBB";#N/A,#N/A,FALSE,"MFT96";#N/A,#N/A,FALSE,"CTrecon"}</definedName>
    <definedName name="wrn.TMCOMP." localSheetId="23" hidden="1">{#N/A,#N/A,FALSE,"TMCOMP96";#N/A,#N/A,FALSE,"MAT96";#N/A,#N/A,FALSE,"FANDA96";#N/A,#N/A,FALSE,"INTRAN96";#N/A,#N/A,FALSE,"NAA9697";#N/A,#N/A,FALSE,"ECWEBB";#N/A,#N/A,FALSE,"MFT96";#N/A,#N/A,FALSE,"CTrecon"}</definedName>
    <definedName name="wrn.TMCOMP." localSheetId="2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199" l="1"/>
  <c r="B12" i="199"/>
  <c r="E41" i="198" a="1"/>
  <c r="E41" i="198" s="1"/>
  <c r="E40" i="198" a="1"/>
  <c r="E40" i="198" s="1"/>
  <c r="AM46" i="197" s="1"/>
  <c r="E38" i="198" a="1"/>
  <c r="E38" i="198" s="1"/>
  <c r="AM13" i="197" s="1"/>
  <c r="C38" i="4"/>
  <c r="AM56" i="197" l="1"/>
  <c r="AM58" i="197"/>
  <c r="AM59" i="197"/>
  <c r="AM60" i="197"/>
  <c r="AM61" i="197"/>
  <c r="AM62" i="197"/>
  <c r="AM63" i="197"/>
  <c r="AM64" i="197"/>
  <c r="AM65" i="197"/>
  <c r="AM66" i="197"/>
  <c r="AM67" i="197"/>
  <c r="AM68" i="197"/>
  <c r="AM57" i="197"/>
  <c r="AM55" i="197"/>
  <c r="AM54" i="197"/>
  <c r="AM53" i="197"/>
  <c r="AM52" i="197"/>
  <c r="AM51" i="197"/>
  <c r="AM50" i="197"/>
  <c r="AM49" i="197"/>
  <c r="AM48" i="197"/>
  <c r="AM26" i="197"/>
  <c r="AM25" i="197"/>
  <c r="AM24" i="197"/>
  <c r="AM23" i="197"/>
  <c r="AM47" i="197"/>
  <c r="AM44" i="197"/>
  <c r="AM22" i="197"/>
  <c r="AM45" i="197"/>
  <c r="AM43" i="197"/>
  <c r="AM21" i="197"/>
  <c r="AM42" i="197"/>
  <c r="AM20" i="197"/>
  <c r="AM41" i="197"/>
  <c r="AM19" i="197"/>
  <c r="AM18" i="197"/>
  <c r="AM17" i="197"/>
  <c r="AM16" i="197"/>
  <c r="AM15" i="197"/>
  <c r="AM14" i="197"/>
  <c r="E39" i="198" a="1"/>
  <c r="E39" i="198" s="1"/>
  <c r="AK15" i="197"/>
  <c r="E54" i="198" a="1"/>
  <c r="E54" i="198" s="1"/>
  <c r="AI72" i="197"/>
  <c r="E51" i="198" a="1"/>
  <c r="E51" i="198" s="1"/>
  <c r="B12" i="198"/>
  <c r="B11" i="198"/>
  <c r="B10" i="198"/>
  <c r="B22" i="198"/>
  <c r="B21" i="198"/>
  <c r="AJ44" i="197"/>
  <c r="E42" i="198" a="1"/>
  <c r="E42" i="198" s="1"/>
  <c r="E44" i="198" a="1"/>
  <c r="E44" i="198" s="1"/>
  <c r="E46" i="198" a="1"/>
  <c r="E46" i="198" s="1"/>
  <c r="E48" i="198" a="1"/>
  <c r="E48" i="198" s="1"/>
  <c r="E50" i="198" a="1"/>
  <c r="E50" i="198" s="1"/>
  <c r="E52" i="198" a="1"/>
  <c r="E52" i="198" s="1"/>
  <c r="B23" i="198"/>
  <c r="B29" i="198" s="1"/>
  <c r="AM34" i="197" l="1"/>
  <c r="AM36" i="197"/>
  <c r="AM37" i="197"/>
  <c r="AM38" i="197"/>
  <c r="AM39" i="197"/>
  <c r="AM40" i="197"/>
  <c r="AM27" i="197"/>
  <c r="AM28" i="197"/>
  <c r="AM29" i="197"/>
  <c r="AM30" i="197"/>
  <c r="AM31" i="197"/>
  <c r="AM35" i="197"/>
  <c r="AM32" i="197"/>
  <c r="AM33" i="197"/>
  <c r="AM166" i="197"/>
  <c r="AK153" i="197"/>
  <c r="AK157" i="197"/>
  <c r="AL164" i="197"/>
  <c r="AL154" i="197"/>
  <c r="AL159" i="197"/>
  <c r="AL163" i="197"/>
  <c r="AL155" i="197"/>
  <c r="AL156" i="197"/>
  <c r="AL157" i="197"/>
  <c r="AK156" i="197"/>
  <c r="AM156" i="197"/>
  <c r="AL158" i="197"/>
  <c r="AM153" i="197"/>
  <c r="AL160" i="197"/>
  <c r="AK154" i="197"/>
  <c r="AM155" i="197"/>
  <c r="AM157" i="197"/>
  <c r="AM154" i="197"/>
  <c r="AL161" i="197"/>
  <c r="AK155" i="197"/>
  <c r="AL162" i="197"/>
  <c r="AM158" i="197"/>
  <c r="AL165" i="197"/>
  <c r="AK159" i="197"/>
  <c r="AM159" i="197"/>
  <c r="AL166" i="197"/>
  <c r="AK160" i="197"/>
  <c r="AM160" i="197"/>
  <c r="AL153" i="197"/>
  <c r="AK161" i="197"/>
  <c r="AM161" i="197"/>
  <c r="AK162" i="197"/>
  <c r="AM162" i="197"/>
  <c r="AK163" i="197"/>
  <c r="AM163" i="197"/>
  <c r="AK164" i="197"/>
  <c r="AM164" i="197"/>
  <c r="AK165" i="197"/>
  <c r="AK158" i="197"/>
  <c r="AM165" i="197"/>
  <c r="AK166" i="197"/>
  <c r="AM125" i="197"/>
  <c r="AM126" i="197"/>
  <c r="AM135" i="197"/>
  <c r="AM127" i="197"/>
  <c r="AM128" i="197"/>
  <c r="AM130" i="197"/>
  <c r="AM129" i="197"/>
  <c r="AM131" i="197"/>
  <c r="AM132" i="197"/>
  <c r="AM133" i="197"/>
  <c r="AM136" i="197"/>
  <c r="AM137" i="197"/>
  <c r="AM138" i="197"/>
  <c r="AM134" i="197"/>
  <c r="AM100" i="197"/>
  <c r="AM102" i="197"/>
  <c r="AM103" i="197"/>
  <c r="AM104" i="197"/>
  <c r="AM108" i="197"/>
  <c r="AM105" i="197"/>
  <c r="AM106" i="197"/>
  <c r="AM107" i="197"/>
  <c r="AM109" i="197"/>
  <c r="AM110" i="197"/>
  <c r="AM101" i="197"/>
  <c r="AM97" i="197"/>
  <c r="AM98" i="197"/>
  <c r="AM99" i="197"/>
  <c r="AI82" i="197"/>
  <c r="AM78" i="197"/>
  <c r="AL77" i="197"/>
  <c r="AK71" i="197"/>
  <c r="AJ84" i="197"/>
  <c r="AM80" i="197"/>
  <c r="AL79" i="197"/>
  <c r="AK73" i="197"/>
  <c r="AJ86" i="197"/>
  <c r="AK79" i="197"/>
  <c r="AJ70" i="197"/>
  <c r="AK82" i="197"/>
  <c r="AM81" i="197"/>
  <c r="AL80" i="197"/>
  <c r="AK74" i="197"/>
  <c r="AJ87" i="197"/>
  <c r="AJ73" i="197"/>
  <c r="AM69" i="197"/>
  <c r="AJ69" i="197"/>
  <c r="AM82" i="197"/>
  <c r="AL81" i="197"/>
  <c r="AK75" i="197"/>
  <c r="AJ88" i="197"/>
  <c r="AJ92" i="197"/>
  <c r="AL82" i="197"/>
  <c r="AK76" i="197"/>
  <c r="AJ89" i="197"/>
  <c r="AJ74" i="197"/>
  <c r="AL69" i="197"/>
  <c r="AK77" i="197"/>
  <c r="AJ90" i="197"/>
  <c r="AK78" i="197"/>
  <c r="AJ91" i="197"/>
  <c r="AK80" i="197"/>
  <c r="AJ71" i="197"/>
  <c r="AJ93" i="197"/>
  <c r="AK81" i="197"/>
  <c r="AJ72" i="197"/>
  <c r="AJ94" i="197"/>
  <c r="AK69" i="197"/>
  <c r="AM70" i="197"/>
  <c r="AJ76" i="197"/>
  <c r="AM71" i="197"/>
  <c r="AL70" i="197"/>
  <c r="AJ77" i="197"/>
  <c r="AM72" i="197"/>
  <c r="AL71" i="197"/>
  <c r="AJ78" i="197"/>
  <c r="AM73" i="197"/>
  <c r="AL72" i="197"/>
  <c r="AJ79" i="197"/>
  <c r="AM74" i="197"/>
  <c r="AL73" i="197"/>
  <c r="AJ80" i="197"/>
  <c r="AK72" i="197"/>
  <c r="AJ75" i="197"/>
  <c r="AM75" i="197"/>
  <c r="AL74" i="197"/>
  <c r="AJ81" i="197"/>
  <c r="AJ85" i="197"/>
  <c r="AJ95" i="197"/>
  <c r="AJ96" i="197"/>
  <c r="AM76" i="197"/>
  <c r="AL75" i="197"/>
  <c r="AJ82" i="197"/>
  <c r="AM77" i="197"/>
  <c r="AL76" i="197"/>
  <c r="AK70" i="197"/>
  <c r="AJ83" i="197"/>
  <c r="AM79" i="197"/>
  <c r="AL78" i="197"/>
  <c r="AM210" i="197"/>
  <c r="AM212" i="197"/>
  <c r="AM213" i="197"/>
  <c r="AM214" i="197"/>
  <c r="AM215" i="197"/>
  <c r="AM221" i="197"/>
  <c r="AM216" i="197"/>
  <c r="AM217" i="197"/>
  <c r="AM218" i="197"/>
  <c r="AM219" i="197"/>
  <c r="AM222" i="197"/>
  <c r="AM220" i="197"/>
  <c r="AM211" i="197"/>
  <c r="AM209" i="197"/>
  <c r="AM188" i="197"/>
  <c r="AM190" i="197"/>
  <c r="AM191" i="197"/>
  <c r="AM192" i="197"/>
  <c r="AM193" i="197"/>
  <c r="AM194" i="197"/>
  <c r="AM181" i="197"/>
  <c r="AM182" i="197"/>
  <c r="AM183" i="197"/>
  <c r="AM184" i="197"/>
  <c r="AM185" i="197"/>
  <c r="AM189" i="197"/>
  <c r="AM186" i="197"/>
  <c r="AM187" i="197"/>
  <c r="AL249" i="197"/>
  <c r="AJ243" i="197"/>
  <c r="AJ244" i="197"/>
  <c r="AK238" i="197"/>
  <c r="AJ245" i="197"/>
  <c r="AK239" i="197"/>
  <c r="AJ246" i="197"/>
  <c r="AK244" i="197"/>
  <c r="AM243" i="197"/>
  <c r="AK240" i="197"/>
  <c r="AJ247" i="197"/>
  <c r="AL238" i="197"/>
  <c r="AM237" i="197"/>
  <c r="AK241" i="197"/>
  <c r="AJ248" i="197"/>
  <c r="AM244" i="197"/>
  <c r="AK249" i="197"/>
  <c r="AM238" i="197"/>
  <c r="AK242" i="197"/>
  <c r="AJ249" i="197"/>
  <c r="AK247" i="197"/>
  <c r="AK248" i="197"/>
  <c r="AM239" i="197"/>
  <c r="AK243" i="197"/>
  <c r="AJ250" i="197"/>
  <c r="AM240" i="197"/>
  <c r="AM241" i="197"/>
  <c r="AK245" i="197"/>
  <c r="AL239" i="197"/>
  <c r="AM242" i="197"/>
  <c r="AK246" i="197"/>
  <c r="AM246" i="197"/>
  <c r="AL241" i="197"/>
  <c r="AK250" i="197"/>
  <c r="AM247" i="197"/>
  <c r="AL242" i="197"/>
  <c r="AL237" i="197"/>
  <c r="AM248" i="197"/>
  <c r="AL243" i="197"/>
  <c r="AK237" i="197"/>
  <c r="AM249" i="197"/>
  <c r="AL244" i="197"/>
  <c r="AJ238" i="197"/>
  <c r="AM250" i="197"/>
  <c r="AL245" i="197"/>
  <c r="AJ239" i="197"/>
  <c r="AM245" i="197"/>
  <c r="AL246" i="197"/>
  <c r="AJ240" i="197"/>
  <c r="AL240" i="197"/>
  <c r="AL247" i="197"/>
  <c r="AJ241" i="197"/>
  <c r="AL248" i="197"/>
  <c r="AJ242" i="197"/>
  <c r="AL250" i="197"/>
  <c r="AM122" i="197"/>
  <c r="AM123" i="197"/>
  <c r="AM124" i="197"/>
  <c r="AM113" i="197"/>
  <c r="AM111" i="197"/>
  <c r="AM114" i="197"/>
  <c r="AM115" i="197"/>
  <c r="AM116" i="197"/>
  <c r="AM117" i="197"/>
  <c r="AM118" i="197"/>
  <c r="AM112" i="197"/>
  <c r="AM119" i="197"/>
  <c r="AM120" i="197"/>
  <c r="AM121" i="197"/>
  <c r="AI80" i="197"/>
  <c r="AI75" i="197"/>
  <c r="AJ155" i="197"/>
  <c r="AJ163" i="197"/>
  <c r="AI158" i="197"/>
  <c r="AI166" i="197"/>
  <c r="AJ156" i="197"/>
  <c r="AJ164" i="197"/>
  <c r="AI159" i="197"/>
  <c r="AI153" i="197"/>
  <c r="AJ161" i="197"/>
  <c r="AI160" i="197"/>
  <c r="AJ162" i="197"/>
  <c r="AI161" i="197"/>
  <c r="AJ153" i="197"/>
  <c r="AJ165" i="197"/>
  <c r="AI162" i="197"/>
  <c r="AJ154" i="197"/>
  <c r="AJ166" i="197"/>
  <c r="AI163" i="197"/>
  <c r="AJ157" i="197"/>
  <c r="AI154" i="197"/>
  <c r="AI164" i="197"/>
  <c r="AJ159" i="197"/>
  <c r="AI156" i="197"/>
  <c r="AJ160" i="197"/>
  <c r="AI157" i="197"/>
  <c r="AJ158" i="197"/>
  <c r="AI165" i="197"/>
  <c r="AI155" i="197"/>
  <c r="AI69" i="197"/>
  <c r="AI74" i="197"/>
  <c r="AI81" i="197"/>
  <c r="AI73" i="197"/>
  <c r="AK182" i="197"/>
  <c r="AJ185" i="197"/>
  <c r="AL187" i="197"/>
  <c r="AK190" i="197"/>
  <c r="AJ193" i="197"/>
  <c r="AI184" i="197"/>
  <c r="AI192" i="197"/>
  <c r="AL182" i="197"/>
  <c r="AK185" i="197"/>
  <c r="AJ188" i="197"/>
  <c r="AL190" i="197"/>
  <c r="AK193" i="197"/>
  <c r="AI185" i="197"/>
  <c r="AI193" i="197"/>
  <c r="AL183" i="197"/>
  <c r="AJ187" i="197"/>
  <c r="AJ191" i="197"/>
  <c r="AK194" i="197"/>
  <c r="AI190" i="197"/>
  <c r="AJ184" i="197"/>
  <c r="AK187" i="197"/>
  <c r="AK191" i="197"/>
  <c r="AL194" i="197"/>
  <c r="AI191" i="197"/>
  <c r="AJ181" i="197"/>
  <c r="AK184" i="197"/>
  <c r="AK188" i="197"/>
  <c r="AL191" i="197"/>
  <c r="AI182" i="197"/>
  <c r="AI194" i="197"/>
  <c r="AJ182" i="197"/>
  <c r="AI187" i="197"/>
  <c r="AK181" i="197"/>
  <c r="AL184" i="197"/>
  <c r="AL188" i="197"/>
  <c r="AJ192" i="197"/>
  <c r="AI183" i="197"/>
  <c r="AI181" i="197"/>
  <c r="AJ186" i="197"/>
  <c r="AL192" i="197"/>
  <c r="AL181" i="197"/>
  <c r="AL185" i="197"/>
  <c r="AJ189" i="197"/>
  <c r="AK192" i="197"/>
  <c r="AI186" i="197"/>
  <c r="AK189" i="197"/>
  <c r="AJ183" i="197"/>
  <c r="AK186" i="197"/>
  <c r="AL189" i="197"/>
  <c r="AL193" i="197"/>
  <c r="AI188" i="197"/>
  <c r="AK183" i="197"/>
  <c r="AL186" i="197"/>
  <c r="AJ190" i="197"/>
  <c r="AJ194" i="197"/>
  <c r="AI189" i="197"/>
  <c r="AI79" i="197"/>
  <c r="AJ99" i="197"/>
  <c r="AL101" i="197"/>
  <c r="AK104" i="197"/>
  <c r="AJ107" i="197"/>
  <c r="AL109" i="197"/>
  <c r="AI102" i="197"/>
  <c r="AI110" i="197"/>
  <c r="AK99" i="197"/>
  <c r="AJ102" i="197"/>
  <c r="AL104" i="197"/>
  <c r="AK107" i="197"/>
  <c r="AJ110" i="197"/>
  <c r="AI103" i="197"/>
  <c r="AI97" i="197"/>
  <c r="AK98" i="197"/>
  <c r="AJ109" i="197"/>
  <c r="AL98" i="197"/>
  <c r="AJ106" i="197"/>
  <c r="AL99" i="197"/>
  <c r="AJ103" i="197"/>
  <c r="AK106" i="197"/>
  <c r="AK110" i="197"/>
  <c r="AI106" i="197"/>
  <c r="AK103" i="197"/>
  <c r="AL106" i="197"/>
  <c r="AI107" i="197"/>
  <c r="AI108" i="197"/>
  <c r="AJ100" i="197"/>
  <c r="AL110" i="197"/>
  <c r="AJ97" i="197"/>
  <c r="AK100" i="197"/>
  <c r="AL103" i="197"/>
  <c r="AL107" i="197"/>
  <c r="AI98" i="197"/>
  <c r="AL97" i="197"/>
  <c r="AJ101" i="197"/>
  <c r="AJ105" i="197"/>
  <c r="AK108" i="197"/>
  <c r="AI100" i="197"/>
  <c r="AL105" i="197"/>
  <c r="AK109" i="197"/>
  <c r="AJ98" i="197"/>
  <c r="AK101" i="197"/>
  <c r="AK105" i="197"/>
  <c r="AL108" i="197"/>
  <c r="AI101" i="197"/>
  <c r="AK102" i="197"/>
  <c r="AI104" i="197"/>
  <c r="AL102" i="197"/>
  <c r="AI105" i="197"/>
  <c r="AL100" i="197"/>
  <c r="AJ104" i="197"/>
  <c r="AI99" i="197"/>
  <c r="AI109" i="197"/>
  <c r="AJ108" i="197"/>
  <c r="AK97" i="197"/>
  <c r="AI78" i="197"/>
  <c r="AI70" i="197"/>
  <c r="AJ127" i="197"/>
  <c r="AL129" i="197"/>
  <c r="AK132" i="197"/>
  <c r="AJ135" i="197"/>
  <c r="AL137" i="197"/>
  <c r="AI130" i="197"/>
  <c r="AI138" i="197"/>
  <c r="AK127" i="197"/>
  <c r="AJ130" i="197"/>
  <c r="AL132" i="197"/>
  <c r="AK135" i="197"/>
  <c r="AJ138" i="197"/>
  <c r="AI131" i="197"/>
  <c r="AI125" i="197"/>
  <c r="AK128" i="197"/>
  <c r="AL135" i="197"/>
  <c r="AJ136" i="197"/>
  <c r="AK125" i="197"/>
  <c r="AL125" i="197"/>
  <c r="AJ129" i="197"/>
  <c r="AJ133" i="197"/>
  <c r="AK136" i="197"/>
  <c r="AI128" i="197"/>
  <c r="AJ126" i="197"/>
  <c r="AK129" i="197"/>
  <c r="AK133" i="197"/>
  <c r="AL136" i="197"/>
  <c r="AI129" i="197"/>
  <c r="AK126" i="197"/>
  <c r="AK130" i="197"/>
  <c r="AL133" i="197"/>
  <c r="AJ137" i="197"/>
  <c r="AI132" i="197"/>
  <c r="AL127" i="197"/>
  <c r="AJ131" i="197"/>
  <c r="AK134" i="197"/>
  <c r="AK138" i="197"/>
  <c r="AI134" i="197"/>
  <c r="AJ132" i="197"/>
  <c r="AI137" i="197"/>
  <c r="AJ128" i="197"/>
  <c r="AK131" i="197"/>
  <c r="AL134" i="197"/>
  <c r="AL138" i="197"/>
  <c r="AI135" i="197"/>
  <c r="AJ125" i="197"/>
  <c r="AL131" i="197"/>
  <c r="AI126" i="197"/>
  <c r="AI136" i="197"/>
  <c r="AL128" i="197"/>
  <c r="AI127" i="197"/>
  <c r="AK137" i="197"/>
  <c r="AI133" i="197"/>
  <c r="AL130" i="197"/>
  <c r="AJ134" i="197"/>
  <c r="AL126" i="197"/>
  <c r="AI71" i="197"/>
  <c r="AI77" i="197"/>
  <c r="AJ113" i="197"/>
  <c r="AL115" i="197"/>
  <c r="AK118" i="197"/>
  <c r="AJ121" i="197"/>
  <c r="AL123" i="197"/>
  <c r="AI116" i="197"/>
  <c r="AI124" i="197"/>
  <c r="AK113" i="197"/>
  <c r="AJ116" i="197"/>
  <c r="AL118" i="197"/>
  <c r="AK121" i="197"/>
  <c r="AJ124" i="197"/>
  <c r="AI117" i="197"/>
  <c r="AI111" i="197"/>
  <c r="AL113" i="197"/>
  <c r="AK120" i="197"/>
  <c r="AL120" i="197"/>
  <c r="AJ114" i="197"/>
  <c r="AJ111" i="197"/>
  <c r="AK114" i="197"/>
  <c r="AL117" i="197"/>
  <c r="AL121" i="197"/>
  <c r="AI112" i="197"/>
  <c r="AI122" i="197"/>
  <c r="AJ122" i="197"/>
  <c r="AI123" i="197"/>
  <c r="AK111" i="197"/>
  <c r="AL114" i="197"/>
  <c r="AJ118" i="197"/>
  <c r="AI113" i="197"/>
  <c r="AL111" i="197"/>
  <c r="AJ115" i="197"/>
  <c r="AJ119" i="197"/>
  <c r="AK122" i="197"/>
  <c r="AI114" i="197"/>
  <c r="AK112" i="197"/>
  <c r="AK116" i="197"/>
  <c r="AL119" i="197"/>
  <c r="AJ123" i="197"/>
  <c r="AI118" i="197"/>
  <c r="AI120" i="197"/>
  <c r="AL124" i="197"/>
  <c r="AL112" i="197"/>
  <c r="AL116" i="197"/>
  <c r="AJ120" i="197"/>
  <c r="AK123" i="197"/>
  <c r="AI119" i="197"/>
  <c r="AJ117" i="197"/>
  <c r="AK124" i="197"/>
  <c r="AK117" i="197"/>
  <c r="AI121" i="197"/>
  <c r="AJ112" i="197"/>
  <c r="AK115" i="197"/>
  <c r="AL122" i="197"/>
  <c r="AI115" i="197"/>
  <c r="AK119" i="197"/>
  <c r="AJ237" i="197"/>
  <c r="AI240" i="197"/>
  <c r="AI248" i="197"/>
  <c r="AI241" i="197"/>
  <c r="AI249" i="197"/>
  <c r="AI246" i="197"/>
  <c r="AI247" i="197"/>
  <c r="AI238" i="197"/>
  <c r="AI250" i="197"/>
  <c r="AI239" i="197"/>
  <c r="AI237" i="197"/>
  <c r="AI242" i="197"/>
  <c r="AI243" i="197"/>
  <c r="AI244" i="197"/>
  <c r="AI245" i="197"/>
  <c r="AK210" i="197"/>
  <c r="AJ213" i="197"/>
  <c r="AL215" i="197"/>
  <c r="AK218" i="197"/>
  <c r="AJ221" i="197"/>
  <c r="AI212" i="197"/>
  <c r="AI220" i="197"/>
  <c r="AL210" i="197"/>
  <c r="AK213" i="197"/>
  <c r="AJ216" i="197"/>
  <c r="AL218" i="197"/>
  <c r="AK221" i="197"/>
  <c r="AI213" i="197"/>
  <c r="AI221" i="197"/>
  <c r="AL209" i="197"/>
  <c r="AL213" i="197"/>
  <c r="AJ217" i="197"/>
  <c r="AK220" i="197"/>
  <c r="AI214" i="197"/>
  <c r="AJ212" i="197"/>
  <c r="AJ210" i="197"/>
  <c r="AJ214" i="197"/>
  <c r="AK217" i="197"/>
  <c r="AL220" i="197"/>
  <c r="AI215" i="197"/>
  <c r="AJ211" i="197"/>
  <c r="AK214" i="197"/>
  <c r="AL217" i="197"/>
  <c r="AL221" i="197"/>
  <c r="AI216" i="197"/>
  <c r="AL222" i="197"/>
  <c r="AK211" i="197"/>
  <c r="AL214" i="197"/>
  <c r="AJ218" i="197"/>
  <c r="AJ222" i="197"/>
  <c r="AI217" i="197"/>
  <c r="AI219" i="197"/>
  <c r="AL211" i="197"/>
  <c r="AJ215" i="197"/>
  <c r="AJ219" i="197"/>
  <c r="AK222" i="197"/>
  <c r="AI218" i="197"/>
  <c r="AJ209" i="197"/>
  <c r="AK212" i="197"/>
  <c r="AK216" i="197"/>
  <c r="AL219" i="197"/>
  <c r="AI210" i="197"/>
  <c r="AI222" i="197"/>
  <c r="AK219" i="197"/>
  <c r="AK209" i="197"/>
  <c r="AL212" i="197"/>
  <c r="AL216" i="197"/>
  <c r="AJ220" i="197"/>
  <c r="AI211" i="197"/>
  <c r="AI209" i="197"/>
  <c r="AK215" i="197"/>
  <c r="AI76" i="197"/>
  <c r="B28" i="198"/>
  <c r="AL25" i="197"/>
  <c r="AK49" i="197"/>
  <c r="AK45" i="197"/>
  <c r="AJ23" i="197"/>
  <c r="AK47" i="197"/>
  <c r="AL17" i="197"/>
  <c r="AI43" i="197"/>
  <c r="AJ15" i="197"/>
  <c r="AL41" i="197"/>
  <c r="AI26" i="197"/>
  <c r="AK53" i="197"/>
  <c r="AK20" i="197"/>
  <c r="AI18" i="197"/>
  <c r="AK51" i="197"/>
  <c r="AI25" i="197"/>
  <c r="AI17" i="197"/>
  <c r="AK25" i="197"/>
  <c r="AL22" i="197"/>
  <c r="AJ20" i="197"/>
  <c r="AK17" i="197"/>
  <c r="AL14" i="197"/>
  <c r="AK41" i="197"/>
  <c r="AJ53" i="197"/>
  <c r="AJ51" i="197"/>
  <c r="AJ49" i="197"/>
  <c r="AJ47" i="197"/>
  <c r="AJ45" i="197"/>
  <c r="AK42" i="197"/>
  <c r="AI24" i="197"/>
  <c r="AI16" i="197"/>
  <c r="AJ25" i="197"/>
  <c r="AK22" i="197"/>
  <c r="AL19" i="197"/>
  <c r="AJ17" i="197"/>
  <c r="AK14" i="197"/>
  <c r="AJ41" i="197"/>
  <c r="AI53" i="197"/>
  <c r="AI51" i="197"/>
  <c r="AI49" i="197"/>
  <c r="AI47" i="197"/>
  <c r="AI45" i="197"/>
  <c r="AJ42" i="197"/>
  <c r="AI23" i="197"/>
  <c r="AI15" i="197"/>
  <c r="AL24" i="197"/>
  <c r="AJ22" i="197"/>
  <c r="AK19" i="197"/>
  <c r="AL16" i="197"/>
  <c r="AJ14" i="197"/>
  <c r="AL54" i="197"/>
  <c r="AL52" i="197"/>
  <c r="AL50" i="197"/>
  <c r="AL48" i="197"/>
  <c r="AL46" i="197"/>
  <c r="AL44" i="197"/>
  <c r="AI22" i="197"/>
  <c r="AI14" i="197"/>
  <c r="AK24" i="197"/>
  <c r="AL21" i="197"/>
  <c r="AJ19" i="197"/>
  <c r="AK16" i="197"/>
  <c r="AL13" i="197"/>
  <c r="AK54" i="197"/>
  <c r="AK52" i="197"/>
  <c r="AK50" i="197"/>
  <c r="AK48" i="197"/>
  <c r="AK46" i="197"/>
  <c r="AK44" i="197"/>
  <c r="AI21" i="197"/>
  <c r="AL26" i="197"/>
  <c r="AJ24" i="197"/>
  <c r="AK21" i="197"/>
  <c r="AL18" i="197"/>
  <c r="AJ16" i="197"/>
  <c r="AK13" i="197"/>
  <c r="AJ54" i="197"/>
  <c r="AJ52" i="197"/>
  <c r="AJ50" i="197"/>
  <c r="AJ48" i="197"/>
  <c r="AJ46" i="197"/>
  <c r="AI42" i="197"/>
  <c r="AL42" i="197"/>
  <c r="AK43" i="197"/>
  <c r="AL43" i="197"/>
  <c r="AI20" i="197"/>
  <c r="AK26" i="197"/>
  <c r="AL23" i="197"/>
  <c r="AJ21" i="197"/>
  <c r="AK18" i="197"/>
  <c r="AL15" i="197"/>
  <c r="AJ13" i="197"/>
  <c r="AI54" i="197"/>
  <c r="AI52" i="197"/>
  <c r="AI50" i="197"/>
  <c r="AI48" i="197"/>
  <c r="AI46" i="197"/>
  <c r="AI44" i="197"/>
  <c r="AI13" i="197"/>
  <c r="AI19" i="197"/>
  <c r="AJ26" i="197"/>
  <c r="AK23" i="197"/>
  <c r="AL20" i="197"/>
  <c r="AJ18" i="197"/>
  <c r="AI41" i="197"/>
  <c r="AL53" i="197"/>
  <c r="AL51" i="197"/>
  <c r="AL49" i="197"/>
  <c r="AL47" i="197"/>
  <c r="AL45" i="197"/>
  <c r="AJ43" i="197"/>
  <c r="E47" i="198" a="1"/>
  <c r="E47" i="198" s="1"/>
  <c r="E53" i="198" a="1"/>
  <c r="E53" i="198" s="1"/>
  <c r="E43" i="198" a="1"/>
  <c r="E43" i="198" s="1"/>
  <c r="E49" i="198" a="1"/>
  <c r="E49" i="198" s="1"/>
  <c r="E55" i="198" a="1"/>
  <c r="E55" i="198" s="1"/>
  <c r="E45" i="198" a="1"/>
  <c r="E45" i="198" s="1"/>
  <c r="AM144" i="197" l="1"/>
  <c r="AM146" i="197"/>
  <c r="AM147" i="197"/>
  <c r="AM148" i="197"/>
  <c r="AM149" i="197"/>
  <c r="AM152" i="197"/>
  <c r="AM150" i="197"/>
  <c r="AM151" i="197"/>
  <c r="AM139" i="197"/>
  <c r="AM140" i="197"/>
  <c r="AM145" i="197"/>
  <c r="AM141" i="197"/>
  <c r="AM142" i="197"/>
  <c r="AM143" i="197"/>
  <c r="AM232" i="197"/>
  <c r="AM234" i="197"/>
  <c r="AM235" i="197"/>
  <c r="AM236" i="197"/>
  <c r="AM224" i="197"/>
  <c r="AM225" i="197"/>
  <c r="AM226" i="197"/>
  <c r="AM227" i="197"/>
  <c r="AM228" i="197"/>
  <c r="AM229" i="197"/>
  <c r="AM223" i="197"/>
  <c r="AM230" i="197"/>
  <c r="AM233" i="197"/>
  <c r="AM231" i="197"/>
  <c r="AM196" i="197"/>
  <c r="AM195" i="197"/>
  <c r="AM200" i="197"/>
  <c r="AM197" i="197"/>
  <c r="AM199" i="197"/>
  <c r="AM198" i="197"/>
  <c r="AM202" i="197"/>
  <c r="AM203" i="197"/>
  <c r="AM204" i="197"/>
  <c r="AM205" i="197"/>
  <c r="AM206" i="197"/>
  <c r="AM207" i="197"/>
  <c r="AM208" i="197"/>
  <c r="AM201" i="197"/>
  <c r="AL179" i="197"/>
  <c r="AK173" i="197"/>
  <c r="AK174" i="197"/>
  <c r="AM168" i="197"/>
  <c r="AL167" i="197"/>
  <c r="AK175" i="197"/>
  <c r="AM169" i="197"/>
  <c r="AK176" i="197"/>
  <c r="AM174" i="197"/>
  <c r="AM170" i="197"/>
  <c r="AK177" i="197"/>
  <c r="AL168" i="197"/>
  <c r="AM178" i="197"/>
  <c r="AL170" i="197"/>
  <c r="AM171" i="197"/>
  <c r="AK178" i="197"/>
  <c r="AK167" i="197"/>
  <c r="AM172" i="197"/>
  <c r="AK179" i="197"/>
  <c r="AM179" i="197"/>
  <c r="AM173" i="197"/>
  <c r="AK180" i="197"/>
  <c r="AM175" i="197"/>
  <c r="AM176" i="197"/>
  <c r="AM177" i="197"/>
  <c r="AL169" i="197"/>
  <c r="AM180" i="197"/>
  <c r="AL171" i="197"/>
  <c r="AL172" i="197"/>
  <c r="AL173" i="197"/>
  <c r="AL174" i="197"/>
  <c r="AK168" i="197"/>
  <c r="AL175" i="197"/>
  <c r="AK169" i="197"/>
  <c r="AL180" i="197"/>
  <c r="AL176" i="197"/>
  <c r="AK170" i="197"/>
  <c r="AL177" i="197"/>
  <c r="AK171" i="197"/>
  <c r="AL178" i="197"/>
  <c r="AK172" i="197"/>
  <c r="AM167" i="197"/>
  <c r="AM91" i="197"/>
  <c r="AL85" i="197"/>
  <c r="AL86" i="197"/>
  <c r="AL87" i="197"/>
  <c r="AL91" i="197"/>
  <c r="AK89" i="197"/>
  <c r="AM83" i="197"/>
  <c r="AL88" i="197"/>
  <c r="AL95" i="197"/>
  <c r="AM84" i="197"/>
  <c r="AL89" i="197"/>
  <c r="AK85" i="197"/>
  <c r="AM85" i="197"/>
  <c r="AL90" i="197"/>
  <c r="AK84" i="197"/>
  <c r="AL94" i="197"/>
  <c r="AM86" i="197"/>
  <c r="AM87" i="197"/>
  <c r="AL92" i="197"/>
  <c r="AK86" i="197"/>
  <c r="AK88" i="197"/>
  <c r="AK90" i="197"/>
  <c r="AM88" i="197"/>
  <c r="AL93" i="197"/>
  <c r="AK87" i="197"/>
  <c r="AM89" i="197"/>
  <c r="AL96" i="197"/>
  <c r="AM92" i="197"/>
  <c r="AL83" i="197"/>
  <c r="AK91" i="197"/>
  <c r="AM93" i="197"/>
  <c r="AK92" i="197"/>
  <c r="AM94" i="197"/>
  <c r="AK93" i="197"/>
  <c r="AM95" i="197"/>
  <c r="AK94" i="197"/>
  <c r="AM96" i="197"/>
  <c r="AK95" i="197"/>
  <c r="AK96" i="197"/>
  <c r="AL84" i="197"/>
  <c r="AK83" i="197"/>
  <c r="AM90" i="197"/>
  <c r="AM254" i="197"/>
  <c r="AL261" i="197"/>
  <c r="AJ255" i="197"/>
  <c r="AM256" i="197"/>
  <c r="AL263" i="197"/>
  <c r="AJ257" i="197"/>
  <c r="AM262" i="197"/>
  <c r="AM257" i="197"/>
  <c r="AL264" i="197"/>
  <c r="AJ258" i="197"/>
  <c r="AK259" i="197"/>
  <c r="AM258" i="197"/>
  <c r="AL251" i="197"/>
  <c r="AJ259" i="197"/>
  <c r="AK260" i="197"/>
  <c r="AM259" i="197"/>
  <c r="AK252" i="197"/>
  <c r="AJ260" i="197"/>
  <c r="AJ263" i="197"/>
  <c r="AM260" i="197"/>
  <c r="AK253" i="197"/>
  <c r="AJ261" i="197"/>
  <c r="AM261" i="197"/>
  <c r="AK254" i="197"/>
  <c r="AJ262" i="197"/>
  <c r="AK255" i="197"/>
  <c r="AL252" i="197"/>
  <c r="AM263" i="197"/>
  <c r="AK256" i="197"/>
  <c r="AJ264" i="197"/>
  <c r="AM264" i="197"/>
  <c r="AK257" i="197"/>
  <c r="AJ251" i="197"/>
  <c r="AK258" i="197"/>
  <c r="AL253" i="197"/>
  <c r="AK261" i="197"/>
  <c r="AL254" i="197"/>
  <c r="AK262" i="197"/>
  <c r="AL255" i="197"/>
  <c r="AK263" i="197"/>
  <c r="AL256" i="197"/>
  <c r="AK264" i="197"/>
  <c r="AL257" i="197"/>
  <c r="AK251" i="197"/>
  <c r="AJ256" i="197"/>
  <c r="AM251" i="197"/>
  <c r="AL258" i="197"/>
  <c r="AJ252" i="197"/>
  <c r="AM252" i="197"/>
  <c r="AL259" i="197"/>
  <c r="AJ253" i="197"/>
  <c r="AL262" i="197"/>
  <c r="AM253" i="197"/>
  <c r="AL260" i="197"/>
  <c r="AJ254" i="197"/>
  <c r="AM255" i="197"/>
  <c r="AK196" i="197"/>
  <c r="AJ199" i="197"/>
  <c r="AL201" i="197"/>
  <c r="AK204" i="197"/>
  <c r="AJ207" i="197"/>
  <c r="AI198" i="197"/>
  <c r="AI206" i="197"/>
  <c r="AL196" i="197"/>
  <c r="AK199" i="197"/>
  <c r="AJ202" i="197"/>
  <c r="AL204" i="197"/>
  <c r="AK207" i="197"/>
  <c r="AI199" i="197"/>
  <c r="AI207" i="197"/>
  <c r="AJ195" i="197"/>
  <c r="AK198" i="197"/>
  <c r="AK202" i="197"/>
  <c r="AL205" i="197"/>
  <c r="AI196" i="197"/>
  <c r="AI208" i="197"/>
  <c r="AK195" i="197"/>
  <c r="AL198" i="197"/>
  <c r="AL202" i="197"/>
  <c r="AJ206" i="197"/>
  <c r="AI197" i="197"/>
  <c r="AI195" i="197"/>
  <c r="AL200" i="197"/>
  <c r="AL195" i="197"/>
  <c r="AL199" i="197"/>
  <c r="AJ203" i="197"/>
  <c r="AK206" i="197"/>
  <c r="AI200" i="197"/>
  <c r="AJ204" i="197"/>
  <c r="AJ196" i="197"/>
  <c r="AJ200" i="197"/>
  <c r="AK203" i="197"/>
  <c r="AL206" i="197"/>
  <c r="AI201" i="197"/>
  <c r="AJ208" i="197"/>
  <c r="AJ197" i="197"/>
  <c r="AK200" i="197"/>
  <c r="AL203" i="197"/>
  <c r="AL207" i="197"/>
  <c r="AI202" i="197"/>
  <c r="AK197" i="197"/>
  <c r="AI203" i="197"/>
  <c r="AL197" i="197"/>
  <c r="AJ201" i="197"/>
  <c r="AJ205" i="197"/>
  <c r="AK208" i="197"/>
  <c r="AI204" i="197"/>
  <c r="AJ198" i="197"/>
  <c r="AK201" i="197"/>
  <c r="AK205" i="197"/>
  <c r="AL208" i="197"/>
  <c r="AI205" i="197"/>
  <c r="AJ167" i="197"/>
  <c r="AJ175" i="197"/>
  <c r="AI170" i="197"/>
  <c r="AI178" i="197"/>
  <c r="AJ168" i="197"/>
  <c r="AJ176" i="197"/>
  <c r="AI171" i="197"/>
  <c r="AI179" i="197"/>
  <c r="AJ177" i="197"/>
  <c r="AI174" i="197"/>
  <c r="AJ178" i="197"/>
  <c r="AI175" i="197"/>
  <c r="AJ169" i="197"/>
  <c r="AJ179" i="197"/>
  <c r="AI176" i="197"/>
  <c r="AJ170" i="197"/>
  <c r="AJ180" i="197"/>
  <c r="AI177" i="197"/>
  <c r="AJ172" i="197"/>
  <c r="AJ171" i="197"/>
  <c r="AI168" i="197"/>
  <c r="AI180" i="197"/>
  <c r="AI169" i="197"/>
  <c r="AJ173" i="197"/>
  <c r="AI172" i="197"/>
  <c r="AJ174" i="197"/>
  <c r="AI173" i="197"/>
  <c r="AI167" i="197"/>
  <c r="AI254" i="197"/>
  <c r="AI262" i="197"/>
  <c r="AI255" i="197"/>
  <c r="AI263" i="197"/>
  <c r="AI252" i="197"/>
  <c r="AI264" i="197"/>
  <c r="AI253" i="197"/>
  <c r="AI251" i="197"/>
  <c r="AI256" i="197"/>
  <c r="AI257" i="197"/>
  <c r="AI259" i="197"/>
  <c r="AI258" i="197"/>
  <c r="AI260" i="197"/>
  <c r="AI261" i="197"/>
  <c r="AI83" i="197"/>
  <c r="AI84" i="197"/>
  <c r="AI92" i="197"/>
  <c r="AI85" i="197"/>
  <c r="AI86" i="197"/>
  <c r="AI94" i="197"/>
  <c r="AI93" i="197"/>
  <c r="AI88" i="197"/>
  <c r="AI96" i="197"/>
  <c r="AI89" i="197"/>
  <c r="AI90" i="197"/>
  <c r="AI91" i="197"/>
  <c r="AI87" i="197"/>
  <c r="AI95" i="197"/>
  <c r="AJ141" i="197"/>
  <c r="AL143" i="197"/>
  <c r="AK146" i="197"/>
  <c r="AJ149" i="197"/>
  <c r="AL151" i="197"/>
  <c r="AI144" i="197"/>
  <c r="AI152" i="197"/>
  <c r="AK141" i="197"/>
  <c r="AJ144" i="197"/>
  <c r="AL146" i="197"/>
  <c r="AK149" i="197"/>
  <c r="AJ152" i="197"/>
  <c r="AI145" i="197"/>
  <c r="AI139" i="197"/>
  <c r="AL139" i="197"/>
  <c r="AJ143" i="197"/>
  <c r="AJ147" i="197"/>
  <c r="AI142" i="197"/>
  <c r="AI143" i="197"/>
  <c r="AJ140" i="197"/>
  <c r="AL150" i="197"/>
  <c r="AK140" i="197"/>
  <c r="AK144" i="197"/>
  <c r="AL147" i="197"/>
  <c r="AJ151" i="197"/>
  <c r="AI146" i="197"/>
  <c r="AL140" i="197"/>
  <c r="AL144" i="197"/>
  <c r="AJ148" i="197"/>
  <c r="AK151" i="197"/>
  <c r="AI147" i="197"/>
  <c r="AL141" i="197"/>
  <c r="AJ145" i="197"/>
  <c r="AK148" i="197"/>
  <c r="AK152" i="197"/>
  <c r="AI148" i="197"/>
  <c r="AJ139" i="197"/>
  <c r="AK142" i="197"/>
  <c r="AL145" i="197"/>
  <c r="AL149" i="197"/>
  <c r="AI140" i="197"/>
  <c r="AI150" i="197"/>
  <c r="AK147" i="197"/>
  <c r="AK139" i="197"/>
  <c r="AL142" i="197"/>
  <c r="AJ146" i="197"/>
  <c r="AJ150" i="197"/>
  <c r="AI141" i="197"/>
  <c r="AI151" i="197"/>
  <c r="AK150" i="197"/>
  <c r="AK143" i="197"/>
  <c r="AJ142" i="197"/>
  <c r="AL148" i="197"/>
  <c r="AK145" i="197"/>
  <c r="AI149" i="197"/>
  <c r="AL152" i="197"/>
  <c r="AK224" i="197"/>
  <c r="AJ227" i="197"/>
  <c r="AL229" i="197"/>
  <c r="AK232" i="197"/>
  <c r="AJ235" i="197"/>
  <c r="AI226" i="197"/>
  <c r="AI234" i="197"/>
  <c r="AL224" i="197"/>
  <c r="AK227" i="197"/>
  <c r="AJ230" i="197"/>
  <c r="AL232" i="197"/>
  <c r="AK235" i="197"/>
  <c r="AI227" i="197"/>
  <c r="AI235" i="197"/>
  <c r="AJ225" i="197"/>
  <c r="AK228" i="197"/>
  <c r="AL231" i="197"/>
  <c r="AL235" i="197"/>
  <c r="AI230" i="197"/>
  <c r="AK225" i="197"/>
  <c r="AL228" i="197"/>
  <c r="AJ232" i="197"/>
  <c r="AJ236" i="197"/>
  <c r="AI231" i="197"/>
  <c r="AL225" i="197"/>
  <c r="AJ229" i="197"/>
  <c r="AJ233" i="197"/>
  <c r="AK236" i="197"/>
  <c r="AI232" i="197"/>
  <c r="AL226" i="197"/>
  <c r="AJ234" i="197"/>
  <c r="AJ226" i="197"/>
  <c r="AK229" i="197"/>
  <c r="AK233" i="197"/>
  <c r="AL236" i="197"/>
  <c r="AI233" i="197"/>
  <c r="AK223" i="197"/>
  <c r="AI225" i="197"/>
  <c r="AJ223" i="197"/>
  <c r="AK226" i="197"/>
  <c r="AK230" i="197"/>
  <c r="AL233" i="197"/>
  <c r="AI224" i="197"/>
  <c r="AI236" i="197"/>
  <c r="AL230" i="197"/>
  <c r="AI223" i="197"/>
  <c r="AL223" i="197"/>
  <c r="AL227" i="197"/>
  <c r="AJ231" i="197"/>
  <c r="AK234" i="197"/>
  <c r="AI228" i="197"/>
  <c r="AJ224" i="197"/>
  <c r="AJ228" i="197"/>
  <c r="AK231" i="197"/>
  <c r="AL234" i="197"/>
  <c r="AI229" i="197"/>
  <c r="AK29" i="197"/>
  <c r="AJ32" i="197"/>
  <c r="AL34" i="197"/>
  <c r="AK37" i="197"/>
  <c r="AJ40" i="197"/>
  <c r="AI33" i="197"/>
  <c r="AI27" i="197"/>
  <c r="AL31" i="197"/>
  <c r="AJ27" i="197"/>
  <c r="AL29" i="197"/>
  <c r="AK32" i="197"/>
  <c r="AJ35" i="197"/>
  <c r="AL37" i="197"/>
  <c r="AK40" i="197"/>
  <c r="AI34" i="197"/>
  <c r="AL39" i="197"/>
  <c r="AK27" i="197"/>
  <c r="AJ30" i="197"/>
  <c r="AL32" i="197"/>
  <c r="AK35" i="197"/>
  <c r="AJ38" i="197"/>
  <c r="AL40" i="197"/>
  <c r="AI35" i="197"/>
  <c r="AJ29" i="197"/>
  <c r="AI40" i="197"/>
  <c r="AL27" i="197"/>
  <c r="AK30" i="197"/>
  <c r="AJ33" i="197"/>
  <c r="AL35" i="197"/>
  <c r="AK38" i="197"/>
  <c r="AI28" i="197"/>
  <c r="AI36" i="197"/>
  <c r="AJ37" i="197"/>
  <c r="AJ28" i="197"/>
  <c r="AL30" i="197"/>
  <c r="AK33" i="197"/>
  <c r="AJ36" i="197"/>
  <c r="AL38" i="197"/>
  <c r="AI29" i="197"/>
  <c r="AI37" i="197"/>
  <c r="AK28" i="197"/>
  <c r="AJ31" i="197"/>
  <c r="AL33" i="197"/>
  <c r="AK36" i="197"/>
  <c r="AJ39" i="197"/>
  <c r="AI30" i="197"/>
  <c r="AI38" i="197"/>
  <c r="AI32" i="197"/>
  <c r="AL28" i="197"/>
  <c r="AK31" i="197"/>
  <c r="AJ34" i="197"/>
  <c r="AL36" i="197"/>
  <c r="AK39" i="197"/>
  <c r="AI31" i="197"/>
  <c r="AI39" i="197"/>
  <c r="AK34" i="197"/>
  <c r="AJ55" i="197"/>
  <c r="AL57" i="197"/>
  <c r="AK60" i="197"/>
  <c r="AJ63" i="197"/>
  <c r="AL65" i="197"/>
  <c r="AK68" i="197"/>
  <c r="AI62" i="197"/>
  <c r="AJ56" i="197"/>
  <c r="AL58" i="197"/>
  <c r="AK61" i="197"/>
  <c r="AJ64" i="197"/>
  <c r="AL66" i="197"/>
  <c r="AI57" i="197"/>
  <c r="AI65" i="197"/>
  <c r="AJ57" i="197"/>
  <c r="AL59" i="197"/>
  <c r="AK62" i="197"/>
  <c r="AJ65" i="197"/>
  <c r="AL67" i="197"/>
  <c r="AI60" i="197"/>
  <c r="AI68" i="197"/>
  <c r="AK57" i="197"/>
  <c r="AJ60" i="197"/>
  <c r="AL62" i="197"/>
  <c r="AK65" i="197"/>
  <c r="AJ68" i="197"/>
  <c r="AI61" i="197"/>
  <c r="AI55" i="197"/>
  <c r="AK59" i="197"/>
  <c r="AL64" i="197"/>
  <c r="AI59" i="197"/>
  <c r="AK55" i="197"/>
  <c r="AL60" i="197"/>
  <c r="AJ66" i="197"/>
  <c r="AI63" i="197"/>
  <c r="AI58" i="197"/>
  <c r="AL55" i="197"/>
  <c r="AJ61" i="197"/>
  <c r="AK66" i="197"/>
  <c r="AI64" i="197"/>
  <c r="AK56" i="197"/>
  <c r="AL61" i="197"/>
  <c r="AJ67" i="197"/>
  <c r="AI66" i="197"/>
  <c r="AK64" i="197"/>
  <c r="AL56" i="197"/>
  <c r="AJ62" i="197"/>
  <c r="AK67" i="197"/>
  <c r="AI67" i="197"/>
  <c r="AJ58" i="197"/>
  <c r="AK63" i="197"/>
  <c r="AL68" i="197"/>
  <c r="AJ59" i="197"/>
  <c r="AK58" i="197"/>
  <c r="AL63" i="197"/>
  <c r="AI56" i="197"/>
  <c r="C177" i="176"/>
  <c r="G90" i="176" l="1"/>
  <c r="I29" i="180" l="1"/>
  <c r="I31" i="185"/>
  <c r="AC264" i="197" l="1"/>
  <c r="AB264" i="197"/>
  <c r="AC263" i="197"/>
  <c r="AB263" i="197"/>
  <c r="AC262" i="197"/>
  <c r="AB262" i="197"/>
  <c r="AC261" i="197"/>
  <c r="AB261" i="197"/>
  <c r="AC260" i="197"/>
  <c r="AB260" i="197"/>
  <c r="AC259" i="197"/>
  <c r="AB259" i="197"/>
  <c r="AC258" i="197"/>
  <c r="AB258" i="197"/>
  <c r="AC257" i="197"/>
  <c r="AB257" i="197"/>
  <c r="AC256" i="197"/>
  <c r="AB256" i="197"/>
  <c r="AC255" i="197"/>
  <c r="AB255" i="197"/>
  <c r="AC254" i="197"/>
  <c r="AB254" i="197"/>
  <c r="AC253" i="197"/>
  <c r="AB253" i="197"/>
  <c r="AC252" i="197"/>
  <c r="AB252" i="197"/>
  <c r="AC251" i="197"/>
  <c r="AB251" i="197"/>
  <c r="AC236" i="197"/>
  <c r="AB236" i="197"/>
  <c r="AC235" i="197"/>
  <c r="AB235" i="197"/>
  <c r="AC234" i="197"/>
  <c r="AB234" i="197"/>
  <c r="AC233" i="197"/>
  <c r="AB233" i="197"/>
  <c r="AC232" i="197"/>
  <c r="AB232" i="197"/>
  <c r="AC231" i="197"/>
  <c r="AB231" i="197"/>
  <c r="AC230" i="197"/>
  <c r="AB230" i="197"/>
  <c r="AC229" i="197"/>
  <c r="AB229" i="197"/>
  <c r="AC228" i="197"/>
  <c r="AB228" i="197"/>
  <c r="AC227" i="197"/>
  <c r="AB227" i="197"/>
  <c r="AC226" i="197"/>
  <c r="AB226" i="197"/>
  <c r="AC225" i="197"/>
  <c r="AB225" i="197"/>
  <c r="AC224" i="197"/>
  <c r="AB224" i="197"/>
  <c r="AC223" i="197"/>
  <c r="AB223" i="197"/>
  <c r="AC208" i="197"/>
  <c r="AB208" i="197"/>
  <c r="AC207" i="197"/>
  <c r="AB207" i="197"/>
  <c r="AC206" i="197"/>
  <c r="AB206" i="197"/>
  <c r="AC205" i="197"/>
  <c r="AB205" i="197"/>
  <c r="AC204" i="197"/>
  <c r="AB204" i="197"/>
  <c r="AC203" i="197"/>
  <c r="AB203" i="197"/>
  <c r="AC202" i="197"/>
  <c r="AB202" i="197"/>
  <c r="AC201" i="197"/>
  <c r="AB201" i="197"/>
  <c r="AC200" i="197"/>
  <c r="AB200" i="197"/>
  <c r="AC199" i="197"/>
  <c r="AB199" i="197"/>
  <c r="AC198" i="197"/>
  <c r="AB198" i="197"/>
  <c r="AC197" i="197"/>
  <c r="AB197" i="197"/>
  <c r="AC196" i="197"/>
  <c r="AB196" i="197"/>
  <c r="AC195" i="197"/>
  <c r="AB195" i="197"/>
  <c r="AC180" i="197"/>
  <c r="AB180" i="197"/>
  <c r="AC179" i="197"/>
  <c r="AB179" i="197"/>
  <c r="AC178" i="197"/>
  <c r="AB178" i="197"/>
  <c r="AC177" i="197"/>
  <c r="AB177" i="197"/>
  <c r="AC176" i="197"/>
  <c r="AB176" i="197"/>
  <c r="AC175" i="197"/>
  <c r="AB175" i="197"/>
  <c r="AC174" i="197"/>
  <c r="AB174" i="197"/>
  <c r="AC173" i="197"/>
  <c r="AB173" i="197"/>
  <c r="AC172" i="197"/>
  <c r="AB172" i="197"/>
  <c r="AC171" i="197"/>
  <c r="AB171" i="197"/>
  <c r="AC170" i="197"/>
  <c r="AB170" i="197"/>
  <c r="AC169" i="197"/>
  <c r="AB169" i="197"/>
  <c r="AC168" i="197"/>
  <c r="AB168" i="197"/>
  <c r="AC167" i="197"/>
  <c r="AB167" i="197"/>
  <c r="AC152" i="197"/>
  <c r="AB152" i="197"/>
  <c r="W152" i="197"/>
  <c r="AC151" i="197"/>
  <c r="AB151" i="197"/>
  <c r="W151" i="197"/>
  <c r="AC150" i="197"/>
  <c r="AB150" i="197"/>
  <c r="W150" i="197"/>
  <c r="AC149" i="197"/>
  <c r="AB149" i="197"/>
  <c r="W149" i="197"/>
  <c r="AC148" i="197"/>
  <c r="AB148" i="197"/>
  <c r="W148" i="197"/>
  <c r="AC147" i="197"/>
  <c r="AB147" i="197"/>
  <c r="W147" i="197"/>
  <c r="AC146" i="197"/>
  <c r="AB146" i="197"/>
  <c r="W146" i="197"/>
  <c r="AC145" i="197"/>
  <c r="AB145" i="197"/>
  <c r="W145" i="197"/>
  <c r="AC144" i="197"/>
  <c r="AB144" i="197"/>
  <c r="W144" i="197"/>
  <c r="AC143" i="197"/>
  <c r="AB143" i="197"/>
  <c r="W143" i="197"/>
  <c r="AC142" i="197"/>
  <c r="AB142" i="197"/>
  <c r="W142" i="197"/>
  <c r="AC141" i="197"/>
  <c r="AB141" i="197"/>
  <c r="W141" i="197"/>
  <c r="AC140" i="197"/>
  <c r="AB140" i="197"/>
  <c r="W140" i="197"/>
  <c r="AC139" i="197"/>
  <c r="AB139" i="197"/>
  <c r="W139" i="197"/>
  <c r="AC124" i="197"/>
  <c r="AB124" i="197"/>
  <c r="W124" i="197"/>
  <c r="AC123" i="197"/>
  <c r="AB123" i="197"/>
  <c r="W123" i="197"/>
  <c r="AC122" i="197"/>
  <c r="AB122" i="197"/>
  <c r="W122" i="197"/>
  <c r="AC121" i="197"/>
  <c r="AB121" i="197"/>
  <c r="W121" i="197"/>
  <c r="AC120" i="197"/>
  <c r="AB120" i="197"/>
  <c r="W120" i="197"/>
  <c r="AC119" i="197"/>
  <c r="AB119" i="197"/>
  <c r="W119" i="197"/>
  <c r="AC118" i="197"/>
  <c r="AB118" i="197"/>
  <c r="W118" i="197"/>
  <c r="AC117" i="197"/>
  <c r="AB117" i="197"/>
  <c r="W117" i="197"/>
  <c r="AC116" i="197"/>
  <c r="AB116" i="197"/>
  <c r="W116" i="197"/>
  <c r="AC115" i="197"/>
  <c r="AB115" i="197"/>
  <c r="W115" i="197"/>
  <c r="AC114" i="197"/>
  <c r="AB114" i="197"/>
  <c r="W114" i="197"/>
  <c r="AC113" i="197"/>
  <c r="AB113" i="197"/>
  <c r="W113" i="197"/>
  <c r="AC112" i="197"/>
  <c r="AB112" i="197"/>
  <c r="W112" i="197"/>
  <c r="AC111" i="197"/>
  <c r="AB111" i="197"/>
  <c r="W111" i="197"/>
  <c r="AC96" i="197"/>
  <c r="AB96" i="197"/>
  <c r="AC95" i="197"/>
  <c r="AB95" i="197"/>
  <c r="AC94" i="197"/>
  <c r="AB94" i="197"/>
  <c r="AC93" i="197"/>
  <c r="AB93" i="197"/>
  <c r="AC92" i="197"/>
  <c r="AB92" i="197"/>
  <c r="AC91" i="197"/>
  <c r="AB91" i="197"/>
  <c r="AC90" i="197"/>
  <c r="AB90" i="197"/>
  <c r="AC89" i="197"/>
  <c r="AB89" i="197"/>
  <c r="AC88" i="197"/>
  <c r="AB88" i="197"/>
  <c r="AC87" i="197"/>
  <c r="AB87" i="197"/>
  <c r="AC86" i="197"/>
  <c r="AB86" i="197"/>
  <c r="AC85" i="197"/>
  <c r="AB85" i="197"/>
  <c r="AC84" i="197"/>
  <c r="AB84" i="197"/>
  <c r="AC83" i="197"/>
  <c r="AB83" i="197"/>
  <c r="AC68" i="197"/>
  <c r="AB68" i="197"/>
  <c r="W68" i="197"/>
  <c r="AC67" i="197"/>
  <c r="AB67" i="197"/>
  <c r="W67" i="197"/>
  <c r="AC66" i="197"/>
  <c r="AB66" i="197"/>
  <c r="W66" i="197"/>
  <c r="AC65" i="197"/>
  <c r="AB65" i="197"/>
  <c r="W65" i="197"/>
  <c r="AC64" i="197"/>
  <c r="AB64" i="197"/>
  <c r="W64" i="197"/>
  <c r="AC63" i="197"/>
  <c r="AB63" i="197"/>
  <c r="W63" i="197"/>
  <c r="AC62" i="197"/>
  <c r="AB62" i="197"/>
  <c r="W62" i="197"/>
  <c r="AC61" i="197"/>
  <c r="AB61" i="197"/>
  <c r="W61" i="197"/>
  <c r="AC60" i="197"/>
  <c r="AB60" i="197"/>
  <c r="W60" i="197"/>
  <c r="AC59" i="197"/>
  <c r="AB59" i="197"/>
  <c r="W59" i="197"/>
  <c r="AC58" i="197"/>
  <c r="AB58" i="197"/>
  <c r="W58" i="197"/>
  <c r="AC57" i="197"/>
  <c r="AB57" i="197"/>
  <c r="W57" i="197"/>
  <c r="AC56" i="197"/>
  <c r="AB56" i="197"/>
  <c r="W56" i="197"/>
  <c r="AC55" i="197"/>
  <c r="AB55" i="197"/>
  <c r="W55" i="197"/>
  <c r="AC40" i="197"/>
  <c r="AB40" i="197"/>
  <c r="W40" i="197"/>
  <c r="AC39" i="197"/>
  <c r="AB39" i="197"/>
  <c r="W39" i="197"/>
  <c r="AC38" i="197"/>
  <c r="AB38" i="197"/>
  <c r="W38" i="197"/>
  <c r="AC37" i="197"/>
  <c r="AB37" i="197"/>
  <c r="W37" i="197"/>
  <c r="AC36" i="197"/>
  <c r="AB36" i="197"/>
  <c r="W36" i="197"/>
  <c r="AC35" i="197"/>
  <c r="AB35" i="197"/>
  <c r="W35" i="197"/>
  <c r="AC34" i="197"/>
  <c r="AB34" i="197"/>
  <c r="W34" i="197"/>
  <c r="AC33" i="197"/>
  <c r="AB33" i="197"/>
  <c r="W33" i="197"/>
  <c r="AC32" i="197"/>
  <c r="AB32" i="197"/>
  <c r="W32" i="197"/>
  <c r="AC31" i="197"/>
  <c r="AB31" i="197"/>
  <c r="W31" i="197"/>
  <c r="AC30" i="197"/>
  <c r="AB30" i="197"/>
  <c r="W30" i="197"/>
  <c r="AC29" i="197"/>
  <c r="AB29" i="197"/>
  <c r="W29" i="197"/>
  <c r="AC28" i="197"/>
  <c r="AB28" i="197"/>
  <c r="W28" i="197"/>
  <c r="AC27" i="197"/>
  <c r="AB27" i="197"/>
  <c r="W27" i="197"/>
  <c r="AY16" i="174" l="1"/>
  <c r="AX16" i="174"/>
  <c r="AW16" i="174"/>
  <c r="AV16" i="174"/>
  <c r="AU16" i="174"/>
  <c r="AT16" i="174"/>
  <c r="AS16" i="174"/>
  <c r="AR16" i="174"/>
  <c r="AQ16" i="174"/>
  <c r="AP16" i="174"/>
  <c r="AO16" i="174"/>
  <c r="AN16" i="174"/>
  <c r="AM16" i="174"/>
  <c r="AL16" i="174"/>
  <c r="AK16" i="174"/>
  <c r="AJ16" i="174"/>
  <c r="AI16" i="174"/>
  <c r="AH16" i="174"/>
  <c r="AG16" i="174"/>
  <c r="AF16" i="174"/>
  <c r="AE16" i="174"/>
  <c r="AD16" i="174"/>
  <c r="AC16" i="174"/>
  <c r="AB16" i="174"/>
  <c r="AA16" i="174"/>
  <c r="Z16" i="174"/>
  <c r="Y16" i="174"/>
  <c r="X16" i="174"/>
  <c r="D10" i="192" l="1"/>
  <c r="D9" i="192"/>
  <c r="D16" i="192" l="1"/>
  <c r="D22" i="192" s="1"/>
  <c r="D15" i="192"/>
  <c r="D21" i="192" s="1"/>
  <c r="I28" i="192" l="1"/>
  <c r="I29" i="192" l="1"/>
  <c r="I39" i="192"/>
  <c r="I31" i="192"/>
  <c r="I34" i="192"/>
  <c r="I38" i="192"/>
  <c r="I42" i="192"/>
  <c r="I33" i="192"/>
  <c r="I32" i="192"/>
  <c r="I37" i="192"/>
  <c r="I41" i="192"/>
  <c r="I40" i="192"/>
  <c r="I44" i="192"/>
  <c r="I36" i="192"/>
  <c r="I43" i="192"/>
  <c r="I35" i="192"/>
  <c r="I58" i="192" l="1"/>
  <c r="I57" i="192"/>
  <c r="I56" i="192"/>
  <c r="I55" i="192"/>
  <c r="I47" i="192"/>
  <c r="I54" i="192"/>
  <c r="I46" i="192"/>
  <c r="I53" i="192"/>
  <c r="I45" i="192"/>
  <c r="I50" i="192"/>
  <c r="I52" i="192"/>
  <c r="I48" i="192"/>
  <c r="I51" i="192"/>
  <c r="I49" i="192"/>
  <c r="F154" i="186" l="1"/>
  <c r="F155" i="186"/>
  <c r="F125" i="186"/>
  <c r="U16" i="174"/>
  <c r="B70" i="172"/>
  <c r="B48" i="187" l="1" a="1"/>
  <c r="B48" i="187" s="1"/>
  <c r="B49" i="187" a="1"/>
  <c r="B49" i="187" s="1"/>
  <c r="F162" i="186" a="1"/>
  <c r="F162" i="186" s="1"/>
  <c r="F201" i="186" s="1" a="1"/>
  <c r="F201" i="186" s="1"/>
  <c r="G62" i="186" l="1"/>
  <c r="H62" i="186"/>
  <c r="I62" i="186"/>
  <c r="G63" i="186"/>
  <c r="H63" i="186"/>
  <c r="I63" i="186"/>
  <c r="G64" i="186"/>
  <c r="H64" i="186"/>
  <c r="I64" i="186"/>
  <c r="G65" i="186"/>
  <c r="H65" i="186"/>
  <c r="I65" i="186"/>
  <c r="G66" i="186"/>
  <c r="H66" i="186"/>
  <c r="I66" i="186"/>
  <c r="G67" i="186"/>
  <c r="H67" i="186"/>
  <c r="I67" i="186"/>
  <c r="G68" i="186"/>
  <c r="H68" i="186"/>
  <c r="I68" i="186"/>
  <c r="G69" i="186"/>
  <c r="H69" i="186"/>
  <c r="I69" i="186"/>
  <c r="G70" i="186"/>
  <c r="H70" i="186"/>
  <c r="I70" i="186"/>
  <c r="G71" i="186"/>
  <c r="H71" i="186"/>
  <c r="I71" i="186"/>
  <c r="G72" i="186"/>
  <c r="H72" i="186"/>
  <c r="I72" i="186"/>
  <c r="G73" i="186"/>
  <c r="H73" i="186"/>
  <c r="I73" i="186"/>
  <c r="G74" i="186"/>
  <c r="H74" i="186"/>
  <c r="I74" i="186"/>
  <c r="G75" i="186"/>
  <c r="H75" i="186"/>
  <c r="I75" i="186"/>
  <c r="G76" i="186"/>
  <c r="H76" i="186"/>
  <c r="I76" i="186"/>
  <c r="G77" i="186"/>
  <c r="H77" i="186"/>
  <c r="I77" i="186"/>
  <c r="G78" i="186"/>
  <c r="H78" i="186"/>
  <c r="I78" i="186"/>
  <c r="G79" i="186"/>
  <c r="H79" i="186"/>
  <c r="I79" i="186"/>
  <c r="G80" i="186"/>
  <c r="H80" i="186"/>
  <c r="I80" i="186"/>
  <c r="G81" i="186"/>
  <c r="H81" i="186"/>
  <c r="I81" i="186"/>
  <c r="G82" i="186"/>
  <c r="H82" i="186"/>
  <c r="I82" i="186"/>
  <c r="G83" i="186"/>
  <c r="H83" i="186"/>
  <c r="I83" i="186"/>
  <c r="G84" i="186"/>
  <c r="H84" i="186"/>
  <c r="I84" i="186"/>
  <c r="G85" i="186"/>
  <c r="H85" i="186"/>
  <c r="I85" i="186"/>
  <c r="F63" i="186"/>
  <c r="F64" i="186"/>
  <c r="F65" i="186"/>
  <c r="F66" i="186"/>
  <c r="F67" i="186"/>
  <c r="F68" i="186"/>
  <c r="F69" i="186"/>
  <c r="F70" i="186"/>
  <c r="F71" i="186"/>
  <c r="F72" i="186"/>
  <c r="F73" i="186"/>
  <c r="F74" i="186"/>
  <c r="F75" i="186"/>
  <c r="F76" i="186"/>
  <c r="F77" i="186"/>
  <c r="F78" i="186"/>
  <c r="F79" i="186"/>
  <c r="F80" i="186"/>
  <c r="F81" i="186"/>
  <c r="F82" i="186"/>
  <c r="F83" i="186"/>
  <c r="F84" i="186"/>
  <c r="F85" i="186"/>
  <c r="G36" i="186"/>
  <c r="H36" i="186"/>
  <c r="I36" i="186"/>
  <c r="G37" i="186"/>
  <c r="H37" i="186"/>
  <c r="I37" i="186"/>
  <c r="G38" i="186"/>
  <c r="H38" i="186"/>
  <c r="I38" i="186"/>
  <c r="G39" i="186"/>
  <c r="H39" i="186"/>
  <c r="I39" i="186"/>
  <c r="G40" i="186"/>
  <c r="H40" i="186"/>
  <c r="I40" i="186"/>
  <c r="G41" i="186"/>
  <c r="H41" i="186"/>
  <c r="I41" i="186"/>
  <c r="G42" i="186"/>
  <c r="H42" i="186"/>
  <c r="I42" i="186"/>
  <c r="G43" i="186"/>
  <c r="H43" i="186"/>
  <c r="I43" i="186"/>
  <c r="G44" i="186"/>
  <c r="H44" i="186"/>
  <c r="I44" i="186"/>
  <c r="G45" i="186"/>
  <c r="H45" i="186"/>
  <c r="I45" i="186"/>
  <c r="G46" i="186"/>
  <c r="H46" i="186"/>
  <c r="I46" i="186"/>
  <c r="G47" i="186"/>
  <c r="H47" i="186"/>
  <c r="I47" i="186"/>
  <c r="G48" i="186"/>
  <c r="H48" i="186"/>
  <c r="I48" i="186"/>
  <c r="G49" i="186"/>
  <c r="H49" i="186"/>
  <c r="I49" i="186"/>
  <c r="G50" i="186"/>
  <c r="H50" i="186"/>
  <c r="I50" i="186"/>
  <c r="G51" i="186"/>
  <c r="H51" i="186"/>
  <c r="I51" i="186"/>
  <c r="G52" i="186"/>
  <c r="H52" i="186"/>
  <c r="I52" i="186"/>
  <c r="G53" i="186"/>
  <c r="H53" i="186"/>
  <c r="I53" i="186"/>
  <c r="G54" i="186"/>
  <c r="H54" i="186"/>
  <c r="I54" i="186"/>
  <c r="G55" i="186"/>
  <c r="H55" i="186"/>
  <c r="I55" i="186"/>
  <c r="G56" i="186"/>
  <c r="H56" i="186"/>
  <c r="I56" i="186"/>
  <c r="G57" i="186"/>
  <c r="H57" i="186"/>
  <c r="I57" i="186"/>
  <c r="G58" i="186"/>
  <c r="H58" i="186"/>
  <c r="I58" i="186"/>
  <c r="G59" i="186"/>
  <c r="H59" i="186"/>
  <c r="I59" i="186"/>
  <c r="F37" i="186"/>
  <c r="F38" i="186"/>
  <c r="F39" i="186"/>
  <c r="F40" i="186"/>
  <c r="F41" i="186"/>
  <c r="F42" i="186"/>
  <c r="F43" i="186"/>
  <c r="F44" i="186"/>
  <c r="F45" i="186"/>
  <c r="F46" i="186"/>
  <c r="F47" i="186"/>
  <c r="F48" i="186"/>
  <c r="F49" i="186"/>
  <c r="F50" i="186"/>
  <c r="F51" i="186"/>
  <c r="F52" i="186"/>
  <c r="F53" i="186"/>
  <c r="F54" i="186"/>
  <c r="F55" i="186"/>
  <c r="F56" i="186"/>
  <c r="F57" i="186"/>
  <c r="F58" i="186"/>
  <c r="F59" i="186"/>
  <c r="G10" i="186"/>
  <c r="H10" i="186"/>
  <c r="I10" i="186"/>
  <c r="G11" i="186"/>
  <c r="H11" i="186"/>
  <c r="I11" i="186"/>
  <c r="G12" i="186"/>
  <c r="H12" i="186"/>
  <c r="I12" i="186"/>
  <c r="G13" i="186"/>
  <c r="H13" i="186"/>
  <c r="I13" i="186"/>
  <c r="G14" i="186"/>
  <c r="H14" i="186"/>
  <c r="I14" i="186"/>
  <c r="G15" i="186"/>
  <c r="H15" i="186"/>
  <c r="I15" i="186"/>
  <c r="G16" i="186"/>
  <c r="H16" i="186"/>
  <c r="I16" i="186"/>
  <c r="G17" i="186"/>
  <c r="H17" i="186"/>
  <c r="I17" i="186"/>
  <c r="G18" i="186"/>
  <c r="H18" i="186"/>
  <c r="I18" i="186"/>
  <c r="G19" i="186"/>
  <c r="H19" i="186"/>
  <c r="I19" i="186"/>
  <c r="G20" i="186"/>
  <c r="H20" i="186"/>
  <c r="I20" i="186"/>
  <c r="G21" i="186"/>
  <c r="H21" i="186"/>
  <c r="I21" i="186"/>
  <c r="G22" i="186"/>
  <c r="H22" i="186"/>
  <c r="I22" i="186"/>
  <c r="G23" i="186"/>
  <c r="H23" i="186"/>
  <c r="I23" i="186"/>
  <c r="G24" i="186"/>
  <c r="H24" i="186"/>
  <c r="I24" i="186"/>
  <c r="G25" i="186"/>
  <c r="H25" i="186"/>
  <c r="I25" i="186"/>
  <c r="G26" i="186"/>
  <c r="H26" i="186"/>
  <c r="I26" i="186"/>
  <c r="G27" i="186"/>
  <c r="H27" i="186"/>
  <c r="I27" i="186"/>
  <c r="G28" i="186"/>
  <c r="H28" i="186"/>
  <c r="I28" i="186"/>
  <c r="G29" i="186"/>
  <c r="H29" i="186"/>
  <c r="I29" i="186"/>
  <c r="G30" i="186"/>
  <c r="H30" i="186"/>
  <c r="I30" i="186"/>
  <c r="G31" i="186"/>
  <c r="H31" i="186"/>
  <c r="I31" i="186"/>
  <c r="G32" i="186"/>
  <c r="H32" i="186"/>
  <c r="I32" i="186"/>
  <c r="G33" i="186"/>
  <c r="H33" i="186"/>
  <c r="I33" i="186"/>
  <c r="F11" i="186"/>
  <c r="F12" i="186"/>
  <c r="F13" i="186"/>
  <c r="F14" i="186"/>
  <c r="F15" i="186"/>
  <c r="F16" i="186"/>
  <c r="F17" i="186"/>
  <c r="F18" i="186"/>
  <c r="F19" i="186"/>
  <c r="F20" i="186"/>
  <c r="F21" i="186"/>
  <c r="F22" i="186"/>
  <c r="F23" i="186"/>
  <c r="F24" i="186"/>
  <c r="F25" i="186"/>
  <c r="F26" i="186"/>
  <c r="F27" i="186"/>
  <c r="F28" i="186"/>
  <c r="F29" i="186"/>
  <c r="F30" i="186"/>
  <c r="F31" i="186"/>
  <c r="F32" i="186"/>
  <c r="F33" i="186"/>
  <c r="F62" i="186"/>
  <c r="F36" i="186"/>
  <c r="F10" i="186"/>
  <c r="F163" i="186" l="1" a="1"/>
  <c r="F163" i="186" s="1"/>
  <c r="F164" i="186" a="1"/>
  <c r="F164" i="186" s="1"/>
  <c r="F165" i="186" a="1"/>
  <c r="F165" i="186" s="1"/>
  <c r="F166" i="186" a="1"/>
  <c r="F166" i="186" s="1"/>
  <c r="F167" i="186" a="1"/>
  <c r="F167" i="186" s="1"/>
  <c r="F168" i="186" a="1"/>
  <c r="F168" i="186" s="1"/>
  <c r="F169" i="186" a="1"/>
  <c r="F169" i="186" s="1"/>
  <c r="F170" i="186" a="1"/>
  <c r="F170" i="186" s="1"/>
  <c r="F171" i="186" a="1"/>
  <c r="F171" i="186" s="1"/>
  <c r="F172" i="186" a="1"/>
  <c r="F172" i="186" s="1"/>
  <c r="F173" i="186" a="1"/>
  <c r="F173" i="186" s="1"/>
  <c r="F180" i="186" l="1" a="1"/>
  <c r="F180" i="186" s="1"/>
  <c r="B46" i="187" a="1"/>
  <c r="B46" i="187" s="1"/>
  <c r="F157" i="186"/>
  <c r="B38" i="187"/>
  <c r="B58" i="187" l="1"/>
  <c r="B63" i="172" l="1"/>
  <c r="B53" i="172"/>
  <c r="H11" i="187"/>
  <c r="B13" i="187" s="1"/>
  <c r="B63" i="187" s="1" a="1"/>
  <c r="B63" i="187" s="1"/>
  <c r="I11" i="185"/>
  <c r="B41" i="187"/>
  <c r="H13" i="187" l="1"/>
  <c r="C272" i="186" l="1"/>
  <c r="D272" i="186"/>
  <c r="C268" i="186"/>
  <c r="D268" i="186"/>
  <c r="C115" i="176" l="1"/>
  <c r="G113" i="186" a="1"/>
  <c r="G113" i="186" s="1"/>
  <c r="G142" i="186" s="1"/>
  <c r="H113" i="186" a="1"/>
  <c r="H113" i="186" s="1"/>
  <c r="H142" i="186" s="1"/>
  <c r="I113" i="186" a="1"/>
  <c r="I113" i="186" s="1"/>
  <c r="I142" i="186" s="1"/>
  <c r="G114" i="186" a="1"/>
  <c r="G114" i="186" s="1"/>
  <c r="G143" i="186" s="1"/>
  <c r="H114" i="186" a="1"/>
  <c r="H114" i="186" s="1"/>
  <c r="H143" i="186" s="1"/>
  <c r="I114" i="186" a="1"/>
  <c r="I114" i="186" s="1"/>
  <c r="I143" i="186" s="1"/>
  <c r="G115" i="186" a="1"/>
  <c r="G115" i="186" s="1"/>
  <c r="G144" i="186" s="1"/>
  <c r="H115" i="186" a="1"/>
  <c r="H115" i="186" s="1"/>
  <c r="H144" i="186" s="1"/>
  <c r="I115" i="186" a="1"/>
  <c r="I115" i="186" s="1"/>
  <c r="I144" i="186" s="1"/>
  <c r="G116" i="186" a="1"/>
  <c r="G116" i="186" s="1"/>
  <c r="G145" i="186" s="1"/>
  <c r="H116" i="186" a="1"/>
  <c r="H116" i="186" s="1"/>
  <c r="H145" i="186" s="1"/>
  <c r="I116" i="186" a="1"/>
  <c r="I116" i="186" s="1"/>
  <c r="I145" i="186" s="1"/>
  <c r="G117" i="186" a="1"/>
  <c r="G117" i="186" s="1"/>
  <c r="G146" i="186" s="1"/>
  <c r="H117" i="186" a="1"/>
  <c r="H117" i="186" s="1"/>
  <c r="H146" i="186" s="1"/>
  <c r="I117" i="186" a="1"/>
  <c r="I117" i="186" s="1"/>
  <c r="I146" i="186" s="1"/>
  <c r="G118" i="186" a="1"/>
  <c r="G118" i="186" s="1"/>
  <c r="G147" i="186" s="1"/>
  <c r="H118" i="186" a="1"/>
  <c r="H118" i="186" s="1"/>
  <c r="H147" i="186" s="1"/>
  <c r="I118" i="186" a="1"/>
  <c r="I118" i="186" s="1"/>
  <c r="I147" i="186" s="1"/>
  <c r="G119" i="186" a="1"/>
  <c r="G119" i="186" s="1"/>
  <c r="G148" i="186" s="1"/>
  <c r="H119" i="186" a="1"/>
  <c r="H119" i="186" s="1"/>
  <c r="H148" i="186" s="1"/>
  <c r="I119" i="186" a="1"/>
  <c r="I119" i="186" s="1"/>
  <c r="I148" i="186" s="1"/>
  <c r="F113" i="186" a="1"/>
  <c r="F113" i="186" s="1"/>
  <c r="F142" i="186" s="1"/>
  <c r="F114" i="186" a="1"/>
  <c r="F114" i="186" s="1"/>
  <c r="F143" i="186" s="1"/>
  <c r="F115" i="186" a="1"/>
  <c r="F115" i="186" s="1"/>
  <c r="F144" i="186" s="1"/>
  <c r="F116" i="186" a="1"/>
  <c r="F116" i="186" s="1"/>
  <c r="F145" i="186" s="1"/>
  <c r="F117" i="186" a="1"/>
  <c r="F117" i="186" s="1"/>
  <c r="F146" i="186" s="1"/>
  <c r="F118" i="186" a="1"/>
  <c r="F118" i="186" s="1"/>
  <c r="F147" i="186" s="1"/>
  <c r="F119" i="186" a="1"/>
  <c r="F119" i="186" s="1"/>
  <c r="F148" i="186" s="1"/>
  <c r="C277" i="186" l="1"/>
  <c r="D277" i="186"/>
  <c r="D271" i="186" l="1"/>
  <c r="D267" i="186"/>
  <c r="C271" i="186" l="1"/>
  <c r="C267" i="186"/>
  <c r="C276" i="186" l="1"/>
  <c r="B40" i="187" l="1"/>
  <c r="F156" i="186" s="1"/>
  <c r="B39" i="187"/>
  <c r="J15" i="185"/>
  <c r="J16" i="185"/>
  <c r="J17" i="185"/>
  <c r="J18" i="185"/>
  <c r="J19" i="185"/>
  <c r="J20" i="185"/>
  <c r="J21" i="185"/>
  <c r="J22" i="185"/>
  <c r="J23" i="185"/>
  <c r="J24" i="185"/>
  <c r="J25" i="185"/>
  <c r="J26" i="185"/>
  <c r="J27" i="185"/>
  <c r="J28" i="185"/>
  <c r="J29" i="185"/>
  <c r="J30" i="185"/>
  <c r="J31" i="185"/>
  <c r="J32" i="185"/>
  <c r="J33" i="185"/>
  <c r="J34" i="185"/>
  <c r="J35" i="185"/>
  <c r="J36" i="185"/>
  <c r="J37" i="185"/>
  <c r="J38" i="185"/>
  <c r="J39" i="185"/>
  <c r="J40" i="185"/>
  <c r="J41" i="185"/>
  <c r="I15" i="185"/>
  <c r="I16" i="185"/>
  <c r="I17" i="185"/>
  <c r="I18" i="185"/>
  <c r="I19" i="185"/>
  <c r="I20" i="185"/>
  <c r="I21" i="185"/>
  <c r="I22" i="185"/>
  <c r="I23" i="185"/>
  <c r="I24" i="185"/>
  <c r="I25" i="185"/>
  <c r="I26" i="185"/>
  <c r="I27" i="185"/>
  <c r="I28" i="185"/>
  <c r="I29" i="185"/>
  <c r="I30" i="185"/>
  <c r="I32" i="185"/>
  <c r="I33" i="185"/>
  <c r="I34" i="185"/>
  <c r="I35" i="185"/>
  <c r="I36" i="185"/>
  <c r="I37" i="185"/>
  <c r="I38" i="185"/>
  <c r="I39" i="185"/>
  <c r="I40" i="185"/>
  <c r="I41" i="185"/>
  <c r="J15" i="180"/>
  <c r="J16" i="180"/>
  <c r="J17" i="180"/>
  <c r="J18" i="180"/>
  <c r="J19" i="180"/>
  <c r="J20" i="180"/>
  <c r="J21" i="180"/>
  <c r="J22" i="180"/>
  <c r="J23" i="180"/>
  <c r="J24" i="180"/>
  <c r="J25" i="180"/>
  <c r="J26" i="180"/>
  <c r="J27" i="180"/>
  <c r="J28" i="180"/>
  <c r="J29" i="180"/>
  <c r="J30" i="180"/>
  <c r="J31" i="180"/>
  <c r="J32" i="180"/>
  <c r="J33" i="180"/>
  <c r="J34" i="180"/>
  <c r="J35" i="180"/>
  <c r="J36" i="180"/>
  <c r="J37" i="180"/>
  <c r="J38" i="180"/>
  <c r="J39" i="180"/>
  <c r="J40" i="180"/>
  <c r="J41" i="180"/>
  <c r="J14" i="180"/>
  <c r="I15" i="180"/>
  <c r="I16" i="180"/>
  <c r="I17" i="180"/>
  <c r="I18" i="180"/>
  <c r="I19" i="180"/>
  <c r="I20" i="180"/>
  <c r="I21" i="180"/>
  <c r="I22" i="180"/>
  <c r="I23" i="180"/>
  <c r="I24" i="180"/>
  <c r="I25" i="180"/>
  <c r="I26" i="180"/>
  <c r="I27" i="180"/>
  <c r="I28" i="180"/>
  <c r="I30" i="180"/>
  <c r="I31" i="180"/>
  <c r="I32" i="180"/>
  <c r="I33" i="180"/>
  <c r="I34" i="180"/>
  <c r="I35" i="180"/>
  <c r="I36" i="180"/>
  <c r="I37" i="180"/>
  <c r="I38" i="180"/>
  <c r="I39" i="180"/>
  <c r="I40" i="180"/>
  <c r="I41" i="180"/>
  <c r="I14" i="180"/>
  <c r="F176" i="186" l="1" a="1"/>
  <c r="F176" i="186" s="1"/>
  <c r="F175" i="186" a="1"/>
  <c r="F175" i="186" s="1"/>
  <c r="F177" i="186" a="1"/>
  <c r="F177" i="186" s="1"/>
  <c r="F178" i="186" a="1"/>
  <c r="F178" i="186" s="1"/>
  <c r="F174" i="186" a="1"/>
  <c r="F174" i="186" s="1"/>
  <c r="F179" i="186" a="1"/>
  <c r="F179" i="186" s="1"/>
  <c r="F183" i="186" a="1"/>
  <c r="F183" i="186" s="1"/>
  <c r="F184" i="186" a="1"/>
  <c r="F184" i="186" s="1"/>
  <c r="F185" i="186" a="1"/>
  <c r="F185" i="186" s="1"/>
  <c r="F181" i="186" a="1"/>
  <c r="F181" i="186" s="1"/>
  <c r="F182" i="186" a="1"/>
  <c r="F182" i="186" s="1"/>
  <c r="D276" i="186"/>
  <c r="J12" i="185"/>
  <c r="I12" i="185"/>
  <c r="J11" i="185"/>
  <c r="C282" i="186" l="1"/>
  <c r="C281" i="186"/>
  <c r="C283" i="186" s="1"/>
  <c r="J42" i="185"/>
  <c r="J43" i="185"/>
  <c r="I14" i="185"/>
  <c r="J14" i="185"/>
  <c r="I43" i="185"/>
  <c r="I42" i="185"/>
  <c r="J12" i="180" l="1"/>
  <c r="J42" i="180" s="1"/>
  <c r="J11" i="180"/>
  <c r="I12" i="180"/>
  <c r="I42" i="180" s="1"/>
  <c r="I11" i="180"/>
  <c r="C41" i="176"/>
  <c r="P16" i="174" l="1"/>
  <c r="C11" i="187" l="1"/>
  <c r="C13" i="187" s="1"/>
  <c r="C45" i="176"/>
  <c r="C50" i="176" s="1"/>
  <c r="D41" i="176"/>
  <c r="D45" i="176"/>
  <c r="C42" i="176"/>
  <c r="C46" i="176"/>
  <c r="D42" i="176"/>
  <c r="D46" i="176"/>
  <c r="G91" i="176"/>
  <c r="G93" i="176"/>
  <c r="G94" i="176"/>
  <c r="G256" i="176"/>
  <c r="G257" i="176"/>
  <c r="G313" i="176" s="1"/>
  <c r="G258" i="176"/>
  <c r="F91" i="176"/>
  <c r="F93" i="176"/>
  <c r="F94" i="176"/>
  <c r="F90" i="176"/>
  <c r="G226" i="176"/>
  <c r="G229" i="176"/>
  <c r="G287" i="176" s="1"/>
  <c r="G230" i="176"/>
  <c r="G288" i="176" s="1"/>
  <c r="F225" i="176"/>
  <c r="F283" i="176" s="1"/>
  <c r="F229" i="176"/>
  <c r="F287" i="176" s="1"/>
  <c r="F230" i="176"/>
  <c r="F288" i="176" s="1"/>
  <c r="F101" i="176"/>
  <c r="G101" i="176"/>
  <c r="F102" i="176"/>
  <c r="G102" i="176"/>
  <c r="F103" i="176"/>
  <c r="G103" i="176"/>
  <c r="F104" i="176"/>
  <c r="G104" i="176"/>
  <c r="F105" i="176"/>
  <c r="G105" i="176"/>
  <c r="F106" i="176"/>
  <c r="G106" i="176"/>
  <c r="F107" i="176"/>
  <c r="G107" i="176"/>
  <c r="G92" i="176"/>
  <c r="G95" i="176"/>
  <c r="G96" i="176"/>
  <c r="G97" i="176"/>
  <c r="G98" i="176"/>
  <c r="G99" i="176"/>
  <c r="G100" i="176"/>
  <c r="F92" i="176"/>
  <c r="F95" i="176"/>
  <c r="F96" i="176"/>
  <c r="F97" i="176"/>
  <c r="F98" i="176"/>
  <c r="F99" i="176"/>
  <c r="F100" i="176"/>
  <c r="D177" i="176"/>
  <c r="E190" i="176" s="1"/>
  <c r="D190" i="176"/>
  <c r="G165" i="176"/>
  <c r="G253" i="176" s="1"/>
  <c r="G309" i="176" s="1"/>
  <c r="G139" i="176"/>
  <c r="G225" i="176" s="1"/>
  <c r="G283" i="176" s="1"/>
  <c r="F144" i="176"/>
  <c r="F170" i="176"/>
  <c r="F258" i="176" s="1"/>
  <c r="F314" i="176" s="1"/>
  <c r="G142" i="176"/>
  <c r="G228" i="176" s="1"/>
  <c r="G286" i="176" s="1"/>
  <c r="G168" i="176"/>
  <c r="F140" i="176"/>
  <c r="F226" i="176" s="1"/>
  <c r="F284" i="176" s="1"/>
  <c r="F166" i="176"/>
  <c r="F254" i="176" s="1"/>
  <c r="G167" i="176"/>
  <c r="G255" i="176" s="1"/>
  <c r="G311" i="176" s="1"/>
  <c r="G141" i="176"/>
  <c r="G227" i="176" s="1"/>
  <c r="G285" i="176" s="1"/>
  <c r="F143" i="176"/>
  <c r="F169" i="176"/>
  <c r="F257" i="176" s="1"/>
  <c r="F313" i="176" s="1"/>
  <c r="G144" i="176"/>
  <c r="G170" i="176"/>
  <c r="F141" i="176"/>
  <c r="F227" i="176" s="1"/>
  <c r="F285" i="176" s="1"/>
  <c r="F167" i="176"/>
  <c r="F255" i="176" s="1"/>
  <c r="F139" i="176"/>
  <c r="F165" i="176"/>
  <c r="F253" i="176" s="1"/>
  <c r="G166" i="176"/>
  <c r="G254" i="176" s="1"/>
  <c r="G310" i="176" s="1"/>
  <c r="G140" i="176"/>
  <c r="F168" i="176"/>
  <c r="F256" i="176" s="1"/>
  <c r="F142" i="176"/>
  <c r="F228" i="176" s="1"/>
  <c r="F286" i="176" s="1"/>
  <c r="G169" i="176"/>
  <c r="G143" i="176"/>
  <c r="G284" i="176"/>
  <c r="C61" i="172"/>
  <c r="D61" i="172"/>
  <c r="B61" i="172"/>
  <c r="D46" i="172"/>
  <c r="C46" i="172"/>
  <c r="B46" i="172"/>
  <c r="D37" i="4"/>
  <c r="D38" i="4"/>
  <c r="V16" i="174"/>
  <c r="T16" i="174"/>
  <c r="G11" i="187" s="1"/>
  <c r="G13" i="187" s="1"/>
  <c r="S16" i="174"/>
  <c r="F11" i="187" s="1"/>
  <c r="F13" i="187" s="1"/>
  <c r="R16" i="174"/>
  <c r="E11" i="187" s="1"/>
  <c r="E13" i="187" s="1"/>
  <c r="Q16" i="174"/>
  <c r="D11" i="187" s="1"/>
  <c r="D13" i="187" s="1"/>
  <c r="O16" i="174"/>
  <c r="B11" i="187" s="1"/>
  <c r="N16" i="174"/>
  <c r="M16" i="174"/>
  <c r="L16" i="174"/>
  <c r="H13" i="155" s="1"/>
  <c r="J16" i="174"/>
  <c r="I16" i="174"/>
  <c r="H16" i="174"/>
  <c r="G16" i="174"/>
  <c r="C9" i="174" s="1"/>
  <c r="F16" i="174"/>
  <c r="E16" i="174"/>
  <c r="D16" i="174"/>
  <c r="C16" i="174"/>
  <c r="C47" i="172"/>
  <c r="C48" i="172"/>
  <c r="B47" i="172"/>
  <c r="B48" i="172" s="1"/>
  <c r="C40" i="172"/>
  <c r="C53" i="172" s="1"/>
  <c r="C63" i="172" s="1"/>
  <c r="D40" i="172"/>
  <c r="B40" i="172"/>
  <c r="D47" i="172"/>
  <c r="D48" i="172" s="1"/>
  <c r="D53" i="172" s="1"/>
  <c r="D63" i="172" s="1"/>
  <c r="C37" i="4"/>
  <c r="C180" i="176" s="1"/>
  <c r="D191" i="176" s="1"/>
  <c r="C15" i="156"/>
  <c r="B26" i="156"/>
  <c r="B15" i="156"/>
  <c r="D50" i="176" l="1"/>
  <c r="C55" i="176" s="1"/>
  <c r="B14" i="187"/>
  <c r="H14" i="187"/>
  <c r="F231" i="186"/>
  <c r="C14" i="187"/>
  <c r="F309" i="176"/>
  <c r="F311" i="176"/>
  <c r="F310" i="176"/>
  <c r="F312" i="176"/>
  <c r="D70" i="172"/>
  <c r="H15" i="155" s="1"/>
  <c r="H19" i="155" s="1"/>
  <c r="H49" i="155" s="1"/>
  <c r="H79" i="155" s="1"/>
  <c r="G14" i="187"/>
  <c r="E14" i="187"/>
  <c r="F195" i="186" s="1"/>
  <c r="F14" i="187"/>
  <c r="D14" i="187"/>
  <c r="F194" i="186" s="1"/>
  <c r="B47" i="187" a="1"/>
  <c r="B47" i="187" s="1"/>
  <c r="F193" i="186" s="1"/>
  <c r="D51" i="176"/>
  <c r="C51" i="176"/>
  <c r="C70" i="172"/>
  <c r="H14" i="155" s="1"/>
  <c r="H18" i="155" s="1"/>
  <c r="H43" i="155" s="1"/>
  <c r="H73" i="155" s="1"/>
  <c r="H17" i="155"/>
  <c r="H28" i="155" s="1"/>
  <c r="H58" i="155" s="1"/>
  <c r="G312" i="176"/>
  <c r="D180" i="176"/>
  <c r="E191" i="176" s="1"/>
  <c r="G314" i="176"/>
  <c r="W230" i="197" l="1"/>
  <c r="W208" i="197"/>
  <c r="W200" i="197"/>
  <c r="W199" i="197"/>
  <c r="W226" i="197"/>
  <c r="W196" i="197"/>
  <c r="W235" i="197"/>
  <c r="W227" i="197"/>
  <c r="W205" i="197"/>
  <c r="W197" i="197"/>
  <c r="W207" i="197"/>
  <c r="W234" i="197"/>
  <c r="W204" i="197"/>
  <c r="W231" i="197"/>
  <c r="W223" i="197"/>
  <c r="W201" i="197"/>
  <c r="W236" i="197"/>
  <c r="W228" i="197"/>
  <c r="W206" i="197"/>
  <c r="W198" i="197"/>
  <c r="W233" i="197"/>
  <c r="W225" i="197"/>
  <c r="W203" i="197"/>
  <c r="W195" i="197"/>
  <c r="W232" i="197"/>
  <c r="W224" i="197"/>
  <c r="W202" i="197"/>
  <c r="W229" i="197"/>
  <c r="C56" i="176"/>
  <c r="C57" i="176"/>
  <c r="F63" i="176" s="1"/>
  <c r="G63" i="176"/>
  <c r="G147" i="176" s="1"/>
  <c r="F192" i="186"/>
  <c r="I218" i="186" a="1"/>
  <c r="I218" i="186" s="1"/>
  <c r="I254" i="186" s="1"/>
  <c r="G218" i="186" a="1"/>
  <c r="G218" i="186" s="1"/>
  <c r="G254" i="186" s="1"/>
  <c r="H218" i="186" a="1"/>
  <c r="H218" i="186" s="1"/>
  <c r="H254" i="186" s="1"/>
  <c r="F218" i="186" a="1"/>
  <c r="F218" i="186" s="1"/>
  <c r="F254" i="186" s="1"/>
  <c r="F220" i="186" a="1"/>
  <c r="F220" i="186" s="1"/>
  <c r="F256" i="186" s="1"/>
  <c r="H219" i="186" a="1"/>
  <c r="H219" i="186" s="1"/>
  <c r="H255" i="186" s="1"/>
  <c r="H224" i="186" a="1"/>
  <c r="H224" i="186" s="1"/>
  <c r="H260" i="186" s="1"/>
  <c r="F221" i="186" a="1"/>
  <c r="F221" i="186" s="1"/>
  <c r="F257" i="186" s="1"/>
  <c r="G220" i="186" a="1"/>
  <c r="G220" i="186" s="1"/>
  <c r="G256" i="186" s="1"/>
  <c r="F219" i="186" a="1"/>
  <c r="F219" i="186" s="1"/>
  <c r="F255" i="186" s="1"/>
  <c r="G224" i="186" a="1"/>
  <c r="G224" i="186" s="1"/>
  <c r="G260" i="186" s="1"/>
  <c r="G221" i="186" a="1"/>
  <c r="G221" i="186" s="1"/>
  <c r="G257" i="186" s="1"/>
  <c r="I220" i="186" a="1"/>
  <c r="I220" i="186" s="1"/>
  <c r="I256" i="186" s="1"/>
  <c r="G219" i="186" a="1"/>
  <c r="G219" i="186" s="1"/>
  <c r="G255" i="186" s="1"/>
  <c r="I224" i="186" a="1"/>
  <c r="I224" i="186" s="1"/>
  <c r="I260" i="186" s="1"/>
  <c r="H221" i="186" a="1"/>
  <c r="H221" i="186" s="1"/>
  <c r="H257" i="186" s="1"/>
  <c r="F222" i="186" a="1"/>
  <c r="F222" i="186" s="1"/>
  <c r="F258" i="186" s="1"/>
  <c r="H220" i="186" a="1"/>
  <c r="H220" i="186" s="1"/>
  <c r="H256" i="186" s="1"/>
  <c r="I219" i="186" a="1"/>
  <c r="I219" i="186" s="1"/>
  <c r="I255" i="186" s="1"/>
  <c r="F224" i="186" a="1"/>
  <c r="F224" i="186" s="1"/>
  <c r="F260" i="186" s="1"/>
  <c r="I221" i="186" a="1"/>
  <c r="I221" i="186" s="1"/>
  <c r="I257" i="186" s="1"/>
  <c r="H223" i="186" a="1"/>
  <c r="H223" i="186" s="1"/>
  <c r="H259" i="186" s="1"/>
  <c r="I223" i="186" a="1"/>
  <c r="I223" i="186" s="1"/>
  <c r="I259" i="186" s="1"/>
  <c r="I222" i="186" a="1"/>
  <c r="I222" i="186" s="1"/>
  <c r="I258" i="186" s="1"/>
  <c r="H222" i="186" a="1"/>
  <c r="H222" i="186" s="1"/>
  <c r="H258" i="186" s="1"/>
  <c r="F223" i="186" a="1"/>
  <c r="F223" i="186" s="1"/>
  <c r="F259" i="186" s="1"/>
  <c r="G222" i="186" a="1"/>
  <c r="G222" i="186" s="1"/>
  <c r="G258" i="186" s="1"/>
  <c r="G223" i="186" a="1"/>
  <c r="G223" i="186" s="1"/>
  <c r="G259" i="186" s="1"/>
  <c r="H39" i="155"/>
  <c r="H69" i="155" s="1"/>
  <c r="H48" i="155"/>
  <c r="H78" i="155" s="1"/>
  <c r="H47" i="155"/>
  <c r="H77" i="155" s="1"/>
  <c r="H42" i="155"/>
  <c r="H72" i="155" s="1"/>
  <c r="H37" i="155"/>
  <c r="H67" i="155" s="1"/>
  <c r="H38" i="155"/>
  <c r="H68" i="155" s="1"/>
  <c r="H33" i="155"/>
  <c r="H63" i="155" s="1"/>
  <c r="H35" i="155"/>
  <c r="H65" i="155" s="1"/>
  <c r="H44" i="155"/>
  <c r="H74" i="155" s="1"/>
  <c r="H36" i="155"/>
  <c r="H46" i="155"/>
  <c r="H76" i="155" s="1"/>
  <c r="H40" i="155"/>
  <c r="H70" i="155" s="1"/>
  <c r="H45" i="155"/>
  <c r="H75" i="155" s="1"/>
  <c r="H41" i="155"/>
  <c r="H71" i="155" s="1"/>
  <c r="H31" i="155"/>
  <c r="H61" i="155" s="1"/>
  <c r="H34" i="155"/>
  <c r="H64" i="155" s="1"/>
  <c r="H30" i="155"/>
  <c r="H60" i="155" s="1"/>
  <c r="H27" i="155"/>
  <c r="H57" i="155" s="1"/>
  <c r="H32" i="155"/>
  <c r="H62" i="155" s="1"/>
  <c r="H24" i="155"/>
  <c r="H54" i="155" s="1"/>
  <c r="H29" i="155"/>
  <c r="H59" i="155" s="1"/>
  <c r="H25" i="155"/>
  <c r="H55" i="155" s="1"/>
  <c r="H26" i="155"/>
  <c r="H56" i="155" s="1"/>
  <c r="H23" i="155"/>
  <c r="H53" i="155" s="1"/>
  <c r="H21" i="155"/>
  <c r="H51" i="155" s="1"/>
  <c r="H22" i="155"/>
  <c r="H52" i="155" s="1"/>
  <c r="F78" i="176" l="1"/>
  <c r="F121" i="176"/>
  <c r="F147" i="176"/>
  <c r="F72" i="176"/>
  <c r="F130" i="176" s="1"/>
  <c r="F216" i="176" s="1"/>
  <c r="F274" i="176" s="1"/>
  <c r="F71" i="176"/>
  <c r="F129" i="176" s="1"/>
  <c r="F215" i="176" s="1"/>
  <c r="F273" i="176" s="1"/>
  <c r="F68" i="176"/>
  <c r="F74" i="176"/>
  <c r="F132" i="176" s="1"/>
  <c r="F218" i="176" s="1"/>
  <c r="F276" i="176" s="1"/>
  <c r="G75" i="176"/>
  <c r="G133" i="176" s="1"/>
  <c r="G219" i="176" s="1"/>
  <c r="G277" i="176" s="1"/>
  <c r="G64" i="176"/>
  <c r="G122" i="176" s="1"/>
  <c r="G208" i="176" s="1"/>
  <c r="G266" i="176" s="1"/>
  <c r="G80" i="176"/>
  <c r="G138" i="176" s="1"/>
  <c r="G224" i="176" s="1"/>
  <c r="G282" i="176" s="1"/>
  <c r="G69" i="176"/>
  <c r="G127" i="176" s="1"/>
  <c r="G213" i="176" s="1"/>
  <c r="G271" i="176" s="1"/>
  <c r="G65" i="176"/>
  <c r="F162" i="176"/>
  <c r="F250" i="176" s="1"/>
  <c r="G71" i="176"/>
  <c r="G129" i="176" s="1"/>
  <c r="G215" i="176" s="1"/>
  <c r="G273" i="176" s="1"/>
  <c r="F79" i="176"/>
  <c r="F137" i="176" s="1"/>
  <c r="F223" i="176" s="1"/>
  <c r="F281" i="176" s="1"/>
  <c r="F66" i="176"/>
  <c r="F150" i="176" s="1"/>
  <c r="F238" i="176" s="1"/>
  <c r="F70" i="176"/>
  <c r="F154" i="176" s="1"/>
  <c r="F242" i="176" s="1"/>
  <c r="G121" i="176"/>
  <c r="G207" i="176" s="1"/>
  <c r="G265" i="176" s="1"/>
  <c r="G74" i="176"/>
  <c r="G132" i="176" s="1"/>
  <c r="G218" i="176" s="1"/>
  <c r="G276" i="176" s="1"/>
  <c r="F69" i="176"/>
  <c r="F64" i="176"/>
  <c r="F122" i="176" s="1"/>
  <c r="F208" i="176" s="1"/>
  <c r="F266" i="176" s="1"/>
  <c r="G77" i="176"/>
  <c r="G135" i="176" s="1"/>
  <c r="G221" i="176" s="1"/>
  <c r="G279" i="176" s="1"/>
  <c r="G79" i="176"/>
  <c r="G163" i="176" s="1"/>
  <c r="G251" i="176" s="1"/>
  <c r="F65" i="176"/>
  <c r="F123" i="176" s="1"/>
  <c r="F209" i="176" s="1"/>
  <c r="F267" i="176" s="1"/>
  <c r="G78" i="176"/>
  <c r="G136" i="176" s="1"/>
  <c r="G222" i="176" s="1"/>
  <c r="G280" i="176" s="1"/>
  <c r="F73" i="176"/>
  <c r="F131" i="176" s="1"/>
  <c r="F217" i="176" s="1"/>
  <c r="F275" i="176" s="1"/>
  <c r="F77" i="176"/>
  <c r="F161" i="176" s="1"/>
  <c r="F249" i="176" s="1"/>
  <c r="F76" i="176"/>
  <c r="G70" i="176"/>
  <c r="G154" i="176" s="1"/>
  <c r="G242" i="176" s="1"/>
  <c r="G73" i="176"/>
  <c r="G157" i="176" s="1"/>
  <c r="G245" i="176" s="1"/>
  <c r="G72" i="176"/>
  <c r="G130" i="176" s="1"/>
  <c r="G216" i="176" s="1"/>
  <c r="G274" i="176" s="1"/>
  <c r="G67" i="176"/>
  <c r="G76" i="176"/>
  <c r="G160" i="176" s="1"/>
  <c r="G248" i="176" s="1"/>
  <c r="G66" i="176"/>
  <c r="G150" i="176" s="1"/>
  <c r="G238" i="176" s="1"/>
  <c r="F67" i="176"/>
  <c r="F151" i="176" s="1"/>
  <c r="F239" i="176" s="1"/>
  <c r="F80" i="176"/>
  <c r="F164" i="176" s="1"/>
  <c r="F252" i="176" s="1"/>
  <c r="F75" i="176"/>
  <c r="F133" i="176" s="1"/>
  <c r="F219" i="176" s="1"/>
  <c r="F277" i="176" s="1"/>
  <c r="G68" i="176"/>
  <c r="G152" i="176" s="1"/>
  <c r="G240" i="176" s="1"/>
  <c r="H66" i="155"/>
  <c r="I334" i="186"/>
  <c r="H310" i="186"/>
  <c r="I337" i="186"/>
  <c r="G336" i="186"/>
  <c r="G333" i="186"/>
  <c r="G331" i="186"/>
  <c r="I336" i="186"/>
  <c r="G335" i="186"/>
  <c r="G311" i="186"/>
  <c r="I331" i="186"/>
  <c r="G308" i="186"/>
  <c r="H333" i="186"/>
  <c r="F310" i="186"/>
  <c r="I307" i="186"/>
  <c r="F335" i="186"/>
  <c r="F311" i="186"/>
  <c r="H337" i="186"/>
  <c r="I309" i="186"/>
  <c r="F333" i="186"/>
  <c r="H332" i="186"/>
  <c r="F331" i="186"/>
  <c r="I332" i="186"/>
  <c r="I333" i="186"/>
  <c r="H331" i="186"/>
  <c r="H305" i="186"/>
  <c r="F334" i="186"/>
  <c r="F308" i="186"/>
  <c r="H335" i="186"/>
  <c r="H309" i="186"/>
  <c r="I310" i="186"/>
  <c r="G332" i="186"/>
  <c r="G306" i="186"/>
  <c r="F332" i="186"/>
  <c r="F306" i="186"/>
  <c r="G310" i="186"/>
  <c r="H334" i="186"/>
  <c r="H308" i="186"/>
  <c r="F134" i="176"/>
  <c r="F220" i="176" s="1"/>
  <c r="F278" i="176" s="1"/>
  <c r="F160" i="176"/>
  <c r="F248" i="176" s="1"/>
  <c r="G131" i="176"/>
  <c r="G217" i="176" s="1"/>
  <c r="G275" i="176" s="1"/>
  <c r="F207" i="176"/>
  <c r="F265" i="176" s="1"/>
  <c r="F235" i="176"/>
  <c r="F126" i="176"/>
  <c r="F212" i="176" s="1"/>
  <c r="F270" i="176" s="1"/>
  <c r="F152" i="176"/>
  <c r="F240" i="176" s="1"/>
  <c r="F155" i="176"/>
  <c r="F243" i="176" s="1"/>
  <c r="F158" i="176"/>
  <c r="F246" i="176" s="1"/>
  <c r="G126" i="176"/>
  <c r="G212" i="176" s="1"/>
  <c r="G270" i="176" s="1"/>
  <c r="F127" i="176"/>
  <c r="F213" i="176" s="1"/>
  <c r="F271" i="176" s="1"/>
  <c r="F153" i="176"/>
  <c r="F241" i="176" s="1"/>
  <c r="G159" i="176"/>
  <c r="G247" i="176" s="1"/>
  <c r="G123" i="176"/>
  <c r="G209" i="176" s="1"/>
  <c r="G267" i="176" s="1"/>
  <c r="G149" i="176"/>
  <c r="G237" i="176" s="1"/>
  <c r="F136" i="176"/>
  <c r="F222" i="176" s="1"/>
  <c r="F280" i="176" s="1"/>
  <c r="G155" i="176"/>
  <c r="G243" i="176" s="1"/>
  <c r="F163" i="176"/>
  <c r="F251" i="176" s="1"/>
  <c r="F124" i="176"/>
  <c r="F210" i="176" s="1"/>
  <c r="F268" i="176" s="1"/>
  <c r="F138" i="176" l="1"/>
  <c r="F224" i="176" s="1"/>
  <c r="F282" i="176" s="1"/>
  <c r="G156" i="176"/>
  <c r="G244" i="176" s="1"/>
  <c r="F159" i="176"/>
  <c r="F247" i="176" s="1"/>
  <c r="G128" i="176"/>
  <c r="G214" i="176" s="1"/>
  <c r="G272" i="176" s="1"/>
  <c r="F148" i="176"/>
  <c r="F236" i="176" s="1"/>
  <c r="F292" i="176" s="1"/>
  <c r="G151" i="176"/>
  <c r="G239" i="176" s="1"/>
  <c r="G125" i="176"/>
  <c r="G124" i="176"/>
  <c r="G210" i="176" s="1"/>
  <c r="G268" i="176" s="1"/>
  <c r="G327" i="176" s="1"/>
  <c r="G137" i="176"/>
  <c r="G223" i="176" s="1"/>
  <c r="G281" i="176" s="1"/>
  <c r="G153" i="176"/>
  <c r="G241" i="176" s="1"/>
  <c r="G297" i="176" s="1"/>
  <c r="F135" i="176"/>
  <c r="F221" i="176" s="1"/>
  <c r="F279" i="176" s="1"/>
  <c r="F325" i="176" s="1"/>
  <c r="G161" i="176"/>
  <c r="G249" i="176" s="1"/>
  <c r="G305" i="176" s="1"/>
  <c r="G158" i="176"/>
  <c r="G246" i="176" s="1"/>
  <c r="G302" i="176" s="1"/>
  <c r="G164" i="176"/>
  <c r="G252" i="176" s="1"/>
  <c r="G308" i="176" s="1"/>
  <c r="G148" i="176"/>
  <c r="G236" i="176" s="1"/>
  <c r="G292" i="176" s="1"/>
  <c r="F156" i="176"/>
  <c r="F244" i="176" s="1"/>
  <c r="F300" i="176" s="1"/>
  <c r="G235" i="176"/>
  <c r="G291" i="176" s="1"/>
  <c r="F157" i="176"/>
  <c r="F245" i="176" s="1"/>
  <c r="F301" i="176" s="1"/>
  <c r="G211" i="176"/>
  <c r="G269" i="176" s="1"/>
  <c r="G329" i="176" s="1"/>
  <c r="G300" i="176"/>
  <c r="F304" i="176"/>
  <c r="F306" i="176"/>
  <c r="G303" i="176"/>
  <c r="G134" i="176"/>
  <c r="G220" i="176" s="1"/>
  <c r="G278" i="176" s="1"/>
  <c r="F308" i="176"/>
  <c r="F296" i="176"/>
  <c r="F128" i="176"/>
  <c r="F214" i="176" s="1"/>
  <c r="F272" i="176" s="1"/>
  <c r="F323" i="176" s="1"/>
  <c r="F149" i="176"/>
  <c r="F237" i="176" s="1"/>
  <c r="F293" i="176" s="1"/>
  <c r="G162" i="176"/>
  <c r="G250" i="176" s="1"/>
  <c r="G306" i="176" s="1"/>
  <c r="F125" i="176"/>
  <c r="F211" i="176" s="1"/>
  <c r="F269" i="176" s="1"/>
  <c r="F329" i="176" s="1"/>
  <c r="I308" i="186"/>
  <c r="H336" i="186"/>
  <c r="G305" i="186"/>
  <c r="I311" i="186"/>
  <c r="F336" i="186"/>
  <c r="G334" i="186"/>
  <c r="F337" i="186"/>
  <c r="I335" i="186"/>
  <c r="H307" i="186"/>
  <c r="F305" i="186"/>
  <c r="I305" i="186"/>
  <c r="F309" i="186"/>
  <c r="H311" i="186"/>
  <c r="G337" i="186"/>
  <c r="G307" i="186"/>
  <c r="G309" i="186"/>
  <c r="H306" i="186"/>
  <c r="F307" i="186"/>
  <c r="I306" i="186"/>
  <c r="G299" i="176"/>
  <c r="F303" i="176"/>
  <c r="G321" i="176"/>
  <c r="F327" i="176"/>
  <c r="F307" i="176"/>
  <c r="F294" i="176"/>
  <c r="G293" i="176"/>
  <c r="F297" i="176"/>
  <c r="F302" i="176"/>
  <c r="F291" i="176"/>
  <c r="G301" i="176"/>
  <c r="F299" i="176"/>
  <c r="F331" i="176"/>
  <c r="G325" i="176"/>
  <c r="F321" i="176"/>
  <c r="G296" i="176"/>
  <c r="G298" i="176"/>
  <c r="G331" i="176"/>
  <c r="G323" i="176" l="1"/>
  <c r="Y133" i="197" s="1"/>
  <c r="G294" i="176"/>
  <c r="F322" i="176"/>
  <c r="Y128" i="197"/>
  <c r="Y134" i="197"/>
  <c r="Y49" i="197"/>
  <c r="Y132" i="197"/>
  <c r="Y52" i="197"/>
  <c r="Y248" i="197"/>
  <c r="Y240" i="197"/>
  <c r="Y244" i="197"/>
  <c r="Y243" i="197"/>
  <c r="Y246" i="197"/>
  <c r="Y238" i="197"/>
  <c r="Y249" i="197"/>
  <c r="Y241" i="197"/>
  <c r="Y247" i="197"/>
  <c r="Y239" i="197"/>
  <c r="Y250" i="197"/>
  <c r="Y242" i="197"/>
  <c r="Y245" i="197"/>
  <c r="Y237" i="197"/>
  <c r="Y108" i="197"/>
  <c r="Y100" i="197"/>
  <c r="Y20" i="197"/>
  <c r="Y21" i="197"/>
  <c r="Y16" i="197"/>
  <c r="Y103" i="197"/>
  <c r="Y23" i="197"/>
  <c r="Y15" i="197"/>
  <c r="Y109" i="197"/>
  <c r="Y13" i="197"/>
  <c r="Y104" i="197"/>
  <c r="Y105" i="197"/>
  <c r="Y25" i="197"/>
  <c r="Y106" i="197"/>
  <c r="Y98" i="197"/>
  <c r="Y26" i="197"/>
  <c r="Y18" i="197"/>
  <c r="Y101" i="197"/>
  <c r="Y24" i="197"/>
  <c r="Y107" i="197"/>
  <c r="Y99" i="197"/>
  <c r="Y19" i="197"/>
  <c r="Y110" i="197"/>
  <c r="Y102" i="197"/>
  <c r="Y22" i="197"/>
  <c r="Y14" i="197"/>
  <c r="Y97" i="197"/>
  <c r="Y17" i="197"/>
  <c r="G307" i="176"/>
  <c r="Y218" i="197"/>
  <c r="Y210" i="197"/>
  <c r="Y211" i="197"/>
  <c r="Y214" i="197"/>
  <c r="Y221" i="197"/>
  <c r="Y213" i="197"/>
  <c r="Y219" i="197"/>
  <c r="Y222" i="197"/>
  <c r="Y216" i="197"/>
  <c r="Y217" i="197"/>
  <c r="Y209" i="197"/>
  <c r="Y220" i="197"/>
  <c r="Y212" i="197"/>
  <c r="Y215" i="197"/>
  <c r="G295" i="176"/>
  <c r="Y188" i="197"/>
  <c r="Y189" i="197"/>
  <c r="Y191" i="197"/>
  <c r="Y183" i="197"/>
  <c r="Y181" i="197"/>
  <c r="Y192" i="197"/>
  <c r="Y194" i="197"/>
  <c r="Y186" i="197"/>
  <c r="Y184" i="197"/>
  <c r="Y187" i="197"/>
  <c r="Y190" i="197"/>
  <c r="Y182" i="197"/>
  <c r="Y193" i="197"/>
  <c r="Y185" i="197"/>
  <c r="Y162" i="197"/>
  <c r="Y154" i="197"/>
  <c r="Y82" i="197"/>
  <c r="Y74" i="197"/>
  <c r="Y81" i="197"/>
  <c r="Y166" i="197"/>
  <c r="Y78" i="197"/>
  <c r="Y165" i="197"/>
  <c r="Y69" i="197"/>
  <c r="Y159" i="197"/>
  <c r="Y79" i="197"/>
  <c r="Y71" i="197"/>
  <c r="Y153" i="197"/>
  <c r="Y73" i="197"/>
  <c r="Y158" i="197"/>
  <c r="Y164" i="197"/>
  <c r="Y156" i="197"/>
  <c r="Y76" i="197"/>
  <c r="Y161" i="197"/>
  <c r="Y70" i="197"/>
  <c r="Y163" i="197"/>
  <c r="Y155" i="197"/>
  <c r="Y75" i="197"/>
  <c r="Y160" i="197"/>
  <c r="Y80" i="197"/>
  <c r="Y72" i="197"/>
  <c r="Y157" i="197"/>
  <c r="Y77" i="197"/>
  <c r="X194" i="197"/>
  <c r="X190" i="197"/>
  <c r="X186" i="197"/>
  <c r="X182" i="197"/>
  <c r="X191" i="197"/>
  <c r="X187" i="197"/>
  <c r="X183" i="197"/>
  <c r="X192" i="197"/>
  <c r="X188" i="197"/>
  <c r="X184" i="197"/>
  <c r="X193" i="197"/>
  <c r="X189" i="197"/>
  <c r="X185" i="197"/>
  <c r="X181" i="197"/>
  <c r="X219" i="197"/>
  <c r="X215" i="197"/>
  <c r="X211" i="197"/>
  <c r="X220" i="197"/>
  <c r="X216" i="197"/>
  <c r="X212" i="197"/>
  <c r="X221" i="197"/>
  <c r="X217" i="197"/>
  <c r="X213" i="197"/>
  <c r="X209" i="197"/>
  <c r="X222" i="197"/>
  <c r="X218" i="197"/>
  <c r="X214" i="197"/>
  <c r="X210" i="197"/>
  <c r="X248" i="197"/>
  <c r="X244" i="197"/>
  <c r="X240" i="197"/>
  <c r="X249" i="197"/>
  <c r="X245" i="197"/>
  <c r="X241" i="197"/>
  <c r="X237" i="197"/>
  <c r="X250" i="197"/>
  <c r="X246" i="197"/>
  <c r="X242" i="197"/>
  <c r="X238" i="197"/>
  <c r="X247" i="197"/>
  <c r="X243" i="197"/>
  <c r="X239" i="197"/>
  <c r="X22" i="197"/>
  <c r="X14" i="197"/>
  <c r="X110" i="197"/>
  <c r="X106" i="197"/>
  <c r="X102" i="197"/>
  <c r="X98" i="197"/>
  <c r="X26" i="197"/>
  <c r="X18" i="197"/>
  <c r="X23" i="197"/>
  <c r="X15" i="197"/>
  <c r="X19" i="197"/>
  <c r="X107" i="197"/>
  <c r="X103" i="197"/>
  <c r="X99" i="197"/>
  <c r="X20" i="197"/>
  <c r="X108" i="197"/>
  <c r="X104" i="197"/>
  <c r="X100" i="197"/>
  <c r="X24" i="197"/>
  <c r="X16" i="197"/>
  <c r="X109" i="197"/>
  <c r="X105" i="197"/>
  <c r="X101" i="197"/>
  <c r="X97" i="197"/>
  <c r="X25" i="197"/>
  <c r="X21" i="197"/>
  <c r="X17" i="197"/>
  <c r="X13" i="197"/>
  <c r="X81" i="197"/>
  <c r="X77" i="197"/>
  <c r="X73" i="197"/>
  <c r="X69" i="197"/>
  <c r="X165" i="197"/>
  <c r="X163" i="197"/>
  <c r="X161" i="197"/>
  <c r="X159" i="197"/>
  <c r="X157" i="197"/>
  <c r="X155" i="197"/>
  <c r="X153" i="197"/>
  <c r="X79" i="197"/>
  <c r="X75" i="197"/>
  <c r="X71" i="197"/>
  <c r="X166" i="197"/>
  <c r="X164" i="197"/>
  <c r="X162" i="197"/>
  <c r="X160" i="197"/>
  <c r="X158" i="197"/>
  <c r="X156" i="197"/>
  <c r="X154" i="197"/>
  <c r="X82" i="197"/>
  <c r="X80" i="197"/>
  <c r="X78" i="197"/>
  <c r="X76" i="197"/>
  <c r="X74" i="197"/>
  <c r="X72" i="197"/>
  <c r="X70" i="197"/>
  <c r="X47" i="197"/>
  <c r="X135" i="197"/>
  <c r="X131" i="197"/>
  <c r="X127" i="197"/>
  <c r="X51" i="197"/>
  <c r="X43" i="197"/>
  <c r="X44" i="197"/>
  <c r="X48" i="197"/>
  <c r="X136" i="197"/>
  <c r="X132" i="197"/>
  <c r="X128" i="197"/>
  <c r="X52" i="197"/>
  <c r="X49" i="197"/>
  <c r="X41" i="197"/>
  <c r="X137" i="197"/>
  <c r="X133" i="197"/>
  <c r="X129" i="197"/>
  <c r="X125" i="197"/>
  <c r="X53" i="197"/>
  <c r="X45" i="197"/>
  <c r="X138" i="197"/>
  <c r="X134" i="197"/>
  <c r="X130" i="197"/>
  <c r="X126" i="197"/>
  <c r="X54" i="197"/>
  <c r="X50" i="197"/>
  <c r="X46" i="197"/>
  <c r="X42" i="197"/>
  <c r="F305" i="176"/>
  <c r="F326" i="176" s="1"/>
  <c r="G322" i="176"/>
  <c r="G328" i="176"/>
  <c r="G304" i="176"/>
  <c r="G324" i="176" s="1"/>
  <c r="F332" i="176"/>
  <c r="F328" i="176"/>
  <c r="G332" i="176"/>
  <c r="F298" i="176"/>
  <c r="F324" i="176" s="1"/>
  <c r="F295" i="176"/>
  <c r="F330" i="176" s="1"/>
  <c r="G326" i="176"/>
  <c r="G330" i="176" l="1"/>
  <c r="Y234" i="197" s="1"/>
  <c r="Y46" i="197"/>
  <c r="Y45" i="197"/>
  <c r="Y127" i="197"/>
  <c r="Y54" i="197"/>
  <c r="Y137" i="197"/>
  <c r="Y42" i="197"/>
  <c r="Y131" i="197"/>
  <c r="Y50" i="197"/>
  <c r="Y135" i="197"/>
  <c r="Y130" i="197"/>
  <c r="Y41" i="197"/>
  <c r="Y126" i="197"/>
  <c r="Y47" i="197"/>
  <c r="Y51" i="197"/>
  <c r="Y138" i="197"/>
  <c r="Y44" i="197"/>
  <c r="Y43" i="197"/>
  <c r="Y53" i="197"/>
  <c r="Y48" i="197"/>
  <c r="Y125" i="197"/>
  <c r="Y129" i="197"/>
  <c r="Y136" i="197"/>
  <c r="Y236" i="197"/>
  <c r="Y235" i="197"/>
  <c r="Y231" i="197"/>
  <c r="Y228" i="197"/>
  <c r="Y227" i="197"/>
  <c r="Y223" i="197"/>
  <c r="Y124" i="197"/>
  <c r="Y123" i="197"/>
  <c r="Y122" i="197"/>
  <c r="Y121" i="197"/>
  <c r="Y120" i="197"/>
  <c r="Y119" i="197"/>
  <c r="Y118" i="197"/>
  <c r="Y117" i="197"/>
  <c r="Y116" i="197"/>
  <c r="Y115" i="197"/>
  <c r="Y114" i="197"/>
  <c r="Y113" i="197"/>
  <c r="Y112" i="197"/>
  <c r="Y111" i="197"/>
  <c r="Y37" i="197"/>
  <c r="Y33" i="197"/>
  <c r="Y31" i="197"/>
  <c r="Y27" i="197"/>
  <c r="Y39" i="197"/>
  <c r="Y34" i="197"/>
  <c r="Y30" i="197"/>
  <c r="Y28" i="197"/>
  <c r="Y40" i="197"/>
  <c r="Y35" i="197"/>
  <c r="Y32" i="197"/>
  <c r="Y29" i="197"/>
  <c r="Y36" i="197"/>
  <c r="Y38" i="197"/>
  <c r="Y152" i="197"/>
  <c r="Y151" i="197"/>
  <c r="Y150" i="197"/>
  <c r="Y149" i="197"/>
  <c r="Y148" i="197"/>
  <c r="Y147" i="197"/>
  <c r="Y146" i="197"/>
  <c r="Y145" i="197"/>
  <c r="Y144" i="197"/>
  <c r="Y143" i="197"/>
  <c r="Y142" i="197"/>
  <c r="Y141" i="197"/>
  <c r="Y140" i="197"/>
  <c r="Y139" i="197"/>
  <c r="Y68" i="197"/>
  <c r="Y67" i="197"/>
  <c r="Y66" i="197"/>
  <c r="Y65" i="197"/>
  <c r="Y64" i="197"/>
  <c r="Y63" i="197"/>
  <c r="Y62" i="197"/>
  <c r="Y61" i="197"/>
  <c r="Y60" i="197"/>
  <c r="Y59" i="197"/>
  <c r="Y58" i="197"/>
  <c r="Y57" i="197"/>
  <c r="Y56" i="197"/>
  <c r="Y55" i="197"/>
  <c r="Y264" i="197"/>
  <c r="Y256" i="197"/>
  <c r="Y259" i="197"/>
  <c r="Y251" i="197"/>
  <c r="Y252" i="197"/>
  <c r="Y262" i="197"/>
  <c r="Y254" i="197"/>
  <c r="Y257" i="197"/>
  <c r="Y260" i="197"/>
  <c r="Y263" i="197"/>
  <c r="Y255" i="197"/>
  <c r="Y258" i="197"/>
  <c r="Y261" i="197"/>
  <c r="Y253" i="197"/>
  <c r="Y180" i="197"/>
  <c r="Y172" i="197"/>
  <c r="Y92" i="197"/>
  <c r="Y84" i="197"/>
  <c r="Y173" i="197"/>
  <c r="Y85" i="197"/>
  <c r="Y176" i="197"/>
  <c r="Y96" i="197"/>
  <c r="Y175" i="197"/>
  <c r="Y167" i="197"/>
  <c r="Y95" i="197"/>
  <c r="Y87" i="197"/>
  <c r="Y93" i="197"/>
  <c r="Y168" i="197"/>
  <c r="Y88" i="197"/>
  <c r="Y177" i="197"/>
  <c r="Y89" i="197"/>
  <c r="Y178" i="197"/>
  <c r="Y170" i="197"/>
  <c r="Y90" i="197"/>
  <c r="Y179" i="197"/>
  <c r="Y171" i="197"/>
  <c r="Y91" i="197"/>
  <c r="Y83" i="197"/>
  <c r="Y174" i="197"/>
  <c r="Y94" i="197"/>
  <c r="Y86" i="197"/>
  <c r="Y169" i="197"/>
  <c r="Y206" i="197"/>
  <c r="Y203" i="197"/>
  <c r="Y200" i="197"/>
  <c r="Y198" i="197"/>
  <c r="Y195" i="197"/>
  <c r="Y207" i="197"/>
  <c r="Y204" i="197"/>
  <c r="Y201" i="197"/>
  <c r="Y197" i="197"/>
  <c r="Y196" i="197"/>
  <c r="Y208" i="197"/>
  <c r="Y205" i="197"/>
  <c r="Y202" i="197"/>
  <c r="Y199" i="197"/>
  <c r="X231" i="197"/>
  <c r="X223" i="197"/>
  <c r="X230" i="197"/>
  <c r="X225" i="197"/>
  <c r="X229" i="197"/>
  <c r="X236" i="197"/>
  <c r="X228" i="197"/>
  <c r="X235" i="197"/>
  <c r="X227" i="197"/>
  <c r="X233" i="197"/>
  <c r="X234" i="197"/>
  <c r="X226" i="197"/>
  <c r="X232" i="197"/>
  <c r="X224" i="197"/>
  <c r="X147" i="197"/>
  <c r="X139" i="197"/>
  <c r="X63" i="197"/>
  <c r="X55" i="197"/>
  <c r="X68" i="197"/>
  <c r="X146" i="197"/>
  <c r="X62" i="197"/>
  <c r="X57" i="197"/>
  <c r="X145" i="197"/>
  <c r="X61" i="197"/>
  <c r="X60" i="197"/>
  <c r="X149" i="197"/>
  <c r="X65" i="197"/>
  <c r="X152" i="197"/>
  <c r="X144" i="197"/>
  <c r="X151" i="197"/>
  <c r="X143" i="197"/>
  <c r="X67" i="197"/>
  <c r="X59" i="197"/>
  <c r="X141" i="197"/>
  <c r="X150" i="197"/>
  <c r="X142" i="197"/>
  <c r="X66" i="197"/>
  <c r="X58" i="197"/>
  <c r="X148" i="197"/>
  <c r="X140" i="197"/>
  <c r="X64" i="197"/>
  <c r="X56" i="197"/>
  <c r="X205" i="197"/>
  <c r="X197" i="197"/>
  <c r="X204" i="197"/>
  <c r="X196" i="197"/>
  <c r="X199" i="197"/>
  <c r="X203" i="197"/>
  <c r="X195" i="197"/>
  <c r="X207" i="197"/>
  <c r="X202" i="197"/>
  <c r="X201" i="197"/>
  <c r="X208" i="197"/>
  <c r="X200" i="197"/>
  <c r="X206" i="197"/>
  <c r="X198" i="197"/>
  <c r="X178" i="197"/>
  <c r="X174" i="197"/>
  <c r="X170" i="197"/>
  <c r="X94" i="197"/>
  <c r="X90" i="197"/>
  <c r="X86" i="197"/>
  <c r="X87" i="197"/>
  <c r="X179" i="197"/>
  <c r="X175" i="197"/>
  <c r="X171" i="197"/>
  <c r="X167" i="197"/>
  <c r="X95" i="197"/>
  <c r="X91" i="197"/>
  <c r="X83" i="197"/>
  <c r="X180" i="197"/>
  <c r="X176" i="197"/>
  <c r="X172" i="197"/>
  <c r="X168" i="197"/>
  <c r="X96" i="197"/>
  <c r="X92" i="197"/>
  <c r="X88" i="197"/>
  <c r="X84" i="197"/>
  <c r="X177" i="197"/>
  <c r="X173" i="197"/>
  <c r="X169" i="197"/>
  <c r="X93" i="197"/>
  <c r="X89" i="197"/>
  <c r="X85" i="197"/>
  <c r="X264" i="197"/>
  <c r="X260" i="197"/>
  <c r="X256" i="197"/>
  <c r="X252" i="197"/>
  <c r="X261" i="197"/>
  <c r="X257" i="197"/>
  <c r="X253" i="197"/>
  <c r="X262" i="197"/>
  <c r="X258" i="197"/>
  <c r="X254" i="197"/>
  <c r="X263" i="197"/>
  <c r="X259" i="197"/>
  <c r="X255" i="197"/>
  <c r="X251" i="197"/>
  <c r="X121" i="197"/>
  <c r="X113" i="197"/>
  <c r="X37" i="197"/>
  <c r="X29" i="197"/>
  <c r="X28" i="197"/>
  <c r="X120" i="197"/>
  <c r="X112" i="197"/>
  <c r="X36" i="197"/>
  <c r="X115" i="197"/>
  <c r="X31" i="197"/>
  <c r="X119" i="197"/>
  <c r="X111" i="197"/>
  <c r="X35" i="197"/>
  <c r="X27" i="197"/>
  <c r="X34" i="197"/>
  <c r="X123" i="197"/>
  <c r="X118" i="197"/>
  <c r="X117" i="197"/>
  <c r="X33" i="197"/>
  <c r="X32" i="197"/>
  <c r="X124" i="197"/>
  <c r="X116" i="197"/>
  <c r="X40" i="197"/>
  <c r="X39" i="197"/>
  <c r="X122" i="197"/>
  <c r="X114" i="197"/>
  <c r="X38" i="197"/>
  <c r="X30" i="197"/>
  <c r="G101" i="186" a="1"/>
  <c r="G101" i="186" s="1"/>
  <c r="G130" i="186" s="1"/>
  <c r="G206" i="186" s="1" a="1"/>
  <c r="G206" i="186" s="1"/>
  <c r="G242" i="186" s="1"/>
  <c r="F100" i="186" a="1"/>
  <c r="F100" i="186" s="1"/>
  <c r="F129" i="186" s="1"/>
  <c r="F205" i="186" s="1" a="1"/>
  <c r="F205" i="186" s="1"/>
  <c r="F241" i="186" s="1"/>
  <c r="F97" i="186" a="1"/>
  <c r="F97" i="186" s="1"/>
  <c r="F126" i="186" s="1"/>
  <c r="F202" i="186" s="1" a="1"/>
  <c r="F202" i="186" s="1"/>
  <c r="F238" i="186" s="1"/>
  <c r="I99" i="186" a="1"/>
  <c r="I99" i="186" s="1"/>
  <c r="I128" i="186" s="1"/>
  <c r="I204" i="186" s="1" a="1"/>
  <c r="I204" i="186" s="1"/>
  <c r="I240" i="186" s="1"/>
  <c r="G97" i="186" a="1"/>
  <c r="G97" i="186" s="1"/>
  <c r="G126" i="186" s="1"/>
  <c r="G202" i="186" s="1" a="1"/>
  <c r="G202" i="186" s="1"/>
  <c r="G238" i="186" s="1"/>
  <c r="F96" i="186" a="1"/>
  <c r="F96" i="186" s="1"/>
  <c r="F237" i="186" s="1"/>
  <c r="F314" i="186" s="1"/>
  <c r="H98" i="186" a="1"/>
  <c r="H98" i="186" s="1"/>
  <c r="H127" i="186" s="1"/>
  <c r="H203" i="186" s="1" a="1"/>
  <c r="H203" i="186" s="1"/>
  <c r="H239" i="186" s="1"/>
  <c r="H97" i="186" a="1"/>
  <c r="H97" i="186" s="1"/>
  <c r="H126" i="186" s="1"/>
  <c r="H202" i="186" s="1" a="1"/>
  <c r="H202" i="186" s="1"/>
  <c r="H238" i="186" s="1"/>
  <c r="I97" i="186" a="1"/>
  <c r="I97" i="186" s="1"/>
  <c r="I126" i="186" s="1"/>
  <c r="I202" i="186" s="1" a="1"/>
  <c r="I202" i="186" s="1"/>
  <c r="I238" i="186" s="1"/>
  <c r="G96" i="186" a="1"/>
  <c r="G96" i="186" s="1"/>
  <c r="G125" i="186" s="1"/>
  <c r="G201" i="186" s="1" a="1"/>
  <c r="G201" i="186" s="1"/>
  <c r="G237" i="186" s="1"/>
  <c r="H96" i="186" a="1"/>
  <c r="H96" i="186" s="1"/>
  <c r="H125" i="186" s="1"/>
  <c r="H201" i="186" s="1" a="1"/>
  <c r="H201" i="186" s="1"/>
  <c r="H237" i="186" s="1"/>
  <c r="I100" i="186" a="1"/>
  <c r="I100" i="186" s="1"/>
  <c r="I129" i="186" s="1"/>
  <c r="I205" i="186" s="1" a="1"/>
  <c r="I205" i="186" s="1"/>
  <c r="I241" i="186" s="1"/>
  <c r="G99" i="186" a="1"/>
  <c r="G99" i="186" s="1"/>
  <c r="G128" i="186" s="1"/>
  <c r="G204" i="186" s="1" a="1"/>
  <c r="G204" i="186" s="1"/>
  <c r="G240" i="186" s="1"/>
  <c r="G98" i="186" a="1"/>
  <c r="G98" i="186" s="1"/>
  <c r="G127" i="186" s="1"/>
  <c r="G203" i="186" s="1" a="1"/>
  <c r="G203" i="186" s="1"/>
  <c r="G239" i="186" s="1"/>
  <c r="I96" i="186" a="1"/>
  <c r="I96" i="186" s="1"/>
  <c r="I125" i="186" s="1"/>
  <c r="I201" i="186" s="1" a="1"/>
  <c r="I201" i="186" s="1"/>
  <c r="I237" i="186" s="1"/>
  <c r="H101" i="186" a="1"/>
  <c r="H101" i="186" s="1"/>
  <c r="H130" i="186" s="1"/>
  <c r="H206" i="186" s="1" a="1"/>
  <c r="H206" i="186" s="1"/>
  <c r="H242" i="186" s="1"/>
  <c r="H100" i="186" a="1"/>
  <c r="H100" i="186" s="1"/>
  <c r="H129" i="186" s="1"/>
  <c r="H205" i="186" s="1" a="1"/>
  <c r="H205" i="186" s="1"/>
  <c r="H241" i="186" s="1"/>
  <c r="H99" i="186" a="1"/>
  <c r="H99" i="186" s="1"/>
  <c r="H128" i="186" s="1"/>
  <c r="H204" i="186" s="1" a="1"/>
  <c r="H204" i="186" s="1"/>
  <c r="H240" i="186" s="1"/>
  <c r="F98" i="186" a="1"/>
  <c r="F98" i="186" s="1"/>
  <c r="F127" i="186" s="1"/>
  <c r="F203" i="186" s="1" a="1"/>
  <c r="F203" i="186" s="1"/>
  <c r="F239" i="186" s="1"/>
  <c r="I101" i="186" a="1"/>
  <c r="I101" i="186" s="1"/>
  <c r="I130" i="186" s="1"/>
  <c r="I206" i="186" s="1" a="1"/>
  <c r="I206" i="186" s="1"/>
  <c r="I242" i="186" s="1"/>
  <c r="I98" i="186" a="1"/>
  <c r="I98" i="186" s="1"/>
  <c r="I127" i="186" s="1"/>
  <c r="I203" i="186" s="1" a="1"/>
  <c r="I203" i="186" s="1"/>
  <c r="I239" i="186" s="1"/>
  <c r="G100" i="186" a="1"/>
  <c r="G100" i="186" s="1"/>
  <c r="G129" i="186" s="1"/>
  <c r="G205" i="186" s="1" a="1"/>
  <c r="G205" i="186" s="1"/>
  <c r="G241" i="186" s="1"/>
  <c r="F99" i="186" a="1"/>
  <c r="F99" i="186" s="1"/>
  <c r="F128" i="186" s="1"/>
  <c r="F204" i="186" s="1" a="1"/>
  <c r="F204" i="186" s="1"/>
  <c r="F240" i="186" s="1"/>
  <c r="F101" i="186" a="1"/>
  <c r="F101" i="186" s="1"/>
  <c r="F130" i="186" s="1"/>
  <c r="F206" i="186" s="1" a="1"/>
  <c r="F206" i="186" s="1"/>
  <c r="F242" i="186" s="1"/>
  <c r="G104" i="186" a="1"/>
  <c r="G104" i="186" s="1"/>
  <c r="G133" i="186" s="1"/>
  <c r="G209" i="186" s="1" a="1"/>
  <c r="G209" i="186" s="1"/>
  <c r="G245" i="186" s="1"/>
  <c r="H109" i="186" a="1"/>
  <c r="H109" i="186" s="1"/>
  <c r="H138" i="186" s="1"/>
  <c r="H214" i="186" s="1" a="1"/>
  <c r="H214" i="186" s="1"/>
  <c r="H250" i="186" s="1"/>
  <c r="I112" i="186" a="1"/>
  <c r="I112" i="186" s="1"/>
  <c r="I141" i="186" s="1"/>
  <c r="I217" i="186" s="1" a="1"/>
  <c r="I217" i="186" s="1"/>
  <c r="I253" i="186" s="1"/>
  <c r="H108" i="186" a="1"/>
  <c r="H108" i="186" s="1"/>
  <c r="H137" i="186" s="1"/>
  <c r="H213" i="186" s="1" a="1"/>
  <c r="H213" i="186" s="1"/>
  <c r="H249" i="186" s="1"/>
  <c r="I107" i="186" a="1"/>
  <c r="I107" i="186" s="1"/>
  <c r="I136" i="186" s="1"/>
  <c r="I212" i="186" s="1" a="1"/>
  <c r="I212" i="186" s="1"/>
  <c r="I248" i="186" s="1"/>
  <c r="I325" i="186" s="1"/>
  <c r="I104" i="186" a="1"/>
  <c r="I104" i="186" s="1"/>
  <c r="I133" i="186" s="1"/>
  <c r="I209" i="186" s="1" a="1"/>
  <c r="I209" i="186" s="1"/>
  <c r="I245" i="186" s="1"/>
  <c r="I110" i="186" a="1"/>
  <c r="I110" i="186" s="1"/>
  <c r="I139" i="186" s="1"/>
  <c r="I215" i="186" s="1" a="1"/>
  <c r="I215" i="186" s="1"/>
  <c r="I251" i="186" s="1"/>
  <c r="I328" i="186" s="1"/>
  <c r="F105" i="186" a="1"/>
  <c r="F105" i="186" s="1"/>
  <c r="F134" i="186" s="1"/>
  <c r="F210" i="186" s="1" a="1"/>
  <c r="F210" i="186" s="1"/>
  <c r="F246" i="186" s="1"/>
  <c r="G103" i="186" a="1"/>
  <c r="G103" i="186" s="1"/>
  <c r="G132" i="186" s="1"/>
  <c r="G208" i="186" s="1" a="1"/>
  <c r="G208" i="186" s="1"/>
  <c r="G244" i="186" s="1"/>
  <c r="H103" i="186" a="1"/>
  <c r="H103" i="186" s="1"/>
  <c r="H132" i="186" s="1"/>
  <c r="H208" i="186" s="1" a="1"/>
  <c r="H208" i="186" s="1"/>
  <c r="H244" i="186" s="1"/>
  <c r="H112" i="186" a="1"/>
  <c r="H112" i="186" s="1"/>
  <c r="H141" i="186" s="1"/>
  <c r="H217" i="186" s="1" a="1"/>
  <c r="H217" i="186" s="1"/>
  <c r="H253" i="186" s="1"/>
  <c r="H330" i="186" s="1"/>
  <c r="F104" i="186" a="1"/>
  <c r="F104" i="186" s="1"/>
  <c r="F133" i="186" s="1"/>
  <c r="F209" i="186" s="1" a="1"/>
  <c r="F209" i="186" s="1"/>
  <c r="F245" i="186" s="1"/>
  <c r="F109" i="186" a="1"/>
  <c r="F109" i="186" s="1"/>
  <c r="F138" i="186" s="1"/>
  <c r="F214" i="186" s="1" a="1"/>
  <c r="F214" i="186" s="1"/>
  <c r="F250" i="186" s="1"/>
  <c r="F301" i="186" s="1"/>
  <c r="H102" i="186" a="1"/>
  <c r="H102" i="186" s="1"/>
  <c r="H131" i="186" s="1"/>
  <c r="H207" i="186" s="1" a="1"/>
  <c r="H207" i="186" s="1"/>
  <c r="H243" i="186" s="1"/>
  <c r="G108" i="186" a="1"/>
  <c r="G108" i="186" s="1"/>
  <c r="G137" i="186" s="1"/>
  <c r="G213" i="186" s="1" a="1"/>
  <c r="G213" i="186" s="1"/>
  <c r="G249" i="186" s="1"/>
  <c r="G326" i="186" s="1"/>
  <c r="I106" i="186" a="1"/>
  <c r="I106" i="186" s="1"/>
  <c r="I135" i="186" s="1"/>
  <c r="I211" i="186" s="1" a="1"/>
  <c r="I211" i="186" s="1"/>
  <c r="I247" i="186" s="1"/>
  <c r="H110" i="186" a="1"/>
  <c r="H110" i="186" s="1"/>
  <c r="H139" i="186" s="1"/>
  <c r="H215" i="186" s="1" a="1"/>
  <c r="H215" i="186" s="1"/>
  <c r="H251" i="186" s="1"/>
  <c r="H328" i="186" s="1"/>
  <c r="F103" i="186" a="1"/>
  <c r="F103" i="186" s="1"/>
  <c r="F132" i="186" s="1"/>
  <c r="F208" i="186" s="1" a="1"/>
  <c r="F208" i="186" s="1"/>
  <c r="F244" i="186" s="1"/>
  <c r="F106" i="186" a="1"/>
  <c r="F106" i="186" s="1"/>
  <c r="F135" i="186" s="1"/>
  <c r="F211" i="186" s="1" a="1"/>
  <c r="F211" i="186" s="1"/>
  <c r="F247" i="186" s="1"/>
  <c r="F108" i="186" a="1"/>
  <c r="F108" i="186" s="1"/>
  <c r="F137" i="186" s="1"/>
  <c r="F213" i="186" s="1" a="1"/>
  <c r="F213" i="186" s="1"/>
  <c r="F249" i="186" s="1"/>
  <c r="G109" i="186" a="1"/>
  <c r="G109" i="186" s="1"/>
  <c r="G138" i="186" s="1"/>
  <c r="G214" i="186" s="1" a="1"/>
  <c r="G214" i="186" s="1"/>
  <c r="G250" i="186" s="1"/>
  <c r="I105" i="186" a="1"/>
  <c r="I105" i="186" s="1"/>
  <c r="I134" i="186" s="1"/>
  <c r="I210" i="186" s="1" a="1"/>
  <c r="I210" i="186" s="1"/>
  <c r="I246" i="186" s="1"/>
  <c r="G110" i="186" a="1"/>
  <c r="G110" i="186" s="1"/>
  <c r="G139" i="186" s="1"/>
  <c r="G215" i="186" s="1" a="1"/>
  <c r="G215" i="186" s="1"/>
  <c r="G251" i="186" s="1"/>
  <c r="F112" i="186" a="1"/>
  <c r="F112" i="186" s="1"/>
  <c r="F141" i="186" s="1"/>
  <c r="F217" i="186" s="1" a="1"/>
  <c r="F217" i="186" s="1"/>
  <c r="F253" i="186" s="1"/>
  <c r="G107" i="186" a="1"/>
  <c r="G107" i="186" s="1"/>
  <c r="G136" i="186" s="1"/>
  <c r="G212" i="186" s="1" a="1"/>
  <c r="G212" i="186" s="1"/>
  <c r="G248" i="186" s="1"/>
  <c r="H104" i="186" a="1"/>
  <c r="H104" i="186" s="1"/>
  <c r="H133" i="186" s="1"/>
  <c r="H209" i="186" s="1" a="1"/>
  <c r="H209" i="186" s="1"/>
  <c r="H245" i="186" s="1"/>
  <c r="H105" i="186" a="1"/>
  <c r="H105" i="186" s="1"/>
  <c r="H134" i="186" s="1"/>
  <c r="H210" i="186" s="1" a="1"/>
  <c r="H210" i="186" s="1"/>
  <c r="H246" i="186" s="1"/>
  <c r="G112" i="186" a="1"/>
  <c r="G112" i="186" s="1"/>
  <c r="G141" i="186" s="1"/>
  <c r="G217" i="186" s="1" a="1"/>
  <c r="G217" i="186" s="1"/>
  <c r="G253" i="186" s="1"/>
  <c r="G106" i="186" a="1"/>
  <c r="G106" i="186" s="1"/>
  <c r="G135" i="186" s="1"/>
  <c r="G211" i="186" s="1" a="1"/>
  <c r="G211" i="186" s="1"/>
  <c r="G247" i="186" s="1"/>
  <c r="I108" i="186" a="1"/>
  <c r="I108" i="186" s="1"/>
  <c r="I137" i="186" s="1"/>
  <c r="I213" i="186" s="1" a="1"/>
  <c r="I213" i="186" s="1"/>
  <c r="I249" i="186" s="1"/>
  <c r="H106" i="186" a="1"/>
  <c r="H106" i="186" s="1"/>
  <c r="H135" i="186" s="1"/>
  <c r="H211" i="186" s="1" a="1"/>
  <c r="H211" i="186" s="1"/>
  <c r="H247" i="186" s="1"/>
  <c r="G105" i="186" a="1"/>
  <c r="G105" i="186" s="1"/>
  <c r="G134" i="186" s="1"/>
  <c r="G210" i="186" s="1" a="1"/>
  <c r="G210" i="186" s="1"/>
  <c r="G246" i="186" s="1"/>
  <c r="I109" i="186" a="1"/>
  <c r="I109" i="186" s="1"/>
  <c r="I138" i="186" s="1"/>
  <c r="I214" i="186" s="1" a="1"/>
  <c r="I214" i="186" s="1"/>
  <c r="I250" i="186" s="1"/>
  <c r="G111" i="186" a="1"/>
  <c r="G111" i="186" s="1"/>
  <c r="G140" i="186" s="1"/>
  <c r="G216" i="186" s="1" a="1"/>
  <c r="G216" i="186" s="1"/>
  <c r="G252" i="186" s="1"/>
  <c r="H111" i="186" a="1"/>
  <c r="H111" i="186" s="1"/>
  <c r="H140" i="186" s="1"/>
  <c r="H216" i="186" s="1" a="1"/>
  <c r="H216" i="186" s="1"/>
  <c r="H252" i="186" s="1"/>
  <c r="I102" i="186" a="1"/>
  <c r="I102" i="186" s="1"/>
  <c r="I131" i="186" s="1"/>
  <c r="I207" i="186" s="1" a="1"/>
  <c r="I207" i="186" s="1"/>
  <c r="I243" i="186" s="1"/>
  <c r="F107" i="186" a="1"/>
  <c r="F107" i="186" s="1"/>
  <c r="F136" i="186" s="1"/>
  <c r="F212" i="186" s="1" a="1"/>
  <c r="F212" i="186" s="1"/>
  <c r="F248" i="186" s="1"/>
  <c r="H107" i="186" a="1"/>
  <c r="H107" i="186" s="1"/>
  <c r="H136" i="186" s="1"/>
  <c r="H212" i="186" s="1" a="1"/>
  <c r="H212" i="186" s="1"/>
  <c r="H248" i="186" s="1"/>
  <c r="F110" i="186" a="1"/>
  <c r="F110" i="186" s="1"/>
  <c r="F139" i="186" s="1"/>
  <c r="F215" i="186" s="1" a="1"/>
  <c r="F215" i="186" s="1"/>
  <c r="F251" i="186" s="1"/>
  <c r="G102" i="186" a="1"/>
  <c r="G102" i="186" s="1"/>
  <c r="G131" i="186" s="1"/>
  <c r="G207" i="186" s="1" a="1"/>
  <c r="G207" i="186" s="1"/>
  <c r="G243" i="186" s="1"/>
  <c r="I103" i="186" a="1"/>
  <c r="I103" i="186" s="1"/>
  <c r="I132" i="186" s="1"/>
  <c r="I208" i="186" s="1" a="1"/>
  <c r="I208" i="186" s="1"/>
  <c r="I244" i="186" s="1"/>
  <c r="F111" i="186" a="1"/>
  <c r="F111" i="186" s="1"/>
  <c r="F140" i="186" s="1"/>
  <c r="F216" i="186" s="1" a="1"/>
  <c r="F216" i="186" s="1"/>
  <c r="F252" i="186" s="1"/>
  <c r="F102" i="186" a="1"/>
  <c r="F102" i="186" s="1"/>
  <c r="F131" i="186" s="1"/>
  <c r="F207" i="186" s="1" a="1"/>
  <c r="F207" i="186" s="1"/>
  <c r="F243" i="186" s="1"/>
  <c r="I111" i="186" a="1"/>
  <c r="I111" i="186" s="1"/>
  <c r="I140" i="186" s="1"/>
  <c r="I216" i="186" s="1" a="1"/>
  <c r="I216" i="186" s="1"/>
  <c r="I252" i="186" s="1"/>
  <c r="Y229" i="197" l="1"/>
  <c r="Y230" i="197"/>
  <c r="Y224" i="197"/>
  <c r="Y232" i="197"/>
  <c r="Y225" i="197"/>
  <c r="Y233" i="197"/>
  <c r="Y226" i="197"/>
  <c r="I330" i="186"/>
  <c r="I304" i="186"/>
  <c r="I322" i="186"/>
  <c r="I296" i="186"/>
  <c r="I297" i="186"/>
  <c r="I323" i="186"/>
  <c r="F323" i="186"/>
  <c r="F297" i="186"/>
  <c r="G330" i="186"/>
  <c r="G304" i="186"/>
  <c r="H297" i="186"/>
  <c r="H323" i="186"/>
  <c r="F299" i="186"/>
  <c r="F325" i="186"/>
  <c r="F296" i="186"/>
  <c r="F322" i="186"/>
  <c r="G323" i="186"/>
  <c r="G297" i="186"/>
  <c r="I320" i="186"/>
  <c r="I294" i="186"/>
  <c r="F326" i="186"/>
  <c r="F300" i="186"/>
  <c r="H322" i="186"/>
  <c r="H296" i="186"/>
  <c r="G327" i="186"/>
  <c r="G301" i="186"/>
  <c r="H324" i="186"/>
  <c r="H298" i="186"/>
  <c r="I326" i="186"/>
  <c r="I300" i="186"/>
  <c r="G299" i="186"/>
  <c r="G325" i="186"/>
  <c r="I329" i="186"/>
  <c r="I303" i="186"/>
  <c r="F294" i="186"/>
  <c r="F320" i="186"/>
  <c r="H303" i="186"/>
  <c r="H329" i="186"/>
  <c r="G324" i="186"/>
  <c r="G298" i="186"/>
  <c r="F330" i="186"/>
  <c r="F304" i="186"/>
  <c r="F324" i="186"/>
  <c r="F298" i="186"/>
  <c r="F302" i="186"/>
  <c r="F328" i="186"/>
  <c r="I324" i="186"/>
  <c r="I298" i="186"/>
  <c r="I321" i="186"/>
  <c r="I295" i="186"/>
  <c r="F321" i="186"/>
  <c r="F295" i="186"/>
  <c r="H320" i="186"/>
  <c r="H294" i="186"/>
  <c r="H321" i="186"/>
  <c r="H295" i="186"/>
  <c r="H325" i="186"/>
  <c r="H299" i="186"/>
  <c r="F329" i="186"/>
  <c r="F303" i="186"/>
  <c r="G329" i="186"/>
  <c r="G303" i="186"/>
  <c r="G294" i="186"/>
  <c r="G320" i="186"/>
  <c r="I301" i="186"/>
  <c r="I327" i="186"/>
  <c r="G328" i="186"/>
  <c r="G302" i="186"/>
  <c r="G321" i="186"/>
  <c r="G295" i="186"/>
  <c r="F291" i="186"/>
  <c r="F317" i="186"/>
  <c r="I288" i="186"/>
  <c r="I314" i="186"/>
  <c r="H327" i="186"/>
  <c r="H301" i="186"/>
  <c r="I293" i="186"/>
  <c r="I319" i="186"/>
  <c r="I354" i="186" s="1"/>
  <c r="I299" i="186"/>
  <c r="F290" i="186"/>
  <c r="F316" i="186"/>
  <c r="G290" i="186"/>
  <c r="G316" i="186"/>
  <c r="I289" i="186"/>
  <c r="I315" i="186"/>
  <c r="G322" i="186"/>
  <c r="G296" i="186"/>
  <c r="G291" i="186"/>
  <c r="G317" i="186"/>
  <c r="I302" i="186"/>
  <c r="H326" i="186"/>
  <c r="H300" i="186"/>
  <c r="F293" i="186"/>
  <c r="F353" i="186" s="1"/>
  <c r="F319" i="186"/>
  <c r="F354" i="186" s="1"/>
  <c r="G318" i="186"/>
  <c r="G292" i="186"/>
  <c r="H291" i="186"/>
  <c r="H317" i="186"/>
  <c r="H292" i="186"/>
  <c r="H318" i="186"/>
  <c r="H290" i="186"/>
  <c r="H316" i="186"/>
  <c r="G288" i="186"/>
  <c r="G314" i="186"/>
  <c r="G344" i="186" s="1"/>
  <c r="H302" i="186"/>
  <c r="G300" i="186"/>
  <c r="F327" i="186"/>
  <c r="H304" i="186"/>
  <c r="I290" i="186"/>
  <c r="I316" i="186"/>
  <c r="H293" i="186"/>
  <c r="H319" i="186"/>
  <c r="F318" i="186"/>
  <c r="F352" i="186" s="1"/>
  <c r="F292" i="186"/>
  <c r="H289" i="186"/>
  <c r="H315" i="186"/>
  <c r="F288" i="186"/>
  <c r="G289" i="186"/>
  <c r="G315" i="186"/>
  <c r="G319" i="186"/>
  <c r="G354" i="186" s="1"/>
  <c r="G293" i="186"/>
  <c r="F344" i="186"/>
  <c r="F289" i="186"/>
  <c r="F315" i="186"/>
  <c r="I292" i="186"/>
  <c r="I318" i="186"/>
  <c r="H288" i="186"/>
  <c r="H314" i="186"/>
  <c r="I317" i="186"/>
  <c r="I350" i="186" s="1"/>
  <c r="I291" i="186"/>
  <c r="I349" i="186" s="1"/>
  <c r="AE117" i="197" l="1"/>
  <c r="AE118" i="197"/>
  <c r="AE121" i="197"/>
  <c r="AE113" i="197"/>
  <c r="AE122" i="197"/>
  <c r="AE119" i="197"/>
  <c r="AE112" i="197"/>
  <c r="AE40" i="197"/>
  <c r="AE32" i="197"/>
  <c r="AE116" i="197"/>
  <c r="AE33" i="197"/>
  <c r="AE123" i="197"/>
  <c r="AE34" i="197"/>
  <c r="AE115" i="197"/>
  <c r="AE120" i="197"/>
  <c r="AE31" i="197"/>
  <c r="AE27" i="197"/>
  <c r="AE114" i="197"/>
  <c r="AE37" i="197"/>
  <c r="AE38" i="197"/>
  <c r="AE30" i="197"/>
  <c r="AE36" i="197"/>
  <c r="AE28" i="197"/>
  <c r="AE39" i="197"/>
  <c r="AE35" i="197"/>
  <c r="AE29" i="197"/>
  <c r="AE124" i="197"/>
  <c r="AE111" i="197"/>
  <c r="AD263" i="197"/>
  <c r="AD261" i="197"/>
  <c r="AD259" i="197"/>
  <c r="AD257" i="197"/>
  <c r="AD255" i="197"/>
  <c r="AD253" i="197"/>
  <c r="AD251" i="197"/>
  <c r="AD264" i="197"/>
  <c r="AD262" i="197"/>
  <c r="AD260" i="197"/>
  <c r="AD258" i="197"/>
  <c r="AD256" i="197"/>
  <c r="AD254" i="197"/>
  <c r="AD252" i="197"/>
  <c r="AG255" i="197"/>
  <c r="AG259" i="197"/>
  <c r="AG263" i="197"/>
  <c r="AG257" i="197"/>
  <c r="AG254" i="197"/>
  <c r="AG252" i="197"/>
  <c r="AG256" i="197"/>
  <c r="AG260" i="197"/>
  <c r="AG264" i="197"/>
  <c r="AG251" i="197"/>
  <c r="AG261" i="197"/>
  <c r="AG253" i="197"/>
  <c r="AG258" i="197"/>
  <c r="AG262" i="197"/>
  <c r="F343" i="186"/>
  <c r="AD249" i="197"/>
  <c r="AD247" i="197"/>
  <c r="AD245" i="197"/>
  <c r="AD243" i="197"/>
  <c r="AD241" i="197"/>
  <c r="AD239" i="197"/>
  <c r="AD237" i="197"/>
  <c r="AD250" i="197"/>
  <c r="AD248" i="197"/>
  <c r="AD246" i="197"/>
  <c r="AD244" i="197"/>
  <c r="AD242" i="197"/>
  <c r="AD240" i="197"/>
  <c r="AD238" i="197"/>
  <c r="AE260" i="197"/>
  <c r="AE252" i="197"/>
  <c r="AE257" i="197"/>
  <c r="AE262" i="197"/>
  <c r="AE254" i="197"/>
  <c r="AE259" i="197"/>
  <c r="AE251" i="197"/>
  <c r="AE264" i="197"/>
  <c r="AE256" i="197"/>
  <c r="AE261" i="197"/>
  <c r="AE253" i="197"/>
  <c r="AE258" i="197"/>
  <c r="AE255" i="197"/>
  <c r="AE263" i="197"/>
  <c r="AG193" i="197"/>
  <c r="AG190" i="197"/>
  <c r="AG183" i="197"/>
  <c r="AG189" i="197"/>
  <c r="AG186" i="197"/>
  <c r="AG192" i="197"/>
  <c r="AG185" i="197"/>
  <c r="AG182" i="197"/>
  <c r="AG194" i="197"/>
  <c r="AG181" i="197"/>
  <c r="AG191" i="197"/>
  <c r="AG188" i="197"/>
  <c r="AG187" i="197"/>
  <c r="AG184" i="197"/>
  <c r="AD124" i="197"/>
  <c r="AD116" i="197"/>
  <c r="AD117" i="197"/>
  <c r="AD120" i="197"/>
  <c r="AD112" i="197"/>
  <c r="AD39" i="197"/>
  <c r="AD31" i="197"/>
  <c r="AD122" i="197"/>
  <c r="AD119" i="197"/>
  <c r="AD40" i="197"/>
  <c r="AD32" i="197"/>
  <c r="AD33" i="197"/>
  <c r="AD118" i="197"/>
  <c r="AD36" i="197"/>
  <c r="AD34" i="197"/>
  <c r="AD27" i="197"/>
  <c r="AD30" i="197"/>
  <c r="AD123" i="197"/>
  <c r="AD114" i="197"/>
  <c r="AD37" i="197"/>
  <c r="AD121" i="197"/>
  <c r="AD111" i="197"/>
  <c r="AD38" i="197"/>
  <c r="AD115" i="197"/>
  <c r="AD28" i="197"/>
  <c r="AD35" i="197"/>
  <c r="AD113" i="197"/>
  <c r="AD29" i="197"/>
  <c r="AG203" i="197"/>
  <c r="AG195" i="197"/>
  <c r="AG204" i="197"/>
  <c r="AG196" i="197"/>
  <c r="AG207" i="197"/>
  <c r="AG199" i="197"/>
  <c r="AG208" i="197"/>
  <c r="AG198" i="197"/>
  <c r="AG205" i="197"/>
  <c r="AG202" i="197"/>
  <c r="AG206" i="197"/>
  <c r="AG200" i="197"/>
  <c r="AG197" i="197"/>
  <c r="AG201" i="197"/>
  <c r="AD230" i="197"/>
  <c r="AD231" i="197"/>
  <c r="AD223" i="197"/>
  <c r="AD234" i="197"/>
  <c r="AD226" i="197"/>
  <c r="AD232" i="197"/>
  <c r="AD235" i="197"/>
  <c r="AD229" i="197"/>
  <c r="AD236" i="197"/>
  <c r="AD233" i="197"/>
  <c r="AD224" i="197"/>
  <c r="AD225" i="197"/>
  <c r="AD227" i="197"/>
  <c r="AD228" i="197"/>
  <c r="H343" i="186"/>
  <c r="F351" i="186"/>
  <c r="F347" i="186"/>
  <c r="F350" i="186"/>
  <c r="I348" i="186"/>
  <c r="H344" i="186"/>
  <c r="F346" i="186"/>
  <c r="H352" i="186"/>
  <c r="I344" i="186"/>
  <c r="H349" i="186"/>
  <c r="G352" i="186"/>
  <c r="H354" i="186"/>
  <c r="G346" i="186"/>
  <c r="G350" i="186"/>
  <c r="G349" i="186"/>
  <c r="G345" i="186"/>
  <c r="G351" i="186"/>
  <c r="H353" i="186"/>
  <c r="I347" i="186"/>
  <c r="I346" i="186"/>
  <c r="I345" i="186"/>
  <c r="I352" i="186"/>
  <c r="H350" i="186"/>
  <c r="F349" i="186"/>
  <c r="H348" i="186"/>
  <c r="I351" i="186"/>
  <c r="H346" i="186"/>
  <c r="F345" i="186"/>
  <c r="H345" i="186"/>
  <c r="G348" i="186"/>
  <c r="G347" i="186"/>
  <c r="G353" i="186"/>
  <c r="F348" i="186"/>
  <c r="I343" i="186"/>
  <c r="H351" i="186"/>
  <c r="G343" i="186"/>
  <c r="H347" i="186"/>
  <c r="I353" i="186"/>
  <c r="AG149" i="197" l="1"/>
  <c r="AG141" i="197"/>
  <c r="AG150" i="197"/>
  <c r="AG142" i="197"/>
  <c r="AG145" i="197"/>
  <c r="AG144" i="197"/>
  <c r="AG64" i="197"/>
  <c r="AG56" i="197"/>
  <c r="AG65" i="197"/>
  <c r="AG57" i="197"/>
  <c r="AG151" i="197"/>
  <c r="AG148" i="197"/>
  <c r="AG66" i="197"/>
  <c r="AG58" i="197"/>
  <c r="AG139" i="197"/>
  <c r="AG152" i="197"/>
  <c r="AG143" i="197"/>
  <c r="AG140" i="197"/>
  <c r="AG59" i="197"/>
  <c r="AG146" i="197"/>
  <c r="AG60" i="197"/>
  <c r="AG63" i="197"/>
  <c r="AG61" i="197"/>
  <c r="AG67" i="197"/>
  <c r="AG147" i="197"/>
  <c r="AG68" i="197"/>
  <c r="AG62" i="197"/>
  <c r="AG55" i="197"/>
  <c r="AG87" i="197"/>
  <c r="AG91" i="197"/>
  <c r="AG95" i="197"/>
  <c r="AG170" i="197"/>
  <c r="AG174" i="197"/>
  <c r="AG178" i="197"/>
  <c r="AG89" i="197"/>
  <c r="AG176" i="197"/>
  <c r="AG167" i="197"/>
  <c r="AG90" i="197"/>
  <c r="AG169" i="197"/>
  <c r="AG171" i="197"/>
  <c r="AG175" i="197"/>
  <c r="AG179" i="197"/>
  <c r="AG93" i="197"/>
  <c r="AG168" i="197"/>
  <c r="AG180" i="197"/>
  <c r="AG94" i="197"/>
  <c r="AG177" i="197"/>
  <c r="AG84" i="197"/>
  <c r="AG88" i="197"/>
  <c r="AG92" i="197"/>
  <c r="AG96" i="197"/>
  <c r="AG83" i="197"/>
  <c r="AG172" i="197"/>
  <c r="AG86" i="197"/>
  <c r="AG173" i="197"/>
  <c r="AG85" i="197"/>
  <c r="AD138" i="197"/>
  <c r="AD136" i="197"/>
  <c r="AD134" i="197"/>
  <c r="AD132" i="197"/>
  <c r="AD130" i="197"/>
  <c r="AD128" i="197"/>
  <c r="AD126" i="197"/>
  <c r="AD137" i="197"/>
  <c r="AD135" i="197"/>
  <c r="AD133" i="197"/>
  <c r="AD131" i="197"/>
  <c r="AD129" i="197"/>
  <c r="AD127" i="197"/>
  <c r="AD125" i="197"/>
  <c r="AD54" i="197"/>
  <c r="AD52" i="197"/>
  <c r="AD50" i="197"/>
  <c r="AD48" i="197"/>
  <c r="AD46" i="197"/>
  <c r="AD44" i="197"/>
  <c r="AD42" i="197"/>
  <c r="AD49" i="197"/>
  <c r="AD45" i="197"/>
  <c r="AD51" i="197"/>
  <c r="AD53" i="197"/>
  <c r="AD41" i="197"/>
  <c r="AD47" i="197"/>
  <c r="AD43" i="197"/>
  <c r="AD208" i="197"/>
  <c r="AD200" i="197"/>
  <c r="AD201" i="197"/>
  <c r="AD204" i="197"/>
  <c r="AD196" i="197"/>
  <c r="AD207" i="197"/>
  <c r="AD197" i="197"/>
  <c r="AD198" i="197"/>
  <c r="AD195" i="197"/>
  <c r="AD202" i="197"/>
  <c r="AD205" i="197"/>
  <c r="AD199" i="197"/>
  <c r="AD206" i="197"/>
  <c r="AD203" i="197"/>
  <c r="AF221" i="197"/>
  <c r="AF218" i="197"/>
  <c r="AF211" i="197"/>
  <c r="AF217" i="197"/>
  <c r="AF214" i="197"/>
  <c r="AF220" i="197"/>
  <c r="AF213" i="197"/>
  <c r="AF210" i="197"/>
  <c r="AF222" i="197"/>
  <c r="AF209" i="197"/>
  <c r="AF216" i="197"/>
  <c r="AF215" i="197"/>
  <c r="AF212" i="197"/>
  <c r="AF219" i="197"/>
  <c r="AF148" i="197"/>
  <c r="AF140" i="197"/>
  <c r="AF149" i="197"/>
  <c r="AF141" i="197"/>
  <c r="AF152" i="197"/>
  <c r="AF144" i="197"/>
  <c r="AF150" i="197"/>
  <c r="AF147" i="197"/>
  <c r="AF63" i="197"/>
  <c r="AF55" i="197"/>
  <c r="AF64" i="197"/>
  <c r="AF56" i="197"/>
  <c r="AF145" i="197"/>
  <c r="AF65" i="197"/>
  <c r="AF57" i="197"/>
  <c r="AF151" i="197"/>
  <c r="AF142" i="197"/>
  <c r="AF59" i="197"/>
  <c r="AF146" i="197"/>
  <c r="AF60" i="197"/>
  <c r="AF66" i="197"/>
  <c r="AF61" i="197"/>
  <c r="AF67" i="197"/>
  <c r="AF143" i="197"/>
  <c r="AF139" i="197"/>
  <c r="AF68" i="197"/>
  <c r="AF62" i="197"/>
  <c r="AF58" i="197"/>
  <c r="AG71" i="197"/>
  <c r="AG75" i="197"/>
  <c r="AG79" i="197"/>
  <c r="AG162" i="197"/>
  <c r="AG166" i="197"/>
  <c r="AG155" i="197"/>
  <c r="AG73" i="197"/>
  <c r="AG164" i="197"/>
  <c r="AG78" i="197"/>
  <c r="AG158" i="197"/>
  <c r="AG154" i="197"/>
  <c r="AG153" i="197"/>
  <c r="AG80" i="197"/>
  <c r="AG159" i="197"/>
  <c r="AG163" i="197"/>
  <c r="AG81" i="197"/>
  <c r="AG69" i="197"/>
  <c r="AG72" i="197"/>
  <c r="AG76" i="197"/>
  <c r="AG77" i="197"/>
  <c r="AG160" i="197"/>
  <c r="AG156" i="197"/>
  <c r="AG70" i="197"/>
  <c r="AG82" i="197"/>
  <c r="AG161" i="197"/>
  <c r="AG157" i="197"/>
  <c r="AG74" i="197"/>
  <c r="AG165" i="197"/>
  <c r="AE231" i="197"/>
  <c r="AE223" i="197"/>
  <c r="AE232" i="197"/>
  <c r="AE224" i="197"/>
  <c r="AE235" i="197"/>
  <c r="AE227" i="197"/>
  <c r="AE229" i="197"/>
  <c r="AE236" i="197"/>
  <c r="AE233" i="197"/>
  <c r="AE226" i="197"/>
  <c r="AE230" i="197"/>
  <c r="AE234" i="197"/>
  <c r="AE228" i="197"/>
  <c r="AE225" i="197"/>
  <c r="AD166" i="197"/>
  <c r="AD162" i="197"/>
  <c r="AD158" i="197"/>
  <c r="AD154" i="197"/>
  <c r="AD164" i="197"/>
  <c r="AD160" i="197"/>
  <c r="AD156" i="197"/>
  <c r="AD80" i="197"/>
  <c r="AD71" i="197"/>
  <c r="AD161" i="197"/>
  <c r="AD155" i="197"/>
  <c r="AD75" i="197"/>
  <c r="AD153" i="197"/>
  <c r="AD79" i="197"/>
  <c r="AD70" i="197"/>
  <c r="AD165" i="197"/>
  <c r="AD159" i="197"/>
  <c r="AD157" i="197"/>
  <c r="AD81" i="197"/>
  <c r="AD72" i="197"/>
  <c r="AD74" i="197"/>
  <c r="AD163" i="197"/>
  <c r="AD73" i="197"/>
  <c r="AD82" i="197"/>
  <c r="AD69" i="197"/>
  <c r="AD78" i="197"/>
  <c r="AD76" i="197"/>
  <c r="AD77" i="197"/>
  <c r="AE147" i="197"/>
  <c r="AE139" i="197"/>
  <c r="AE148" i="197"/>
  <c r="AE140" i="197"/>
  <c r="AE151" i="197"/>
  <c r="AE143" i="197"/>
  <c r="AE62" i="197"/>
  <c r="AE150" i="197"/>
  <c r="AE144" i="197"/>
  <c r="AE141" i="197"/>
  <c r="AE63" i="197"/>
  <c r="AE55" i="197"/>
  <c r="AE145" i="197"/>
  <c r="AE64" i="197"/>
  <c r="AE56" i="197"/>
  <c r="AE146" i="197"/>
  <c r="AE58" i="197"/>
  <c r="AE65" i="197"/>
  <c r="AE142" i="197"/>
  <c r="AE59" i="197"/>
  <c r="AE60" i="197"/>
  <c r="AE68" i="197"/>
  <c r="AE152" i="197"/>
  <c r="AE66" i="197"/>
  <c r="AE61" i="197"/>
  <c r="AE57" i="197"/>
  <c r="AE149" i="197"/>
  <c r="AE67" i="197"/>
  <c r="AE110" i="197"/>
  <c r="AE108" i="197"/>
  <c r="AE106" i="197"/>
  <c r="AE104" i="197"/>
  <c r="AE102" i="197"/>
  <c r="AE100" i="197"/>
  <c r="AE98" i="197"/>
  <c r="AE101" i="197"/>
  <c r="AE107" i="197"/>
  <c r="AE97" i="197"/>
  <c r="AE26" i="197"/>
  <c r="AE24" i="197"/>
  <c r="AE22" i="197"/>
  <c r="AE20" i="197"/>
  <c r="AE18" i="197"/>
  <c r="AE16" i="197"/>
  <c r="AE14" i="197"/>
  <c r="AE105" i="197"/>
  <c r="AE25" i="197"/>
  <c r="AE99" i="197"/>
  <c r="AE15" i="197"/>
  <c r="AE19" i="197"/>
  <c r="AE21" i="197"/>
  <c r="AE103" i="197"/>
  <c r="AE109" i="197"/>
  <c r="AE17" i="197"/>
  <c r="AE23" i="197"/>
  <c r="AE13" i="197"/>
  <c r="AF253" i="197"/>
  <c r="AF261" i="197"/>
  <c r="AF262" i="197"/>
  <c r="AF259" i="197"/>
  <c r="AF252" i="197"/>
  <c r="AF256" i="197"/>
  <c r="AF260" i="197"/>
  <c r="AF264" i="197"/>
  <c r="AF257" i="197"/>
  <c r="AF251" i="197"/>
  <c r="AF254" i="197"/>
  <c r="AF263" i="197"/>
  <c r="AF258" i="197"/>
  <c r="AF255" i="197"/>
  <c r="AG107" i="197"/>
  <c r="AG104" i="197"/>
  <c r="AG26" i="197"/>
  <c r="AG24" i="197"/>
  <c r="AG22" i="197"/>
  <c r="AG20" i="197"/>
  <c r="AG18" i="197"/>
  <c r="AG16" i="197"/>
  <c r="AG14" i="197"/>
  <c r="AG110" i="197"/>
  <c r="AG97" i="197"/>
  <c r="AG103" i="197"/>
  <c r="AG100" i="197"/>
  <c r="AG108" i="197"/>
  <c r="AG99" i="197"/>
  <c r="AG21" i="197"/>
  <c r="AG105" i="197"/>
  <c r="AG98" i="197"/>
  <c r="AG17" i="197"/>
  <c r="AG109" i="197"/>
  <c r="AG23" i="197"/>
  <c r="AG25" i="197"/>
  <c r="AG13" i="197"/>
  <c r="AG19" i="197"/>
  <c r="AG102" i="197"/>
  <c r="AG106" i="197"/>
  <c r="AG15" i="197"/>
  <c r="AG101" i="197"/>
  <c r="AG221" i="197"/>
  <c r="AG219" i="197"/>
  <c r="AG217" i="197"/>
  <c r="AG215" i="197"/>
  <c r="AG213" i="197"/>
  <c r="AG211" i="197"/>
  <c r="AG209" i="197"/>
  <c r="AG214" i="197"/>
  <c r="AG220" i="197"/>
  <c r="AG210" i="197"/>
  <c r="AG216" i="197"/>
  <c r="AG212" i="197"/>
  <c r="AG222" i="197"/>
  <c r="AG218" i="197"/>
  <c r="AF237" i="197"/>
  <c r="AF240" i="197"/>
  <c r="AF245" i="197"/>
  <c r="AF246" i="197"/>
  <c r="AF239" i="197"/>
  <c r="AF243" i="197"/>
  <c r="AF247" i="197"/>
  <c r="AF244" i="197"/>
  <c r="AF249" i="197"/>
  <c r="AF250" i="197"/>
  <c r="AF248" i="197"/>
  <c r="AF241" i="197"/>
  <c r="AF242" i="197"/>
  <c r="AF238" i="197"/>
  <c r="AF194" i="197"/>
  <c r="AF192" i="197"/>
  <c r="AF190" i="197"/>
  <c r="AF188" i="197"/>
  <c r="AF186" i="197"/>
  <c r="AF184" i="197"/>
  <c r="AF182" i="197"/>
  <c r="AF193" i="197"/>
  <c r="AF191" i="197"/>
  <c r="AF189" i="197"/>
  <c r="AF187" i="197"/>
  <c r="AF185" i="197"/>
  <c r="AF183" i="197"/>
  <c r="AF181" i="197"/>
  <c r="AD222" i="197"/>
  <c r="AD220" i="197"/>
  <c r="AD218" i="197"/>
  <c r="AD216" i="197"/>
  <c r="AD214" i="197"/>
  <c r="AD212" i="197"/>
  <c r="AD210" i="197"/>
  <c r="AD221" i="197"/>
  <c r="AD219" i="197"/>
  <c r="AD217" i="197"/>
  <c r="AD215" i="197"/>
  <c r="AD213" i="197"/>
  <c r="AD211" i="197"/>
  <c r="AD209" i="197"/>
  <c r="AF154" i="197"/>
  <c r="AF158" i="197"/>
  <c r="AF164" i="197"/>
  <c r="AF156" i="197"/>
  <c r="AF70" i="197"/>
  <c r="AF161" i="197"/>
  <c r="AF75" i="197"/>
  <c r="AF162" i="197"/>
  <c r="AF72" i="197"/>
  <c r="AF76" i="197"/>
  <c r="AF80" i="197"/>
  <c r="AF159" i="197"/>
  <c r="AF163" i="197"/>
  <c r="AF155" i="197"/>
  <c r="AF153" i="197"/>
  <c r="AF73" i="197"/>
  <c r="AF77" i="197"/>
  <c r="AF160" i="197"/>
  <c r="AF78" i="197"/>
  <c r="AF165" i="197"/>
  <c r="AF157" i="197"/>
  <c r="AF71" i="197"/>
  <c r="AF69" i="197"/>
  <c r="AF81" i="197"/>
  <c r="AF74" i="197"/>
  <c r="AF82" i="197"/>
  <c r="AF79" i="197"/>
  <c r="AF166" i="197"/>
  <c r="AF89" i="197"/>
  <c r="AF176" i="197"/>
  <c r="AF167" i="197"/>
  <c r="AF87" i="197"/>
  <c r="AF178" i="197"/>
  <c r="AF84" i="197"/>
  <c r="AF88" i="197"/>
  <c r="AF92" i="197"/>
  <c r="AF96" i="197"/>
  <c r="AF171" i="197"/>
  <c r="AF175" i="197"/>
  <c r="AF179" i="197"/>
  <c r="AF93" i="197"/>
  <c r="AF172" i="197"/>
  <c r="AF180" i="197"/>
  <c r="AF83" i="197"/>
  <c r="AF177" i="197"/>
  <c r="AF170" i="197"/>
  <c r="AF85" i="197"/>
  <c r="AF168" i="197"/>
  <c r="AF169" i="197"/>
  <c r="AF91" i="197"/>
  <c r="AF174" i="197"/>
  <c r="AF86" i="197"/>
  <c r="AF90" i="197"/>
  <c r="AF94" i="197"/>
  <c r="AF173" i="197"/>
  <c r="AF95" i="197"/>
  <c r="AF110" i="197"/>
  <c r="AF108" i="197"/>
  <c r="AF106" i="197"/>
  <c r="AF104" i="197"/>
  <c r="AF102" i="197"/>
  <c r="AF100" i="197"/>
  <c r="AF98" i="197"/>
  <c r="AF109" i="197"/>
  <c r="AF107" i="197"/>
  <c r="AF105" i="197"/>
  <c r="AF103" i="197"/>
  <c r="AF101" i="197"/>
  <c r="AF99" i="197"/>
  <c r="AF97" i="197"/>
  <c r="AF26" i="197"/>
  <c r="AF24" i="197"/>
  <c r="AF22" i="197"/>
  <c r="AF20" i="197"/>
  <c r="AF18" i="197"/>
  <c r="AF16" i="197"/>
  <c r="AF14" i="197"/>
  <c r="AF15" i="197"/>
  <c r="AF21" i="197"/>
  <c r="AF17" i="197"/>
  <c r="AF19" i="197"/>
  <c r="AF25" i="197"/>
  <c r="AF23" i="197"/>
  <c r="AF13" i="197"/>
  <c r="AD180" i="197"/>
  <c r="AD178" i="197"/>
  <c r="AD176" i="197"/>
  <c r="AD174" i="197"/>
  <c r="AD172" i="197"/>
  <c r="AD170" i="197"/>
  <c r="AD168" i="197"/>
  <c r="AD96" i="197"/>
  <c r="AD94" i="197"/>
  <c r="AD92" i="197"/>
  <c r="AD90" i="197"/>
  <c r="AD88" i="197"/>
  <c r="AD179" i="197"/>
  <c r="AD177" i="197"/>
  <c r="AD175" i="197"/>
  <c r="AD173" i="197"/>
  <c r="AD171" i="197"/>
  <c r="AD169" i="197"/>
  <c r="AD167" i="197"/>
  <c r="AD95" i="197"/>
  <c r="AD93" i="197"/>
  <c r="AD91" i="197"/>
  <c r="AD87" i="197"/>
  <c r="AD85" i="197"/>
  <c r="AD83" i="197"/>
  <c r="AD89" i="197"/>
  <c r="AD84" i="197"/>
  <c r="AD86" i="197"/>
  <c r="AE215" i="197"/>
  <c r="AE212" i="197"/>
  <c r="AE221" i="197"/>
  <c r="AE218" i="197"/>
  <c r="AE211" i="197"/>
  <c r="AE217" i="197"/>
  <c r="AE214" i="197"/>
  <c r="AE220" i="197"/>
  <c r="AE219" i="197"/>
  <c r="AE216" i="197"/>
  <c r="AE213" i="197"/>
  <c r="AE210" i="197"/>
  <c r="AE222" i="197"/>
  <c r="AE209" i="197"/>
  <c r="AG119" i="197"/>
  <c r="AG111" i="197"/>
  <c r="AG120" i="197"/>
  <c r="AG112" i="197"/>
  <c r="AG123" i="197"/>
  <c r="AG115" i="197"/>
  <c r="AG34" i="197"/>
  <c r="AG113" i="197"/>
  <c r="AG35" i="197"/>
  <c r="AG27" i="197"/>
  <c r="AG117" i="197"/>
  <c r="AG36" i="197"/>
  <c r="AG28" i="197"/>
  <c r="AG124" i="197"/>
  <c r="AG114" i="197"/>
  <c r="AG38" i="197"/>
  <c r="AG32" i="197"/>
  <c r="AG116" i="197"/>
  <c r="AG121" i="197"/>
  <c r="AG39" i="197"/>
  <c r="AG29" i="197"/>
  <c r="AG37" i="197"/>
  <c r="AG30" i="197"/>
  <c r="AG40" i="197"/>
  <c r="AG33" i="197"/>
  <c r="AG31" i="197"/>
  <c r="AG118" i="197"/>
  <c r="AG122" i="197"/>
  <c r="AC249" i="197"/>
  <c r="AC247" i="197"/>
  <c r="AC245" i="197"/>
  <c r="AC243" i="197"/>
  <c r="AC241" i="197"/>
  <c r="AC239" i="197"/>
  <c r="AC237" i="197"/>
  <c r="AB250" i="197"/>
  <c r="AE246" i="197"/>
  <c r="AE243" i="197"/>
  <c r="AC240" i="197"/>
  <c r="AB237" i="197"/>
  <c r="AB239" i="197"/>
  <c r="AE249" i="197"/>
  <c r="AC246" i="197"/>
  <c r="AB243" i="197"/>
  <c r="AB240" i="197"/>
  <c r="AC242" i="197"/>
  <c r="AB249" i="197"/>
  <c r="AB246" i="197"/>
  <c r="AE242" i="197"/>
  <c r="AE239" i="197"/>
  <c r="AE245" i="197"/>
  <c r="AE248" i="197"/>
  <c r="AC248" i="197"/>
  <c r="AB245" i="197"/>
  <c r="AB242" i="197"/>
  <c r="AE238" i="197"/>
  <c r="AB248" i="197"/>
  <c r="AE244" i="197"/>
  <c r="AE250" i="197"/>
  <c r="AE247" i="197"/>
  <c r="AC244" i="197"/>
  <c r="AB241" i="197"/>
  <c r="AB238" i="197"/>
  <c r="AE237" i="197"/>
  <c r="AC250" i="197"/>
  <c r="AB247" i="197"/>
  <c r="AC238" i="197"/>
  <c r="AB244" i="197"/>
  <c r="AE241" i="197"/>
  <c r="AE240" i="197"/>
  <c r="AD184" i="197"/>
  <c r="AD181" i="197"/>
  <c r="AD190" i="197"/>
  <c r="AD187" i="197"/>
  <c r="AD183" i="197"/>
  <c r="AD193" i="197"/>
  <c r="AD186" i="197"/>
  <c r="AD192" i="197"/>
  <c r="AD189" i="197"/>
  <c r="AD188" i="197"/>
  <c r="AD185" i="197"/>
  <c r="AD191" i="197"/>
  <c r="AD194" i="197"/>
  <c r="AD182" i="197"/>
  <c r="AE129" i="197"/>
  <c r="AE126" i="197"/>
  <c r="AE54" i="197"/>
  <c r="AE52" i="197"/>
  <c r="AE50" i="197"/>
  <c r="AE48" i="197"/>
  <c r="AE46" i="197"/>
  <c r="AE44" i="197"/>
  <c r="AE42" i="197"/>
  <c r="AE135" i="197"/>
  <c r="AE132" i="197"/>
  <c r="AE128" i="197"/>
  <c r="AE138" i="197"/>
  <c r="AE125" i="197"/>
  <c r="AE131" i="197"/>
  <c r="AE133" i="197"/>
  <c r="AE130" i="197"/>
  <c r="AE137" i="197"/>
  <c r="AE45" i="197"/>
  <c r="AE51" i="197"/>
  <c r="AE136" i="197"/>
  <c r="AE127" i="197"/>
  <c r="AE41" i="197"/>
  <c r="AE49" i="197"/>
  <c r="AE134" i="197"/>
  <c r="AE47" i="197"/>
  <c r="AE53" i="197"/>
  <c r="AE43" i="197"/>
  <c r="AF232" i="197"/>
  <c r="AF224" i="197"/>
  <c r="AF233" i="197"/>
  <c r="AF225" i="197"/>
  <c r="AF236" i="197"/>
  <c r="AF228" i="197"/>
  <c r="AF235" i="197"/>
  <c r="AF226" i="197"/>
  <c r="AF223" i="197"/>
  <c r="AF230" i="197"/>
  <c r="AF227" i="197"/>
  <c r="AF234" i="197"/>
  <c r="AF229" i="197"/>
  <c r="AF231" i="197"/>
  <c r="AG137" i="197"/>
  <c r="AG135" i="197"/>
  <c r="AG133" i="197"/>
  <c r="AG131" i="197"/>
  <c r="AG129" i="197"/>
  <c r="AG127" i="197"/>
  <c r="AG125" i="197"/>
  <c r="AG138" i="197"/>
  <c r="AG128" i="197"/>
  <c r="AG134" i="197"/>
  <c r="AG53" i="197"/>
  <c r="AG51" i="197"/>
  <c r="AG49" i="197"/>
  <c r="AG47" i="197"/>
  <c r="AG45" i="197"/>
  <c r="AG43" i="197"/>
  <c r="AG41" i="197"/>
  <c r="AG126" i="197"/>
  <c r="AG42" i="197"/>
  <c r="AG48" i="197"/>
  <c r="AG136" i="197"/>
  <c r="AG54" i="197"/>
  <c r="AG52" i="197"/>
  <c r="AG44" i="197"/>
  <c r="AG50" i="197"/>
  <c r="AG46" i="197"/>
  <c r="AG130" i="197"/>
  <c r="AG132" i="197"/>
  <c r="AD146" i="197"/>
  <c r="AD147" i="197"/>
  <c r="AD139" i="197"/>
  <c r="AD150" i="197"/>
  <c r="AD142" i="197"/>
  <c r="AD143" i="197"/>
  <c r="AD61" i="197"/>
  <c r="AD148" i="197"/>
  <c r="AD62" i="197"/>
  <c r="AD144" i="197"/>
  <c r="AD141" i="197"/>
  <c r="AD63" i="197"/>
  <c r="AD55" i="197"/>
  <c r="AD151" i="197"/>
  <c r="AD152" i="197"/>
  <c r="AD149" i="197"/>
  <c r="AD68" i="197"/>
  <c r="AD140" i="197"/>
  <c r="AD58" i="197"/>
  <c r="AD65" i="197"/>
  <c r="AD56" i="197"/>
  <c r="AD59" i="197"/>
  <c r="AD67" i="197"/>
  <c r="AD60" i="197"/>
  <c r="AD66" i="197"/>
  <c r="AD57" i="197"/>
  <c r="AD145" i="197"/>
  <c r="AD64" i="197"/>
  <c r="AF135" i="197"/>
  <c r="AF132" i="197"/>
  <c r="AF137" i="197"/>
  <c r="AF138" i="197"/>
  <c r="AF125" i="197"/>
  <c r="AF134" i="197"/>
  <c r="AF131" i="197"/>
  <c r="AF128" i="197"/>
  <c r="AF136" i="197"/>
  <c r="AF130" i="197"/>
  <c r="AF52" i="197"/>
  <c r="AF45" i="197"/>
  <c r="AF129" i="197"/>
  <c r="AF51" i="197"/>
  <c r="AF42" i="197"/>
  <c r="AF46" i="197"/>
  <c r="AF127" i="197"/>
  <c r="AF48" i="197"/>
  <c r="AF41" i="197"/>
  <c r="AF47" i="197"/>
  <c r="AF54" i="197"/>
  <c r="AF126" i="197"/>
  <c r="AF53" i="197"/>
  <c r="AF44" i="197"/>
  <c r="AF50" i="197"/>
  <c r="AF43" i="197"/>
  <c r="AF133" i="197"/>
  <c r="AF49" i="197"/>
  <c r="AE165" i="197"/>
  <c r="AE161" i="197"/>
  <c r="AE157" i="197"/>
  <c r="AE153" i="197"/>
  <c r="AE81" i="197"/>
  <c r="AE77" i="197"/>
  <c r="AE73" i="197"/>
  <c r="AE69" i="197"/>
  <c r="AE162" i="197"/>
  <c r="AE155" i="197"/>
  <c r="AE75" i="197"/>
  <c r="AE166" i="197"/>
  <c r="AE79" i="197"/>
  <c r="AE70" i="197"/>
  <c r="AE160" i="197"/>
  <c r="AE154" i="197"/>
  <c r="AE74" i="197"/>
  <c r="AE159" i="197"/>
  <c r="AE163" i="197"/>
  <c r="AE76" i="197"/>
  <c r="AE164" i="197"/>
  <c r="AE82" i="197"/>
  <c r="AE158" i="197"/>
  <c r="AE72" i="197"/>
  <c r="AE156" i="197"/>
  <c r="AE80" i="197"/>
  <c r="AE71" i="197"/>
  <c r="AE78" i="197"/>
  <c r="AF202" i="197"/>
  <c r="AF203" i="197"/>
  <c r="AF195" i="197"/>
  <c r="AF206" i="197"/>
  <c r="AF198" i="197"/>
  <c r="AF204" i="197"/>
  <c r="AF201" i="197"/>
  <c r="AF208" i="197"/>
  <c r="AF199" i="197"/>
  <c r="AF205" i="197"/>
  <c r="AF196" i="197"/>
  <c r="AF207" i="197"/>
  <c r="AF200" i="197"/>
  <c r="AF197" i="197"/>
  <c r="AE194" i="197"/>
  <c r="AE192" i="197"/>
  <c r="AE190" i="197"/>
  <c r="AE188" i="197"/>
  <c r="AE186" i="197"/>
  <c r="AE184" i="197"/>
  <c r="AE182" i="197"/>
  <c r="AE187" i="197"/>
  <c r="AE189" i="197"/>
  <c r="AE193" i="197"/>
  <c r="AE183" i="197"/>
  <c r="AE191" i="197"/>
  <c r="AE181" i="197"/>
  <c r="AE185" i="197"/>
  <c r="AG238" i="197"/>
  <c r="AG242" i="197"/>
  <c r="AG246" i="197"/>
  <c r="AG250" i="197"/>
  <c r="AG244" i="197"/>
  <c r="AG239" i="197"/>
  <c r="AG243" i="197"/>
  <c r="AG247" i="197"/>
  <c r="AG248" i="197"/>
  <c r="AG249" i="197"/>
  <c r="AG237" i="197"/>
  <c r="AG240" i="197"/>
  <c r="AG245" i="197"/>
  <c r="AG241" i="197"/>
  <c r="AE175" i="197"/>
  <c r="AE167" i="197"/>
  <c r="AE92" i="197"/>
  <c r="AE87" i="197"/>
  <c r="AE85" i="197"/>
  <c r="AE83" i="197"/>
  <c r="AE180" i="197"/>
  <c r="AE172" i="197"/>
  <c r="AE89" i="197"/>
  <c r="AE177" i="197"/>
  <c r="AE169" i="197"/>
  <c r="AE94" i="197"/>
  <c r="AE174" i="197"/>
  <c r="AE179" i="197"/>
  <c r="AE171" i="197"/>
  <c r="AE173" i="197"/>
  <c r="AE90" i="197"/>
  <c r="AE88" i="197"/>
  <c r="AE176" i="197"/>
  <c r="AE91" i="197"/>
  <c r="AE168" i="197"/>
  <c r="AE84" i="197"/>
  <c r="AE95" i="197"/>
  <c r="AE178" i="197"/>
  <c r="AE96" i="197"/>
  <c r="AE93" i="197"/>
  <c r="AE86" i="197"/>
  <c r="AE170" i="197"/>
  <c r="AG233" i="197"/>
  <c r="AG225" i="197"/>
  <c r="AG234" i="197"/>
  <c r="AG226" i="197"/>
  <c r="AG229" i="197"/>
  <c r="AG223" i="197"/>
  <c r="AG236" i="197"/>
  <c r="AG230" i="197"/>
  <c r="AG227" i="197"/>
  <c r="AG224" i="197"/>
  <c r="AG231" i="197"/>
  <c r="AG232" i="197"/>
  <c r="AG235" i="197"/>
  <c r="AG228" i="197"/>
  <c r="AE201" i="197"/>
  <c r="AE202" i="197"/>
  <c r="AE205" i="197"/>
  <c r="AE197" i="197"/>
  <c r="AE204" i="197"/>
  <c r="AE198" i="197"/>
  <c r="AE195" i="197"/>
  <c r="AE208" i="197"/>
  <c r="AE199" i="197"/>
  <c r="AE200" i="197"/>
  <c r="AE196" i="197"/>
  <c r="AE207" i="197"/>
  <c r="AE203" i="197"/>
  <c r="AE206" i="197"/>
  <c r="AF118" i="197"/>
  <c r="AF119" i="197"/>
  <c r="AF111" i="197"/>
  <c r="AF122" i="197"/>
  <c r="AF114" i="197"/>
  <c r="AF116" i="197"/>
  <c r="AF33" i="197"/>
  <c r="AF123" i="197"/>
  <c r="AF34" i="197"/>
  <c r="AF113" i="197"/>
  <c r="AF35" i="197"/>
  <c r="AF27" i="197"/>
  <c r="AF121" i="197"/>
  <c r="AF37" i="197"/>
  <c r="AF38" i="197"/>
  <c r="AF112" i="197"/>
  <c r="AF32" i="197"/>
  <c r="AF28" i="197"/>
  <c r="AF117" i="197"/>
  <c r="AF115" i="197"/>
  <c r="AF39" i="197"/>
  <c r="AF120" i="197"/>
  <c r="AF40" i="197"/>
  <c r="AF29" i="197"/>
  <c r="AF30" i="197"/>
  <c r="AF124" i="197"/>
  <c r="AF31" i="197"/>
  <c r="AF36" i="197"/>
  <c r="AD98" i="197"/>
  <c r="AD104" i="197"/>
  <c r="AD101" i="197"/>
  <c r="AD110" i="197"/>
  <c r="AD107" i="197"/>
  <c r="AD102" i="197"/>
  <c r="AD99" i="197"/>
  <c r="AD106" i="197"/>
  <c r="AD19" i="197"/>
  <c r="AD25" i="197"/>
  <c r="AD18" i="197"/>
  <c r="AD105" i="197"/>
  <c r="AD24" i="197"/>
  <c r="AD15" i="197"/>
  <c r="AD97" i="197"/>
  <c r="AD21" i="197"/>
  <c r="AD16" i="197"/>
  <c r="AD22" i="197"/>
  <c r="AD14" i="197"/>
  <c r="AD100" i="197"/>
  <c r="AD13" i="197"/>
  <c r="AD103" i="197"/>
  <c r="AD20" i="197"/>
  <c r="AD26" i="197"/>
  <c r="AD17" i="197"/>
  <c r="AD109" i="197"/>
  <c r="AD23" i="197"/>
  <c r="AD108" i="19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tc={34CA8EA2-5580-4654-AA43-4E3EF4EA6DAD}</author>
  </authors>
  <commentList>
    <comment ref="AD7" authorId="0" shapeId="0" xr:uid="{34CA8EA2-5580-4654-AA43-4E3EF4EA6DAD}">
      <text>
        <t>[Threaded comment]
Your version of Excel allows you to read this threaded comment; however, any edits to it will get removed if the file is opened in a newer version of Excel. Learn more: https://go.microsoft.com/fwlink/?linkid=870924
Comment:
    This section needs updating to include quarters (I think we agreed with Rishi/ Kathleen to add quarters up till 2030) - see latest DTC model tab 3c AA for how to continue it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5" authorId="0" shapeId="0" xr:uid="{59901FCC-8746-4991-902C-5B59ABBB399D}">
      <text>
        <r>
          <rPr>
            <sz val="9"/>
            <color indexed="81"/>
            <rFont val="Tahoma"/>
            <family val="2"/>
          </rPr>
          <t xml:space="preserve">The cap period six float was recovered over cap period six only, so we do not need to adjust it for attrition.
</t>
        </r>
      </text>
    </comment>
    <comment ref="B36" authorId="0" shapeId="0" xr:uid="{1838FFEF-D51C-4F55-91A3-6B4661F0055F}">
      <text>
        <r>
          <rPr>
            <sz val="9"/>
            <color indexed="81"/>
            <rFont val="Tahoma"/>
            <family val="2"/>
          </rPr>
          <t xml:space="preserve">There was no float for cap period seven.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2" authorId="0" shapeId="0" xr:uid="{00B368B0-71C3-4CB7-A982-B7D35BF4E99D}">
      <text>
        <r>
          <rPr>
            <b/>
            <sz val="9"/>
            <color indexed="81"/>
            <rFont val="Tahoma"/>
            <family val="2"/>
          </rPr>
          <t>End date of extension dependant on outcome of Operating costs review implementation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5" authorId="0" shapeId="0" xr:uid="{879DB05C-CDF0-4C4A-A574-96D05D331D72}">
      <text>
        <r>
          <rPr>
            <b/>
            <sz val="9"/>
            <color indexed="81"/>
            <rFont val="Tahoma"/>
            <family val="2"/>
          </rPr>
          <t>End date of extension dependant on outcome of Operating costs review implementation or September 2025, whichever is sooner.</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<sst xmlns="http://schemas.openxmlformats.org/spreadsheetml/2006/main" count="13376" uniqueCount="954">
  <si>
    <t xml:space="preserve"> </t>
  </si>
  <si>
    <t>Annex 8 - Adjustment allowance methodology</t>
  </si>
  <si>
    <t>Version Control</t>
  </si>
  <si>
    <t>Date Published</t>
  </si>
  <si>
    <t>Changes</t>
  </si>
  <si>
    <t>v1.1</t>
  </si>
  <si>
    <t>Published for statutory consultation</t>
  </si>
  <si>
    <t>v1.2</t>
  </si>
  <si>
    <t>Added an adjustment for customer attrition updated CPIH for cap period five, added extra labelling and model map
Published with the decision on reassessing the wholesale cost allowance in the first default tariff cap period</t>
  </si>
  <si>
    <t>v1.3</t>
  </si>
  <si>
    <t>Published alongside the default tariff cap level: 1 October 2020 to 31 March 2021</t>
  </si>
  <si>
    <t>v1.4</t>
  </si>
  <si>
    <t>COVID-19 adjustment added. Published alongside the default tariff cap level: 1 April 2021 to 30 September 2021</t>
  </si>
  <si>
    <t>v1.5</t>
  </si>
  <si>
    <t>The COVID-19 adjustment for cap periods four and five was spread across cap period six and seven, as decided in February 2021 decision. This output can be found in tab '1a Adjustment Allowance'.
This model was published alongside the 'decision on the potential impact of COVID-19 on the default tariff cap: cap period seven'.</t>
  </si>
  <si>
    <t>v1.6</t>
  </si>
  <si>
    <t>The additional wholesale cost adjustment for cap period eight was spread through cap periods nine and ten as decided in the August 2022 decision. 
Also, added an adjustment for the correction of backwardation costs incurred in cap period seven. This is spread over cap periods nine and ten. 
This output can be found in 1a Adjustment Allowance. 
This model was published alongside the 'Price cap - Decision on possible wholesale cost adjustment'.</t>
  </si>
  <si>
    <t>v1.7</t>
  </si>
  <si>
    <t>COVID true-up adjustment added. Published alongside the default tariff cap level: 1 April 2023 to 30 June 2023</t>
  </si>
  <si>
    <t>v1.8</t>
  </si>
  <si>
    <t>Renewables Obligation ringfencing adjustment added. Published alongside the 'Strengthening Financial Resilience - Decision'</t>
  </si>
  <si>
    <t>v1.9</t>
  </si>
  <si>
    <t>Changes made to extend model functionality to 2030:
- Input: Updated tabs ‘3d Electricity losses’ and ‘3e CPIH’.
- Output: Updated tab ‘1a Adjustment allowance’.</t>
  </si>
  <si>
    <t>v1.10</t>
  </si>
  <si>
    <t>Published alongside the default tariff cap level 1 October 2023 to 31 December 2023.
-Additional support credit adjustment added</t>
  </si>
  <si>
    <t>Description</t>
  </si>
  <si>
    <t>This annex sets out the methodology and sources used to calculate the value of the Adjustment Allowance Component for each fuel, 28AD Charge Restriction Period, Benchmark Metering Arrangement, Payment Method and Charge Restriction Region.</t>
  </si>
  <si>
    <t>&lt;= Denotes an input</t>
  </si>
  <si>
    <t>&lt;= Denotes a calculation or output</t>
  </si>
  <si>
    <t>List of tabs</t>
  </si>
  <si>
    <t>Tab name</t>
  </si>
  <si>
    <t>Tab type</t>
  </si>
  <si>
    <t>Front sheet</t>
  </si>
  <si>
    <t>n/a</t>
  </si>
  <si>
    <t>Title</t>
  </si>
  <si>
    <t>Notes</t>
  </si>
  <si>
    <t>This tab</t>
  </si>
  <si>
    <t>Outputs</t>
  </si>
  <si>
    <t>1a Adjustment Allowance</t>
  </si>
  <si>
    <t>Translates to the correct format to be input into the default tariff cap model</t>
  </si>
  <si>
    <t>Calculations</t>
  </si>
  <si>
    <t>2a Q1 Adjustment component</t>
  </si>
  <si>
    <t>Calculation</t>
  </si>
  <si>
    <t>This tab takes the final adjustment charge then applies the allowances and losses (from cap period 1) to calculate the regional allowance.</t>
  </si>
  <si>
    <t>2b COVID Adjustment</t>
  </si>
  <si>
    <t>On this tab we calculate the COVID-19 adjustment level for each cap period using the input costs based on supplier data.</t>
  </si>
  <si>
    <t>2c AWC adjustment</t>
  </si>
  <si>
    <t>On this tab we calculate the additional wholesale cost adjustment level for each cap period using the input costs based on supplier data.</t>
  </si>
  <si>
    <t>2d Backwardation adjustment</t>
  </si>
  <si>
    <t xml:space="preserve">On this tab we calculate the backwardation adjustment level for each cap period using the input costs based on evidence submitted by suppliers </t>
  </si>
  <si>
    <t>2e COVID true-up adjustment</t>
  </si>
  <si>
    <t xml:space="preserve">On this tab we calculate the net adjustment level for each cap periods using the input costs based on supplier data and the float's cost inputs. We then take into account inflation and customer volumes. </t>
  </si>
  <si>
    <t>2f RO Ringfencing adjustment</t>
  </si>
  <si>
    <t>On this tab we calculate the RO ringfencing adjustment for the July-September 2023 cap period using the input costs for notional supplier.</t>
  </si>
  <si>
    <t>2g Debt related costs adjustment</t>
  </si>
  <si>
    <t>On this tab we calculate the cost for TDCV customers after allocating it to the unit rate element of the cap only.</t>
  </si>
  <si>
    <t>Inputs</t>
  </si>
  <si>
    <t>3a Adjustment term</t>
  </si>
  <si>
    <t>This tab shows the calculation of the adjusted charge (per MWh) using supplier costs and market share. The value is adjusted by consumption and customer volumes.</t>
  </si>
  <si>
    <t>3b Allowances</t>
  </si>
  <si>
    <t>This tab shows the assumed uplifts for reshaping, forecast error and imbalance; transaction costs; and (for gas) unidentified gas.</t>
  </si>
  <si>
    <t>3c Demand</t>
  </si>
  <si>
    <t>This tab shows the demand assumptions used to calculate the Direct Fuel Cost Component</t>
  </si>
  <si>
    <t>3d Electricity losses</t>
  </si>
  <si>
    <t>This tab summarises the loss multipliers used to uplift direct fuel costs, for each Charge Restriction Period. It is populated using the outputs of the "Demand and losses" workbook.</t>
  </si>
  <si>
    <t>3e CPIH</t>
  </si>
  <si>
    <t>This tab shows the Consumer Price Index including owner occupiers' housing costs (CPIH) used to inflate the adjustment</t>
  </si>
  <si>
    <t>3f Cap levels</t>
  </si>
  <si>
    <t>This tab shows the level of the default tariff cap in cap periods three and four. We use it to calculate the average cap at nil as a proportion of the cap at typical consumption</t>
  </si>
  <si>
    <t>3g UIG</t>
  </si>
  <si>
    <t xml:space="preserve">This tab shows the assumed uplifts for unidentified gas for cap period eight </t>
  </si>
  <si>
    <t>3h Unexpected SVT demand costs</t>
  </si>
  <si>
    <t>This tab shows the lower quartile benchmarked unexpected SVT demand costs for cap period eight from our internal analysis using supplier reported data</t>
  </si>
  <si>
    <t>3i Backwardation (P7)</t>
  </si>
  <si>
    <t>This tab shows the outcome of a review of cap period seven backwardation estimates to ensure the level of the price cap is set at its intended benchmark level.</t>
  </si>
  <si>
    <t>3j Additional COVID costs</t>
  </si>
  <si>
    <t>This tab inputs the COVID-19 true-up incremental cost</t>
  </si>
  <si>
    <t>3k CPIH &amp; Attrition</t>
  </si>
  <si>
    <t xml:space="preserve">This tab shows the calculations of factors that adjust for inflation and customer volumes. </t>
  </si>
  <si>
    <t>3l RO Ringfencing</t>
  </si>
  <si>
    <t xml:space="preserve">This tab shows the inputs for the RO Ringfencing costs. </t>
  </si>
  <si>
    <t>3m ASC</t>
  </si>
  <si>
    <t>3n DRC</t>
  </si>
  <si>
    <t>Model Map</t>
  </si>
  <si>
    <t>Adjustment Allowance</t>
  </si>
  <si>
    <t xml:space="preserve">This tab shows the Adjustment Allowance values for each fuel, Charge Restriction Region, Benchmark Metering Arrangement, Payment Method, Benchmark Consumption and 28AD Charge Restriction Period, calculated according to Annex 8 to the licence conditions
Also, note that for cap periods nine (October 2022- March 2023) and ten (April 2023-September 2023)  benchmark at Nil consumption is hard coded with a value of Zero. This is because we only include the adjustment at TDCV.
For cap periods nine (October 2022- March 2023) and ten (April 2023-September 2023), the additional wholesale cost adjustment applies only for standard credit and other payment methods and backwardation adjustment applies to all payment methods
</t>
  </si>
  <si>
    <t>1. Adjustment Allowance breakdown</t>
  </si>
  <si>
    <t>Fuel</t>
  </si>
  <si>
    <t>Benchmark Metering Arrangement</t>
  </si>
  <si>
    <t>Payment method</t>
  </si>
  <si>
    <t>Benchmark Annual Consumption Level</t>
  </si>
  <si>
    <t>Charge Restriction Region</t>
  </si>
  <si>
    <t>Unit</t>
  </si>
  <si>
    <t>Historical examples</t>
  </si>
  <si>
    <t>Values to be used to update level of default tariff cap</t>
  </si>
  <si>
    <t>Values used to update the level of the default tariff cap</t>
  </si>
  <si>
    <t xml:space="preserve">These are for historical periods, for illustration only. </t>
  </si>
  <si>
    <t>These are the values that will be populated to calculate the updated level of the default tariff cap</t>
  </si>
  <si>
    <t>These are the values used to update the level of the price cap from winter 2022, using the quarterly approach</t>
  </si>
  <si>
    <t>These are the values used to update the level of the price cap from Feb 2024, using the quarterly approach</t>
  </si>
  <si>
    <t>28AD Charge Restriction Period:</t>
  </si>
  <si>
    <t>April 2015 – September 2015</t>
  </si>
  <si>
    <t>October 2015- March 2016</t>
  </si>
  <si>
    <t>April 2016-September 2016</t>
  </si>
  <si>
    <t>October 2016-March 2017</t>
  </si>
  <si>
    <t>April 2017 - September 2017</t>
  </si>
  <si>
    <t>October 2017 - March 2018</t>
  </si>
  <si>
    <t>April 2018 - September 2018</t>
  </si>
  <si>
    <t>October 2018 - March 2019</t>
  </si>
  <si>
    <t>January 2019 - March 2019</t>
  </si>
  <si>
    <t>April 2019 - September 2019</t>
  </si>
  <si>
    <t>October 2019 - March 2020</t>
  </si>
  <si>
    <t>April 2020 - September 2020</t>
  </si>
  <si>
    <t>October 2020 - March 2021</t>
  </si>
  <si>
    <t>April 2021 - September 2021</t>
  </si>
  <si>
    <t>October 2021 - March 2022</t>
  </si>
  <si>
    <t>April 2022 - September 2022</t>
  </si>
  <si>
    <t>October 2022 - December 2022</t>
  </si>
  <si>
    <t>January 2023 - March 2023</t>
  </si>
  <si>
    <t>April 2023 - June 2023</t>
  </si>
  <si>
    <t>July 2023 - September 2023</t>
  </si>
  <si>
    <t>October 2023 - December 2023</t>
  </si>
  <si>
    <t>January 2024 - March 2024</t>
  </si>
  <si>
    <t xml:space="preserve"> April 2024 - June 2024</t>
  </si>
  <si>
    <t xml:space="preserve"> July 2024 - September 2024</t>
  </si>
  <si>
    <t xml:space="preserve"> January 2025 - March 2025</t>
  </si>
  <si>
    <t>April 2025 - June 2025</t>
  </si>
  <si>
    <t>July 2025 - September 2025</t>
  </si>
  <si>
    <t>October 2025 - December 2025</t>
  </si>
  <si>
    <t xml:space="preserve"> January 2026 - March 2026</t>
  </si>
  <si>
    <t>April 2026 -  June 2026</t>
  </si>
  <si>
    <t>July 2026 - September 2026</t>
  </si>
  <si>
    <t>October 2026 - December 2026</t>
  </si>
  <si>
    <t xml:space="preserve"> January 2027 - March 2027</t>
  </si>
  <si>
    <t xml:space="preserve"> April 2027 - June 2027</t>
  </si>
  <si>
    <t xml:space="preserve"> July 2027 - September 2027</t>
  </si>
  <si>
    <t>October 2027 - December 2027</t>
  </si>
  <si>
    <t>January 2028 - March 2028</t>
  </si>
  <si>
    <t xml:space="preserve"> April 2028 - June 2028</t>
  </si>
  <si>
    <t xml:space="preserve"> July 2028 - September 2028</t>
  </si>
  <si>
    <t xml:space="preserve"> October 2028 - December 2028</t>
  </si>
  <si>
    <t xml:space="preserve"> January 2029 - March 2029</t>
  </si>
  <si>
    <t xml:space="preserve"> April 2029 - June 2029</t>
  </si>
  <si>
    <t>July 2029 - September 2029</t>
  </si>
  <si>
    <t xml:space="preserve"> October 2029 - December 2029</t>
  </si>
  <si>
    <t xml:space="preserve"> January 2030 - March 2030</t>
  </si>
  <si>
    <t>April 2030 - June 2030</t>
  </si>
  <si>
    <t xml:space="preserve"> July 2030 - September 2030</t>
  </si>
  <si>
    <t xml:space="preserve"> October 2030 - December 2030</t>
  </si>
  <si>
    <t>Update calculated as of:</t>
  </si>
  <si>
    <t>February 2015</t>
  </si>
  <si>
    <t>August 2015</t>
  </si>
  <si>
    <t>February 2016</t>
  </si>
  <si>
    <t>August 2016</t>
  </si>
  <si>
    <t>February 2017</t>
  </si>
  <si>
    <t>August 2017</t>
  </si>
  <si>
    <t>February 2018</t>
  </si>
  <si>
    <t>August 2018</t>
  </si>
  <si>
    <t>November 2018</t>
  </si>
  <si>
    <t>February 2019</t>
  </si>
  <si>
    <t>August 2019</t>
  </si>
  <si>
    <t>February 2020</t>
  </si>
  <si>
    <t>August 2020</t>
  </si>
  <si>
    <t>February 2021</t>
  </si>
  <si>
    <t>August 2021</t>
  </si>
  <si>
    <t>February 2022</t>
  </si>
  <si>
    <t>August 2022</t>
  </si>
  <si>
    <t>November 2022</t>
  </si>
  <si>
    <t>February 2023</t>
  </si>
  <si>
    <t>May 2023</t>
  </si>
  <si>
    <t>August 2023</t>
  </si>
  <si>
    <t>November 2023</t>
  </si>
  <si>
    <t>February 2024</t>
  </si>
  <si>
    <t>May 2024</t>
  </si>
  <si>
    <t>August 2024</t>
  </si>
  <si>
    <t>November 2024</t>
  </si>
  <si>
    <t>February 2025</t>
  </si>
  <si>
    <t>May 2025</t>
  </si>
  <si>
    <t>August 2025</t>
  </si>
  <si>
    <t>November 2025</t>
  </si>
  <si>
    <t>February 2026</t>
  </si>
  <si>
    <t>May 2026</t>
  </si>
  <si>
    <t>August 2026</t>
  </si>
  <si>
    <t>November 2026</t>
  </si>
  <si>
    <t>February 2027</t>
  </si>
  <si>
    <t>May 2027</t>
  </si>
  <si>
    <t>August 2027</t>
  </si>
  <si>
    <t>November 2027</t>
  </si>
  <si>
    <t>February 2028</t>
  </si>
  <si>
    <t>May 2028</t>
  </si>
  <si>
    <t>August 2028</t>
  </si>
  <si>
    <t>November 2028</t>
  </si>
  <si>
    <t>February 2029</t>
  </si>
  <si>
    <t>May 2029</t>
  </si>
  <si>
    <t>August 2029</t>
  </si>
  <si>
    <t>November 2029</t>
  </si>
  <si>
    <t>February 2030</t>
  </si>
  <si>
    <t>May 2030</t>
  </si>
  <si>
    <t>August 2030</t>
  </si>
  <si>
    <t>Fiscal year (April to March):</t>
  </si>
  <si>
    <t>2015/2016</t>
  </si>
  <si>
    <t>2016/2017</t>
  </si>
  <si>
    <t>2017/2018</t>
  </si>
  <si>
    <t>2018/2019</t>
  </si>
  <si>
    <t>2019/2020</t>
  </si>
  <si>
    <t>2020/2021</t>
  </si>
  <si>
    <t>2021/2022</t>
  </si>
  <si>
    <t>2022/2023</t>
  </si>
  <si>
    <t>2023/2024</t>
  </si>
  <si>
    <t>2024/2025</t>
  </si>
  <si>
    <t>2025/2026</t>
  </si>
  <si>
    <t>2026/2027</t>
  </si>
  <si>
    <t>2027/2028</t>
  </si>
  <si>
    <t>2028/2029</t>
  </si>
  <si>
    <t>2029/2030</t>
  </si>
  <si>
    <t>2030/2031</t>
  </si>
  <si>
    <t>Electricity</t>
  </si>
  <si>
    <t>Single-Rate Metering Arrangement</t>
  </si>
  <si>
    <t>Standard credit</t>
  </si>
  <si>
    <t>Nil</t>
  </si>
  <si>
    <t>Eastern</t>
  </si>
  <si>
    <t>£ per customer per year</t>
  </si>
  <si>
    <t>-</t>
  </si>
  <si>
    <t>East Midlands</t>
  </si>
  <si>
    <t>London</t>
  </si>
  <si>
    <t>N Wales and Mersey</t>
  </si>
  <si>
    <t>Midlands</t>
  </si>
  <si>
    <t>Northern</t>
  </si>
  <si>
    <t>North West</t>
  </si>
  <si>
    <t>Southern</t>
  </si>
  <si>
    <t>South East</t>
  </si>
  <si>
    <t>South Wales</t>
  </si>
  <si>
    <t>Southern Western</t>
  </si>
  <si>
    <t>Yorkshire</t>
  </si>
  <si>
    <t>Southern Scotland</t>
  </si>
  <si>
    <t>Northern Scotland</t>
  </si>
  <si>
    <t>TDCV</t>
  </si>
  <si>
    <t>Other Payment Method</t>
  </si>
  <si>
    <t>PPM</t>
  </si>
  <si>
    <t>Multi-Rate Metering Arrangement</t>
  </si>
  <si>
    <t>Gas</t>
  </si>
  <si>
    <t>Q1 adjustment component</t>
  </si>
  <si>
    <t>This tab shows the Q1 Adjustment component for each fuel, Charge Restriction Region, Benchmark Metering Arrangement and 28AD Charge Restriction Period.
The values below are for Benchmark Annual Consumption Level m kWh (typical consumption). The value of the Direct Fuel Cost Component at Benchmark Annual Consumption Level nil kWh is zero.
On this tab, we take the adjusted charge (£ per MWh), apply allowances (for things like shaping, forecast error, etc) then apply an uplift for regional electricity losses and finally calculate the £ per customer amount</t>
  </si>
  <si>
    <t>1. Volume adjusted charge (2020 prices)</t>
  </si>
  <si>
    <t>£/MWh at transmission system</t>
  </si>
  <si>
    <t>Multi-Register Metering Arrangement</t>
  </si>
  <si>
    <t>£/MWh at NBP</t>
  </si>
  <si>
    <t>2. Apply allowance for shaping, forecast error and imbalance; transaction costs; and basis risk</t>
  </si>
  <si>
    <t xml:space="preserve">3. Apply regional electricity losses and unidentified gas uplift </t>
  </si>
  <si>
    <t>£/MWh supplied</t>
  </si>
  <si>
    <t>4.Adjustment charge at Benchmark Annual Consumption Level m kWh (typical consumption)</t>
  </si>
  <si>
    <t>COVID Adjustment</t>
  </si>
  <si>
    <t>This tab shows the calculation of the cap allowance from the COVID related costs.</t>
  </si>
  <si>
    <t>To update this file, insert rows between the latest cap period of costs and the block of "Final period of costs" cells. This will ensure all formulas are correctly applied without having to change references.</t>
  </si>
  <si>
    <t>Section 1: Additional COVID costs incurred split by cap period</t>
  </si>
  <si>
    <t>Source: supplier data</t>
  </si>
  <si>
    <t>This table shows the input of additional COVID costs per customer account incurred during each cap period. Increment calculations do not take into account inflation. The table provides our latest view of costs in each period of allowance we set. E.g. cells D11:D16 are costs incurred in cap period 4 for inclusion in the allowance set in cap period 6.</t>
  </si>
  <si>
    <t>The input for this table comes from our analysis of supplier data.</t>
  </si>
  <si>
    <t>Period of cost</t>
  </si>
  <si>
    <t>Costs included in cap 6</t>
  </si>
  <si>
    <t>Costs included in cap 7</t>
  </si>
  <si>
    <t>Additional COVID cost</t>
  </si>
  <si>
    <t>Cap period 4</t>
  </si>
  <si>
    <t>Standard Credit</t>
  </si>
  <si>
    <t>Other</t>
  </si>
  <si>
    <t>Cap period 5</t>
  </si>
  <si>
    <t>Cap period 6</t>
  </si>
  <si>
    <t>Final period of costs</t>
  </si>
  <si>
    <t>Section 2: Calculating Nil consumption</t>
  </si>
  <si>
    <t>In this section, we adjust the costs to split them between TDCV and Nil consumption. This determines how much of the costs sit in the standing charge and Unit rate.</t>
  </si>
  <si>
    <t>The below two tables show the direct debit, GB average cap levels at Nil and TDCV for cap periods 3 and 4.</t>
  </si>
  <si>
    <t>Electricity cap level</t>
  </si>
  <si>
    <t>Cap period 3</t>
  </si>
  <si>
    <t>Gas cap level</t>
  </si>
  <si>
    <t>We calculate the dual fuel cap level by summing the gas and electricity cap levels.</t>
  </si>
  <si>
    <t>Dual fuel cap level</t>
  </si>
  <si>
    <t>We use the dual fuel cap levels at Nil and TDCV to calculate Nil level of the cap as a proportion of TDCV</t>
  </si>
  <si>
    <t>Dual fuel</t>
  </si>
  <si>
    <t>Nil level as a percentage of TDCV</t>
  </si>
  <si>
    <t>Average</t>
  </si>
  <si>
    <t>The below two tables splits the cost inputs from section 1 into Nil and TDCV levels for the allowance.</t>
  </si>
  <si>
    <t>To calculate nil consumption, we multiply the original inputs by 16% derived from the above tables.</t>
  </si>
  <si>
    <t>Benchmark annual consumption</t>
  </si>
  <si>
    <t>Check cell: check that the count of Nil consumption rows equals the count of TDCV rows</t>
  </si>
  <si>
    <t>Section 3: Calculate net TDCV values</t>
  </si>
  <si>
    <t>In this section we calculate the net TDCV value. This is the amount of costs only in the unit rate and is calculated by subtracting the nil consumption value from the TDCV value.</t>
  </si>
  <si>
    <t>The following two tables show the Nil consumption value of the costs and the net TDCV value of the costs</t>
  </si>
  <si>
    <t>Net TDCV</t>
  </si>
  <si>
    <t>Section 4: Weighting by time and demand for recovery period</t>
  </si>
  <si>
    <t>In this section, we weight the costs by time and demand to ensure any specified costs are recovered over 6 months rather than 12 months. The cap is set in annual levels so to ensure recovery over six months, we must adjust the allowance upwards.</t>
  </si>
  <si>
    <t>The following two tables show the percentage of annual demand over summer and winter periods</t>
  </si>
  <si>
    <t>Summer</t>
  </si>
  <si>
    <t>Winter</t>
  </si>
  <si>
    <t>Demand share</t>
  </si>
  <si>
    <t>The below table shows the scalars for recovery over single cap periods (split by summer and winter periods).</t>
  </si>
  <si>
    <t>For Nil consumption this is just 2 because the nil consumption value does not vary by time. Moving from annual recovery to 6 month recover is just (12/6) in this case.</t>
  </si>
  <si>
    <t>Summer &amp; Winter</t>
  </si>
  <si>
    <t>Electricity &amp; Gas</t>
  </si>
  <si>
    <t>Scalars for TDCV depend on the share of annual demand in that given period. We calculate this at 1/share of demand.</t>
  </si>
  <si>
    <t>The following table shows which periods of costs recovered over a single cap period</t>
  </si>
  <si>
    <t>The following two tables calculate the weighted nil and TDCV levels of the adjustment for each given period of cost.</t>
  </si>
  <si>
    <t>The nil value table multiples the relevant costs by 2.</t>
  </si>
  <si>
    <t>The TDCV table uses the demand scalars.</t>
  </si>
  <si>
    <t>Section 5: Recalculate full TDCV</t>
  </si>
  <si>
    <t>In this section, we recalculate the full TDCV values of the adjustment. We previously calculated the net TDCV value to weight by time/consumption where we recover costs over a six month period.</t>
  </si>
  <si>
    <t>The following table shows the Nil consumption values. The nil consumption table is taken directly from section 4. The TDCV table sums the nil and net TDCV values.</t>
  </si>
  <si>
    <t>Section 6: COVID adjustment allowance</t>
  </si>
  <si>
    <t>In this section, we sum the adjustment values across the periods of cost. This gives us a total allowance per cap parameter for each cap period where we are setting an allowance.</t>
  </si>
  <si>
    <t>COVID adjustment allowance</t>
  </si>
  <si>
    <t>Additional Wholesale Cost Adjustment</t>
  </si>
  <si>
    <t xml:space="preserve">This tab shows the calculation of the cap allowance from additional wholesale costs. We adjust the benchmark unexpected SVT demand costs input in sheet 3h for regional electricity losses and unidentified gas. These values are fed into the respective cells in sheet 1a Adjustment Allowance.
We use electricity losses and unidentified gas relating to cap period eight. This is because we consider it more accurate to apply the losses/unidentified gas adjustment to reflect the costs of the additional energy suppliers needed to buy in that cap period.  </t>
  </si>
  <si>
    <t>Payment Method</t>
  </si>
  <si>
    <t>October 2022 - March 2023</t>
  </si>
  <si>
    <t>April 2023 - September 2023</t>
  </si>
  <si>
    <t>1. Unexpected SVT demand costs</t>
  </si>
  <si>
    <t>Non-PPM</t>
  </si>
  <si>
    <t xml:space="preserve">£ per customer per year </t>
  </si>
  <si>
    <t xml:space="preserve">2. Apply regional electricity losses and unidentified gas uplift </t>
  </si>
  <si>
    <t>Backwardation Adjustment (P7)</t>
  </si>
  <si>
    <t>This tab shows the calculation of the cap allowance from backwardation costs. We adjust the backwardation costs (P7) in sheet 3i for regional electricity losses and unidentified gas. These values are fed into the respective cells in sheet 1a Adjustment Allowance.
We use electricity losses and unidentified gas relating to cap period eight. This is because we use cap period eight electricity losses and unidentified gas to uplift the initial cap period seven adjustment, therefore we want to maintain the consistency between the two adjustments</t>
  </si>
  <si>
    <t>COVID true-up adjustment</t>
  </si>
  <si>
    <t>This tab shows the calculation to true-up initial float provided for additional debt-related costs during COVID-19. It also shows how we take into account inflation and changes in default tariff customers.</t>
  </si>
  <si>
    <t>Section 1: Additional COVID-19 costs incurred split by cap period</t>
  </si>
  <si>
    <t>Source: Tab 3j Additional COVID-19 costs</t>
  </si>
  <si>
    <t xml:space="preserve">The input for this table comes from our analysis of suppliers' RFI data. </t>
  </si>
  <si>
    <t>The tables below show the final additional bad debt, debt-related administrative and working capital costs due to COVID-19 in cap periods 4-7, for each cap period (10a-11b) in nominal prices.</t>
  </si>
  <si>
    <t>Additional COVID-19 cost</t>
  </si>
  <si>
    <t xml:space="preserve">Period of cost </t>
  </si>
  <si>
    <t xml:space="preserve">Costs included in cap 10a </t>
  </si>
  <si>
    <t>Costs included in cap 10b</t>
  </si>
  <si>
    <t>Costs included in cap 11a</t>
  </si>
  <si>
    <t>Costs included in cap 11b</t>
  </si>
  <si>
    <t xml:space="preserve">Bad debt </t>
  </si>
  <si>
    <t>Cap period 7</t>
  </si>
  <si>
    <t>Debt-related administrative cost</t>
  </si>
  <si>
    <t xml:space="preserve">Working capital </t>
  </si>
  <si>
    <t>Working capital</t>
  </si>
  <si>
    <t>Section 2: Removing EBIT uplift from working capital</t>
  </si>
  <si>
    <t>This section removes the EBIT uplift (using the EBIT margin percentage) from the final additional COVID-19 working capital in cap periods 4-7, for each cap period (10a-11b)</t>
  </si>
  <si>
    <t>EBIT margin percentage</t>
  </si>
  <si>
    <t>Source: Default tariff cap model: 1 January 2023 to 31 March 2023 (tab '3k EBIT')</t>
  </si>
  <si>
    <t>Section 3: Summing up bad debt, debt-related administrative cost and working capital</t>
  </si>
  <si>
    <t>This sections sums up the bad debt, debt-related administrative costs and working capital (with EBIT uplift removed), to give the final additional COVID cost included in cap periods 10a-11b.</t>
  </si>
  <si>
    <t xml:space="preserve">Additional COVID cost </t>
  </si>
  <si>
    <t>Section 4: Additional COVID costs included in the cap 6 and 7 float split by cap periods</t>
  </si>
  <si>
    <t>This section converts the relative proportion of customers in cap periods 4 -7, to to account for under/ over recoveries caused by the change in default tariff customer numbers between the period of cost and float recovery</t>
  </si>
  <si>
    <t>Harmonising</t>
  </si>
  <si>
    <t>Period of cost origin</t>
  </si>
  <si>
    <t>Period converted to</t>
  </si>
  <si>
    <t>Attrition adjustment</t>
  </si>
  <si>
    <t>Factor</t>
  </si>
  <si>
    <t>Source: Tab '3k CPIH &amp; Attrition'</t>
  </si>
  <si>
    <t>This table breaks down the costs included in the float and the origin period of cost and is multiplied by the above table to account for under/ over recoveries caused by the change in default tariff customer numbers between when the cost was incurred and when the float was recovered</t>
  </si>
  <si>
    <t>Cap period 4-6 float increments</t>
  </si>
  <si>
    <t xml:space="preserve">Source: tab 2b COVID Adjustment, section 1 </t>
  </si>
  <si>
    <t>Section 5: Net allowance inflation and attrition adjustment to cap period 4 (2020 prices)</t>
  </si>
  <si>
    <t>This section converts each additional COVID-19 costs into cap period 4 prices and customers, taking into account the differing numbers of customers suppliers recovered the float over.</t>
  </si>
  <si>
    <t>This table provides the cap period 4 CPIH and customer attrition factors needed to adjust for inflation and customer attrition</t>
  </si>
  <si>
    <t>Customers and inflation</t>
  </si>
  <si>
    <t>Inflation and attrition adjustment</t>
  </si>
  <si>
    <t xml:space="preserve">This table calculates the net allowance (section 3 - section 4), and multiplies it with the respective factors to adjust for inflation and customer attrition </t>
  </si>
  <si>
    <t xml:space="preserve">In cap 4 prices and customers </t>
  </si>
  <si>
    <t>Section 6: Net allowance inflation and attrition adjustment to cap 10/11 (Current prices)</t>
  </si>
  <si>
    <t xml:space="preserve">This section coverts the cap period 4 prices and customer numbers to cap period 10 prices and customer numbers. </t>
  </si>
  <si>
    <t>This table provides the cap period 10 CPIH and customer attrition factors needed to just adjust the nominal prices such that the full cost can be recovered</t>
  </si>
  <si>
    <t>Final Period</t>
  </si>
  <si>
    <t>10 and 11</t>
  </si>
  <si>
    <t xml:space="preserve">This table adjusts the values from section 5 into cap period 10/11 inflation and customer numbers </t>
  </si>
  <si>
    <t>In current prices and customers</t>
  </si>
  <si>
    <t>Section 7: Calculating Nil consumption</t>
  </si>
  <si>
    <t>This section adjusts the costs to split them between TDCV and nil consumption. This determines how much of the costs sit in the standing charge and unit rate.</t>
  </si>
  <si>
    <t>The below two tables show the direct debit, GB average cap levels at Nil and TDCV for cap periods 9a and 9b</t>
  </si>
  <si>
    <t>Cap period 9a</t>
  </si>
  <si>
    <t>Cap period 9b</t>
  </si>
  <si>
    <t>Source: Default tariff cap level: 1 January 2023 to 31 March 2023</t>
  </si>
  <si>
    <t>The below two tables splits the cost inputs from section 6 into Nil and TDCV levels for the allowance.</t>
  </si>
  <si>
    <t>Costs included in cap 10a</t>
  </si>
  <si>
    <t xml:space="preserve">Section 8: COVID true-up adjustment allowance (3,100 kWh - elec), (12,000 kWh - gas) </t>
  </si>
  <si>
    <t xml:space="preserve">In this section, we sum up the adjusted costs (£ per customer per year) included in cap periods 10a-11b. This gives us a total allowance per cap parameter for each cap period where we are setting an allowance. </t>
  </si>
  <si>
    <t>Cap period 4-7</t>
  </si>
  <si>
    <t xml:space="preserve">RO Ringfencing </t>
  </si>
  <si>
    <t>This tab shows the calculation of the cap allowance adjustment due to ringfencing RO receipts.</t>
  </si>
  <si>
    <t>Electricity - Annualised cost</t>
  </si>
  <si>
    <t>RO Ringfencing cost</t>
  </si>
  <si>
    <t>Profile class 1</t>
  </si>
  <si>
    <t xml:space="preserve">£ per customer </t>
  </si>
  <si>
    <t>Profile class 2</t>
  </si>
  <si>
    <t>Electricity - Annualised cost (Reversing EBIT uplift)</t>
  </si>
  <si>
    <t>Electricity - Price cap 10b, Q3 2023 figures (Reversing EBIT uplift)</t>
  </si>
  <si>
    <t xml:space="preserve">1.Additional cost for RO ringfencing based on peak incremental capital employed </t>
  </si>
  <si>
    <t>All</t>
  </si>
  <si>
    <t xml:space="preserve">£ per customer per year  </t>
  </si>
  <si>
    <t xml:space="preserve">2. Apply regional electricity losses </t>
  </si>
  <si>
    <t>Debt related cost adjustment</t>
  </si>
  <si>
    <t>Dual fuel cost per customer split by payment type</t>
  </si>
  <si>
    <t>Table 1a</t>
  </si>
  <si>
    <t>This table uses figures from tab 3n DRC to show the dual fuel cost per customer split by payment type</t>
  </si>
  <si>
    <t>Payment type</t>
  </si>
  <si>
    <t xml:space="preserve">£ dual fuel cost per customer </t>
  </si>
  <si>
    <t>Calculating the benchmark consumption split between gas and electricity for the cap period</t>
  </si>
  <si>
    <t>Table 1b</t>
  </si>
  <si>
    <t>This table shows the benchmark consumption split between gas and electricity for cap period 11b</t>
  </si>
  <si>
    <t>Cap period 11b</t>
  </si>
  <si>
    <t>Table 1c</t>
  </si>
  <si>
    <t>This table shows the benchmark consumption split by % between gas and electricity for cap period 11b</t>
  </si>
  <si>
    <t>Adjustments included in price cap using the benchmark consumption values</t>
  </si>
  <si>
    <t>Table 1d</t>
  </si>
  <si>
    <t>This table shows the costs included in the cap adjusted for the 11b price cap level</t>
  </si>
  <si>
    <t>Costs included in cap periods 12a-13b</t>
  </si>
  <si>
    <t>Adjustment</t>
  </si>
  <si>
    <t>This tab shows the per MWh values for each supplier and the weighted average level we use as an input to the calculations</t>
  </si>
  <si>
    <t>Per MWh adjustment by supplier (£ per MWh, 2019 prices)</t>
  </si>
  <si>
    <t>Supplier</t>
  </si>
  <si>
    <t>Electricity - Single rate</t>
  </si>
  <si>
    <t>Electricity - Multi-register</t>
  </si>
  <si>
    <t xml:space="preserve">Note: </t>
  </si>
  <si>
    <t>Data removed for publication purposes</t>
  </si>
  <si>
    <t>Market share for weighting (2019 customer accounts)</t>
  </si>
  <si>
    <t>Note:</t>
  </si>
  <si>
    <t>Weighted average costs in Cap 1 (£ per MWh, 2019 prices)</t>
  </si>
  <si>
    <t>Weighted average costs (£ per MWh, 2019 prices)</t>
  </si>
  <si>
    <t>Cap period 1 allowance (£ per MWh, 2019 prices)</t>
  </si>
  <si>
    <t>Source: Annex 2 - wholesale cost allowance</t>
  </si>
  <si>
    <t>Cap 1 allowance (£ per MWh, 2019 prices)</t>
  </si>
  <si>
    <t>Note this allowance is before applying 1) allowances for shaping, forecast error and imbalance; transaction costs; and basis risk 2) electricity losses</t>
  </si>
  <si>
    <t>Difference between allowance and weighted costs (£ per MWh, 2019 prices)</t>
  </si>
  <si>
    <t>Difference in costs (per MWh)</t>
  </si>
  <si>
    <t>Adjustment for differences in period length (consumption in period)</t>
  </si>
  <si>
    <t>We adjust for the differences in average consumption between the period in which the original wholesale allowance was provided (cap period 1) and the period in which the reassessed wholesale allowance will be recovered (cap period 5).</t>
  </si>
  <si>
    <t>% consumption in cap period 1</t>
  </si>
  <si>
    <t>% consumption in cap period 5</t>
  </si>
  <si>
    <t>Consumption adjustment factor</t>
  </si>
  <si>
    <t>Charge adjusted for differences in period length (adjusted by consumption) (£ per MWh, 2019 prices)</t>
  </si>
  <si>
    <t>Consumption adjusted charge (£ per MWh, 2019 prices)</t>
  </si>
  <si>
    <t>Attrition adjusted charge (£ per MWh, 2019 prices)</t>
  </si>
  <si>
    <t>Source: Ofgem analysis of customer account data</t>
  </si>
  <si>
    <t>We adjust for attrition of default tariff customers to acknowledge suppliers have less customers in cap period 5 to recover costs over than in cap period 1.</t>
  </si>
  <si>
    <t>Attrition in customer volumes</t>
  </si>
  <si>
    <t>Adjustment for attrition in customer volumes</t>
  </si>
  <si>
    <t>Adjusted charge indexed by CPIH (£ per MWh, 2020 prices)</t>
  </si>
  <si>
    <t>Indexed adjustment (£ per MWh, 2020 prices)</t>
  </si>
  <si>
    <t>Allowances</t>
  </si>
  <si>
    <t>Single rate</t>
  </si>
  <si>
    <t>Multi-register</t>
  </si>
  <si>
    <t>Seasonal to monthly shaping</t>
  </si>
  <si>
    <t>Monthly peak/baseload to hourly shaping</t>
  </si>
  <si>
    <t>Rehedging day ahead</t>
  </si>
  <si>
    <t>Imbalance</t>
  </si>
  <si>
    <t>Transaction costs</t>
  </si>
  <si>
    <t>Additional risk allowance</t>
  </si>
  <si>
    <t>Total</t>
  </si>
  <si>
    <t>Quarterly to monthly shaping</t>
  </si>
  <si>
    <t>Unidentified gas</t>
  </si>
  <si>
    <t>Demand</t>
  </si>
  <si>
    <t>This tab shows typical domestic consumption values, the assumed demand weights for electricity (based on Ofgem analysis of Elexon data, as set out in the workbook "Demand and Losses"); the assumed peak / baseload split; and the assumed demand weights for gas (based on Xoserve annual load profiles, taken from UK Link documentation)</t>
  </si>
  <si>
    <t>Data same as that which is used in Annex 2: Wholesale cost allowance</t>
  </si>
  <si>
    <t>Typical consumption values</t>
  </si>
  <si>
    <t>Fuel / Benchmark Metering Arrangement</t>
  </si>
  <si>
    <t>Typical consumption, MWh</t>
  </si>
  <si>
    <t>Electricity - Single-Rate Metering Arrangement</t>
  </si>
  <si>
    <t>Electricity - Multi-Register Metering Arrangement</t>
  </si>
  <si>
    <t>Electricity - demand shares</t>
  </si>
  <si>
    <t>Share of demand cap period 5</t>
  </si>
  <si>
    <t>Share of demand cap period 1</t>
  </si>
  <si>
    <t>Profile class</t>
  </si>
  <si>
    <t>Electricity - peak / baseload split</t>
  </si>
  <si>
    <t>Peak</t>
  </si>
  <si>
    <t>Baseload</t>
  </si>
  <si>
    <t>Share of contracts</t>
  </si>
  <si>
    <t>Gas - demand shares</t>
  </si>
  <si>
    <t>Quarter</t>
  </si>
  <si>
    <t>Share of demand (cap period 5)</t>
  </si>
  <si>
    <t>Share of demand (cap period 1)</t>
  </si>
  <si>
    <t>Jan - Mar</t>
  </si>
  <si>
    <t>Apr - Jun</t>
  </si>
  <si>
    <t>Jul - Sep</t>
  </si>
  <si>
    <t>Oct - Dec</t>
  </si>
  <si>
    <t>Season</t>
  </si>
  <si>
    <t>Electricity - demand shares - Single Rate Meter</t>
  </si>
  <si>
    <t>Q418</t>
  </si>
  <si>
    <t>Q119</t>
  </si>
  <si>
    <t>Share</t>
  </si>
  <si>
    <t>Electricity - demand shares - Multi rate Meters</t>
  </si>
  <si>
    <t>Losses</t>
  </si>
  <si>
    <t>This tab summarises the loss multipliers used to uplift direct fuel costs, for each 28AD Charge Restriction Period. It is populated using the outputs of the "Demand and losses" workbook.</t>
  </si>
  <si>
    <t>These are the values that will be populated to calculate the updated level of the default tariff cap, using the quarterly approach</t>
  </si>
  <si>
    <t>April 2024 - June 2024</t>
  </si>
  <si>
    <t>July 2024 - September 2024</t>
  </si>
  <si>
    <t>October 2024 - December 2024</t>
  </si>
  <si>
    <t>January 2025 - March 2025</t>
  </si>
  <si>
    <t>January 2026 - March 2026</t>
  </si>
  <si>
    <t>April 2026 - June 2026</t>
  </si>
  <si>
    <t>January 2027 - March 2027</t>
  </si>
  <si>
    <t>April 2027 - June 2027</t>
  </si>
  <si>
    <t>July 2027 - September 2027</t>
  </si>
  <si>
    <t>April 2028 - June 2028</t>
  </si>
  <si>
    <t>July 2028 - September 2028</t>
  </si>
  <si>
    <t>October 2028 - December 2028</t>
  </si>
  <si>
    <t>January 2029 - March 2029</t>
  </si>
  <si>
    <t>April 2029 - June 2029</t>
  </si>
  <si>
    <t>October 2029 - December 2029</t>
  </si>
  <si>
    <t>January 2030 - March 2030</t>
  </si>
  <si>
    <t>July 2030 - September 2030</t>
  </si>
  <si>
    <t>October 2030 - December 2030</t>
  </si>
  <si>
    <t>Updated calculated as of:</t>
  </si>
  <si>
    <t>Year:</t>
  </si>
  <si>
    <t>2015/16</t>
  </si>
  <si>
    <t>2016/17</t>
  </si>
  <si>
    <t>2017/18</t>
  </si>
  <si>
    <t>2018/19</t>
  </si>
  <si>
    <t xml:space="preserve"> 2027/2028</t>
  </si>
  <si>
    <t xml:space="preserve"> 2028/2029</t>
  </si>
  <si>
    <t xml:space="preserve"> 2029/2030</t>
  </si>
  <si>
    <t xml:space="preserve"> 2030/2031</t>
  </si>
  <si>
    <t>CPIH</t>
  </si>
  <si>
    <t>This tab shows the consumer price index (including owner occupiers' housing costs) (the 'CPIH Index'). This is used to index the Operating Cost Allowance and Payment Method Adjustment Additional Cost. It also shows the Initial Value of CPIH ('CPIHo'), as published in the notice.</t>
  </si>
  <si>
    <t>Output</t>
  </si>
  <si>
    <t>CPIH Initial Value (December 2016):</t>
  </si>
  <si>
    <t>Value of CPIH as of:</t>
  </si>
  <si>
    <t>2014 DEC</t>
  </si>
  <si>
    <t>2015 JUN</t>
  </si>
  <si>
    <t>2015 DEC</t>
  </si>
  <si>
    <t>2016 JUN</t>
  </si>
  <si>
    <t>2016 DEC</t>
  </si>
  <si>
    <t>2017 JUN</t>
  </si>
  <si>
    <t>2017 DEC</t>
  </si>
  <si>
    <t>2018 JUN</t>
  </si>
  <si>
    <t>2018 DEC</t>
  </si>
  <si>
    <t>2019 JUN</t>
  </si>
  <si>
    <t>2019 DEC</t>
  </si>
  <si>
    <t>2020 JUN</t>
  </si>
  <si>
    <t>2020 DEC</t>
  </si>
  <si>
    <t>2021 JUN</t>
  </si>
  <si>
    <t>2021 DEC</t>
  </si>
  <si>
    <t>2022 JUN</t>
  </si>
  <si>
    <t>2022 DEC</t>
  </si>
  <si>
    <t>2023 JUN</t>
  </si>
  <si>
    <t>2023 DEC</t>
  </si>
  <si>
    <t>2024 JUN</t>
  </si>
  <si>
    <t>2024 DEC</t>
  </si>
  <si>
    <t>2025 JUN</t>
  </si>
  <si>
    <t>2025 DEC</t>
  </si>
  <si>
    <t>2026 JUN</t>
  </si>
  <si>
    <t>2026 DEC</t>
  </si>
  <si>
    <t>2027 JUN</t>
  </si>
  <si>
    <t>2027 DEC</t>
  </si>
  <si>
    <t>2028 JUN</t>
  </si>
  <si>
    <t>2028 DEC</t>
  </si>
  <si>
    <t>2029 JUN</t>
  </si>
  <si>
    <t>2029 DEC</t>
  </si>
  <si>
    <t>2030 JUN</t>
  </si>
  <si>
    <t>April 2015 - September 2015</t>
  </si>
  <si>
    <t>October 2015 - March 2016</t>
  </si>
  <si>
    <t>April 2016 - September 2016</t>
  </si>
  <si>
    <t>October 2016 - March 2017</t>
  </si>
  <si>
    <t>Input data, from ONS</t>
  </si>
  <si>
    <t>Notes:</t>
  </si>
  <si>
    <t>Updated values to be pasted below every six months. Value of CPIH for December used for February updates (ie cap levels applying from April and July) value of CPIH for June used for August updates (ie cap levels applying from October and January)</t>
  </si>
  <si>
    <t>Source:</t>
  </si>
  <si>
    <t>https://www.ons.gov.uk/economy/inflationandpriceindices/timeseries/l522/mm23</t>
  </si>
  <si>
    <t>CPIH INDEX 00: ALL ITEMS 2015=100</t>
  </si>
  <si>
    <t>CDID</t>
  </si>
  <si>
    <t>L522</t>
  </si>
  <si>
    <t>Source dataset ID</t>
  </si>
  <si>
    <t>MM23</t>
  </si>
  <si>
    <t>PreUnit</t>
  </si>
  <si>
    <t/>
  </si>
  <si>
    <t>Index, base year = 100</t>
  </si>
  <si>
    <t>Release date</t>
  </si>
  <si>
    <t>18-07-2018</t>
  </si>
  <si>
    <t>Next release</t>
  </si>
  <si>
    <t>15 August 2018</t>
  </si>
  <si>
    <t>Important notes</t>
  </si>
  <si>
    <t>2005</t>
  </si>
  <si>
    <t>2006</t>
  </si>
  <si>
    <t>2007</t>
  </si>
  <si>
    <t>2008</t>
  </si>
  <si>
    <t>2009</t>
  </si>
  <si>
    <t>2010</t>
  </si>
  <si>
    <t>2011</t>
  </si>
  <si>
    <t>2012</t>
  </si>
  <si>
    <t>2013</t>
  </si>
  <si>
    <t>2014</t>
  </si>
  <si>
    <t>2015</t>
  </si>
  <si>
    <t>2016</t>
  </si>
  <si>
    <t>2017</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</si>
  <si>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</si>
  <si>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</si>
  <si>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</si>
  <si>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</si>
  <si>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</si>
  <si>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</si>
  <si>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</si>
  <si>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</si>
  <si>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</si>
  <si>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</si>
  <si>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</si>
  <si>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</si>
  <si>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</si>
  <si>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</si>
  <si>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</si>
  <si>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</si>
  <si>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</si>
  <si>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</si>
  <si>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</si>
  <si>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</si>
  <si>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</si>
  <si>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</si>
  <si>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</si>
  <si>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</si>
  <si>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</si>
  <si>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</si>
  <si>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</si>
  <si>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</si>
  <si>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</si>
  <si>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</si>
  <si>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</si>
  <si>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</si>
  <si>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</si>
  <si>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</si>
  <si>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</si>
  <si>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</si>
  <si>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</si>
  <si>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</si>
  <si>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</si>
  <si>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</si>
  <si>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</si>
  <si>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</si>
  <si>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</si>
  <si>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</si>
  <si>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</si>
  <si>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</si>
  <si>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</si>
  <si>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</si>
  <si>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</si>
  <si>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</si>
  <si>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</si>
  <si>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</si>
  <si>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</si>
  <si>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</si>
  <si>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</si>
  <si>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</si>
  <si>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</si>
  <si>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</si>
  <si>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</si>
  <si>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</si>
  <si>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</si>
  <si>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</si>
  <si>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</si>
  <si>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</si>
  <si>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</si>
  <si>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</si>
  <si>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</si>
  <si>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</si>
  <si>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</si>
  <si>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</si>
  <si>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</si>
  <si>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</si>
  <si>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</si>
  <si>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</si>
  <si>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</si>
  <si>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</si>
  <si>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</si>
  <si>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</si>
  <si>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</si>
  <si>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</si>
  <si>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</si>
  <si>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</si>
  <si>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</si>
  <si>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</si>
  <si>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</si>
  <si>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</si>
  <si>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</si>
  <si>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</si>
  <si>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</si>
  <si>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</si>
  <si>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</si>
  <si>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</si>
  <si>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</si>
  <si>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</si>
  <si>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</si>
  <si>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</si>
  <si>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</si>
  <si>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</si>
  <si>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</si>
  <si>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</si>
  <si>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</si>
  <si>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</si>
  <si>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</si>
  <si>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</si>
  <si>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</si>
  <si>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</si>
  <si>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</si>
  <si>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</si>
  <si>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</si>
  <si>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</si>
  <si>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</si>
  <si>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</si>
  <si>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</si>
  <si>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</si>
  <si>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</si>
  <si>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</si>
  <si>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</si>
  <si>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</si>
  <si>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</si>
  <si>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</si>
  <si>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</si>
  <si>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</si>
  <si>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</si>
  <si>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</si>
  <si>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</si>
  <si>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</si>
  <si>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</si>
  <si>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</si>
  <si>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</si>
  <si>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</si>
  <si>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</si>
  <si>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</si>
  <si>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</si>
  <si>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</si>
  <si>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</si>
  <si>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</si>
  <si>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</si>
  <si>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</si>
  <si>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</si>
  <si>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</si>
  <si>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</si>
  <si>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</si>
  <si>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</si>
  <si>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</si>
  <si>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</si>
  <si>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</si>
  <si>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</si>
  <si>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</si>
  <si>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</si>
  <si>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</si>
  <si>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</si>
  <si>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</si>
  <si>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</si>
  <si>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</si>
  <si>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</si>
  <si>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</si>
  <si>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</si>
  <si>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</si>
  <si>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</si>
  <si>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</si>
  <si>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</si>
  <si>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</si>
  <si>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</si>
  <si>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</si>
  <si>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</si>
  <si>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</si>
  <si>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</si>
  <si>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</si>
  <si>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</si>
  <si>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</si>
  <si>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</si>
  <si>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</si>
  <si>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</si>
  <si>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2015 JAN</t>
  </si>
  <si>
    <t>2015 FEB</t>
  </si>
  <si>
    <t>2015 MAR</t>
  </si>
  <si>
    <t>2015 APR</t>
  </si>
  <si>
    <t>2015 MAY</t>
  </si>
  <si>
    <t>2015 JUL</t>
  </si>
  <si>
    <t>2015 AUG</t>
  </si>
  <si>
    <t>2015 SEP</t>
  </si>
  <si>
    <t>2015 OCT</t>
  </si>
  <si>
    <t>2015 NOV</t>
  </si>
  <si>
    <t>2016 JAN</t>
  </si>
  <si>
    <t>2016 FEB</t>
  </si>
  <si>
    <t>2016 MAR</t>
  </si>
  <si>
    <t>2016 APR</t>
  </si>
  <si>
    <t>2016 MAY</t>
  </si>
  <si>
    <t>2016 JUL</t>
  </si>
  <si>
    <t>2016 AUG</t>
  </si>
  <si>
    <t>2016 SEP</t>
  </si>
  <si>
    <t>2016 OCT</t>
  </si>
  <si>
    <t>2016 NOV</t>
  </si>
  <si>
    <t>2017 JAN</t>
  </si>
  <si>
    <t>2017 FEB</t>
  </si>
  <si>
    <t>2017 MAR</t>
  </si>
  <si>
    <t>2017 APR</t>
  </si>
  <si>
    <t>2017 MAY</t>
  </si>
  <si>
    <t>2017 JUL</t>
  </si>
  <si>
    <t>2017 AUG</t>
  </si>
  <si>
    <t>2017 SEP</t>
  </si>
  <si>
    <t>2017 OCT</t>
  </si>
  <si>
    <t>2017 NOV</t>
  </si>
  <si>
    <t>2018 JAN</t>
  </si>
  <si>
    <t>2018 FEB</t>
  </si>
  <si>
    <t>2018 MAR</t>
  </si>
  <si>
    <t>2018 APR</t>
  </si>
  <si>
    <t>2018 MAY</t>
  </si>
  <si>
    <t>2018 JUL</t>
  </si>
  <si>
    <t>2018 AUG</t>
  </si>
  <si>
    <t>2018 SEP</t>
  </si>
  <si>
    <t>2018 OCT</t>
  </si>
  <si>
    <t>2018 NOV</t>
  </si>
  <si>
    <t>2019 JAN</t>
  </si>
  <si>
    <t>2019 FEB</t>
  </si>
  <si>
    <t>2019 MAR</t>
  </si>
  <si>
    <t>2019 APR</t>
  </si>
  <si>
    <t>2019 MAY</t>
  </si>
  <si>
    <t>2019 JUL</t>
  </si>
  <si>
    <t>2019 AUG</t>
  </si>
  <si>
    <t>2019 SEP</t>
  </si>
  <si>
    <t>2019 OCT</t>
  </si>
  <si>
    <t>2019 NOV</t>
  </si>
  <si>
    <t>2020 JAN</t>
  </si>
  <si>
    <t>2020 FEB</t>
  </si>
  <si>
    <t>2020 MAR</t>
  </si>
  <si>
    <t>2020 APR</t>
  </si>
  <si>
    <t>2020 MAY</t>
  </si>
  <si>
    <t>2020 JUL</t>
  </si>
  <si>
    <t>2020 AUG</t>
  </si>
  <si>
    <t>2020 SEP</t>
  </si>
  <si>
    <t>2020 OCT</t>
  </si>
  <si>
    <t>2020 NOV</t>
  </si>
  <si>
    <t>2021 JAN</t>
  </si>
  <si>
    <t>2021 FEB</t>
  </si>
  <si>
    <t>2021 MAR</t>
  </si>
  <si>
    <t>2021 APR</t>
  </si>
  <si>
    <t>2021 MAY</t>
  </si>
  <si>
    <t>2021 JUL</t>
  </si>
  <si>
    <t>2021 AUG</t>
  </si>
  <si>
    <t>2021 SEP</t>
  </si>
  <si>
    <t>2021 OCT</t>
  </si>
  <si>
    <t>2021 NOV</t>
  </si>
  <si>
    <t>2022 JAN</t>
  </si>
  <si>
    <t>2022 FEB</t>
  </si>
  <si>
    <t>2022 MAR</t>
  </si>
  <si>
    <t>2022 APR</t>
  </si>
  <si>
    <t>2022 MAY</t>
  </si>
  <si>
    <t>2022 JUL</t>
  </si>
  <si>
    <t>2022 AUG</t>
  </si>
  <si>
    <t>2022 SEP</t>
  </si>
  <si>
    <t>2022 OCT</t>
  </si>
  <si>
    <t>2022 NOV</t>
  </si>
  <si>
    <t>Cap levels</t>
  </si>
  <si>
    <t>This tab shows the DD cap levels for cap periods 3, 4, 9a, 9b and 11b used to calculate the covid true up and the debt related cost adjustment</t>
  </si>
  <si>
    <t>Default_tariff_cap_level_v1.20.xlsx (live.com)</t>
  </si>
  <si>
    <t>Nil kWh</t>
  </si>
  <si>
    <t>TDCV (3,100 kWh)</t>
  </si>
  <si>
    <t>£</t>
  </si>
  <si>
    <t>Cap period 8</t>
  </si>
  <si>
    <t>Cap period 10a</t>
  </si>
  <si>
    <t>Cap period 10b</t>
  </si>
  <si>
    <t>Cap period 11a</t>
  </si>
  <si>
    <t>TDCV (12,000 kWh)</t>
  </si>
  <si>
    <t>Unidentified Gas</t>
  </si>
  <si>
    <t xml:space="preserve">This tab shows the assumed uplifts for unidentified gas for cap period eight. This is used to calculate the allowance in the cap (gas) for unexpected SVT demand costs and the backwardation adjustment </t>
  </si>
  <si>
    <t>Gas Non-PPM</t>
  </si>
  <si>
    <t>Gas PPM</t>
  </si>
  <si>
    <t xml:space="preserve">Unexpected SVT demand costs </t>
  </si>
  <si>
    <t>This tab shows the lower quartile benchmarked unexpected SVT demand costs for cap period eight from our internal analysis using supplier-reported data in response to the specific wholesale cost RFI (March 2022) and in response to the May 2022 consultation on a possible wholesale costs adjustment. These costs would be spread through cap periods nine and ten.</t>
  </si>
  <si>
    <t>April 2022- September 2022</t>
  </si>
  <si>
    <t>£ per customer</t>
  </si>
  <si>
    <t>Backwardation (P7) costs</t>
  </si>
  <si>
    <t>This tab shows the outcome of a review of cap period 7 backwardation estimates, to ensure the level of the price cap is set at its intended benchmark level. The outcome of this review was based on evidence submitted as part of the November 2021 Wholesale consultation.</t>
  </si>
  <si>
    <t xml:space="preserve">Backwardation costs </t>
  </si>
  <si>
    <t xml:space="preserve">Additional COVID-19 costs </t>
  </si>
  <si>
    <t>This tab uses our analysis of supplier RFI data to show the final incremental additional bad debt, debt-related administrative and working capital costs due to COVID-19 in cap periods 4-7, for each cap period (10a-11b) nominal prices. This was calculated using a weighted average approach</t>
  </si>
  <si>
    <t xml:space="preserve">Adjustment factors: Inflation and customer numbers </t>
  </si>
  <si>
    <t xml:space="preserve">This tab shows the CPIH and customer attrition volumes inputs we have used to calculate our indexed adjustments to adjust for customer numbers and inflation in tab '2e COVID true-up'. </t>
  </si>
  <si>
    <t>Inflation CPIH adjustment</t>
  </si>
  <si>
    <t>Source: CPIH Inflation see "3e CPIH"</t>
  </si>
  <si>
    <t xml:space="preserve">Caps </t>
  </si>
  <si>
    <t>CPIH month</t>
  </si>
  <si>
    <t xml:space="preserve">Months </t>
  </si>
  <si>
    <t>CPIH (2015=100)</t>
  </si>
  <si>
    <t>Factor to adjust to cap 9/ 10 prices</t>
  </si>
  <si>
    <t>Factor to adjust to cap 4 prices</t>
  </si>
  <si>
    <t>Attrition adjusted charge, relative to cap period 4</t>
  </si>
  <si>
    <t>Source: Ofgem analysis of Domestic Customer Account &amp; Tariff RFI</t>
  </si>
  <si>
    <t xml:space="preserve">We adjust for attrition of default tariff customer accounts to reconcile the differing numbers of customers in the specified cap period to cap period 4. </t>
  </si>
  <si>
    <t xml:space="preserve">Note: We have adopted a simple average of cap periods 6 and 7  customer numbers as the float 6/ 7 customer number. We are also using the most up to date (customer account) data as possible. </t>
  </si>
  <si>
    <t>Relative to cap 4</t>
  </si>
  <si>
    <t>Proportion of customer volumes cap period 4</t>
  </si>
  <si>
    <t>Proportion of customer volumes cap period 5</t>
  </si>
  <si>
    <t>Proportion of customer volumes cap period 6</t>
  </si>
  <si>
    <t>Proportion of customer volumes cap period 7</t>
  </si>
  <si>
    <t xml:space="preserve">Attrition adjusted charge, relative to float caps 6 and 7 </t>
  </si>
  <si>
    <t xml:space="preserve">We adjust for attrition of default tariff customer accounts to reconcile the differing numbers of customers in floats 6 and 7 compared to the costs period of origin which impacts supplier's cost recovery. </t>
  </si>
  <si>
    <t xml:space="preserve">Note: We have adopted a simple average of cap periods 6 and 7  customer numbers as the float was recovered over 6/ 7 (except cap period 6, which was recovered over cap period 6 only) . </t>
  </si>
  <si>
    <t>Relative to float cap period 6 / 7</t>
  </si>
  <si>
    <t>Attrition in customer volumes cap period 4</t>
  </si>
  <si>
    <t>Attrition in customer volumes cap period 5</t>
  </si>
  <si>
    <t>Attrition in customer volumes cap period 6</t>
  </si>
  <si>
    <t>Attrition in customer volumes cap period 7</t>
  </si>
  <si>
    <t>Adjustment for attrition in customer volumes for cap period 4</t>
  </si>
  <si>
    <t>Adjustment for attrition in customer volumes for cap period 5</t>
  </si>
  <si>
    <t>Adjustment for attrition in customer volumes for cap period 6</t>
  </si>
  <si>
    <t>Adjustment for attrition in customer volumes for cap period 7</t>
  </si>
  <si>
    <t xml:space="preserve">Adjusted charge indexed by CPIH relative to float caps 6 and 7 </t>
  </si>
  <si>
    <t xml:space="preserve">We adjust for inflation and customer attrition by multiplying the relative inflation between cap periods 4-6 and cap 4 with a customer attrition relative to floats 6 and 7 for each cap period. </t>
  </si>
  <si>
    <t>Indexed adjustment for cap 4</t>
  </si>
  <si>
    <t>Indexed adjustment for cap 5</t>
  </si>
  <si>
    <t>Indexed adjustment for cap 6</t>
  </si>
  <si>
    <t>Indexed adjustment for cap 7</t>
  </si>
  <si>
    <t xml:space="preserve">Attrition adjusted charge, relative to cap 9 /10 </t>
  </si>
  <si>
    <t>We adjust for attrition of default tariff customers to acknowledge suppliers have differing quantities of customers in cap period 9/ 10 to recover costs over than in cap period 4.</t>
  </si>
  <si>
    <t>Relative to cap period 9/ 10</t>
  </si>
  <si>
    <t xml:space="preserve">Adjusted charge indexed by CPIH, relative to cap 9 / 10 </t>
  </si>
  <si>
    <t>We adjust for inflation and customer attrition by multiplying the relative inflation and customer attrition between cap period 4 and cap 9 / 10</t>
  </si>
  <si>
    <t xml:space="preserve">Relative to cap periods 9/10 </t>
  </si>
  <si>
    <t xml:space="preserve">  </t>
  </si>
  <si>
    <t xml:space="preserve">RO Ringfencing costs </t>
  </si>
  <si>
    <t>Includes calculated cost to recover RO ringfencing based on peak capital employed for 2023/24. This has been calculated using the current Renewable Obligation Certificate (ROCs) obligation rate and RO buy-out price to determine a suitable allowance.</t>
  </si>
  <si>
    <t>Input</t>
  </si>
  <si>
    <t>Source</t>
  </si>
  <si>
    <t>2023/24</t>
  </si>
  <si>
    <t>Obligation level for scheme year (E&amp;W)</t>
  </si>
  <si>
    <t>ROCS/MWh supplied</t>
  </si>
  <si>
    <t>Final level of the Renewables Obligation for the scheme year, as published by BEIS</t>
  </si>
  <si>
    <t>Final buy-out price for scheme year</t>
  </si>
  <si>
    <t>£/ROC</t>
  </si>
  <si>
    <t>Ofgem</t>
  </si>
  <si>
    <t>Profile class 1: Single-rate metering arrangement</t>
  </si>
  <si>
    <t>Q1</t>
  </si>
  <si>
    <t>Profile class 2: Multi-rate metering arrangement</t>
  </si>
  <si>
    <t>Q2</t>
  </si>
  <si>
    <t>Q3</t>
  </si>
  <si>
    <t>Q4</t>
  </si>
  <si>
    <t>EBIT Allowance</t>
  </si>
  <si>
    <t>EBIT</t>
  </si>
  <si>
    <t>Ofgem (Default Cap Level model)</t>
  </si>
  <si>
    <t>Cost of capital</t>
  </si>
  <si>
    <t>Ofgem (2018 Price Cap Decision, Appendix 9)</t>
  </si>
  <si>
    <t>Additional support credit</t>
  </si>
  <si>
    <t>This tab uses analysis from our supplier debt-related costs RFI to produce a cost per customer allowance for the bad debt in relation to the additional support credit they provide their PPM customers. This adjustment applies to PPM customers only.</t>
  </si>
  <si>
    <t>ASC bad debt allowance</t>
  </si>
  <si>
    <t>Oct-23 - Sep-24</t>
  </si>
  <si>
    <t>£ PPM cust</t>
  </si>
  <si>
    <t>DRC cost per customer</t>
  </si>
  <si>
    <t>This tab uses analysis from our supplier debt-related costs RFI to produce a cost per customer allowance for the additional debt related cost</t>
  </si>
  <si>
    <t>Debt related cost per customer</t>
  </si>
  <si>
    <t xml:space="preserve">This table shows the Dual fuel cost per customer split by payment type </t>
  </si>
  <si>
    <t xml:space="preserve">£ per dual fuel customer at benchmark consumption </t>
  </si>
  <si>
    <t>Direct debit</t>
  </si>
  <si>
    <t>Published alongside the Price cap - Additional debt-related costs review decision.
-Additional debt related cost adjustment added for April 2024 - March 2025</t>
  </si>
  <si>
    <t>v1.11</t>
  </si>
  <si>
    <t>ASC bad debt allowance Extension</t>
  </si>
  <si>
    <t>ASC bad debt allowance extension</t>
  </si>
  <si>
    <t>v1.12</t>
  </si>
  <si>
    <t>Published alongside the ASC extention consultation letter
-Additional support credit adjustment allowance extension added. End date of extension dependant on outcome of Operating costs review implementation</t>
  </si>
  <si>
    <t>v1.13</t>
  </si>
  <si>
    <t>Published alongside the default tariff cap level 1 October 2023 to 31 December 2024
-Additional support credit adjustment allowance extension added. End date of extension dependant on outcome of Operating costs review implementation</t>
  </si>
  <si>
    <t xml:space="preserve">This tab shows the inputs for the ASC adjustment allowance along with the extension </t>
  </si>
  <si>
    <t>v1.14</t>
  </si>
  <si>
    <t>Oct 24 - June 25</t>
  </si>
  <si>
    <t>Debt related cost per customer extension</t>
  </si>
  <si>
    <t>Published alongside the default tariff cap level 1 April 2025 to 30 June 2025 and additional debt-related costs extension decision.
-Debt Related Costs and Additional support credit adjustment allowance extensions added. End date of extensions dependant on outcome of Operating costs review implementation.</t>
  </si>
  <si>
    <t>This tab shows the inputs for the debt-related costs allowance per dual fuel customer at benchmark consumption and the extension for the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</si>
</sst>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quot;$&quot;#,##0_);[Red]\(&quot;$&quot;#,##0\)"/>
    <numFmt numFmtId="165" formatCode="_(* #,##0.00_);_(* \(#,##0.00\);_(* &quot;-&quot;??_);_(@_)"/>
    <numFmt numFmtId="166" formatCode="_(&quot;£&quot;* #,##0.00_);_(&quot;£&quot;* \(#,##0.00\);_(&quot;£&quot;* &quot;-&quot;??_);_(@_)"/>
    <numFmt numFmtId="167" formatCode="0.0%"/>
    <numFmt numFmtId="168" formatCode="0.000"/>
    <numFmt numFmtId="169" formatCode="_-[$€-2]* #,##0.00_-;\-[$€-2]* #,##0.00_-;_-[$€-2]* &quot;-&quot;??_-"/>
    <numFmt numFmtId="170" formatCode="_-[$£-809]* #,##0_-;\-[$£-809]* #,##0_-;_-[$£-809]* &quot;-&quot;??_-;_-@_-"/>
    <numFmt numFmtId="171" formatCode="#,##0.0"/>
    <numFmt numFmtId="172" formatCode="0.0000000000000000000000000"/>
    <numFmt numFmtId="173" formatCode="0.000000_)"/>
    <numFmt numFmtId="174" formatCode="0.0"/>
    <numFmt numFmtId="175" formatCode="0.0000%"/>
    <numFmt numFmtId="176" formatCode="_(* #,##0.000000000_);_(* \(#,##0.000000000\);_(* &quot;-&quot;??_);_(@_)"/>
    <numFmt numFmtId="177" formatCode="_(* #,##0.000000000000000000_);_(* \(#,##0.000000000000000000\);_(* &quot;-&quot;??_);_(@_)"/>
    <numFmt numFmtId="178" formatCode="#,##0.00;\(#,##0.00\)"/>
    <numFmt numFmtId="179" formatCode="_-* #,##0.000000000_-;\-* #,##0.000000000_-;_-* &quot;-&quot;?????????_-;_-@_-"/>
    <numFmt numFmtId="180" formatCode="_(* #,##0.0000_);_(* \(#,##0.0000\);_(* &quot;-&quot;??_);_(@_)"/>
    <numFmt numFmtId="181" formatCode="&quot;£&quot;#,##0.00_);[Red]\(&quot;£&quot;#,##0.00\)"/>
    <numFmt numFmtId="182" formatCode="0.0000"/>
    <numFmt numFmtId="183" formatCode="0.00000000"/>
  </numFmts>
  <fonts count="128">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1"/>
      <color theme="1"/>
      <name val="Calibri"/>
      <family val="2"/>
      <scheme val="minor"/>
    </font>
    <font>
      <sz val="11"/>
      <color rgb="FF3F3F76"/>
      <name val="Calibri"/>
      <family val="2"/>
      <scheme val="minor"/>
    </font>
    <font>
      <i/>
      <sz val="11"/>
      <color rgb="FF7F7F7F"/>
      <name val="Calibri"/>
      <family val="2"/>
      <scheme val="minor"/>
    </font>
    <font>
      <b/>
      <sz val="11"/>
      <color theme="1"/>
      <name val="Calibri"/>
      <family val="2"/>
      <scheme val="minor"/>
    </font>
    <font>
      <sz val="11"/>
      <color theme="1"/>
      <name val="Calibri"/>
      <family val="2"/>
    </font>
    <font>
      <sz val="10"/>
      <name val="Arial"/>
      <family val="2"/>
    </font>
    <font>
      <u/>
      <sz val="11"/>
      <color theme="10"/>
      <name val="Calibri"/>
      <family val="2"/>
      <scheme val="minor"/>
    </font>
    <font>
      <b/>
      <sz val="18"/>
      <color theme="3"/>
      <name val="Calibri Light"/>
      <family val="2"/>
      <scheme val="major"/>
    </font>
    <font>
      <sz val="10"/>
      <color theme="1"/>
      <name val="Verdana"/>
      <family val="2"/>
    </font>
    <font>
      <sz val="10"/>
      <color theme="0"/>
      <name val="Verdana"/>
      <family val="2"/>
    </font>
    <font>
      <sz val="10"/>
      <color theme="1"/>
      <name val="Arial"/>
      <family val="2"/>
    </font>
    <font>
      <b/>
      <sz val="10"/>
      <color theme="1"/>
      <name val="Arial"/>
      <family val="2"/>
    </font>
    <font>
      <u/>
      <sz val="10"/>
      <color theme="10"/>
      <name val="Verdana"/>
      <family val="2"/>
    </font>
    <font>
      <sz val="10"/>
      <name val="Verdana"/>
      <family val="2"/>
    </font>
    <font>
      <sz val="11"/>
      <name val="CG Omega"/>
      <family val="2"/>
    </font>
    <font>
      <sz val="11"/>
      <name val="CG Omega"/>
    </font>
    <font>
      <sz val="10"/>
      <color indexed="8"/>
      <name val="Arial"/>
      <family val="2"/>
    </font>
    <font>
      <u/>
      <sz val="10"/>
      <color indexed="12"/>
      <name val="Arial"/>
      <family val="2"/>
    </font>
    <font>
      <u/>
      <sz val="11"/>
      <color indexed="12"/>
      <name val="CG Omega"/>
      <family val="2"/>
    </font>
    <font>
      <sz val="11"/>
      <color indexed="8"/>
      <name val="Calibri"/>
      <family val="2"/>
    </font>
    <font>
      <sz val="10"/>
      <color indexed="8"/>
      <name val="Verdana"/>
      <family val="2"/>
    </font>
    <font>
      <sz val="10"/>
      <name val="MS Sans Serif"/>
      <family val="2"/>
    </font>
    <font>
      <u/>
      <sz val="7"/>
      <color theme="10"/>
      <name val="Arial"/>
      <family val="2"/>
    </font>
    <font>
      <sz val="10"/>
      <name val="Helv"/>
      <charset val="204"/>
    </font>
    <font>
      <sz val="11"/>
      <color indexed="9"/>
      <name val="Calibri"/>
      <family val="2"/>
    </font>
    <font>
      <sz val="10"/>
      <color indexed="9"/>
      <name val="Arial"/>
      <family val="2"/>
    </font>
    <font>
      <sz val="10"/>
      <color theme="0"/>
      <name val="Arial"/>
      <family val="2"/>
    </font>
    <font>
      <sz val="11"/>
      <color indexed="20"/>
      <name val="Calibri"/>
      <family val="2"/>
    </font>
    <font>
      <sz val="11"/>
      <color indexed="16"/>
      <name val="Calibri"/>
      <family val="2"/>
    </font>
    <font>
      <sz val="10"/>
      <color rgb="FF9C0006"/>
      <name val="Arial"/>
      <family val="2"/>
    </font>
    <font>
      <sz val="10"/>
      <color indexed="20"/>
      <name val="Arial"/>
      <family val="2"/>
    </font>
    <font>
      <b/>
      <sz val="11"/>
      <color indexed="52"/>
      <name val="Calibri"/>
      <family val="2"/>
    </font>
    <font>
      <b/>
      <sz val="11"/>
      <color indexed="10"/>
      <name val="Calibri"/>
      <family val="2"/>
    </font>
    <font>
      <b/>
      <sz val="11"/>
      <color indexed="53"/>
      <name val="Calibri"/>
      <family val="2"/>
    </font>
    <font>
      <b/>
      <sz val="10"/>
      <color rgb="FFFA7D00"/>
      <name val="Arial"/>
      <family val="2"/>
    </font>
    <font>
      <b/>
      <sz val="10"/>
      <color indexed="10"/>
      <name val="Arial"/>
      <family val="2"/>
    </font>
    <font>
      <b/>
      <sz val="11"/>
      <color indexed="9"/>
      <name val="Calibri"/>
      <family val="2"/>
    </font>
    <font>
      <b/>
      <sz val="10"/>
      <color theme="0"/>
      <name val="Arial"/>
      <family val="2"/>
    </font>
    <font>
      <b/>
      <sz val="10"/>
      <color indexed="9"/>
      <name val="Arial"/>
      <family val="2"/>
    </font>
    <font>
      <sz val="10"/>
      <name val="Times New Roman"/>
      <family val="1"/>
    </font>
    <font>
      <b/>
      <sz val="11"/>
      <color indexed="8"/>
      <name val="Calibri"/>
      <family val="2"/>
    </font>
    <font>
      <i/>
      <sz val="11"/>
      <color indexed="23"/>
      <name val="Calibri"/>
      <family val="2"/>
    </font>
    <font>
      <i/>
      <sz val="10"/>
      <color indexed="23"/>
      <name val="Arial"/>
      <family val="2"/>
    </font>
    <font>
      <i/>
      <sz val="10"/>
      <color rgb="FF7F7F7F"/>
      <name val="Arial"/>
      <family val="2"/>
    </font>
    <font>
      <sz val="11"/>
      <color indexed="17"/>
      <name val="Calibri"/>
      <family val="2"/>
    </font>
    <font>
      <sz val="10"/>
      <color rgb="FF006100"/>
      <name val="Arial"/>
      <family val="2"/>
    </font>
    <font>
      <sz val="10"/>
      <color indexed="17"/>
      <name val="Arial"/>
      <family val="2"/>
    </font>
    <font>
      <b/>
      <sz val="15"/>
      <color indexed="56"/>
      <name val="Calibri"/>
      <family val="2"/>
    </font>
    <font>
      <b/>
      <sz val="15"/>
      <color indexed="62"/>
      <name val="Calibri"/>
      <family val="2"/>
    </font>
    <font>
      <b/>
      <sz val="15"/>
      <color theme="3"/>
      <name val="Arial"/>
      <family val="2"/>
    </font>
    <font>
      <b/>
      <sz val="15"/>
      <color indexed="62"/>
      <name val="Arial"/>
      <family val="2"/>
    </font>
    <font>
      <b/>
      <sz val="13"/>
      <color indexed="56"/>
      <name val="Calibri"/>
      <family val="2"/>
    </font>
    <font>
      <b/>
      <sz val="13"/>
      <color indexed="62"/>
      <name val="Calibri"/>
      <family val="2"/>
    </font>
    <font>
      <b/>
      <sz val="13"/>
      <color theme="3"/>
      <name val="Arial"/>
      <family val="2"/>
    </font>
    <font>
      <b/>
      <sz val="13"/>
      <color indexed="62"/>
      <name val="Arial"/>
      <family val="2"/>
    </font>
    <font>
      <b/>
      <sz val="11"/>
      <color indexed="56"/>
      <name val="Calibri"/>
      <family val="2"/>
    </font>
    <font>
      <b/>
      <sz val="11"/>
      <color indexed="62"/>
      <name val="Calibri"/>
      <family val="2"/>
    </font>
    <font>
      <b/>
      <sz val="11"/>
      <color theme="3"/>
      <name val="Arial"/>
      <family val="2"/>
    </font>
    <font>
      <b/>
      <sz val="11"/>
      <color indexed="62"/>
      <name val="Arial"/>
      <family val="2"/>
    </font>
    <font>
      <sz val="11"/>
      <color indexed="62"/>
      <name val="Calibri"/>
      <family val="2"/>
    </font>
    <font>
      <sz val="11"/>
      <color indexed="48"/>
      <name val="Calibri"/>
      <family val="2"/>
    </font>
    <font>
      <sz val="10"/>
      <color rgb="FF3F3F76"/>
      <name val="Arial"/>
      <family val="2"/>
    </font>
    <font>
      <sz val="11"/>
      <color indexed="52"/>
      <name val="Calibri"/>
      <family val="2"/>
    </font>
    <font>
      <sz val="11"/>
      <color indexed="10"/>
      <name val="Calibri"/>
      <family val="2"/>
    </font>
    <font>
      <sz val="10"/>
      <color rgb="FFFA7D00"/>
      <name val="Arial"/>
      <family val="2"/>
    </font>
    <font>
      <sz val="11"/>
      <color indexed="60"/>
      <name val="Calibri"/>
      <family val="2"/>
    </font>
    <font>
      <sz val="11"/>
      <color indexed="19"/>
      <name val="Calibri"/>
      <family val="2"/>
    </font>
    <font>
      <sz val="10"/>
      <color rgb="FF9C6500"/>
      <name val="Arial"/>
      <family val="2"/>
    </font>
    <font>
      <sz val="8"/>
      <name val="Tahoma"/>
      <family val="2"/>
    </font>
    <font>
      <b/>
      <sz val="11"/>
      <color indexed="63"/>
      <name val="Calibri"/>
      <family val="2"/>
    </font>
    <font>
      <b/>
      <sz val="10"/>
      <color rgb="FF3F3F3F"/>
      <name val="Arial"/>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b/>
      <sz val="18"/>
      <color indexed="56"/>
      <name val="Cambria"/>
      <family val="2"/>
    </font>
    <font>
      <sz val="10"/>
      <color rgb="FFFF0000"/>
      <name val="Arial"/>
      <family val="2"/>
    </font>
    <font>
      <sz val="9"/>
      <color theme="1"/>
      <name val="Verdana"/>
      <family val="2"/>
    </font>
    <font>
      <i/>
      <sz val="9"/>
      <color rgb="FF7F7F7F"/>
      <name val="Verdana"/>
      <family val="2"/>
    </font>
    <font>
      <sz val="9"/>
      <name val="Verdana"/>
      <family val="2"/>
    </font>
    <font>
      <sz val="9"/>
      <color rgb="FF3F3F76"/>
      <name val="Verdana"/>
      <family val="2"/>
    </font>
    <font>
      <b/>
      <sz val="9"/>
      <name val="Verdana"/>
      <family val="2"/>
    </font>
    <font>
      <i/>
      <sz val="9"/>
      <name val="Verdana"/>
      <family val="2"/>
    </font>
    <font>
      <b/>
      <sz val="14"/>
      <color theme="1"/>
      <name val="Verdana"/>
      <family val="2"/>
    </font>
    <font>
      <b/>
      <sz val="9"/>
      <color theme="0"/>
      <name val="Verdana"/>
      <family val="2"/>
    </font>
    <font>
      <b/>
      <u/>
      <sz val="9"/>
      <name val="Verdana"/>
      <family val="2"/>
    </font>
    <font>
      <b/>
      <sz val="10"/>
      <color theme="0"/>
      <name val="Verdana"/>
      <family val="2"/>
    </font>
    <font>
      <b/>
      <sz val="9"/>
      <color theme="1"/>
      <name val="Verdana"/>
      <family val="2"/>
    </font>
    <font>
      <sz val="9"/>
      <color rgb="FF000000"/>
      <name val="Verdana"/>
      <family val="2"/>
    </font>
    <font>
      <b/>
      <sz val="9"/>
      <color rgb="FF000000"/>
      <name val="Verdana"/>
      <family val="2"/>
    </font>
    <font>
      <sz val="11"/>
      <color theme="1"/>
      <name val="Verdana"/>
      <family val="2"/>
    </font>
    <font>
      <sz val="9"/>
      <color theme="0"/>
      <name val="Verdana"/>
      <family val="2"/>
    </font>
    <font>
      <sz val="9"/>
      <color rgb="FFFF0000"/>
      <name val="Verdana"/>
      <family val="2"/>
    </font>
    <font>
      <b/>
      <sz val="14"/>
      <color theme="1"/>
      <name val="Calibri"/>
      <family val="2"/>
    </font>
    <font>
      <sz val="11"/>
      <color theme="0"/>
      <name val="Calibri"/>
      <family val="2"/>
      <scheme val="minor"/>
    </font>
    <font>
      <b/>
      <sz val="11"/>
      <color theme="0"/>
      <name val="Calibri"/>
      <family val="2"/>
      <scheme val="minor"/>
    </font>
    <font>
      <b/>
      <sz val="10"/>
      <name val="Verdana"/>
      <family val="2"/>
    </font>
    <font>
      <sz val="11"/>
      <color rgb="FFFF0000"/>
      <name val="Calibri"/>
      <family val="2"/>
      <scheme val="minor"/>
    </font>
    <font>
      <sz val="10"/>
      <color rgb="FF3F3F76"/>
      <name val="Verdana"/>
      <family val="2"/>
    </font>
    <font>
      <sz val="11"/>
      <name val="Calibri"/>
      <family val="2"/>
      <scheme val="minor"/>
    </font>
    <font>
      <sz val="8"/>
      <name val="Calibri"/>
      <family val="2"/>
      <scheme val="minor"/>
    </font>
    <font>
      <sz val="9"/>
      <color theme="0" tint="-0.249977111117893"/>
      <name val="Verdana"/>
      <family val="2"/>
    </font>
    <font>
      <b/>
      <sz val="14"/>
      <color rgb="FF000000"/>
      <name val="Verdana"/>
      <family val="2"/>
    </font>
    <font>
      <b/>
      <sz val="9"/>
      <color rgb="FFFFFFFF"/>
      <name val="Verdana"/>
      <family val="2"/>
    </font>
    <font>
      <sz val="11"/>
      <color rgb="FF000000"/>
      <name val="Calibri"/>
      <family val="2"/>
      <scheme val="minor"/>
    </font>
    <font>
      <b/>
      <sz val="11"/>
      <color rgb="FFFFFFFF"/>
      <name val="Calibri"/>
      <family val="2"/>
      <scheme val="minor"/>
    </font>
    <font>
      <u/>
      <sz val="11"/>
      <color rgb="FF0563C1"/>
      <name val="Calibri"/>
      <family val="2"/>
      <scheme val="minor"/>
    </font>
    <font>
      <sz val="10"/>
      <color theme="1"/>
      <name val="Calibri"/>
      <family val="2"/>
      <scheme val="minor"/>
    </font>
    <font>
      <sz val="10"/>
      <name val="Arial"/>
      <family val="2"/>
    </font>
    <font>
      <sz val="10"/>
      <color rgb="FF000000"/>
      <name val="Verdana"/>
      <family val="2"/>
    </font>
    <font>
      <i/>
      <sz val="11"/>
      <name val="Calibri"/>
      <family val="2"/>
      <scheme val="minor"/>
    </font>
    <font>
      <sz val="10"/>
      <color rgb="FFFFFFFF"/>
      <name val="Verdana"/>
      <family val="2"/>
    </font>
    <font>
      <sz val="9"/>
      <color indexed="81"/>
      <name val="Tahoma"/>
      <family val="2"/>
    </font>
    <font>
      <sz val="11"/>
      <color rgb="FFC00000"/>
      <name val="Calibri"/>
      <family val="2"/>
      <scheme val="minor"/>
    </font>
    <font>
      <u/>
      <sz val="9"/>
      <color theme="10"/>
      <name val="Verdana"/>
      <family val="2"/>
    </font>
    <font>
      <b/>
      <sz val="11"/>
      <color theme="0"/>
      <name val="Verdana"/>
      <family val="2"/>
    </font>
    <font>
      <sz val="8"/>
      <color theme="1"/>
      <name val="Verdana"/>
      <family val="2"/>
    </font>
    <font>
      <b/>
      <sz val="9"/>
      <color indexed="81"/>
      <name val="Tahoma"/>
      <family val="2"/>
    </font>
  </fonts>
  <fills count="116">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theme="4" tint="0.79995117038483843"/>
        <bgColor indexed="65"/>
      </patternFill>
    </fill>
    <fill>
      <patternFill patternType="solid">
        <fgColor theme="4" tint="0.59996337778862885"/>
        <bgColor indexed="6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6" tint="0.79995117038483843"/>
        <bgColor indexed="65"/>
      </patternFill>
    </fill>
    <fill>
      <patternFill patternType="solid">
        <fgColor theme="6" tint="0.59996337778862885"/>
        <bgColor indexed="65"/>
      </patternFill>
    </fill>
    <fill>
      <patternFill patternType="solid">
        <fgColor theme="7" tint="0.79995117038483843"/>
        <bgColor indexed="65"/>
      </patternFill>
    </fill>
    <fill>
      <patternFill patternType="solid">
        <fgColor theme="7" tint="0.59996337778862885"/>
        <bgColor indexed="65"/>
      </patternFill>
    </fill>
    <fill>
      <patternFill patternType="solid">
        <fgColor theme="8" tint="0.79995117038483843"/>
        <bgColor indexed="65"/>
      </patternFill>
    </fill>
    <fill>
      <patternFill patternType="solid">
        <fgColor theme="8" tint="0.59996337778862885"/>
        <bgColor indexed="65"/>
      </patternFill>
    </fill>
    <fill>
      <patternFill patternType="solid">
        <fgColor theme="9" tint="0.79995117038483843"/>
        <bgColor indexed="65"/>
      </patternFill>
    </fill>
    <fill>
      <patternFill patternType="solid">
        <fgColor theme="9" tint="0.59996337778862885"/>
        <bgColor indexed="65"/>
      </patternFill>
    </fill>
    <fill>
      <patternFill patternType="solid">
        <fgColor indexed="31"/>
      </patternFill>
    </fill>
    <fill>
      <patternFill patternType="solid">
        <fgColor indexed="44"/>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9"/>
      </patternFill>
    </fill>
    <fill>
      <patternFill patternType="solid">
        <fgColor indexed="27"/>
      </patternFill>
    </fill>
    <fill>
      <patternFill patternType="solid">
        <fgColor indexed="54"/>
      </patternFill>
    </fill>
    <fill>
      <patternFill patternType="solid">
        <fgColor indexed="11"/>
      </patternFill>
    </fill>
    <fill>
      <patternFill patternType="solid">
        <fgColor indexed="43"/>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25"/>
        <bgColor indexed="2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2"/>
        <bgColor indexed="52"/>
      </patternFill>
    </fill>
    <fill>
      <patternFill patternType="solid">
        <fgColor indexed="9"/>
        <bgColor indexed="9"/>
      </patternFill>
    </fill>
    <fill>
      <patternFill patternType="solid">
        <fgColor indexed="43"/>
        <bgColor indexed="64"/>
      </patternFill>
    </fill>
    <fill>
      <patternFill patternType="solid">
        <fgColor indexed="55"/>
      </patternFill>
    </fill>
    <fill>
      <patternFill patternType="solid">
        <fgColor indexed="44"/>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15"/>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rgb="FF002060"/>
        <bgColor indexed="64"/>
      </patternFill>
    </fill>
    <fill>
      <patternFill patternType="solid">
        <fgColor theme="8" tint="0.79995117038483843"/>
        <bgColor indexed="64"/>
      </patternFill>
    </fill>
    <fill>
      <patternFill patternType="lightDown">
        <bgColor theme="2" tint="-0.499984740745262"/>
      </patternFill>
    </fill>
    <fill>
      <patternFill patternType="solid">
        <fgColor rgb="FFD9E1F2"/>
        <bgColor rgb="FF000000"/>
      </patternFill>
    </fill>
    <fill>
      <patternFill patternType="lightDown">
        <fgColor rgb="FF000000"/>
        <bgColor rgb="FF757171"/>
      </patternFill>
    </fill>
    <fill>
      <patternFill patternType="solid">
        <fgColor rgb="FFFFF2CC"/>
        <bgColor rgb="FF000000"/>
      </patternFill>
    </fill>
    <fill>
      <patternFill patternType="solid">
        <fgColor theme="9" tint="0.79998168889431442"/>
        <bgColor indexed="64"/>
      </patternFill>
    </fill>
    <fill>
      <patternFill patternType="solid">
        <fgColor theme="3"/>
        <bgColor indexed="64"/>
      </patternFill>
    </fill>
    <fill>
      <patternFill patternType="solid">
        <fgColor theme="0" tint="-4.9989318521683403E-2"/>
        <bgColor indexed="64"/>
      </patternFill>
    </fill>
    <fill>
      <patternFill patternType="solid">
        <fgColor rgb="FFD9E1F2"/>
        <bgColor indexed="64"/>
      </patternFill>
    </fill>
    <fill>
      <patternFill patternType="solid">
        <fgColor theme="8" tint="-0.24997711111789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CE4D6"/>
        <bgColor rgb="FF000000"/>
      </patternFill>
    </fill>
    <fill>
      <patternFill patternType="solid">
        <fgColor rgb="FFFFFFFF"/>
        <bgColor rgb="FF000000"/>
      </patternFill>
    </fill>
    <fill>
      <patternFill patternType="solid">
        <fgColor rgb="FF002060"/>
        <bgColor rgb="FF000000"/>
      </patternFill>
    </fill>
    <fill>
      <patternFill patternType="solid">
        <fgColor rgb="FFF2F2F2"/>
        <bgColor rgb="FF000000"/>
      </patternFill>
    </fill>
    <fill>
      <patternFill patternType="solid">
        <fgColor theme="8" tint="0.79998168889431442"/>
        <bgColor rgb="FF000000"/>
      </patternFill>
    </fill>
    <fill>
      <patternFill patternType="solid">
        <fgColor rgb="FFE2EFDA"/>
        <bgColor rgb="FF000000"/>
      </patternFill>
    </fill>
    <fill>
      <patternFill patternType="solid">
        <fgColor theme="9" tint="0.79998168889431442"/>
        <bgColor rgb="FF000000"/>
      </patternFill>
    </fill>
    <fill>
      <patternFill patternType="solid">
        <fgColor rgb="FF44546A"/>
        <bgColor rgb="FF000000"/>
      </patternFill>
    </fill>
    <fill>
      <patternFill patternType="solid">
        <fgColor theme="0" tint="-4.9989318521683403E-2"/>
        <bgColor rgb="FF000000"/>
      </patternFill>
    </fill>
    <fill>
      <patternFill patternType="solid">
        <fgColor theme="7" tint="0.79998168889431442"/>
        <bgColor rgb="FF000000"/>
      </patternFill>
    </fill>
    <fill>
      <patternFill patternType="lightDown">
        <fgColor rgb="FF000000"/>
        <bgColor theme="2" tint="-0.499984740745262"/>
      </patternFill>
    </fill>
    <fill>
      <patternFill patternType="solid">
        <fgColor rgb="FFFFFF00"/>
        <bgColor indexed="64"/>
      </patternFill>
    </fill>
  </fills>
  <borders count="98">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medium">
        <color theme="4" tint="0.3999755851924192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top/>
      <bottom style="thick">
        <color theme="4" tint="0.4999542222357860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medium">
        <color indexed="24"/>
      </bottom>
      <diagonal/>
    </border>
    <border>
      <left/>
      <right/>
      <top/>
      <bottom style="double">
        <color indexed="52"/>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indexed="64"/>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s>
  <cellStyleXfs count="55653">
    <xf numFmtId="0" fontId="0" fillId="0" borderId="0"/>
    <xf numFmtId="0" fontId="8" fillId="2" borderId="1" applyNumberFormat="0" applyAlignment="0" applyProtection="0"/>
    <xf numFmtId="0" fontId="9" fillId="0" borderId="0" applyNumberFormat="0" applyFill="0" applyBorder="0" applyAlignment="0" applyProtection="0"/>
    <xf numFmtId="0" fontId="12" fillId="0" borderId="0"/>
    <xf numFmtId="0" fontId="12" fillId="0" borderId="0"/>
    <xf numFmtId="0" fontId="15" fillId="0" borderId="0"/>
    <xf numFmtId="9" fontId="15"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alignment vertical="top"/>
      <protection locked="0"/>
    </xf>
    <xf numFmtId="166" fontId="15" fillId="0" borderId="0" applyFont="0" applyFill="0" applyBorder="0" applyAlignment="0" applyProtection="0"/>
    <xf numFmtId="0" fontId="21" fillId="0" borderId="0"/>
    <xf numFmtId="0" fontId="12" fillId="0" borderId="0"/>
    <xf numFmtId="165" fontId="15" fillId="0" borderId="0" applyFont="0" applyFill="0" applyBorder="0" applyAlignment="0" applyProtection="0"/>
    <xf numFmtId="165" fontId="22" fillId="0" borderId="0" applyFont="0" applyFill="0" applyBorder="0" applyAlignment="0" applyProtection="0"/>
    <xf numFmtId="165" fontId="23" fillId="0" borderId="0" applyFont="0" applyFill="0" applyBorder="0" applyAlignment="0" applyProtection="0"/>
    <xf numFmtId="165" fontId="15"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5" fillId="0" borderId="0"/>
    <xf numFmtId="0" fontId="21" fillId="0" borderId="0"/>
    <xf numFmtId="0" fontId="21" fillId="0" borderId="0"/>
    <xf numFmtId="0" fontId="12" fillId="0" borderId="0"/>
    <xf numFmtId="0" fontId="12" fillId="0" borderId="0"/>
    <xf numFmtId="0" fontId="12" fillId="0" borderId="0"/>
    <xf numFmtId="0" fontId="12" fillId="0" borderId="0"/>
    <xf numFmtId="0" fontId="22" fillId="0" borderId="0"/>
    <xf numFmtId="0" fontId="12" fillId="0" borderId="0">
      <alignment vertical="top"/>
    </xf>
    <xf numFmtId="0" fontId="21" fillId="0" borderId="0">
      <alignment vertical="top"/>
    </xf>
    <xf numFmtId="0" fontId="12" fillId="0" borderId="0"/>
    <xf numFmtId="0" fontId="17" fillId="0" borderId="0"/>
    <xf numFmtId="0" fontId="17" fillId="0" borderId="0"/>
    <xf numFmtId="0" fontId="7" fillId="0" borderId="0"/>
    <xf numFmtId="0" fontId="7" fillId="0" borderId="0"/>
    <xf numFmtId="0" fontId="7" fillId="0" borderId="0"/>
    <xf numFmtId="0" fontId="12" fillId="0" borderId="0"/>
    <xf numFmtId="9" fontId="15"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0" fontId="12" fillId="0" borderId="0"/>
    <xf numFmtId="9" fontId="12" fillId="0" borderId="0" applyFont="0" applyFill="0" applyBorder="0" applyAlignment="0" applyProtection="0"/>
    <xf numFmtId="166" fontId="27" fillId="0" borderId="0" applyFont="0" applyFill="0" applyBorder="0" applyAlignment="0" applyProtection="0"/>
    <xf numFmtId="170" fontId="21" fillId="0" borderId="0"/>
    <xf numFmtId="170" fontId="20" fillId="0" borderId="0"/>
    <xf numFmtId="170" fontId="20" fillId="0" borderId="0"/>
    <xf numFmtId="170" fontId="21" fillId="0" borderId="0"/>
    <xf numFmtId="170" fontId="21" fillId="0" borderId="0"/>
    <xf numFmtId="170" fontId="21" fillId="0" borderId="0"/>
    <xf numFmtId="170" fontId="20" fillId="0" borderId="0"/>
    <xf numFmtId="165" fontId="15"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5" fontId="27" fillId="0" borderId="0" applyFont="0" applyFill="0" applyBorder="0" applyAlignment="0" applyProtection="0"/>
    <xf numFmtId="165" fontId="23" fillId="0" borderId="0" applyFont="0" applyFill="0" applyBorder="0" applyAlignment="0" applyProtection="0"/>
    <xf numFmtId="166" fontId="12"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166" fontId="12" fillId="0" borderId="0" applyFont="0" applyFill="0" applyBorder="0" applyAlignment="0" applyProtection="0"/>
    <xf numFmtId="170" fontId="19" fillId="0" borderId="0" applyNumberFormat="0" applyFill="0" applyBorder="0" applyAlignment="0" applyProtection="0">
      <alignment vertical="top"/>
      <protection locked="0"/>
    </xf>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0" fontId="15"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0" fillId="0" borderId="0"/>
    <xf numFmtId="170" fontId="20" fillId="0" borderId="0"/>
    <xf numFmtId="170" fontId="20"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12" fillId="0" borderId="0"/>
    <xf numFmtId="170" fontId="12" fillId="0" borderId="0"/>
    <xf numFmtId="170" fontId="12" fillId="0" borderId="0"/>
    <xf numFmtId="170" fontId="12" fillId="0" borderId="0"/>
    <xf numFmtId="170" fontId="21" fillId="0" borderId="0"/>
    <xf numFmtId="170" fontId="21" fillId="0" borderId="0"/>
    <xf numFmtId="170" fontId="21" fillId="0" borderId="0"/>
    <xf numFmtId="170" fontId="20" fillId="0" borderId="0"/>
    <xf numFmtId="170" fontId="20" fillId="0" borderId="0"/>
    <xf numFmtId="170" fontId="20" fillId="0" borderId="0"/>
    <xf numFmtId="170" fontId="12" fillId="0" borderId="0"/>
    <xf numFmtId="170" fontId="12" fillId="0" borderId="0"/>
    <xf numFmtId="170" fontId="12" fillId="0" borderId="0"/>
    <xf numFmtId="170" fontId="12" fillId="0" borderId="0"/>
    <xf numFmtId="170" fontId="15" fillId="0" borderId="0"/>
    <xf numFmtId="170" fontId="20" fillId="0" borderId="0"/>
    <xf numFmtId="170" fontId="20" fillId="0" borderId="0"/>
    <xf numFmtId="170" fontId="20" fillId="0" borderId="0"/>
    <xf numFmtId="170" fontId="21" fillId="0" borderId="0"/>
    <xf numFmtId="170" fontId="20" fillId="0" borderId="0"/>
    <xf numFmtId="170" fontId="20" fillId="0" borderId="0"/>
    <xf numFmtId="170" fontId="20" fillId="0" borderId="0"/>
    <xf numFmtId="170" fontId="21" fillId="0" borderId="0"/>
    <xf numFmtId="170" fontId="12" fillId="0" borderId="0"/>
    <xf numFmtId="170" fontId="12" fillId="0" borderId="0"/>
    <xf numFmtId="170" fontId="12" fillId="0" borderId="0"/>
    <xf numFmtId="170" fontId="21" fillId="0" borderId="0"/>
    <xf numFmtId="170" fontId="21" fillId="0" borderId="0"/>
    <xf numFmtId="170" fontId="21" fillId="0" borderId="0"/>
    <xf numFmtId="170" fontId="21" fillId="0" borderId="0"/>
    <xf numFmtId="170" fontId="12" fillId="0" borderId="0"/>
    <xf numFmtId="170" fontId="21" fillId="0" borderId="0"/>
    <xf numFmtId="170" fontId="21" fillId="0" borderId="0"/>
    <xf numFmtId="170" fontId="21" fillId="0" borderId="0"/>
    <xf numFmtId="170" fontId="21" fillId="0" borderId="0"/>
    <xf numFmtId="170" fontId="21" fillId="0" borderId="0"/>
    <xf numFmtId="0" fontId="15"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12" fillId="0" borderId="0"/>
    <xf numFmtId="170" fontId="12" fillId="0" borderId="0"/>
    <xf numFmtId="170" fontId="12" fillId="0" borderId="0"/>
    <xf numFmtId="170" fontId="28" fillId="0" borderId="0"/>
    <xf numFmtId="170" fontId="21" fillId="0" borderId="0"/>
    <xf numFmtId="170" fontId="28" fillId="0" borderId="0"/>
    <xf numFmtId="170" fontId="28" fillId="0" borderId="0"/>
    <xf numFmtId="170" fontId="28" fillId="0" borderId="0"/>
    <xf numFmtId="170" fontId="12" fillId="0" borderId="0"/>
    <xf numFmtId="170" fontId="12" fillId="0" borderId="0"/>
    <xf numFmtId="170" fontId="28" fillId="0" borderId="0"/>
    <xf numFmtId="170" fontId="21" fillId="0" borderId="0"/>
    <xf numFmtId="170" fontId="21" fillId="0" borderId="0"/>
    <xf numFmtId="170" fontId="21" fillId="0" borderId="0"/>
    <xf numFmtId="170" fontId="21" fillId="0" borderId="0"/>
    <xf numFmtId="170" fontId="21" fillId="0" borderId="0"/>
    <xf numFmtId="170" fontId="21" fillId="0" borderId="0"/>
    <xf numFmtId="170" fontId="12" fillId="0" borderId="0"/>
    <xf numFmtId="170" fontId="12" fillId="0" borderId="0"/>
    <xf numFmtId="170" fontId="12" fillId="0" borderId="0"/>
    <xf numFmtId="170" fontId="20" fillId="0" borderId="0"/>
    <xf numFmtId="170" fontId="20" fillId="0" borderId="0"/>
    <xf numFmtId="170" fontId="21" fillId="0" borderId="0"/>
    <xf numFmtId="170" fontId="12" fillId="0" borderId="0"/>
    <xf numFmtId="170" fontId="21" fillId="0" borderId="0"/>
    <xf numFmtId="170" fontId="21" fillId="0" borderId="0"/>
    <xf numFmtId="170" fontId="21" fillId="0" borderId="0"/>
    <xf numFmtId="170" fontId="21" fillId="0" borderId="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1" fillId="0" borderId="0" applyFont="0" applyFill="0" applyBorder="0" applyAlignment="0" applyProtection="0"/>
    <xf numFmtId="9" fontId="15" fillId="0" borderId="0" applyFont="0" applyFill="0" applyBorder="0" applyAlignment="0" applyProtection="0"/>
    <xf numFmtId="9" fontId="21"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29" fillId="0" borderId="0" applyNumberFormat="0" applyFill="0" applyBorder="0" applyAlignment="0" applyProtection="0">
      <alignment vertical="top"/>
      <protection locked="0"/>
    </xf>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0" fontId="12" fillId="0" borderId="0"/>
    <xf numFmtId="0" fontId="12" fillId="0" borderId="0"/>
    <xf numFmtId="0" fontId="12" fillId="0" borderId="0"/>
    <xf numFmtId="0" fontId="12" fillId="0" borderId="0"/>
    <xf numFmtId="0" fontId="30" fillId="0" borderId="0"/>
    <xf numFmtId="0" fontId="12" fillId="0" borderId="0"/>
    <xf numFmtId="0" fontId="12" fillId="0" borderId="0"/>
    <xf numFmtId="0" fontId="12" fillId="0" borderId="0"/>
    <xf numFmtId="0" fontId="12" fillId="0" borderId="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3" fillId="36"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17" fillId="22"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3" fillId="35" borderId="0" applyNumberFormat="0" applyBorder="0" applyAlignment="0" applyProtection="0"/>
    <xf numFmtId="169" fontId="17" fillId="22" borderId="0" applyNumberFormat="0" applyBorder="0" applyAlignment="0" applyProtection="0"/>
    <xf numFmtId="169" fontId="23" fillId="35" borderId="0" applyNumberFormat="0" applyBorder="0" applyAlignment="0" applyProtection="0"/>
    <xf numFmtId="169" fontId="23" fillId="35"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26" fillId="34" borderId="0" applyNumberFormat="0" applyBorder="0" applyAlignment="0" applyProtection="0"/>
    <xf numFmtId="169" fontId="26" fillId="34" borderId="0" applyNumberFormat="0" applyBorder="0" applyAlignment="0" applyProtection="0"/>
    <xf numFmtId="0" fontId="26" fillId="35"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3" fillId="38"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17" fillId="24"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3" fillId="38" borderId="0" applyNumberFormat="0" applyBorder="0" applyAlignment="0" applyProtection="0"/>
    <xf numFmtId="169" fontId="17" fillId="24" borderId="0" applyNumberFormat="0" applyBorder="0" applyAlignment="0" applyProtection="0"/>
    <xf numFmtId="169" fontId="23" fillId="38" borderId="0" applyNumberFormat="0" applyBorder="0" applyAlignment="0" applyProtection="0"/>
    <xf numFmtId="169" fontId="23" fillId="38"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26" fillId="37" borderId="0" applyNumberFormat="0" applyBorder="0" applyAlignment="0" applyProtection="0"/>
    <xf numFmtId="169" fontId="26" fillId="37" borderId="0" applyNumberFormat="0" applyBorder="0" applyAlignment="0" applyProtection="0"/>
    <xf numFmtId="0" fontId="26" fillId="38"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3" fillId="40"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17" fillId="26"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3" fillId="40" borderId="0" applyNumberFormat="0" applyBorder="0" applyAlignment="0" applyProtection="0"/>
    <xf numFmtId="169" fontId="17" fillId="26" borderId="0" applyNumberFormat="0" applyBorder="0" applyAlignment="0" applyProtection="0"/>
    <xf numFmtId="169" fontId="23" fillId="40" borderId="0" applyNumberFormat="0" applyBorder="0" applyAlignment="0" applyProtection="0"/>
    <xf numFmtId="169" fontId="23" fillId="40"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26" fillId="39" borderId="0" applyNumberFormat="0" applyBorder="0" applyAlignment="0" applyProtection="0"/>
    <xf numFmtId="169" fontId="26" fillId="39" borderId="0" applyNumberFormat="0" applyBorder="0" applyAlignment="0" applyProtection="0"/>
    <xf numFmtId="0" fontId="26" fillId="40"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3" fillId="43"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17" fillId="28"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3" fillId="42" borderId="0" applyNumberFormat="0" applyBorder="0" applyAlignment="0" applyProtection="0"/>
    <xf numFmtId="169" fontId="17" fillId="28" borderId="0" applyNumberFormat="0" applyBorder="0" applyAlignment="0" applyProtection="0"/>
    <xf numFmtId="169" fontId="23" fillId="42" borderId="0" applyNumberFormat="0" applyBorder="0" applyAlignment="0" applyProtection="0"/>
    <xf numFmtId="169" fontId="23" fillId="42"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2"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3" fillId="35"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17" fillId="30"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3" fillId="44" borderId="0" applyNumberFormat="0" applyBorder="0" applyAlignment="0" applyProtection="0"/>
    <xf numFmtId="169" fontId="17" fillId="30" borderId="0" applyNumberFormat="0" applyBorder="0" applyAlignment="0" applyProtection="0"/>
    <xf numFmtId="169" fontId="23" fillId="44" borderId="0" applyNumberFormat="0" applyBorder="0" applyAlignment="0" applyProtection="0"/>
    <xf numFmtId="169" fontId="23"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4" borderId="0" applyNumberFormat="0" applyBorder="0" applyAlignment="0" applyProtection="0"/>
    <xf numFmtId="169" fontId="26" fillId="44" borderId="0" applyNumberFormat="0" applyBorder="0" applyAlignment="0" applyProtection="0"/>
    <xf numFmtId="0" fontId="26" fillId="44"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3" fillId="37"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17" fillId="3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3" fillId="40" borderId="0" applyNumberFormat="0" applyBorder="0" applyAlignment="0" applyProtection="0"/>
    <xf numFmtId="169" fontId="17" fillId="32" borderId="0" applyNumberFormat="0" applyBorder="0" applyAlignment="0" applyProtection="0"/>
    <xf numFmtId="169" fontId="23" fillId="40" borderId="0" applyNumberFormat="0" applyBorder="0" applyAlignment="0" applyProtection="0"/>
    <xf numFmtId="169" fontId="23" fillId="40"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26" fillId="42" borderId="0" applyNumberFormat="0" applyBorder="0" applyAlignment="0" applyProtection="0"/>
    <xf numFmtId="169" fontId="26" fillId="42" borderId="0" applyNumberFormat="0" applyBorder="0" applyAlignment="0" applyProtection="0"/>
    <xf numFmtId="0" fontId="26" fillId="40"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3" fillId="4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17" fillId="23"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3" fillId="44" borderId="0" applyNumberFormat="0" applyBorder="0" applyAlignment="0" applyProtection="0"/>
    <xf numFmtId="169" fontId="17" fillId="23" borderId="0" applyNumberFormat="0" applyBorder="0" applyAlignment="0" applyProtection="0"/>
    <xf numFmtId="169" fontId="23" fillId="44" borderId="0" applyNumberFormat="0" applyBorder="0" applyAlignment="0" applyProtection="0"/>
    <xf numFmtId="169" fontId="23" fillId="44"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3"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17" fillId="25"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3" fillId="38" borderId="0" applyNumberFormat="0" applyBorder="0" applyAlignment="0" applyProtection="0"/>
    <xf numFmtId="169" fontId="17" fillId="25" borderId="0" applyNumberFormat="0" applyBorder="0" applyAlignment="0" applyProtection="0"/>
    <xf numFmtId="169" fontId="23" fillId="38" borderId="0" applyNumberFormat="0" applyBorder="0" applyAlignment="0" applyProtection="0"/>
    <xf numFmtId="169" fontId="23"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38" borderId="0" applyNumberFormat="0" applyBorder="0" applyAlignment="0" applyProtection="0"/>
    <xf numFmtId="169" fontId="26" fillId="38" borderId="0" applyNumberFormat="0" applyBorder="0" applyAlignment="0" applyProtection="0"/>
    <xf numFmtId="0" fontId="26" fillId="38"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3" fillId="48"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17" fillId="2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3" fillId="47" borderId="0" applyNumberFormat="0" applyBorder="0" applyAlignment="0" applyProtection="0"/>
    <xf numFmtId="169" fontId="17" fillId="27" borderId="0" applyNumberFormat="0" applyBorder="0" applyAlignment="0" applyProtection="0"/>
    <xf numFmtId="169" fontId="23" fillId="47" borderId="0" applyNumberFormat="0" applyBorder="0" applyAlignment="0" applyProtection="0"/>
    <xf numFmtId="169" fontId="23" fillId="47"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26" fillId="46" borderId="0" applyNumberFormat="0" applyBorder="0" applyAlignment="0" applyProtection="0"/>
    <xf numFmtId="169" fontId="26" fillId="46" borderId="0" applyNumberFormat="0" applyBorder="0" applyAlignment="0" applyProtection="0"/>
    <xf numFmtId="0" fontId="26" fillId="4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3" fillId="49"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17" fillId="29"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3" fillId="37" borderId="0" applyNumberFormat="0" applyBorder="0" applyAlignment="0" applyProtection="0"/>
    <xf numFmtId="169" fontId="17" fillId="29" borderId="0" applyNumberFormat="0" applyBorder="0" applyAlignment="0" applyProtection="0"/>
    <xf numFmtId="169" fontId="23" fillId="37" borderId="0" applyNumberFormat="0" applyBorder="0" applyAlignment="0" applyProtection="0"/>
    <xf numFmtId="169" fontId="23" fillId="37"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26" fillId="41" borderId="0" applyNumberFormat="0" applyBorder="0" applyAlignment="0" applyProtection="0"/>
    <xf numFmtId="169" fontId="26" fillId="41" borderId="0" applyNumberFormat="0" applyBorder="0" applyAlignment="0" applyProtection="0"/>
    <xf numFmtId="0" fontId="26" fillId="37"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3" fillId="4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17" fillId="31"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3" fillId="44" borderId="0" applyNumberFormat="0" applyBorder="0" applyAlignment="0" applyProtection="0"/>
    <xf numFmtId="169" fontId="17" fillId="31" borderId="0" applyNumberFormat="0" applyBorder="0" applyAlignment="0" applyProtection="0"/>
    <xf numFmtId="169" fontId="23" fillId="44" borderId="0" applyNumberFormat="0" applyBorder="0" applyAlignment="0" applyProtection="0"/>
    <xf numFmtId="169" fontId="23" fillId="44"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35" borderId="0" applyNumberFormat="0" applyBorder="0" applyAlignment="0" applyProtection="0"/>
    <xf numFmtId="169" fontId="26" fillId="35" borderId="0" applyNumberFormat="0" applyBorder="0" applyAlignment="0" applyProtection="0"/>
    <xf numFmtId="0" fontId="26" fillId="44"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3" fillId="42"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50" borderId="0" applyNumberFormat="0" applyBorder="0" applyAlignment="0" applyProtection="0"/>
    <xf numFmtId="0"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17" fillId="33"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3" fillId="40" borderId="0" applyNumberFormat="0" applyBorder="0" applyAlignment="0" applyProtection="0"/>
    <xf numFmtId="169" fontId="17" fillId="33" borderId="0" applyNumberFormat="0" applyBorder="0" applyAlignment="0" applyProtection="0"/>
    <xf numFmtId="169" fontId="23" fillId="40" borderId="0" applyNumberFormat="0" applyBorder="0" applyAlignment="0" applyProtection="0"/>
    <xf numFmtId="169" fontId="23" fillId="4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26" fillId="50" borderId="0" applyNumberFormat="0" applyBorder="0" applyAlignment="0" applyProtection="0"/>
    <xf numFmtId="169" fontId="26" fillId="50" borderId="0" applyNumberFormat="0" applyBorder="0" applyAlignment="0" applyProtection="0"/>
    <xf numFmtId="0" fontId="26" fillId="40"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2" fillId="45"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3" fillId="1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2" fillId="44" borderId="0" applyNumberFormat="0" applyBorder="0" applyAlignment="0" applyProtection="0"/>
    <xf numFmtId="169" fontId="33" fillId="11" borderId="0" applyNumberFormat="0" applyBorder="0" applyAlignment="0" applyProtection="0"/>
    <xf numFmtId="169" fontId="32" fillId="44" borderId="0" applyNumberFormat="0" applyBorder="0" applyAlignment="0" applyProtection="0"/>
    <xf numFmtId="169" fontId="32" fillId="44"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1" fillId="51" borderId="0" applyNumberFormat="0" applyBorder="0" applyAlignment="0" applyProtection="0"/>
    <xf numFmtId="169" fontId="31" fillId="51" borderId="0" applyNumberFormat="0" applyBorder="0" applyAlignment="0" applyProtection="0"/>
    <xf numFmtId="0" fontId="31" fillId="44"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2" fillId="38"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3" fillId="13"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2" fillId="52" borderId="0" applyNumberFormat="0" applyBorder="0" applyAlignment="0" applyProtection="0"/>
    <xf numFmtId="169" fontId="33" fillId="13" borderId="0" applyNumberFormat="0" applyBorder="0" applyAlignment="0" applyProtection="0"/>
    <xf numFmtId="169" fontId="32" fillId="52" borderId="0" applyNumberFormat="0" applyBorder="0" applyAlignment="0" applyProtection="0"/>
    <xf numFmtId="169" fontId="32" fillId="52"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1" fillId="38" borderId="0" applyNumberFormat="0" applyBorder="0" applyAlignment="0" applyProtection="0"/>
    <xf numFmtId="169" fontId="31" fillId="38" borderId="0" applyNumberFormat="0" applyBorder="0" applyAlignment="0" applyProtection="0"/>
    <xf numFmtId="0" fontId="31" fillId="52"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2" fillId="48"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3" fillId="15"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2" fillId="50" borderId="0" applyNumberFormat="0" applyBorder="0" applyAlignment="0" applyProtection="0"/>
    <xf numFmtId="169" fontId="33" fillId="15" borderId="0" applyNumberFormat="0" applyBorder="0" applyAlignment="0" applyProtection="0"/>
    <xf numFmtId="169" fontId="32" fillId="50" borderId="0" applyNumberFormat="0" applyBorder="0" applyAlignment="0" applyProtection="0"/>
    <xf numFmtId="169" fontId="32" fillId="50"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1" fillId="46" borderId="0" applyNumberFormat="0" applyBorder="0" applyAlignment="0" applyProtection="0"/>
    <xf numFmtId="169" fontId="31" fillId="46" borderId="0" applyNumberFormat="0" applyBorder="0" applyAlignment="0" applyProtection="0"/>
    <xf numFmtId="0" fontId="31" fillId="50"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2" fillId="49"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3" fillId="1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2" fillId="37" borderId="0" applyNumberFormat="0" applyBorder="0" applyAlignment="0" applyProtection="0"/>
    <xf numFmtId="169" fontId="33" fillId="17" borderId="0" applyNumberFormat="0" applyBorder="0" applyAlignment="0" applyProtection="0"/>
    <xf numFmtId="169" fontId="32" fillId="37" borderId="0" applyNumberFormat="0" applyBorder="0" applyAlignment="0" applyProtection="0"/>
    <xf numFmtId="169" fontId="32" fillId="37"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37"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2" fillId="45"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3" fillId="19"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2" fillId="44" borderId="0" applyNumberFormat="0" applyBorder="0" applyAlignment="0" applyProtection="0"/>
    <xf numFmtId="169" fontId="33" fillId="19" borderId="0" applyNumberFormat="0" applyBorder="0" applyAlignment="0" applyProtection="0"/>
    <xf numFmtId="169" fontId="32" fillId="44" borderId="0" applyNumberFormat="0" applyBorder="0" applyAlignment="0" applyProtection="0"/>
    <xf numFmtId="169" fontId="32" fillId="4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44"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2" fillId="42"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169" fontId="33" fillId="21"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2" fillId="38" borderId="0" applyNumberFormat="0" applyBorder="0" applyAlignment="0" applyProtection="0"/>
    <xf numFmtId="169" fontId="33" fillId="21" borderId="0" applyNumberFormat="0" applyBorder="0" applyAlignment="0" applyProtection="0"/>
    <xf numFmtId="169" fontId="32" fillId="38" borderId="0" applyNumberFormat="0" applyBorder="0" applyAlignment="0" applyProtection="0"/>
    <xf numFmtId="169" fontId="32" fillId="38"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169" fontId="31" fillId="55" borderId="0" applyNumberFormat="0" applyBorder="0" applyAlignment="0" applyProtection="0"/>
    <xf numFmtId="169" fontId="31" fillId="55" borderId="0" applyNumberFormat="0" applyBorder="0" applyAlignment="0" applyProtection="0"/>
    <xf numFmtId="0" fontId="31" fillId="38" borderId="0" applyNumberFormat="0" applyBorder="0" applyAlignment="0" applyProtection="0"/>
    <xf numFmtId="0" fontId="26" fillId="56" borderId="0" applyNumberFormat="0" applyBorder="0" applyAlignment="0" applyProtection="0"/>
    <xf numFmtId="0" fontId="26" fillId="57" borderId="0" applyNumberFormat="0" applyBorder="0" applyAlignment="0" applyProtection="0"/>
    <xf numFmtId="0" fontId="31" fillId="58"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1"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1" borderId="0" applyNumberFormat="0" applyBorder="0" applyAlignment="0" applyProtection="0"/>
    <xf numFmtId="0" fontId="31" fillId="60"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1"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1" borderId="0" applyNumberFormat="0" applyBorder="0" applyAlignment="0" applyProtection="0"/>
    <xf numFmtId="0" fontId="31" fillId="60" borderId="0" applyNumberFormat="0" applyBorder="0" applyAlignment="0" applyProtection="0"/>
    <xf numFmtId="169" fontId="33" fillId="1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2" fillId="60" borderId="0" applyNumberFormat="0" applyBorder="0" applyAlignment="0" applyProtection="0"/>
    <xf numFmtId="169" fontId="33" fillId="10" borderId="0" applyNumberFormat="0" applyBorder="0" applyAlignment="0" applyProtection="0"/>
    <xf numFmtId="169" fontId="32" fillId="60" borderId="0" applyNumberFormat="0" applyBorder="0" applyAlignment="0" applyProtection="0"/>
    <xf numFmtId="169" fontId="32" fillId="60"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0" borderId="0" applyNumberFormat="0" applyBorder="0" applyAlignment="0" applyProtection="0"/>
    <xf numFmtId="169" fontId="31" fillId="59" borderId="0" applyNumberFormat="0" applyBorder="0" applyAlignment="0" applyProtection="0"/>
    <xf numFmtId="169" fontId="31" fillId="59" borderId="0" applyNumberFormat="0" applyBorder="0" applyAlignment="0" applyProtection="0"/>
    <xf numFmtId="0" fontId="31" fillId="60" borderId="0" applyNumberFormat="0" applyBorder="0" applyAlignment="0" applyProtection="0"/>
    <xf numFmtId="0" fontId="26" fillId="62" borderId="0" applyNumberFormat="0" applyBorder="0" applyAlignment="0" applyProtection="0"/>
    <xf numFmtId="0" fontId="26" fillId="63" borderId="0" applyNumberFormat="0" applyBorder="0" applyAlignment="0" applyProtection="0"/>
    <xf numFmtId="0" fontId="31" fillId="64"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6"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5" borderId="0" applyNumberFormat="0" applyBorder="0" applyAlignment="0" applyProtection="0"/>
    <xf numFmtId="0"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6"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6"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66" borderId="0" applyNumberFormat="0" applyBorder="0" applyAlignment="0" applyProtection="0"/>
    <xf numFmtId="0" fontId="31" fillId="52" borderId="0" applyNumberFormat="0" applyBorder="0" applyAlignment="0" applyProtection="0"/>
    <xf numFmtId="169" fontId="33" fillId="1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2" fillId="52" borderId="0" applyNumberFormat="0" applyBorder="0" applyAlignment="0" applyProtection="0"/>
    <xf numFmtId="169" fontId="33" fillId="12" borderId="0" applyNumberFormat="0" applyBorder="0" applyAlignment="0" applyProtection="0"/>
    <xf numFmtId="169" fontId="32" fillId="52" borderId="0" applyNumberFormat="0" applyBorder="0" applyAlignment="0" applyProtection="0"/>
    <xf numFmtId="169" fontId="32" fillId="52"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52" borderId="0" applyNumberFormat="0" applyBorder="0" applyAlignment="0" applyProtection="0"/>
    <xf numFmtId="169" fontId="31" fillId="65" borderId="0" applyNumberFormat="0" applyBorder="0" applyAlignment="0" applyProtection="0"/>
    <xf numFmtId="169" fontId="31" fillId="65" borderId="0" applyNumberFormat="0" applyBorder="0" applyAlignment="0" applyProtection="0"/>
    <xf numFmtId="0" fontId="31" fillId="52" borderId="0" applyNumberFormat="0" applyBorder="0" applyAlignment="0" applyProtection="0"/>
    <xf numFmtId="0" fontId="26" fillId="67" borderId="0" applyNumberFormat="0" applyBorder="0" applyAlignment="0" applyProtection="0"/>
    <xf numFmtId="0" fontId="26" fillId="68" borderId="0" applyNumberFormat="0" applyBorder="0" applyAlignment="0" applyProtection="0"/>
    <xf numFmtId="0" fontId="31" fillId="69"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64"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64"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64"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64" borderId="0" applyNumberFormat="0" applyBorder="0" applyAlignment="0" applyProtection="0"/>
    <xf numFmtId="0" fontId="31" fillId="50" borderId="0" applyNumberFormat="0" applyBorder="0" applyAlignment="0" applyProtection="0"/>
    <xf numFmtId="169" fontId="33" fillId="14"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2" fillId="50" borderId="0" applyNumberFormat="0" applyBorder="0" applyAlignment="0" applyProtection="0"/>
    <xf numFmtId="169" fontId="33" fillId="14" borderId="0" applyNumberFormat="0" applyBorder="0" applyAlignment="0" applyProtection="0"/>
    <xf numFmtId="169" fontId="32" fillId="50" borderId="0" applyNumberFormat="0" applyBorder="0" applyAlignment="0" applyProtection="0"/>
    <xf numFmtId="169" fontId="32" fillId="50"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50" borderId="0" applyNumberFormat="0" applyBorder="0" applyAlignment="0" applyProtection="0"/>
    <xf numFmtId="169" fontId="31" fillId="48" borderId="0" applyNumberFormat="0" applyBorder="0" applyAlignment="0" applyProtection="0"/>
    <xf numFmtId="169" fontId="31" fillId="48" borderId="0" applyNumberFormat="0" applyBorder="0" applyAlignment="0" applyProtection="0"/>
    <xf numFmtId="0" fontId="31" fillId="50" borderId="0" applyNumberFormat="0" applyBorder="0" applyAlignment="0" applyProtection="0"/>
    <xf numFmtId="0" fontId="26" fillId="68" borderId="0" applyNumberFormat="0" applyBorder="0" applyAlignment="0" applyProtection="0"/>
    <xf numFmtId="0" fontId="26" fillId="69" borderId="0" applyNumberFormat="0" applyBorder="0" applyAlignment="0" applyProtection="0"/>
    <xf numFmtId="0" fontId="31" fillId="69"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70"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70"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70"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70" borderId="0" applyNumberFormat="0" applyBorder="0" applyAlignment="0" applyProtection="0"/>
    <xf numFmtId="0" fontId="31" fillId="45" borderId="0" applyNumberFormat="0" applyBorder="0" applyAlignment="0" applyProtection="0"/>
    <xf numFmtId="169" fontId="33" fillId="16"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2" fillId="45" borderId="0" applyNumberFormat="0" applyBorder="0" applyAlignment="0" applyProtection="0"/>
    <xf numFmtId="169" fontId="33" fillId="16" borderId="0" applyNumberFormat="0" applyBorder="0" applyAlignment="0" applyProtection="0"/>
    <xf numFmtId="169" fontId="32" fillId="45" borderId="0" applyNumberFormat="0" applyBorder="0" applyAlignment="0" applyProtection="0"/>
    <xf numFmtId="169" fontId="32" fillId="45"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45" borderId="0" applyNumberFormat="0" applyBorder="0" applyAlignment="0" applyProtection="0"/>
    <xf numFmtId="169" fontId="31" fillId="53" borderId="0" applyNumberFormat="0" applyBorder="0" applyAlignment="0" applyProtection="0"/>
    <xf numFmtId="169" fontId="31" fillId="53" borderId="0" applyNumberFormat="0" applyBorder="0" applyAlignment="0" applyProtection="0"/>
    <xf numFmtId="0" fontId="31" fillId="45" borderId="0" applyNumberFormat="0" applyBorder="0" applyAlignment="0" applyProtection="0"/>
    <xf numFmtId="0" fontId="26" fillId="56" borderId="0" applyNumberFormat="0" applyBorder="0" applyAlignment="0" applyProtection="0"/>
    <xf numFmtId="0" fontId="26" fillId="57" borderId="0" applyNumberFormat="0" applyBorder="0" applyAlignment="0" applyProtection="0"/>
    <xf numFmtId="0" fontId="31" fillId="57"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71"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71"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71"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71" borderId="0" applyNumberFormat="0" applyBorder="0" applyAlignment="0" applyProtection="0"/>
    <xf numFmtId="0" fontId="31" fillId="54" borderId="0" applyNumberFormat="0" applyBorder="0" applyAlignment="0" applyProtection="0"/>
    <xf numFmtId="169" fontId="33" fillId="18"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2" fillId="54" borderId="0" applyNumberFormat="0" applyBorder="0" applyAlignment="0" applyProtection="0"/>
    <xf numFmtId="169" fontId="33" fillId="18" borderId="0" applyNumberFormat="0" applyBorder="0" applyAlignment="0" applyProtection="0"/>
    <xf numFmtId="169" fontId="32" fillId="54" borderId="0" applyNumberFormat="0" applyBorder="0" applyAlignment="0" applyProtection="0"/>
    <xf numFmtId="169" fontId="32"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169" fontId="31" fillId="54" borderId="0" applyNumberFormat="0" applyBorder="0" applyAlignment="0" applyProtection="0"/>
    <xf numFmtId="169" fontId="31" fillId="54" borderId="0" applyNumberFormat="0" applyBorder="0" applyAlignment="0" applyProtection="0"/>
    <xf numFmtId="0" fontId="31" fillId="54" borderId="0" applyNumberFormat="0" applyBorder="0" applyAlignment="0" applyProtection="0"/>
    <xf numFmtId="0" fontId="26" fillId="72" borderId="0" applyNumberFormat="0" applyBorder="0" applyAlignment="0" applyProtection="0"/>
    <xf numFmtId="0" fontId="26" fillId="63" borderId="0" applyNumberFormat="0" applyBorder="0" applyAlignment="0" applyProtection="0"/>
    <xf numFmtId="0" fontId="31" fillId="73"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74"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74" borderId="0" applyNumberFormat="0" applyBorder="0" applyAlignment="0" applyProtection="0"/>
    <xf numFmtId="0" fontId="31" fillId="65"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74"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74" borderId="0" applyNumberFormat="0" applyBorder="0" applyAlignment="0" applyProtection="0"/>
    <xf numFmtId="0" fontId="31" fillId="65" borderId="0" applyNumberFormat="0" applyBorder="0" applyAlignment="0" applyProtection="0"/>
    <xf numFmtId="169" fontId="33" fillId="20"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2" fillId="65" borderId="0" applyNumberFormat="0" applyBorder="0" applyAlignment="0" applyProtection="0"/>
    <xf numFmtId="169" fontId="33" fillId="20" borderId="0" applyNumberFormat="0" applyBorder="0" applyAlignment="0" applyProtection="0"/>
    <xf numFmtId="169" fontId="32" fillId="65" borderId="0" applyNumberFormat="0" applyBorder="0" applyAlignment="0" applyProtection="0"/>
    <xf numFmtId="169" fontId="32" fillId="65"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65" borderId="0" applyNumberFormat="0" applyBorder="0" applyAlignment="0" applyProtection="0"/>
    <xf numFmtId="169" fontId="31" fillId="52" borderId="0" applyNumberFormat="0" applyBorder="0" applyAlignment="0" applyProtection="0"/>
    <xf numFmtId="169" fontId="31" fillId="52" borderId="0" applyNumberFormat="0" applyBorder="0" applyAlignment="0" applyProtection="0"/>
    <xf numFmtId="0" fontId="31" fillId="65"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5" fillId="63"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6" fillId="6"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7" fillId="41" borderId="0" applyNumberFormat="0" applyBorder="0" applyAlignment="0" applyProtection="0"/>
    <xf numFmtId="169" fontId="36" fillId="6" borderId="0" applyNumberFormat="0" applyBorder="0" applyAlignment="0" applyProtection="0"/>
    <xf numFmtId="169" fontId="37" fillId="41" borderId="0" applyNumberFormat="0" applyBorder="0" applyAlignment="0" applyProtection="0"/>
    <xf numFmtId="169" fontId="37" fillId="41"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4" fillId="37" borderId="0" applyNumberFormat="0" applyBorder="0" applyAlignment="0" applyProtection="0"/>
    <xf numFmtId="169" fontId="34" fillId="37" borderId="0" applyNumberFormat="0" applyBorder="0" applyAlignment="0" applyProtection="0"/>
    <xf numFmtId="0" fontId="34" fillId="41" borderId="0" applyNumberFormat="0" applyBorder="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40" fillId="75"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41" fillId="3" borderId="1"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42" fillId="43" borderId="14" applyNumberFormat="0" applyAlignment="0" applyProtection="0"/>
    <xf numFmtId="169" fontId="42" fillId="43" borderId="14" applyNumberFormat="0" applyAlignment="0" applyProtection="0"/>
    <xf numFmtId="169" fontId="42" fillId="43" borderId="14" applyNumberFormat="0" applyAlignment="0" applyProtection="0"/>
    <xf numFmtId="169" fontId="42" fillId="43" borderId="14" applyNumberFormat="0" applyAlignment="0" applyProtection="0"/>
    <xf numFmtId="169" fontId="42" fillId="43" borderId="14" applyNumberFormat="0" applyAlignment="0" applyProtection="0"/>
    <xf numFmtId="169" fontId="42"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39" fillId="43"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169" fontId="38" fillId="49" borderId="14" applyNumberFormat="0" applyAlignment="0" applyProtection="0"/>
    <xf numFmtId="0" fontId="12" fillId="76" borderId="0">
      <protection locked="0"/>
    </xf>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64"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4" fillId="8" borderId="9" applyNumberFormat="0" applyAlignment="0" applyProtection="0"/>
    <xf numFmtId="169" fontId="43" fillId="77" borderId="15" applyNumberFormat="0" applyAlignment="0" applyProtection="0"/>
    <xf numFmtId="169" fontId="43" fillId="77" borderId="15" applyNumberFormat="0" applyAlignment="0" applyProtection="0"/>
    <xf numFmtId="169" fontId="45" fillId="77" borderId="15" applyNumberFormat="0" applyAlignment="0" applyProtection="0"/>
    <xf numFmtId="169" fontId="44" fillId="8" borderId="9" applyNumberFormat="0" applyAlignment="0" applyProtection="0"/>
    <xf numFmtId="169" fontId="45" fillId="77" borderId="15" applyNumberFormat="0" applyAlignment="0" applyProtection="0"/>
    <xf numFmtId="169" fontId="45"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169" fontId="43" fillId="77" borderId="15" applyNumberFormat="0" applyAlignment="0" applyProtection="0"/>
    <xf numFmtId="169" fontId="43" fillId="77" borderId="15" applyNumberFormat="0" applyAlignment="0" applyProtection="0"/>
    <xf numFmtId="0" fontId="43" fillId="77" borderId="15" applyNumberFormat="0" applyAlignment="0" applyProtection="0"/>
    <xf numFmtId="0" fontId="12" fillId="78" borderId="12">
      <alignment horizontal="center" vertical="center"/>
      <protection locked="0"/>
    </xf>
    <xf numFmtId="0" fontId="12" fillId="78" borderId="12">
      <alignment horizontal="center" vertical="center"/>
      <protection locked="0"/>
    </xf>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7"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6" fontId="46"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0" fontId="47" fillId="79" borderId="0" applyNumberFormat="0" applyBorder="0" applyAlignment="0" applyProtection="0"/>
    <xf numFmtId="0" fontId="47" fillId="80" borderId="0" applyNumberFormat="0" applyBorder="0" applyAlignment="0" applyProtection="0"/>
    <xf numFmtId="0" fontId="47" fillId="81" borderId="0" applyNumberFormat="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9"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50"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9" fillId="0" borderId="0" applyNumberFormat="0" applyFill="0" applyBorder="0" applyAlignment="0" applyProtection="0"/>
    <xf numFmtId="169" fontId="50" fillId="0" borderId="0" applyNumberFormat="0" applyFill="0" applyBorder="0" applyAlignment="0" applyProtection="0"/>
    <xf numFmtId="169" fontId="49" fillId="0" borderId="0" applyNumberFormat="0" applyFill="0" applyBorder="0" applyAlignment="0" applyProtection="0"/>
    <xf numFmtId="169" fontId="49"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48" fillId="0" borderId="0" applyNumberFormat="0" applyFill="0" applyBorder="0" applyAlignment="0" applyProtection="0"/>
    <xf numFmtId="169" fontId="48" fillId="0" borderId="0" applyNumberFormat="0" applyFill="0" applyBorder="0" applyAlignment="0" applyProtection="0"/>
    <xf numFmtId="0" fontId="48" fillId="0" borderId="0" applyNumberFormat="0" applyFill="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82"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39" borderId="0" applyNumberFormat="0" applyBorder="0" applyAlignment="0" applyProtection="0"/>
    <xf numFmtId="0"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2" fillId="5"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3" fillId="44" borderId="0" applyNumberFormat="0" applyBorder="0" applyAlignment="0" applyProtection="0"/>
    <xf numFmtId="169" fontId="52" fillId="5" borderId="0" applyNumberFormat="0" applyBorder="0" applyAlignment="0" applyProtection="0"/>
    <xf numFmtId="169" fontId="53" fillId="44" borderId="0" applyNumberFormat="0" applyBorder="0" applyAlignment="0" applyProtection="0"/>
    <xf numFmtId="169" fontId="53" fillId="44"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1" fillId="39" borderId="0" applyNumberFormat="0" applyBorder="0" applyAlignment="0" applyProtection="0"/>
    <xf numFmtId="169" fontId="51" fillId="39" borderId="0" applyNumberFormat="0" applyBorder="0" applyAlignment="0" applyProtection="0"/>
    <xf numFmtId="0" fontId="51" fillId="44" borderId="0" applyNumberFormat="0" applyBorder="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8"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4" fillId="0" borderId="16" applyNumberFormat="0" applyFill="0" applyAlignment="0" applyProtection="0"/>
    <xf numFmtId="0"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6" fillId="0" borderId="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7" fillId="0" borderId="17" applyNumberFormat="0" applyFill="0" applyAlignment="0" applyProtection="0"/>
    <xf numFmtId="169" fontId="56" fillId="0" borderId="7" applyNumberFormat="0" applyFill="0" applyAlignment="0" applyProtection="0"/>
    <xf numFmtId="169" fontId="57" fillId="0" borderId="17" applyNumberFormat="0" applyFill="0" applyAlignment="0" applyProtection="0"/>
    <xf numFmtId="169" fontId="57" fillId="0" borderId="17"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4" fillId="0" borderId="16" applyNumberFormat="0" applyFill="0" applyAlignment="0" applyProtection="0"/>
    <xf numFmtId="169" fontId="54" fillId="0" borderId="16" applyNumberFormat="0" applyFill="0" applyAlignment="0" applyProtection="0"/>
    <xf numFmtId="0" fontId="55" fillId="0" borderId="17"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19"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8" fillId="0" borderId="19" applyNumberFormat="0" applyFill="0" applyAlignment="0" applyProtection="0"/>
    <xf numFmtId="0"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60" fillId="0" borderId="13"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61" fillId="0" borderId="20" applyNumberFormat="0" applyFill="0" applyAlignment="0" applyProtection="0"/>
    <xf numFmtId="169" fontId="60" fillId="0" borderId="13" applyNumberFormat="0" applyFill="0" applyAlignment="0" applyProtection="0"/>
    <xf numFmtId="169" fontId="61" fillId="0" borderId="20" applyNumberFormat="0" applyFill="0" applyAlignment="0" applyProtection="0"/>
    <xf numFmtId="169" fontId="61" fillId="0" borderId="20"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58" fillId="0" borderId="19" applyNumberFormat="0" applyFill="0" applyAlignment="0" applyProtection="0"/>
    <xf numFmtId="169" fontId="58" fillId="0" borderId="19" applyNumberFormat="0" applyFill="0" applyAlignment="0" applyProtection="0"/>
    <xf numFmtId="0" fontId="59" fillId="0" borderId="20"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3"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2" fillId="0" borderId="21" applyNumberFormat="0" applyFill="0" applyAlignment="0" applyProtection="0"/>
    <xf numFmtId="0"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4" fillId="0" borderId="8"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4" fillId="0" borderId="8" applyNumberFormat="0" applyFill="0" applyAlignment="0" applyProtection="0"/>
    <xf numFmtId="169" fontId="64" fillId="0" borderId="8" applyNumberFormat="0" applyFill="0" applyAlignment="0" applyProtection="0"/>
    <xf numFmtId="169" fontId="64" fillId="0" borderId="8" applyNumberFormat="0" applyFill="0" applyAlignment="0" applyProtection="0"/>
    <xf numFmtId="169" fontId="65" fillId="0" borderId="22"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2" fillId="0" borderId="21" applyNumberFormat="0" applyFill="0" applyAlignment="0" applyProtection="0"/>
    <xf numFmtId="169" fontId="62" fillId="0" borderId="21" applyNumberFormat="0" applyFill="0" applyAlignment="0" applyProtection="0"/>
    <xf numFmtId="0" fontId="63" fillId="0" borderId="22" applyNumberFormat="0" applyFill="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4"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4" fillId="0" borderId="0" applyNumberFormat="0" applyFill="0" applyBorder="0" applyAlignment="0" applyProtection="0"/>
    <xf numFmtId="169" fontId="64" fillId="0" borderId="0" applyNumberFormat="0" applyFill="0" applyBorder="0" applyAlignment="0" applyProtection="0"/>
    <xf numFmtId="169" fontId="64" fillId="0" borderId="0" applyNumberFormat="0" applyFill="0" applyBorder="0" applyAlignment="0" applyProtection="0"/>
    <xf numFmtId="169" fontId="65"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2" fillId="0" borderId="0" applyNumberFormat="0" applyFill="0" applyBorder="0" applyAlignment="0" applyProtection="0"/>
    <xf numFmtId="169" fontId="62" fillId="0" borderId="0" applyNumberFormat="0" applyFill="0" applyBorder="0" applyAlignment="0" applyProtection="0"/>
    <xf numFmtId="0" fontId="63" fillId="0" borderId="0" applyNumberFormat="0" applyFill="0" applyBorder="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7" fillId="73"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8" fillId="2" borderId="1"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8" fillId="2" borderId="1"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0" fontId="66" fillId="47"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6" fillId="42" borderId="14" applyNumberFormat="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69" fillId="0" borderId="24" applyNumberFormat="0" applyFill="0" applyAlignment="0" applyProtection="0"/>
    <xf numFmtId="0"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71" fillId="0" borderId="2"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71" fillId="0" borderId="2"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69" fillId="0" borderId="24" applyNumberFormat="0" applyFill="0" applyAlignment="0" applyProtection="0"/>
    <xf numFmtId="169" fontId="69" fillId="0" borderId="24" applyNumberFormat="0" applyFill="0" applyAlignment="0" applyProtection="0"/>
    <xf numFmtId="0" fontId="70" fillId="0" borderId="25" applyNumberFormat="0" applyFill="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2" fillId="47" borderId="0" applyNumberFormat="0" applyBorder="0" applyAlignment="0" applyProtection="0"/>
    <xf numFmtId="0"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4" fillId="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4" fillId="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72" fillId="47" borderId="0" applyNumberFormat="0" applyBorder="0" applyAlignment="0" applyProtection="0"/>
    <xf numFmtId="169" fontId="72" fillId="47" borderId="0" applyNumberFormat="0" applyBorder="0" applyAlignment="0" applyProtection="0"/>
    <xf numFmtId="0" fontId="73" fillId="47" borderId="0" applyNumberFormat="0" applyBorder="0" applyAlignment="0" applyProtection="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71" fontId="7" fillId="0" borderId="0"/>
    <xf numFmtId="171" fontId="7" fillId="0" borderId="0"/>
    <xf numFmtId="171" fontId="7" fillId="0" borderId="0"/>
    <xf numFmtId="171" fontId="7" fillId="0" borderId="0"/>
    <xf numFmtId="169" fontId="7" fillId="0" borderId="0"/>
    <xf numFmtId="169" fontId="7" fillId="0" borderId="0"/>
    <xf numFmtId="169" fontId="7"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0" fontId="12" fillId="0" borderId="0"/>
    <xf numFmtId="169" fontId="12" fillId="0" borderId="0"/>
    <xf numFmtId="0" fontId="2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xf numFmtId="0" fontId="12" fillId="0" borderId="0"/>
    <xf numFmtId="164" fontId="12" fillId="0" borderId="0"/>
    <xf numFmtId="168" fontId="12" fillId="0" borderId="0"/>
    <xf numFmtId="168" fontId="12" fillId="0" borderId="0"/>
    <xf numFmtId="172" fontId="12" fillId="0" borderId="0"/>
    <xf numFmtId="172" fontId="12" fillId="0" borderId="0"/>
    <xf numFmtId="172" fontId="12" fillId="0" borderId="0"/>
    <xf numFmtId="169" fontId="12" fillId="0" borderId="0"/>
    <xf numFmtId="169" fontId="12" fillId="0" borderId="0"/>
    <xf numFmtId="169" fontId="12" fillId="0" borderId="0"/>
    <xf numFmtId="164" fontId="12" fillId="0" borderId="0"/>
    <xf numFmtId="164" fontId="12" fillId="0" borderId="0"/>
    <xf numFmtId="164" fontId="12" fillId="0" borderId="0"/>
    <xf numFmtId="164" fontId="12" fillId="0" borderId="0"/>
    <xf numFmtId="164" fontId="12" fillId="0" borderId="0"/>
    <xf numFmtId="0" fontId="12" fillId="0" borderId="0"/>
    <xf numFmtId="0" fontId="12" fillId="0" borderId="0"/>
    <xf numFmtId="164" fontId="12" fillId="0" borderId="0"/>
    <xf numFmtId="164" fontId="12" fillId="0" borderId="0"/>
    <xf numFmtId="164" fontId="12" fillId="0" borderId="0"/>
    <xf numFmtId="0" fontId="12" fillId="0" borderId="0"/>
    <xf numFmtId="169" fontId="12" fillId="0" borderId="0"/>
    <xf numFmtId="169" fontId="12" fillId="0" borderId="0"/>
    <xf numFmtId="169" fontId="12" fillId="0" borderId="0"/>
    <xf numFmtId="169" fontId="12" fillId="0" borderId="0"/>
    <xf numFmtId="0" fontId="12" fillId="0" borderId="0"/>
    <xf numFmtId="169" fontId="75" fillId="0" borderId="0"/>
    <xf numFmtId="169" fontId="75" fillId="0" borderId="0"/>
    <xf numFmtId="0"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26" fillId="0" borderId="0"/>
    <xf numFmtId="0" fontId="26" fillId="0" borderId="0"/>
    <xf numFmtId="0" fontId="7" fillId="0" borderId="0"/>
    <xf numFmtId="0" fontId="7" fillId="0" borderId="0"/>
    <xf numFmtId="169" fontId="7" fillId="0" borderId="0"/>
    <xf numFmtId="169" fontId="7" fillId="0" borderId="0"/>
    <xf numFmtId="169" fontId="7" fillId="0" borderId="0"/>
    <xf numFmtId="169" fontId="12"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72" fontId="26" fillId="0" borderId="0"/>
    <xf numFmtId="172" fontId="26" fillId="0" borderId="0"/>
    <xf numFmtId="172" fontId="26" fillId="0" borderId="0"/>
    <xf numFmtId="172" fontId="26"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72" fontId="26" fillId="0" borderId="0"/>
    <xf numFmtId="169" fontId="12" fillId="0" borderId="0"/>
    <xf numFmtId="169" fontId="12" fillId="0" borderId="0"/>
    <xf numFmtId="172" fontId="26" fillId="0" borderId="0"/>
    <xf numFmtId="0" fontId="12" fillId="0" borderId="0"/>
    <xf numFmtId="169" fontId="12" fillId="0" borderId="0"/>
    <xf numFmtId="172" fontId="26" fillId="0" borderId="0"/>
    <xf numFmtId="169" fontId="12" fillId="0" borderId="0"/>
    <xf numFmtId="169" fontId="12" fillId="0" borderId="0"/>
    <xf numFmtId="172" fontId="26" fillId="0" borderId="0"/>
    <xf numFmtId="169" fontId="12" fillId="0" borderId="0"/>
    <xf numFmtId="172" fontId="26" fillId="0" borderId="0"/>
    <xf numFmtId="169" fontId="12" fillId="0" borderId="0"/>
    <xf numFmtId="172" fontId="26" fillId="0" borderId="0"/>
    <xf numFmtId="169" fontId="12" fillId="0" borderId="0"/>
    <xf numFmtId="172" fontId="26" fillId="0" borderId="0"/>
    <xf numFmtId="169" fontId="12" fillId="0" borderId="0"/>
    <xf numFmtId="169" fontId="12" fillId="0" borderId="0"/>
    <xf numFmtId="172" fontId="26"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72" fontId="26" fillId="0" borderId="0"/>
    <xf numFmtId="172" fontId="26" fillId="0" borderId="0"/>
    <xf numFmtId="172" fontId="26" fillId="0" borderId="0"/>
    <xf numFmtId="172" fontId="26" fillId="0" borderId="0"/>
    <xf numFmtId="169" fontId="17" fillId="0" borderId="0"/>
    <xf numFmtId="172" fontId="26" fillId="0" borderId="0"/>
    <xf numFmtId="169" fontId="17" fillId="0" borderId="0"/>
    <xf numFmtId="172" fontId="26" fillId="0" borderId="0"/>
    <xf numFmtId="172" fontId="26" fillId="0" borderId="0"/>
    <xf numFmtId="172" fontId="26" fillId="0" borderId="0"/>
    <xf numFmtId="0" fontId="26" fillId="0" borderId="0"/>
    <xf numFmtId="0" fontId="26" fillId="0" borderId="0"/>
    <xf numFmtId="172" fontId="26" fillId="0" borderId="0"/>
    <xf numFmtId="172" fontId="26" fillId="0" borderId="0"/>
    <xf numFmtId="169" fontId="12" fillId="0" borderId="0"/>
    <xf numFmtId="172" fontId="26" fillId="0" borderId="0"/>
    <xf numFmtId="169" fontId="12" fillId="0" borderId="0"/>
    <xf numFmtId="172" fontId="26" fillId="0" borderId="0"/>
    <xf numFmtId="172" fontId="26" fillId="0" borderId="0"/>
    <xf numFmtId="172" fontId="26" fillId="0" borderId="0"/>
    <xf numFmtId="172" fontId="26"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0" fontId="12" fillId="0" borderId="0"/>
    <xf numFmtId="169" fontId="12" fillId="0" borderId="0"/>
    <xf numFmtId="169" fontId="12" fillId="0" borderId="0"/>
    <xf numFmtId="172" fontId="26" fillId="0" borderId="0"/>
    <xf numFmtId="169" fontId="7" fillId="0" borderId="0"/>
    <xf numFmtId="169" fontId="7" fillId="0" borderId="0"/>
    <xf numFmtId="169" fontId="7" fillId="0" borderId="0"/>
    <xf numFmtId="169" fontId="7"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172" fontId="26" fillId="0" borderId="0"/>
    <xf numFmtId="169" fontId="12" fillId="0" borderId="0"/>
    <xf numFmtId="169" fontId="12" fillId="0" borderId="0"/>
    <xf numFmtId="0" fontId="12" fillId="0" borderId="0"/>
    <xf numFmtId="169" fontId="12" fillId="0" borderId="0"/>
    <xf numFmtId="169" fontId="12" fillId="0" borderId="0"/>
    <xf numFmtId="0" fontId="12" fillId="0" borderId="0"/>
    <xf numFmtId="169" fontId="7" fillId="0" borderId="0"/>
    <xf numFmtId="169" fontId="7" fillId="0" borderId="0"/>
    <xf numFmtId="169" fontId="12" fillId="0" borderId="0"/>
    <xf numFmtId="169" fontId="7" fillId="0" borderId="0"/>
    <xf numFmtId="169" fontId="7" fillId="0" borderId="0"/>
    <xf numFmtId="169" fontId="7" fillId="0" borderId="0"/>
    <xf numFmtId="169" fontId="7" fillId="0" borderId="0"/>
    <xf numFmtId="172" fontId="26" fillId="0" borderId="0"/>
    <xf numFmtId="172" fontId="26" fillId="0" borderId="0"/>
    <xf numFmtId="169" fontId="12" fillId="0" borderId="0"/>
    <xf numFmtId="169" fontId="7" fillId="0" borderId="0"/>
    <xf numFmtId="169" fontId="7" fillId="0" borderId="0"/>
    <xf numFmtId="169" fontId="7" fillId="0" borderId="0"/>
    <xf numFmtId="169" fontId="7" fillId="0" borderId="0"/>
    <xf numFmtId="172" fontId="7" fillId="0" borderId="0"/>
    <xf numFmtId="172" fontId="7" fillId="0" borderId="0"/>
    <xf numFmtId="172" fontId="7" fillId="0" borderId="0"/>
    <xf numFmtId="169" fontId="12" fillId="0" borderId="0"/>
    <xf numFmtId="169" fontId="7" fillId="0" borderId="0"/>
    <xf numFmtId="172" fontId="7" fillId="0" borderId="0"/>
    <xf numFmtId="169" fontId="7" fillId="0" borderId="0"/>
    <xf numFmtId="169" fontId="7" fillId="0" borderId="0"/>
    <xf numFmtId="169" fontId="7" fillId="0" borderId="0"/>
    <xf numFmtId="169" fontId="7" fillId="0" borderId="0"/>
    <xf numFmtId="169" fontId="12" fillId="0" borderId="0"/>
    <xf numFmtId="169" fontId="7" fillId="0" borderId="0"/>
    <xf numFmtId="169" fontId="7" fillId="0" borderId="0"/>
    <xf numFmtId="169" fontId="7" fillId="0" borderId="0"/>
    <xf numFmtId="0" fontId="12" fillId="0" borderId="0"/>
    <xf numFmtId="169" fontId="12" fillId="0" borderId="0"/>
    <xf numFmtId="171" fontId="12" fillId="0" borderId="0"/>
    <xf numFmtId="0" fontId="12" fillId="0" borderId="0"/>
    <xf numFmtId="169" fontId="12" fillId="0" borderId="0"/>
    <xf numFmtId="173" fontId="7" fillId="0" borderId="0"/>
    <xf numFmtId="0" fontId="7" fillId="0" borderId="0"/>
    <xf numFmtId="0" fontId="7"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4" fontId="12" fillId="0" borderId="0"/>
    <xf numFmtId="164" fontId="12" fillId="0" borderId="0"/>
    <xf numFmtId="0" fontId="12" fillId="0" borderId="0"/>
    <xf numFmtId="164" fontId="12" fillId="0" borderId="0"/>
    <xf numFmtId="168" fontId="12" fillId="0" borderId="0"/>
    <xf numFmtId="168" fontId="12" fillId="0" borderId="0"/>
    <xf numFmtId="172" fontId="12" fillId="0" borderId="0"/>
    <xf numFmtId="172" fontId="12" fillId="0" borderId="0"/>
    <xf numFmtId="172" fontId="12" fillId="0" borderId="0"/>
    <xf numFmtId="169" fontId="12" fillId="0" borderId="0"/>
    <xf numFmtId="169" fontId="12" fillId="0" borderId="0"/>
    <xf numFmtId="169" fontId="12" fillId="0" borderId="0"/>
    <xf numFmtId="164" fontId="12" fillId="0" borderId="0"/>
    <xf numFmtId="164" fontId="12" fillId="0" borderId="0"/>
    <xf numFmtId="164" fontId="12" fillId="0" borderId="0"/>
    <xf numFmtId="164" fontId="12" fillId="0" borderId="0"/>
    <xf numFmtId="164" fontId="12" fillId="0" borderId="0"/>
    <xf numFmtId="0" fontId="12" fillId="0" borderId="0"/>
    <xf numFmtId="0" fontId="12" fillId="0" borderId="0"/>
    <xf numFmtId="164" fontId="12" fillId="0" borderId="0"/>
    <xf numFmtId="164" fontId="12" fillId="0" borderId="0"/>
    <xf numFmtId="164" fontId="12" fillId="0" borderId="0"/>
    <xf numFmtId="169" fontId="12" fillId="0" borderId="0"/>
    <xf numFmtId="0" fontId="12" fillId="0" borderId="0"/>
    <xf numFmtId="0" fontId="12" fillId="0" borderId="0"/>
    <xf numFmtId="169" fontId="75" fillId="0" borderId="0"/>
    <xf numFmtId="0" fontId="12" fillId="0" borderId="0"/>
    <xf numFmtId="169" fontId="75" fillId="0" borderId="0"/>
    <xf numFmtId="0" fontId="12" fillId="0" borderId="0"/>
    <xf numFmtId="0"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0" fontId="12" fillId="0" borderId="0"/>
    <xf numFmtId="169" fontId="12" fillId="0" borderId="0"/>
    <xf numFmtId="169"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9" fontId="75" fillId="0" borderId="0"/>
    <xf numFmtId="169" fontId="12" fillId="0" borderId="0"/>
    <xf numFmtId="169" fontId="12" fillId="0" borderId="0"/>
    <xf numFmtId="169" fontId="75" fillId="0" borderId="0"/>
    <xf numFmtId="0" fontId="12" fillId="0" borderId="0"/>
    <xf numFmtId="0" fontId="12" fillId="0" borderId="0"/>
    <xf numFmtId="169" fontId="12" fillId="0" borderId="0"/>
    <xf numFmtId="0" fontId="26" fillId="0" borderId="0"/>
    <xf numFmtId="169" fontId="12" fillId="0" borderId="0"/>
    <xf numFmtId="169" fontId="12" fillId="0" borderId="0"/>
    <xf numFmtId="0" fontId="26" fillId="0" borderId="0"/>
    <xf numFmtId="169" fontId="12" fillId="0" borderId="0"/>
    <xf numFmtId="169" fontId="12" fillId="0" borderId="0"/>
    <xf numFmtId="0" fontId="26" fillId="0" borderId="0"/>
    <xf numFmtId="169" fontId="12" fillId="0" borderId="0"/>
    <xf numFmtId="169" fontId="12" fillId="0" borderId="0"/>
    <xf numFmtId="0" fontId="26" fillId="0" borderId="0"/>
    <xf numFmtId="169" fontId="12" fillId="0" borderId="0"/>
    <xf numFmtId="0" fontId="26" fillId="0" borderId="0"/>
    <xf numFmtId="169" fontId="12" fillId="0" borderId="0"/>
    <xf numFmtId="169" fontId="12" fillId="0" borderId="0"/>
    <xf numFmtId="169" fontId="75" fillId="0" borderId="0"/>
    <xf numFmtId="0" fontId="23"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75" fillId="0" borderId="0"/>
    <xf numFmtId="169" fontId="12" fillId="0" borderId="0"/>
    <xf numFmtId="169" fontId="12" fillId="0" borderId="0"/>
    <xf numFmtId="169" fontId="75" fillId="0" borderId="0"/>
    <xf numFmtId="169" fontId="12" fillId="0" borderId="0"/>
    <xf numFmtId="0" fontId="23" fillId="0" borderId="0"/>
    <xf numFmtId="169" fontId="12" fillId="0" borderId="0"/>
    <xf numFmtId="0" fontId="26"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75" fillId="0" borderId="0"/>
    <xf numFmtId="169" fontId="12" fillId="0" borderId="0"/>
    <xf numFmtId="169" fontId="12" fillId="0" borderId="0"/>
    <xf numFmtId="169" fontId="12" fillId="0" borderId="0"/>
    <xf numFmtId="169" fontId="12"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5" fillId="0" borderId="0"/>
    <xf numFmtId="169" fontId="12" fillId="0" borderId="0"/>
    <xf numFmtId="169" fontId="12" fillId="0" borderId="0"/>
    <xf numFmtId="169" fontId="75" fillId="0" borderId="0"/>
    <xf numFmtId="0"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12" fillId="0" borderId="0"/>
    <xf numFmtId="169" fontId="12" fillId="0" borderId="0"/>
    <xf numFmtId="169" fontId="7" fillId="0" borderId="0"/>
    <xf numFmtId="169" fontId="7" fillId="0" borderId="0"/>
    <xf numFmtId="169" fontId="7" fillId="0" borderId="0"/>
    <xf numFmtId="169" fontId="7" fillId="0" borderId="0"/>
    <xf numFmtId="169" fontId="7" fillId="0" borderId="0"/>
    <xf numFmtId="169" fontId="7" fillId="0" borderId="0"/>
    <xf numFmtId="169" fontId="7"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7"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26"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0" fontId="26"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26"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0" fontId="12" fillId="72"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12" fillId="72" borderId="26" applyNumberFormat="0" applyFont="0" applyAlignment="0" applyProtection="0"/>
    <xf numFmtId="0"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12" fillId="72" borderId="26" applyNumberFormat="0" applyFont="0" applyAlignment="0" applyProtection="0"/>
    <xf numFmtId="0"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26"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0" fontId="12" fillId="72"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26"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26"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26"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7" fillId="9" borderId="10"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0"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17"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7" fillId="9" borderId="10" applyNumberFormat="0" applyFont="0" applyAlignment="0" applyProtection="0"/>
    <xf numFmtId="0"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23" fillId="9" borderId="10"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12"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0" fontId="12" fillId="40" borderId="26"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23" fillId="9" borderId="10"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5" fillId="40" borderId="26" applyNumberFormat="0" applyFon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7" fillId="3" borderId="6"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7" fillId="3" borderId="6"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0" fontId="76" fillId="43"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169" fontId="76" fillId="49" borderId="27" applyNumberFormat="0" applyAlignment="0" applyProtection="0"/>
    <xf numFmtId="9" fontId="2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2" fillId="78" borderId="5">
      <alignment vertical="center"/>
      <protection locked="0"/>
    </xf>
    <xf numFmtId="4" fontId="78" fillId="47" borderId="28" applyNumberFormat="0" applyProtection="0">
      <alignment vertical="center"/>
    </xf>
    <xf numFmtId="4" fontId="78" fillId="47" borderId="28" applyNumberFormat="0" applyProtection="0">
      <alignment vertical="center"/>
    </xf>
    <xf numFmtId="4" fontId="78" fillId="47" borderId="28" applyNumberFormat="0" applyProtection="0">
      <alignment vertical="center"/>
    </xf>
    <xf numFmtId="4" fontId="78" fillId="47" borderId="28" applyNumberFormat="0" applyProtection="0">
      <alignment vertical="center"/>
    </xf>
    <xf numFmtId="4" fontId="78" fillId="47" borderId="28" applyNumberFormat="0" applyProtection="0">
      <alignment vertical="center"/>
    </xf>
    <xf numFmtId="4" fontId="78" fillId="47" borderId="28" applyNumberFormat="0" applyProtection="0">
      <alignment vertical="center"/>
    </xf>
    <xf numFmtId="4" fontId="78" fillId="47" borderId="28" applyNumberFormat="0" applyProtection="0">
      <alignment vertical="center"/>
    </xf>
    <xf numFmtId="4" fontId="78"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9" fillId="47" borderId="28" applyNumberFormat="0" applyProtection="0">
      <alignment vertical="center"/>
    </xf>
    <xf numFmtId="4" fontId="78" fillId="47" borderId="28" applyNumberFormat="0" applyProtection="0">
      <alignment horizontal="left" vertical="center" indent="1"/>
    </xf>
    <xf numFmtId="4" fontId="78" fillId="47" borderId="28" applyNumberFormat="0" applyProtection="0">
      <alignment horizontal="left" vertical="center" indent="1"/>
    </xf>
    <xf numFmtId="4" fontId="78" fillId="47" borderId="28" applyNumberFormat="0" applyProtection="0">
      <alignment horizontal="left" vertical="center" indent="1"/>
    </xf>
    <xf numFmtId="4" fontId="78" fillId="47" borderId="28" applyNumberFormat="0" applyProtection="0">
      <alignment horizontal="left" vertical="center" indent="1"/>
    </xf>
    <xf numFmtId="4" fontId="78" fillId="47" borderId="28" applyNumberFormat="0" applyProtection="0">
      <alignment horizontal="left" vertical="center" indent="1"/>
    </xf>
    <xf numFmtId="4" fontId="78" fillId="47" borderId="28" applyNumberFormat="0" applyProtection="0">
      <alignment horizontal="left" vertical="center" indent="1"/>
    </xf>
    <xf numFmtId="4" fontId="78" fillId="47" borderId="28" applyNumberFormat="0" applyProtection="0">
      <alignment horizontal="left" vertical="center" indent="1"/>
    </xf>
    <xf numFmtId="4" fontId="78" fillId="47" borderId="28" applyNumberFormat="0" applyProtection="0">
      <alignment horizontal="left" vertical="center" indent="1"/>
    </xf>
    <xf numFmtId="0" fontId="78" fillId="47" borderId="28" applyNumberFormat="0" applyProtection="0">
      <alignment horizontal="left" vertical="top" indent="1"/>
    </xf>
    <xf numFmtId="0" fontId="78" fillId="47" borderId="28" applyNumberFormat="0" applyProtection="0">
      <alignment horizontal="left" vertical="top" indent="1"/>
    </xf>
    <xf numFmtId="0" fontId="78" fillId="47" borderId="28" applyNumberFormat="0" applyProtection="0">
      <alignment horizontal="left" vertical="top" indent="1"/>
    </xf>
    <xf numFmtId="0" fontId="78" fillId="47" borderId="28" applyNumberFormat="0" applyProtection="0">
      <alignment horizontal="left" vertical="top" indent="1"/>
    </xf>
    <xf numFmtId="0" fontId="78" fillId="47" borderId="28" applyNumberFormat="0" applyProtection="0">
      <alignment horizontal="left" vertical="top" indent="1"/>
    </xf>
    <xf numFmtId="0" fontId="78" fillId="47" borderId="28" applyNumberFormat="0" applyProtection="0">
      <alignment horizontal="left" vertical="top" indent="1"/>
    </xf>
    <xf numFmtId="0" fontId="78" fillId="47" borderId="28" applyNumberFormat="0" applyProtection="0">
      <alignment horizontal="left" vertical="top" indent="1"/>
    </xf>
    <xf numFmtId="0" fontId="78" fillId="47" borderId="28" applyNumberFormat="0" applyProtection="0">
      <alignment horizontal="left" vertical="top" indent="1"/>
    </xf>
    <xf numFmtId="4" fontId="78" fillId="36" borderId="0" applyNumberFormat="0" applyProtection="0">
      <alignment horizontal="left" vertical="center" indent="1"/>
    </xf>
    <xf numFmtId="4" fontId="23" fillId="37" borderId="28" applyNumberFormat="0" applyProtection="0">
      <alignment horizontal="right" vertical="center"/>
    </xf>
    <xf numFmtId="4" fontId="23" fillId="37" borderId="28" applyNumberFormat="0" applyProtection="0">
      <alignment horizontal="right" vertical="center"/>
    </xf>
    <xf numFmtId="4" fontId="23" fillId="37" borderId="28" applyNumberFormat="0" applyProtection="0">
      <alignment horizontal="right" vertical="center"/>
    </xf>
    <xf numFmtId="4" fontId="23" fillId="37" borderId="28" applyNumberFormat="0" applyProtection="0">
      <alignment horizontal="right" vertical="center"/>
    </xf>
    <xf numFmtId="4" fontId="23" fillId="37" borderId="28" applyNumberFormat="0" applyProtection="0">
      <alignment horizontal="right" vertical="center"/>
    </xf>
    <xf numFmtId="4" fontId="23" fillId="37" borderId="28" applyNumberFormat="0" applyProtection="0">
      <alignment horizontal="right" vertical="center"/>
    </xf>
    <xf numFmtId="4" fontId="23" fillId="37" borderId="28" applyNumberFormat="0" applyProtection="0">
      <alignment horizontal="right" vertical="center"/>
    </xf>
    <xf numFmtId="4" fontId="23" fillId="37"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38"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65"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0"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5"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52"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48"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83"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23" fillId="46" borderId="28" applyNumberFormat="0" applyProtection="0">
      <alignment horizontal="right" vertical="center"/>
    </xf>
    <xf numFmtId="4" fontId="78" fillId="84" borderId="29" applyNumberFormat="0" applyProtection="0">
      <alignment horizontal="left" vertical="center" indent="1"/>
    </xf>
    <xf numFmtId="4" fontId="23" fillId="85" borderId="0" applyNumberFormat="0" applyProtection="0">
      <alignment horizontal="left" vertical="center" indent="1"/>
    </xf>
    <xf numFmtId="4" fontId="80" fillId="45" borderId="0" applyNumberFormat="0" applyProtection="0">
      <alignment horizontal="left" vertical="center" indent="1"/>
    </xf>
    <xf numFmtId="4" fontId="80" fillId="45" borderId="0" applyNumberFormat="0" applyProtection="0">
      <alignment horizontal="left" vertical="center" indent="1"/>
    </xf>
    <xf numFmtId="4" fontId="80" fillId="45" borderId="0" applyNumberFormat="0" applyProtection="0">
      <alignment horizontal="left" vertical="center" indent="1"/>
    </xf>
    <xf numFmtId="4" fontId="80" fillId="45" borderId="0" applyNumberFormat="0" applyProtection="0">
      <alignment horizontal="left" vertical="center" indent="1"/>
    </xf>
    <xf numFmtId="4" fontId="23" fillId="36" borderId="28" applyNumberFormat="0" applyProtection="0">
      <alignment horizontal="right" vertical="center"/>
    </xf>
    <xf numFmtId="4" fontId="23" fillId="36" borderId="28" applyNumberFormat="0" applyProtection="0">
      <alignment horizontal="right" vertical="center"/>
    </xf>
    <xf numFmtId="4" fontId="23" fillId="36" borderId="28" applyNumberFormat="0" applyProtection="0">
      <alignment horizontal="right" vertical="center"/>
    </xf>
    <xf numFmtId="4" fontId="23" fillId="36" borderId="28" applyNumberFormat="0" applyProtection="0">
      <alignment horizontal="right" vertical="center"/>
    </xf>
    <xf numFmtId="4" fontId="23" fillId="36" borderId="28" applyNumberFormat="0" applyProtection="0">
      <alignment horizontal="right" vertical="center"/>
    </xf>
    <xf numFmtId="4" fontId="23" fillId="36" borderId="28" applyNumberFormat="0" applyProtection="0">
      <alignment horizontal="right" vertical="center"/>
    </xf>
    <xf numFmtId="4" fontId="23" fillId="36" borderId="28" applyNumberFormat="0" applyProtection="0">
      <alignment horizontal="right" vertical="center"/>
    </xf>
    <xf numFmtId="4" fontId="23" fillId="36" borderId="28" applyNumberFormat="0" applyProtection="0">
      <alignment horizontal="right" vertical="center"/>
    </xf>
    <xf numFmtId="4" fontId="23" fillId="85" borderId="0" applyNumberFormat="0" applyProtection="0">
      <alignment horizontal="left" vertical="center" indent="1"/>
    </xf>
    <xf numFmtId="4" fontId="23" fillId="85" borderId="0" applyNumberFormat="0" applyProtection="0">
      <alignment horizontal="left" vertical="center" indent="1"/>
    </xf>
    <xf numFmtId="4" fontId="23" fillId="85" borderId="0" applyNumberFormat="0" applyProtection="0">
      <alignment horizontal="left" vertical="center" indent="1"/>
    </xf>
    <xf numFmtId="4" fontId="23" fillId="85" borderId="0" applyNumberFormat="0" applyProtection="0">
      <alignment horizontal="left" vertical="center" indent="1"/>
    </xf>
    <xf numFmtId="4" fontId="23" fillId="36" borderId="0" applyNumberFormat="0" applyProtection="0">
      <alignment horizontal="left" vertical="center" indent="1"/>
    </xf>
    <xf numFmtId="4" fontId="23" fillId="36" borderId="0" applyNumberFormat="0" applyProtection="0">
      <alignment horizontal="left" vertical="center" indent="1"/>
    </xf>
    <xf numFmtId="4" fontId="23" fillId="36" borderId="0" applyNumberFormat="0" applyProtection="0">
      <alignment horizontal="left" vertical="center" indent="1"/>
    </xf>
    <xf numFmtId="4" fontId="23" fillId="36" borderId="0"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center"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45" borderId="28" applyNumberFormat="0" applyProtection="0">
      <alignment horizontal="left" vertical="top"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center"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6" borderId="28" applyNumberFormat="0" applyProtection="0">
      <alignment horizontal="left" vertical="top"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center"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35" borderId="28" applyNumberFormat="0" applyProtection="0">
      <alignment horizontal="left" vertical="top"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center"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85" borderId="28" applyNumberFormat="0" applyProtection="0">
      <alignment horizontal="left" vertical="top" indent="1"/>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0" fontId="12" fillId="43" borderId="3" applyNumberFormat="0">
      <protection locked="0"/>
    </xf>
    <xf numFmtId="4" fontId="23" fillId="40" borderId="28" applyNumberFormat="0" applyProtection="0">
      <alignment vertical="center"/>
    </xf>
    <xf numFmtId="4" fontId="23" fillId="40" borderId="28" applyNumberFormat="0" applyProtection="0">
      <alignment vertical="center"/>
    </xf>
    <xf numFmtId="4" fontId="23" fillId="40" borderId="28" applyNumberFormat="0" applyProtection="0">
      <alignment vertical="center"/>
    </xf>
    <xf numFmtId="4" fontId="23" fillId="40" borderId="28" applyNumberFormat="0" applyProtection="0">
      <alignment vertical="center"/>
    </xf>
    <xf numFmtId="4" fontId="23" fillId="40" borderId="28" applyNumberFormat="0" applyProtection="0">
      <alignment vertical="center"/>
    </xf>
    <xf numFmtId="4" fontId="23" fillId="40" borderId="28" applyNumberFormat="0" applyProtection="0">
      <alignment vertical="center"/>
    </xf>
    <xf numFmtId="4" fontId="23" fillId="40" borderId="28" applyNumberFormat="0" applyProtection="0">
      <alignment vertical="center"/>
    </xf>
    <xf numFmtId="4" fontId="23"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81" fillId="40" borderId="28" applyNumberFormat="0" applyProtection="0">
      <alignment vertical="center"/>
    </xf>
    <xf numFmtId="4" fontId="23" fillId="40" borderId="28" applyNumberFormat="0" applyProtection="0">
      <alignment horizontal="left" vertical="center" indent="1"/>
    </xf>
    <xf numFmtId="4" fontId="23" fillId="40" borderId="28" applyNumberFormat="0" applyProtection="0">
      <alignment horizontal="left" vertical="center" indent="1"/>
    </xf>
    <xf numFmtId="4" fontId="23" fillId="40" borderId="28" applyNumberFormat="0" applyProtection="0">
      <alignment horizontal="left" vertical="center" indent="1"/>
    </xf>
    <xf numFmtId="4" fontId="23" fillId="40" borderId="28" applyNumberFormat="0" applyProtection="0">
      <alignment horizontal="left" vertical="center" indent="1"/>
    </xf>
    <xf numFmtId="4" fontId="23" fillId="40" borderId="28" applyNumberFormat="0" applyProtection="0">
      <alignment horizontal="left" vertical="center" indent="1"/>
    </xf>
    <xf numFmtId="4" fontId="23" fillId="40" borderId="28" applyNumberFormat="0" applyProtection="0">
      <alignment horizontal="left" vertical="center" indent="1"/>
    </xf>
    <xf numFmtId="4" fontId="23" fillId="40" borderId="28" applyNumberFormat="0" applyProtection="0">
      <alignment horizontal="left" vertical="center" indent="1"/>
    </xf>
    <xf numFmtId="4" fontId="23" fillId="40" borderId="28" applyNumberFormat="0" applyProtection="0">
      <alignment horizontal="left" vertical="center" indent="1"/>
    </xf>
    <xf numFmtId="0" fontId="23" fillId="40" borderId="28" applyNumberFormat="0" applyProtection="0">
      <alignment horizontal="left" vertical="top" indent="1"/>
    </xf>
    <xf numFmtId="0" fontId="23" fillId="40" borderId="28" applyNumberFormat="0" applyProtection="0">
      <alignment horizontal="left" vertical="top" indent="1"/>
    </xf>
    <xf numFmtId="0" fontId="23" fillId="40" borderId="28" applyNumberFormat="0" applyProtection="0">
      <alignment horizontal="left" vertical="top" indent="1"/>
    </xf>
    <xf numFmtId="0" fontId="23" fillId="40" borderId="28" applyNumberFormat="0" applyProtection="0">
      <alignment horizontal="left" vertical="top" indent="1"/>
    </xf>
    <xf numFmtId="0" fontId="23" fillId="40" borderId="28" applyNumberFormat="0" applyProtection="0">
      <alignment horizontal="left" vertical="top" indent="1"/>
    </xf>
    <xf numFmtId="0" fontId="23" fillId="40" borderId="28" applyNumberFormat="0" applyProtection="0">
      <alignment horizontal="left" vertical="top" indent="1"/>
    </xf>
    <xf numFmtId="0" fontId="23" fillId="40" borderId="28" applyNumberFormat="0" applyProtection="0">
      <alignment horizontal="left" vertical="top" indent="1"/>
    </xf>
    <xf numFmtId="0" fontId="23" fillId="40" borderId="28" applyNumberFormat="0" applyProtection="0">
      <alignment horizontal="left" vertical="top" indent="1"/>
    </xf>
    <xf numFmtId="4" fontId="23" fillId="85" borderId="28" applyNumberFormat="0" applyProtection="0">
      <alignment horizontal="right" vertical="center"/>
    </xf>
    <xf numFmtId="4" fontId="23" fillId="85" borderId="28" applyNumberFormat="0" applyProtection="0">
      <alignment horizontal="right" vertical="center"/>
    </xf>
    <xf numFmtId="4" fontId="23" fillId="85" borderId="28" applyNumberFormat="0" applyProtection="0">
      <alignment horizontal="right" vertical="center"/>
    </xf>
    <xf numFmtId="4" fontId="23" fillId="85" borderId="28" applyNumberFormat="0" applyProtection="0">
      <alignment horizontal="right" vertical="center"/>
    </xf>
    <xf numFmtId="4" fontId="23" fillId="85" borderId="28" applyNumberFormat="0" applyProtection="0">
      <alignment horizontal="right" vertical="center"/>
    </xf>
    <xf numFmtId="4" fontId="23" fillId="85" borderId="28" applyNumberFormat="0" applyProtection="0">
      <alignment horizontal="right" vertical="center"/>
    </xf>
    <xf numFmtId="4" fontId="23" fillId="85" borderId="28" applyNumberFormat="0" applyProtection="0">
      <alignment horizontal="right" vertical="center"/>
    </xf>
    <xf numFmtId="4" fontId="23"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81" fillId="85" borderId="28" applyNumberFormat="0" applyProtection="0">
      <alignment horizontal="right" vertical="center"/>
    </xf>
    <xf numFmtId="4" fontId="23" fillId="36" borderId="28" applyNumberFormat="0" applyProtection="0">
      <alignment horizontal="left" vertical="center" indent="1"/>
    </xf>
    <xf numFmtId="4" fontId="23" fillId="36" borderId="28" applyNumberFormat="0" applyProtection="0">
      <alignment horizontal="left" vertical="center" indent="1"/>
    </xf>
    <xf numFmtId="4" fontId="23" fillId="36" borderId="28" applyNumberFormat="0" applyProtection="0">
      <alignment horizontal="left" vertical="center" indent="1"/>
    </xf>
    <xf numFmtId="4" fontId="23" fillId="36" borderId="28" applyNumberFormat="0" applyProtection="0">
      <alignment horizontal="left" vertical="center" indent="1"/>
    </xf>
    <xf numFmtId="4" fontId="23" fillId="36" borderId="28" applyNumberFormat="0" applyProtection="0">
      <alignment horizontal="left" vertical="center" indent="1"/>
    </xf>
    <xf numFmtId="4" fontId="23" fillId="36" borderId="28" applyNumberFormat="0" applyProtection="0">
      <alignment horizontal="left" vertical="center" indent="1"/>
    </xf>
    <xf numFmtId="4" fontId="23" fillId="36" borderId="28" applyNumberFormat="0" applyProtection="0">
      <alignment horizontal="left" vertical="center" indent="1"/>
    </xf>
    <xf numFmtId="4" fontId="23" fillId="36" borderId="28" applyNumberFormat="0" applyProtection="0">
      <alignment horizontal="left" vertical="center" indent="1"/>
    </xf>
    <xf numFmtId="0" fontId="23" fillId="36" borderId="28" applyNumberFormat="0" applyProtection="0">
      <alignment horizontal="left" vertical="top" indent="1"/>
    </xf>
    <xf numFmtId="0" fontId="23" fillId="36" borderId="28" applyNumberFormat="0" applyProtection="0">
      <alignment horizontal="left" vertical="top" indent="1"/>
    </xf>
    <xf numFmtId="0" fontId="23" fillId="36" borderId="28" applyNumberFormat="0" applyProtection="0">
      <alignment horizontal="left" vertical="top" indent="1"/>
    </xf>
    <xf numFmtId="0" fontId="23" fillId="36" borderId="28" applyNumberFormat="0" applyProtection="0">
      <alignment horizontal="left" vertical="top" indent="1"/>
    </xf>
    <xf numFmtId="0" fontId="23" fillId="36" borderId="28" applyNumberFormat="0" applyProtection="0">
      <alignment horizontal="left" vertical="top" indent="1"/>
    </xf>
    <xf numFmtId="0" fontId="23" fillId="36" borderId="28" applyNumberFormat="0" applyProtection="0">
      <alignment horizontal="left" vertical="top" indent="1"/>
    </xf>
    <xf numFmtId="0" fontId="23" fillId="36" borderId="28" applyNumberFormat="0" applyProtection="0">
      <alignment horizontal="left" vertical="top" indent="1"/>
    </xf>
    <xf numFmtId="0" fontId="23" fillId="36" borderId="28" applyNumberFormat="0" applyProtection="0">
      <alignment horizontal="left" vertical="top" indent="1"/>
    </xf>
    <xf numFmtId="4" fontId="82" fillId="86" borderId="0" applyNumberFormat="0" applyProtection="0">
      <alignment horizontal="left" vertical="center" indent="1"/>
    </xf>
    <xf numFmtId="4" fontId="82" fillId="86" borderId="0" applyNumberFormat="0" applyProtection="0">
      <alignment horizontal="left" vertical="center" indent="1"/>
    </xf>
    <xf numFmtId="4" fontId="82" fillId="86" borderId="0" applyNumberFormat="0" applyProtection="0">
      <alignment horizontal="left" vertical="center" indent="1"/>
    </xf>
    <xf numFmtId="4" fontId="82" fillId="86" borderId="0" applyNumberFormat="0" applyProtection="0">
      <alignment horizontal="left" vertical="center" indent="1"/>
    </xf>
    <xf numFmtId="4" fontId="82" fillId="86" borderId="0" applyNumberFormat="0" applyProtection="0">
      <alignment horizontal="left" vertical="center" indent="1"/>
    </xf>
    <xf numFmtId="4" fontId="83" fillId="85" borderId="28" applyNumberFormat="0" applyProtection="0">
      <alignment horizontal="right" vertical="center"/>
    </xf>
    <xf numFmtId="4" fontId="83" fillId="85" borderId="28" applyNumberFormat="0" applyProtection="0">
      <alignment horizontal="right" vertical="center"/>
    </xf>
    <xf numFmtId="4" fontId="83" fillId="85" borderId="28" applyNumberFormat="0" applyProtection="0">
      <alignment horizontal="right" vertical="center"/>
    </xf>
    <xf numFmtId="4" fontId="83" fillId="85" borderId="28" applyNumberFormat="0" applyProtection="0">
      <alignment horizontal="right" vertical="center"/>
    </xf>
    <xf numFmtId="4" fontId="83" fillId="85" borderId="28" applyNumberFormat="0" applyProtection="0">
      <alignment horizontal="right" vertical="center"/>
    </xf>
    <xf numFmtId="4" fontId="83" fillId="85" borderId="28" applyNumberFormat="0" applyProtection="0">
      <alignment horizontal="right" vertical="center"/>
    </xf>
    <xf numFmtId="4" fontId="83" fillId="85" borderId="28" applyNumberFormat="0" applyProtection="0">
      <alignment horizontal="right" vertical="center"/>
    </xf>
    <xf numFmtId="4" fontId="83" fillId="85" borderId="28" applyNumberFormat="0" applyProtection="0">
      <alignment horizontal="right" vertical="center"/>
    </xf>
    <xf numFmtId="0" fontId="84" fillId="0" borderId="0" applyNumberFormat="0" applyFill="0" applyBorder="0" applyAlignment="0" applyProtection="0"/>
    <xf numFmtId="169" fontId="12" fillId="0" borderId="0" applyFont="0" applyFill="0" applyBorder="0" applyAlignment="0" applyProtection="0"/>
    <xf numFmtId="169" fontId="12" fillId="0" borderId="0"/>
    <xf numFmtId="0" fontId="12" fillId="0" borderId="0"/>
    <xf numFmtId="169" fontId="12" fillId="0" borderId="0"/>
    <xf numFmtId="0" fontId="12" fillId="0" borderId="0"/>
    <xf numFmtId="0" fontId="12" fillId="0" borderId="0"/>
    <xf numFmtId="0" fontId="12" fillId="0" borderId="0" applyFont="0" applyFill="0" applyBorder="0" applyAlignment="0" applyProtection="0"/>
    <xf numFmtId="0" fontId="7" fillId="0" borderId="0" applyFont="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1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14"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85" fillId="0" borderId="0" applyNumberFormat="0" applyFill="0" applyBorder="0" applyAlignment="0" applyProtection="0"/>
    <xf numFmtId="169" fontId="85" fillId="0" borderId="0" applyNumberFormat="0" applyFill="0" applyBorder="0" applyAlignment="0" applyProtection="0"/>
    <xf numFmtId="0" fontId="84" fillId="0" borderId="0" applyNumberFormat="0" applyFill="0" applyBorder="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2"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18" fillId="0" borderId="1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18" fillId="0" borderId="1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0" fontId="47" fillId="0" borderId="31"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47" fillId="0" borderId="30" applyNumberFormat="0" applyFill="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86"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86"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169" fontId="70" fillId="0" borderId="0" applyNumberFormat="0" applyFill="0" applyBorder="0" applyAlignment="0" applyProtection="0"/>
    <xf numFmtId="169" fontId="70" fillId="0" borderId="0" applyNumberFormat="0" applyFill="0" applyBorder="0" applyAlignment="0" applyProtection="0"/>
    <xf numFmtId="0" fontId="70" fillId="0" borderId="0" applyNumberFormat="0" applyFill="0" applyBorder="0" applyAlignment="0" applyProtection="0"/>
    <xf numFmtId="0" fontId="15" fillId="0" borderId="0"/>
    <xf numFmtId="0" fontId="13" fillId="0" borderId="0" applyNumberFormat="0" applyFill="0" applyBorder="0" applyAlignment="0" applyProtection="0"/>
    <xf numFmtId="0" fontId="7" fillId="0" borderId="0"/>
    <xf numFmtId="0" fontId="12" fillId="0" borderId="0"/>
    <xf numFmtId="165" fontId="12" fillId="0" borderId="0" applyFont="0" applyFill="0" applyBorder="0" applyAlignment="0" applyProtection="0"/>
    <xf numFmtId="166"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12" fillId="0" borderId="0" applyFont="0" applyFill="0" applyBorder="0" applyAlignment="0" applyProtection="0"/>
    <xf numFmtId="9" fontId="12"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46" fillId="0" borderId="0" applyFont="0" applyFill="0" applyBorder="0" applyAlignment="0" applyProtection="0"/>
    <xf numFmtId="166" fontId="4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9" fontId="12" fillId="0" borderId="0"/>
    <xf numFmtId="9" fontId="12"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5" fontId="7"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9" fontId="12" fillId="0" borderId="0"/>
    <xf numFmtId="0" fontId="12" fillId="0" borderId="0"/>
    <xf numFmtId="169" fontId="12" fillId="0" borderId="0"/>
    <xf numFmtId="0" fontId="12" fillId="0" borderId="0"/>
    <xf numFmtId="169" fontId="12" fillId="0" borderId="0"/>
    <xf numFmtId="0" fontId="12" fillId="0" borderId="0"/>
    <xf numFmtId="169" fontId="12" fillId="0" borderId="0"/>
    <xf numFmtId="172" fontId="26" fillId="0" borderId="0"/>
    <xf numFmtId="172" fontId="26" fillId="0" borderId="0"/>
    <xf numFmtId="9" fontId="1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2" fillId="0" borderId="0" applyFont="0" applyFill="0" applyBorder="0" applyAlignment="0" applyProtection="0"/>
    <xf numFmtId="0" fontId="7" fillId="0" borderId="0"/>
    <xf numFmtId="0" fontId="76" fillId="49" borderId="36" applyNumberFormat="0" applyAlignment="0" applyProtection="0"/>
    <xf numFmtId="0" fontId="12" fillId="43" borderId="33" applyNumberFormat="0">
      <protection locked="0"/>
    </xf>
    <xf numFmtId="0" fontId="76" fillId="43" borderId="36" applyNumberFormat="0" applyAlignment="0" applyProtection="0"/>
    <xf numFmtId="0" fontId="12" fillId="40" borderId="35" applyNumberFormat="0" applyFont="0" applyAlignment="0" applyProtection="0"/>
    <xf numFmtId="0" fontId="39" fillId="43" borderId="34" applyNumberFormat="0" applyAlignment="0" applyProtection="0"/>
    <xf numFmtId="0" fontId="12" fillId="78" borderId="12">
      <alignment horizontal="center" vertical="center"/>
      <protection locked="0"/>
    </xf>
    <xf numFmtId="0" fontId="76" fillId="43" borderId="36" applyNumberFormat="0" applyAlignment="0" applyProtection="0"/>
    <xf numFmtId="0" fontId="12" fillId="43" borderId="33" applyNumberFormat="0">
      <protection locked="0"/>
    </xf>
    <xf numFmtId="0" fontId="66" fillId="47" borderId="34" applyNumberFormat="0" applyAlignment="0" applyProtection="0"/>
    <xf numFmtId="0" fontId="76" fillId="43" borderId="36" applyNumberFormat="0" applyAlignment="0" applyProtection="0"/>
    <xf numFmtId="0" fontId="47" fillId="0" borderId="37" applyNumberFormat="0" applyFill="0" applyAlignment="0" applyProtection="0"/>
    <xf numFmtId="0" fontId="76" fillId="43" borderId="36" applyNumberFormat="0" applyAlignment="0" applyProtection="0"/>
    <xf numFmtId="0" fontId="7" fillId="0" borderId="0"/>
    <xf numFmtId="0" fontId="76" fillId="49" borderId="36" applyNumberFormat="0" applyAlignment="0" applyProtection="0"/>
    <xf numFmtId="165" fontId="15"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0" fontId="16" fillId="20" borderId="0" applyNumberFormat="0" applyBorder="0" applyAlignment="0" applyProtection="0"/>
    <xf numFmtId="0" fontId="12" fillId="0" borderId="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165" fontId="12" fillId="0" borderId="0" applyFont="0" applyFill="0" applyBorder="0" applyAlignment="0" applyProtection="0"/>
    <xf numFmtId="0" fontId="7" fillId="0" borderId="0"/>
    <xf numFmtId="0" fontId="6" fillId="0" borderId="0"/>
    <xf numFmtId="0" fontId="5"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7" fillId="0" borderId="0"/>
    <xf numFmtId="165" fontId="7" fillId="0" borderId="0" applyFont="0" applyFill="0" applyBorder="0" applyAlignment="0" applyProtection="0"/>
    <xf numFmtId="9" fontId="7" fillId="0" borderId="0" applyFont="0" applyFill="0" applyBorder="0" applyAlignment="0" applyProtection="0"/>
    <xf numFmtId="0" fontId="1" fillId="0" borderId="0"/>
    <xf numFmtId="0" fontId="108" fillId="2" borderId="1" applyNumberFormat="0" applyAlignment="0" applyProtection="0"/>
    <xf numFmtId="0" fontId="13" fillId="0" borderId="0" applyNumberFormat="0" applyFill="0" applyBorder="0" applyAlignment="0" applyProtection="0"/>
    <xf numFmtId="0" fontId="1" fillId="0" borderId="0"/>
    <xf numFmtId="165" fontId="1"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xf numFmtId="165" fontId="7" fillId="0" borderId="0" applyFont="0" applyFill="0" applyBorder="0" applyAlignment="0" applyProtection="0"/>
    <xf numFmtId="0" fontId="96" fillId="8" borderId="9" applyNumberFormat="0" applyAlignment="0" applyProtection="0"/>
    <xf numFmtId="165" fontId="1" fillId="0" borderId="0" applyFont="0" applyFill="0" applyBorder="0" applyAlignment="0" applyProtection="0"/>
    <xf numFmtId="0" fontId="1" fillId="0" borderId="0"/>
    <xf numFmtId="0" fontId="7" fillId="0" borderId="0"/>
    <xf numFmtId="166" fontId="1" fillId="0" borderId="0" applyFont="0" applyFill="0" applyBorder="0" applyAlignment="0" applyProtection="0"/>
    <xf numFmtId="0" fontId="117" fillId="0" borderId="0"/>
    <xf numFmtId="0" fontId="1" fillId="0" borderId="0"/>
    <xf numFmtId="0" fontId="7" fillId="0" borderId="0"/>
    <xf numFmtId="0" fontId="7" fillId="0" borderId="0"/>
    <xf numFmtId="0" fontId="118" fillId="0" borderId="0"/>
    <xf numFmtId="0" fontId="118" fillId="0" borderId="0"/>
    <xf numFmtId="0" fontId="118" fillId="0" borderId="0"/>
    <xf numFmtId="0" fontId="118" fillId="0" borderId="0"/>
    <xf numFmtId="0" fontId="118" fillId="0" borderId="0"/>
  </cellStyleXfs>
  <cellXfs count="630">
    <xf numFmtId="0" fontId="0" fillId="0" borderId="0" xfId="0"/>
    <xf numFmtId="0" fontId="0" fillId="4" borderId="0" xfId="0" applyFill="1"/>
    <xf numFmtId="0" fontId="11" fillId="4" borderId="0" xfId="55622" applyFont="1" applyFill="1" applyAlignment="1">
      <alignment wrapText="1"/>
    </xf>
    <xf numFmtId="0" fontId="6" fillId="0" borderId="0" xfId="55622"/>
    <xf numFmtId="0" fontId="11" fillId="4" borderId="0" xfId="55622" applyFont="1" applyFill="1" applyAlignment="1">
      <alignment vertical="center"/>
    </xf>
    <xf numFmtId="0" fontId="11" fillId="4" borderId="0" xfId="55622" applyFont="1" applyFill="1"/>
    <xf numFmtId="0" fontId="87" fillId="4" borderId="0" xfId="0" applyFont="1" applyFill="1"/>
    <xf numFmtId="0" fontId="87" fillId="0" borderId="0" xfId="0" applyFont="1"/>
    <xf numFmtId="0" fontId="88" fillId="4" borderId="0" xfId="2" applyFont="1" applyFill="1"/>
    <xf numFmtId="0" fontId="89" fillId="4" borderId="0" xfId="0" applyFont="1" applyFill="1"/>
    <xf numFmtId="0" fontId="92" fillId="4" borderId="0" xfId="2" applyFont="1" applyFill="1"/>
    <xf numFmtId="0" fontId="0" fillId="90" borderId="0" xfId="0" applyFill="1"/>
    <xf numFmtId="0" fontId="93" fillId="90" borderId="0" xfId="0" applyFont="1" applyFill="1"/>
    <xf numFmtId="9" fontId="90" fillId="4" borderId="0" xfId="1" applyNumberFormat="1" applyFont="1" applyFill="1" applyBorder="1"/>
    <xf numFmtId="0" fontId="87" fillId="91" borderId="0" xfId="0" applyFont="1" applyFill="1"/>
    <xf numFmtId="0" fontId="94" fillId="91" borderId="0" xfId="0" applyFont="1" applyFill="1" applyAlignment="1">
      <alignment horizontal="left"/>
    </xf>
    <xf numFmtId="9" fontId="90" fillId="91" borderId="0" xfId="1" applyNumberFormat="1" applyFont="1" applyFill="1" applyBorder="1"/>
    <xf numFmtId="0" fontId="88" fillId="91" borderId="0" xfId="2" applyFont="1" applyFill="1"/>
    <xf numFmtId="0" fontId="87" fillId="4" borderId="0" xfId="0" applyFont="1" applyFill="1" applyAlignment="1">
      <alignment horizontal="left" indent="1"/>
    </xf>
    <xf numFmtId="0" fontId="91" fillId="4" borderId="0" xfId="0" applyFont="1" applyFill="1" applyAlignment="1">
      <alignment horizontal="left"/>
    </xf>
    <xf numFmtId="9" fontId="89" fillId="4" borderId="0" xfId="1" applyNumberFormat="1" applyFont="1" applyFill="1" applyBorder="1"/>
    <xf numFmtId="0" fontId="89" fillId="4" borderId="0" xfId="0" applyFont="1" applyFill="1" applyAlignment="1">
      <alignment horizontal="right"/>
    </xf>
    <xf numFmtId="0" fontId="87" fillId="88" borderId="39" xfId="0" applyFont="1" applyFill="1" applyBorder="1" applyAlignment="1">
      <alignment horizontal="center" vertical="center" wrapText="1"/>
    </xf>
    <xf numFmtId="0" fontId="97" fillId="93" borderId="0" xfId="0" applyFont="1" applyFill="1" applyAlignment="1">
      <alignment horizontal="right" vertical="center" wrapText="1"/>
    </xf>
    <xf numFmtId="0" fontId="99" fillId="95" borderId="0" xfId="0" applyFont="1" applyFill="1" applyAlignment="1">
      <alignment horizontal="right" vertical="center" wrapText="1"/>
    </xf>
    <xf numFmtId="0" fontId="98" fillId="94" borderId="4" xfId="0" applyFont="1" applyFill="1" applyBorder="1" applyAlignment="1">
      <alignment horizontal="center" vertical="center" wrapText="1"/>
    </xf>
    <xf numFmtId="0" fontId="98" fillId="94" borderId="39" xfId="0" applyFont="1" applyFill="1" applyBorder="1" applyAlignment="1">
      <alignment horizontal="center" vertical="center" wrapText="1"/>
    </xf>
    <xf numFmtId="0" fontId="100" fillId="90" borderId="0" xfId="0" applyFont="1" applyFill="1"/>
    <xf numFmtId="0" fontId="87" fillId="90" borderId="0" xfId="0" applyFont="1" applyFill="1"/>
    <xf numFmtId="0" fontId="97" fillId="90" borderId="0" xfId="0" applyFont="1" applyFill="1"/>
    <xf numFmtId="0" fontId="87" fillId="90" borderId="0" xfId="0" applyFont="1" applyFill="1" applyAlignment="1">
      <alignment wrapText="1"/>
    </xf>
    <xf numFmtId="0" fontId="101" fillId="91" borderId="0" xfId="0" applyFont="1" applyFill="1" applyAlignment="1">
      <alignment horizontal="center" vertical="center" wrapText="1"/>
    </xf>
    <xf numFmtId="167" fontId="98" fillId="0" borderId="0" xfId="23571" applyNumberFormat="1" applyFont="1" applyAlignment="1">
      <alignment horizontal="left"/>
    </xf>
    <xf numFmtId="0" fontId="87" fillId="99" borderId="0" xfId="0" applyFont="1" applyFill="1"/>
    <xf numFmtId="0" fontId="0" fillId="99" borderId="0" xfId="0" applyFill="1"/>
    <xf numFmtId="9" fontId="89" fillId="4" borderId="0" xfId="1" applyNumberFormat="1" applyFont="1" applyFill="1" applyBorder="1" applyAlignment="1">
      <alignment horizontal="center"/>
    </xf>
    <xf numFmtId="0" fontId="94" fillId="4" borderId="0" xfId="0" applyFont="1" applyFill="1" applyAlignment="1">
      <alignment horizontal="left"/>
    </xf>
    <xf numFmtId="167" fontId="98" fillId="4" borderId="0" xfId="23571" applyNumberFormat="1" applyFont="1" applyFill="1" applyAlignment="1">
      <alignment horizontal="left"/>
    </xf>
    <xf numFmtId="0" fontId="89" fillId="4" borderId="0" xfId="1" applyFont="1" applyFill="1" applyBorder="1" applyAlignment="1">
      <alignment horizontal="left"/>
    </xf>
    <xf numFmtId="0" fontId="89" fillId="4" borderId="0" xfId="1" applyFont="1" applyFill="1" applyBorder="1" applyAlignment="1"/>
    <xf numFmtId="0" fontId="16" fillId="98" borderId="0" xfId="55625" applyFont="1" applyFill="1"/>
    <xf numFmtId="0" fontId="96" fillId="98" borderId="0" xfId="55625" applyFont="1" applyFill="1"/>
    <xf numFmtId="0" fontId="94" fillId="91" borderId="0" xfId="0" applyFont="1" applyFill="1"/>
    <xf numFmtId="0" fontId="87" fillId="4" borderId="0" xfId="0" applyFont="1" applyFill="1" applyAlignment="1">
      <alignment wrapText="1"/>
    </xf>
    <xf numFmtId="0" fontId="0" fillId="87" borderId="0" xfId="0" applyFill="1" applyAlignment="1">
      <alignment horizontal="left" wrapText="1"/>
    </xf>
    <xf numFmtId="0" fontId="0" fillId="4" borderId="0" xfId="0" applyFill="1" applyAlignment="1">
      <alignment horizontal="left"/>
    </xf>
    <xf numFmtId="0" fontId="0" fillId="97" borderId="0" xfId="0" applyFill="1" applyAlignment="1">
      <alignment horizontal="left" wrapText="1"/>
    </xf>
    <xf numFmtId="0" fontId="100" fillId="4" borderId="0" xfId="0" applyFont="1" applyFill="1"/>
    <xf numFmtId="0" fontId="87" fillId="4" borderId="0" xfId="0" applyFont="1" applyFill="1" applyAlignment="1">
      <alignment vertical="center"/>
    </xf>
    <xf numFmtId="0" fontId="3" fillId="90" borderId="0" xfId="55625" applyFont="1" applyFill="1"/>
    <xf numFmtId="0" fontId="6" fillId="4" borderId="0" xfId="55622" applyFill="1"/>
    <xf numFmtId="0" fontId="103" fillId="4" borderId="0" xfId="55622" applyFont="1" applyFill="1"/>
    <xf numFmtId="0" fontId="87" fillId="4" borderId="0" xfId="0" applyFont="1" applyFill="1" applyAlignment="1">
      <alignment horizontal="left" vertical="top" wrapText="1"/>
    </xf>
    <xf numFmtId="0" fontId="97" fillId="93" borderId="42" xfId="0" applyFont="1" applyFill="1" applyBorder="1" applyAlignment="1">
      <alignment horizontal="right" vertical="center" wrapText="1"/>
    </xf>
    <xf numFmtId="0" fontId="97" fillId="93" borderId="46" xfId="0" applyFont="1" applyFill="1" applyBorder="1" applyAlignment="1">
      <alignment horizontal="right" vertical="center" wrapText="1"/>
    </xf>
    <xf numFmtId="0" fontId="0" fillId="91" borderId="0" xfId="0" applyFill="1"/>
    <xf numFmtId="0" fontId="104" fillId="91" borderId="0" xfId="0" applyFont="1" applyFill="1"/>
    <xf numFmtId="165" fontId="104" fillId="91" borderId="0" xfId="0" applyNumberFormat="1" applyFont="1" applyFill="1"/>
    <xf numFmtId="0" fontId="105" fillId="91" borderId="0" xfId="0" applyFont="1" applyFill="1"/>
    <xf numFmtId="0" fontId="87" fillId="4" borderId="0" xfId="55628" applyFont="1" applyFill="1"/>
    <xf numFmtId="9" fontId="90" fillId="4" borderId="0" xfId="20532" applyNumberFormat="1" applyFont="1" applyFill="1" applyBorder="1"/>
    <xf numFmtId="0" fontId="88" fillId="4" borderId="0" xfId="16326" applyFont="1" applyFill="1"/>
    <xf numFmtId="0" fontId="94" fillId="91" borderId="0" xfId="55628" applyFont="1" applyFill="1" applyAlignment="1">
      <alignment horizontal="left"/>
    </xf>
    <xf numFmtId="9" fontId="90" fillId="91" borderId="0" xfId="20532" applyNumberFormat="1" applyFont="1" applyFill="1" applyBorder="1"/>
    <xf numFmtId="0" fontId="88" fillId="91" borderId="0" xfId="16326" applyFont="1" applyFill="1"/>
    <xf numFmtId="0" fontId="87" fillId="91" borderId="0" xfId="55628" applyFont="1" applyFill="1"/>
    <xf numFmtId="9" fontId="0" fillId="91" borderId="0" xfId="55630" applyFont="1" applyFill="1"/>
    <xf numFmtId="0" fontId="0" fillId="90" borderId="0" xfId="0" applyFill="1" applyAlignment="1">
      <alignment wrapText="1"/>
    </xf>
    <xf numFmtId="0" fontId="12" fillId="4" borderId="0" xfId="4" applyFill="1"/>
    <xf numFmtId="0" fontId="44" fillId="101" borderId="0" xfId="4" applyFont="1" applyFill="1"/>
    <xf numFmtId="0" fontId="96" fillId="101" borderId="0" xfId="4" applyFont="1" applyFill="1"/>
    <xf numFmtId="0" fontId="12" fillId="0" borderId="0" xfId="4"/>
    <xf numFmtId="0" fontId="20" fillId="4" borderId="0" xfId="4" applyFont="1" applyFill="1"/>
    <xf numFmtId="0" fontId="89" fillId="4" borderId="0" xfId="4" applyFont="1" applyFill="1"/>
    <xf numFmtId="0" fontId="89" fillId="0" borderId="0" xfId="4" applyFont="1"/>
    <xf numFmtId="0" fontId="91" fillId="4" borderId="0" xfId="4" applyFont="1" applyFill="1"/>
    <xf numFmtId="0" fontId="106" fillId="4" borderId="0" xfId="4" applyFont="1" applyFill="1"/>
    <xf numFmtId="0" fontId="12" fillId="87" borderId="54" xfId="30" applyFill="1" applyBorder="1" applyAlignment="1">
      <alignment wrapText="1"/>
    </xf>
    <xf numFmtId="0" fontId="12" fillId="87" borderId="41" xfId="30" applyFill="1" applyBorder="1" applyAlignment="1">
      <alignment wrapText="1"/>
    </xf>
    <xf numFmtId="0" fontId="12" fillId="87" borderId="54" xfId="4" applyFill="1" applyBorder="1"/>
    <xf numFmtId="0" fontId="12" fillId="87" borderId="41" xfId="4" applyFill="1" applyBorder="1"/>
    <xf numFmtId="0" fontId="12" fillId="87" borderId="38" xfId="4" applyFill="1" applyBorder="1"/>
    <xf numFmtId="0" fontId="12" fillId="87" borderId="40" xfId="4" applyFill="1" applyBorder="1"/>
    <xf numFmtId="167" fontId="98" fillId="4" borderId="45" xfId="23572" applyNumberFormat="1" applyFont="1" applyFill="1" applyBorder="1" applyAlignment="1">
      <alignment horizontal="left"/>
    </xf>
    <xf numFmtId="167" fontId="98" fillId="4" borderId="48" xfId="23572" applyNumberFormat="1" applyFont="1" applyFill="1" applyBorder="1" applyAlignment="1">
      <alignment horizontal="left"/>
    </xf>
    <xf numFmtId="165" fontId="0" fillId="4" borderId="0" xfId="0" applyNumberFormat="1" applyFill="1"/>
    <xf numFmtId="0" fontId="107" fillId="4" borderId="0" xfId="0" applyFont="1" applyFill="1"/>
    <xf numFmtId="165" fontId="0" fillId="4" borderId="0" xfId="55629" applyFont="1" applyFill="1"/>
    <xf numFmtId="0" fontId="102" fillId="4" borderId="0" xfId="0" applyFont="1" applyFill="1"/>
    <xf numFmtId="9" fontId="89" fillId="4" borderId="0" xfId="1" applyNumberFormat="1" applyFont="1" applyFill="1" applyBorder="1" applyAlignment="1">
      <alignment horizontal="center" vertical="center" wrapText="1"/>
    </xf>
    <xf numFmtId="9" fontId="89" fillId="4" borderId="0" xfId="1" applyNumberFormat="1" applyFont="1" applyFill="1" applyBorder="1" applyAlignment="1">
      <alignment horizontal="center" vertical="center"/>
    </xf>
    <xf numFmtId="2" fontId="87" fillId="4" borderId="0" xfId="0" applyNumberFormat="1" applyFont="1" applyFill="1"/>
    <xf numFmtId="175" fontId="0" fillId="4" borderId="0" xfId="0" applyNumberFormat="1" applyFill="1"/>
    <xf numFmtId="165" fontId="87" fillId="4" borderId="0" xfId="55629" applyFont="1" applyFill="1"/>
    <xf numFmtId="0" fontId="92" fillId="4" borderId="0" xfId="0" applyFont="1" applyFill="1" applyAlignment="1">
      <alignment horizontal="left"/>
    </xf>
    <xf numFmtId="165" fontId="0" fillId="0" borderId="0" xfId="55629" applyFont="1" applyBorder="1"/>
    <xf numFmtId="165" fontId="0" fillId="0" borderId="0" xfId="0" applyNumberFormat="1"/>
    <xf numFmtId="0" fontId="94" fillId="0" borderId="0" xfId="0" applyFont="1" applyAlignment="1">
      <alignment horizontal="left"/>
    </xf>
    <xf numFmtId="9" fontId="90" fillId="0" borderId="0" xfId="1" applyNumberFormat="1" applyFont="1" applyFill="1" applyBorder="1"/>
    <xf numFmtId="0" fontId="88" fillId="0" borderId="0" xfId="2" applyFont="1" applyFill="1"/>
    <xf numFmtId="165" fontId="0" fillId="0" borderId="0" xfId="55629" applyFont="1" applyFill="1" applyBorder="1"/>
    <xf numFmtId="0" fontId="0" fillId="0" borderId="4" xfId="0" applyBorder="1"/>
    <xf numFmtId="165" fontId="0" fillId="97" borderId="4" xfId="55629" applyFont="1" applyFill="1" applyBorder="1"/>
    <xf numFmtId="0" fontId="92" fillId="0" borderId="0" xfId="0" applyFont="1" applyAlignment="1">
      <alignment horizontal="left"/>
    </xf>
    <xf numFmtId="0" fontId="89" fillId="0" borderId="0" xfId="0" applyFont="1" applyAlignment="1">
      <alignment horizontal="left"/>
    </xf>
    <xf numFmtId="0" fontId="0" fillId="0" borderId="0" xfId="0" applyAlignment="1">
      <alignment wrapText="1"/>
    </xf>
    <xf numFmtId="165" fontId="0" fillId="0" borderId="0" xfId="55629" applyFont="1" applyFill="1"/>
    <xf numFmtId="9" fontId="89" fillId="0" borderId="0" xfId="1" applyNumberFormat="1" applyFont="1" applyFill="1" applyBorder="1" applyAlignment="1">
      <alignment horizontal="center"/>
    </xf>
    <xf numFmtId="165" fontId="89" fillId="0" borderId="0" xfId="55629" applyFont="1" applyFill="1" applyBorder="1" applyAlignment="1">
      <alignment horizontal="center"/>
    </xf>
    <xf numFmtId="0" fontId="10" fillId="0" borderId="0" xfId="0" applyFont="1"/>
    <xf numFmtId="167" fontId="91" fillId="0" borderId="0" xfId="1" applyNumberFormat="1" applyFont="1" applyFill="1" applyBorder="1" applyAlignment="1">
      <alignment horizontal="center"/>
    </xf>
    <xf numFmtId="0" fontId="88" fillId="0" borderId="0" xfId="2" applyFont="1" applyFill="1" applyBorder="1"/>
    <xf numFmtId="10" fontId="89" fillId="0" borderId="0" xfId="1" applyNumberFormat="1" applyFont="1" applyFill="1" applyBorder="1" applyAlignment="1">
      <alignment horizontal="center"/>
    </xf>
    <xf numFmtId="0" fontId="97" fillId="0" borderId="0" xfId="0" applyFont="1"/>
    <xf numFmtId="0" fontId="87" fillId="88" borderId="59" xfId="0" applyFont="1" applyFill="1" applyBorder="1" applyAlignment="1">
      <alignment horizontal="center" vertical="center" wrapText="1"/>
    </xf>
    <xf numFmtId="49" fontId="87" fillId="88" borderId="57" xfId="0" applyNumberFormat="1" applyFont="1" applyFill="1" applyBorder="1" applyAlignment="1">
      <alignment horizontal="center" vertical="center" wrapText="1"/>
    </xf>
    <xf numFmtId="0" fontId="98" fillId="100" borderId="62" xfId="0" applyFont="1" applyFill="1" applyBorder="1" applyAlignment="1">
      <alignment horizontal="right" vertical="center" wrapText="1"/>
    </xf>
    <xf numFmtId="0" fontId="97" fillId="93" borderId="62" xfId="0" applyFont="1" applyFill="1" applyBorder="1" applyAlignment="1">
      <alignment horizontal="right" vertical="center" wrapText="1"/>
    </xf>
    <xf numFmtId="17" fontId="98" fillId="100" borderId="62" xfId="0" applyNumberFormat="1" applyFont="1" applyFill="1" applyBorder="1" applyAlignment="1">
      <alignment horizontal="center" vertical="center" wrapText="1"/>
    </xf>
    <xf numFmtId="0" fontId="98" fillId="100" borderId="62" xfId="0" applyFont="1" applyFill="1" applyBorder="1" applyAlignment="1">
      <alignment horizontal="center" vertical="center" wrapText="1"/>
    </xf>
    <xf numFmtId="0" fontId="98" fillId="100" borderId="55" xfId="0" applyFont="1" applyFill="1" applyBorder="1" applyAlignment="1">
      <alignment horizontal="center" vertical="center" wrapText="1"/>
    </xf>
    <xf numFmtId="167" fontId="98" fillId="4" borderId="63" xfId="23572" applyNumberFormat="1" applyFont="1" applyFill="1" applyBorder="1" applyAlignment="1">
      <alignment horizontal="left"/>
    </xf>
    <xf numFmtId="0" fontId="87" fillId="0" borderId="61" xfId="0" applyFont="1" applyBorder="1" applyAlignment="1">
      <alignment horizontal="left" vertical="center"/>
    </xf>
    <xf numFmtId="0" fontId="87" fillId="0" borderId="62" xfId="0" applyFont="1" applyBorder="1" applyAlignment="1">
      <alignment vertical="center"/>
    </xf>
    <xf numFmtId="0" fontId="87" fillId="0" borderId="62" xfId="0" applyFont="1" applyBorder="1"/>
    <xf numFmtId="167" fontId="98" fillId="0" borderId="62" xfId="23571" applyNumberFormat="1" applyFont="1" applyBorder="1" applyAlignment="1">
      <alignment horizontal="left"/>
    </xf>
    <xf numFmtId="0" fontId="1" fillId="90" borderId="0" xfId="55625" applyFont="1" applyFill="1"/>
    <xf numFmtId="0" fontId="1" fillId="90" borderId="0" xfId="55625" applyFont="1" applyFill="1" applyAlignment="1">
      <alignment wrapText="1"/>
    </xf>
    <xf numFmtId="0" fontId="98" fillId="94" borderId="59" xfId="0" applyFont="1" applyFill="1" applyBorder="1" applyAlignment="1">
      <alignment horizontal="center" vertical="center" wrapText="1"/>
    </xf>
    <xf numFmtId="49" fontId="98" fillId="94" borderId="58" xfId="0" applyNumberFormat="1" applyFont="1" applyFill="1" applyBorder="1" applyAlignment="1">
      <alignment horizontal="center" vertical="center" wrapText="1"/>
    </xf>
    <xf numFmtId="49" fontId="98" fillId="94" borderId="59" xfId="0" applyNumberFormat="1" applyFont="1" applyFill="1" applyBorder="1" applyAlignment="1">
      <alignment horizontal="center" vertical="center" wrapText="1"/>
    </xf>
    <xf numFmtId="0" fontId="98" fillId="94" borderId="58" xfId="0" applyFont="1" applyFill="1" applyBorder="1" applyAlignment="1">
      <alignment horizontal="center" vertical="center" wrapText="1"/>
    </xf>
    <xf numFmtId="9" fontId="89" fillId="88" borderId="62" xfId="1" applyNumberFormat="1" applyFont="1" applyFill="1" applyBorder="1" applyAlignment="1">
      <alignment horizontal="center" vertical="center" wrapText="1"/>
    </xf>
    <xf numFmtId="9" fontId="89" fillId="88" borderId="62" xfId="1" applyNumberFormat="1" applyFont="1" applyFill="1" applyBorder="1" applyAlignment="1">
      <alignment horizontal="center" vertical="center"/>
    </xf>
    <xf numFmtId="0" fontId="87" fillId="88" borderId="57" xfId="0" applyFont="1" applyFill="1" applyBorder="1"/>
    <xf numFmtId="0" fontId="87" fillId="0" borderId="57" xfId="0" applyFont="1" applyBorder="1" applyAlignment="1">
      <alignment vertical="center" wrapText="1"/>
    </xf>
    <xf numFmtId="49" fontId="87" fillId="88" borderId="58" xfId="0" applyNumberFormat="1" applyFont="1" applyFill="1" applyBorder="1" applyAlignment="1">
      <alignment horizontal="center" vertical="center" wrapText="1"/>
    </xf>
    <xf numFmtId="49" fontId="87" fillId="88" borderId="59" xfId="0" applyNumberFormat="1" applyFont="1" applyFill="1" applyBorder="1" applyAlignment="1">
      <alignment horizontal="center" vertical="center" wrapText="1"/>
    </xf>
    <xf numFmtId="0" fontId="12" fillId="87" borderId="55" xfId="30" applyFill="1" applyBorder="1" applyAlignment="1">
      <alignment wrapText="1"/>
    </xf>
    <xf numFmtId="0" fontId="12" fillId="87" borderId="61" xfId="30" applyFill="1" applyBorder="1" applyAlignment="1">
      <alignment wrapText="1"/>
    </xf>
    <xf numFmtId="0" fontId="10" fillId="0" borderId="3" xfId="55622" applyFont="1" applyBorder="1"/>
    <xf numFmtId="0" fontId="11" fillId="4" borderId="3" xfId="55622" applyFont="1" applyFill="1" applyBorder="1"/>
    <xf numFmtId="14" fontId="0" fillId="0" borderId="3" xfId="55622" applyNumberFormat="1" applyFont="1" applyBorder="1" applyAlignment="1">
      <alignment horizontal="left"/>
    </xf>
    <xf numFmtId="0" fontId="0" fillId="0" borderId="3" xfId="55622" applyFont="1" applyBorder="1" applyAlignment="1">
      <alignment horizontal="left" wrapText="1"/>
    </xf>
    <xf numFmtId="0" fontId="0" fillId="0" borderId="3" xfId="55622" applyFont="1" applyBorder="1"/>
    <xf numFmtId="14" fontId="7" fillId="0" borderId="3" xfId="55622" applyNumberFormat="1" applyFont="1" applyBorder="1" applyAlignment="1">
      <alignment horizontal="left"/>
    </xf>
    <xf numFmtId="0" fontId="0" fillId="0" borderId="3" xfId="55622" applyFont="1" applyBorder="1" applyAlignment="1">
      <alignment wrapText="1"/>
    </xf>
    <xf numFmtId="0" fontId="11" fillId="4" borderId="3" xfId="55622" applyFont="1" applyFill="1" applyBorder="1" applyAlignment="1">
      <alignment wrapText="1"/>
    </xf>
    <xf numFmtId="14" fontId="11" fillId="4" borderId="3" xfId="55622" applyNumberFormat="1" applyFont="1" applyFill="1" applyBorder="1" applyAlignment="1">
      <alignment horizontal="left" wrapText="1"/>
    </xf>
    <xf numFmtId="0" fontId="87" fillId="88" borderId="3" xfId="0" applyFont="1" applyFill="1" applyBorder="1"/>
    <xf numFmtId="0" fontId="87" fillId="4" borderId="3" xfId="0" applyFont="1" applyFill="1" applyBorder="1" applyAlignment="1">
      <alignment wrapText="1"/>
    </xf>
    <xf numFmtId="0" fontId="87" fillId="89" borderId="3" xfId="0" applyFont="1" applyFill="1" applyBorder="1" applyAlignment="1">
      <alignment vertical="center" wrapText="1"/>
    </xf>
    <xf numFmtId="0" fontId="87" fillId="0" borderId="3" xfId="0" applyFont="1" applyBorder="1" applyAlignment="1">
      <alignment vertical="center" wrapText="1"/>
    </xf>
    <xf numFmtId="0" fontId="87" fillId="0" borderId="3" xfId="0" applyFont="1" applyBorder="1" applyAlignment="1">
      <alignment wrapText="1"/>
    </xf>
    <xf numFmtId="0" fontId="97" fillId="93" borderId="3" xfId="0" applyFont="1" applyFill="1" applyBorder="1" applyAlignment="1">
      <alignment horizontal="right" vertical="center" wrapText="1"/>
    </xf>
    <xf numFmtId="0" fontId="87" fillId="88" borderId="3" xfId="0" applyFont="1" applyFill="1" applyBorder="1" applyAlignment="1">
      <alignment horizontal="right" vertical="center" wrapText="1"/>
    </xf>
    <xf numFmtId="0" fontId="87" fillId="88" borderId="3" xfId="55628" applyFont="1" applyFill="1" applyBorder="1" applyAlignment="1">
      <alignment horizontal="center" vertical="center" wrapText="1"/>
    </xf>
    <xf numFmtId="49" fontId="87" fillId="88" borderId="3" xfId="0" applyNumberFormat="1" applyFont="1" applyFill="1" applyBorder="1" applyAlignment="1">
      <alignment horizontal="center" vertical="center" wrapText="1"/>
    </xf>
    <xf numFmtId="49" fontId="87" fillId="88" borderId="3" xfId="55628" applyNumberFormat="1" applyFont="1" applyFill="1" applyBorder="1" applyAlignment="1">
      <alignment horizontal="center" vertical="center" wrapText="1"/>
    </xf>
    <xf numFmtId="2" fontId="87" fillId="87" borderId="3" xfId="0" applyNumberFormat="1" applyFont="1" applyFill="1" applyBorder="1" applyAlignment="1">
      <alignment horizontal="center"/>
    </xf>
    <xf numFmtId="2" fontId="87" fillId="97" borderId="3" xfId="0" applyNumberFormat="1" applyFont="1" applyFill="1" applyBorder="1" applyAlignment="1">
      <alignment horizontal="center"/>
    </xf>
    <xf numFmtId="0" fontId="87" fillId="0" borderId="3" xfId="0" applyFont="1" applyBorder="1"/>
    <xf numFmtId="167" fontId="98" fillId="0" borderId="3" xfId="23571" applyNumberFormat="1" applyFont="1" applyBorder="1" applyAlignment="1">
      <alignment horizontal="left"/>
    </xf>
    <xf numFmtId="0" fontId="89" fillId="88" borderId="3" xfId="0" applyFont="1" applyFill="1" applyBorder="1" applyAlignment="1">
      <alignment horizontal="left"/>
    </xf>
    <xf numFmtId="9" fontId="89" fillId="88" borderId="3" xfId="1" applyNumberFormat="1" applyFont="1" applyFill="1" applyBorder="1" applyAlignment="1">
      <alignment horizontal="center" vertical="center" wrapText="1"/>
    </xf>
    <xf numFmtId="0" fontId="0" fillId="0" borderId="3" xfId="0" applyBorder="1"/>
    <xf numFmtId="165" fontId="109" fillId="87" borderId="3" xfId="55629" applyFont="1" applyFill="1" applyBorder="1"/>
    <xf numFmtId="0" fontId="91" fillId="88" borderId="3" xfId="0" applyFont="1" applyFill="1" applyBorder="1" applyAlignment="1">
      <alignment horizontal="left"/>
    </xf>
    <xf numFmtId="165" fontId="0" fillId="87" borderId="3" xfId="0" applyNumberFormat="1" applyFill="1" applyBorder="1"/>
    <xf numFmtId="165" fontId="0" fillId="97" borderId="3" xfId="0" applyNumberFormat="1" applyFill="1" applyBorder="1"/>
    <xf numFmtId="9" fontId="0" fillId="97" borderId="3" xfId="55630" applyFont="1" applyFill="1" applyBorder="1"/>
    <xf numFmtId="165" fontId="0" fillId="97" borderId="3" xfId="55629" applyFont="1" applyFill="1" applyBorder="1"/>
    <xf numFmtId="9" fontId="0" fillId="87" borderId="3" xfId="55630" applyFont="1" applyFill="1" applyBorder="1"/>
    <xf numFmtId="0" fontId="0" fillId="87" borderId="3" xfId="0" applyFill="1" applyBorder="1"/>
    <xf numFmtId="0" fontId="98" fillId="94" borderId="3" xfId="0" applyFont="1" applyFill="1" applyBorder="1" applyAlignment="1">
      <alignment horizontal="right" vertical="center" wrapText="1"/>
    </xf>
    <xf numFmtId="0" fontId="98" fillId="94" borderId="3" xfId="0" applyFont="1" applyFill="1" applyBorder="1" applyAlignment="1">
      <alignment horizontal="center" vertical="center" wrapText="1"/>
    </xf>
    <xf numFmtId="49" fontId="98" fillId="94" borderId="3" xfId="0" applyNumberFormat="1" applyFont="1" applyFill="1" applyBorder="1" applyAlignment="1">
      <alignment horizontal="center" vertical="center" wrapText="1"/>
    </xf>
    <xf numFmtId="49" fontId="87" fillId="88" borderId="3" xfId="0" applyNumberFormat="1" applyFont="1" applyFill="1" applyBorder="1" applyAlignment="1">
      <alignment horizontal="center" vertical="center"/>
    </xf>
    <xf numFmtId="0" fontId="98" fillId="94" borderId="3" xfId="0" applyFont="1" applyFill="1" applyBorder="1" applyAlignment="1">
      <alignment horizontal="right" vertical="center"/>
    </xf>
    <xf numFmtId="167" fontId="89" fillId="96" borderId="3" xfId="0" applyNumberFormat="1" applyFont="1" applyFill="1" applyBorder="1" applyAlignment="1">
      <alignment horizontal="center"/>
    </xf>
    <xf numFmtId="9" fontId="89" fillId="88" borderId="3" xfId="1" applyNumberFormat="1" applyFont="1" applyFill="1" applyBorder="1" applyAlignment="1">
      <alignment horizontal="center"/>
    </xf>
    <xf numFmtId="0" fontId="89" fillId="99" borderId="3" xfId="0" applyFont="1" applyFill="1" applyBorder="1" applyAlignment="1">
      <alignment horizontal="left"/>
    </xf>
    <xf numFmtId="10" fontId="89" fillId="87" borderId="3" xfId="1" applyNumberFormat="1" applyFont="1" applyFill="1" applyBorder="1" applyAlignment="1">
      <alignment horizontal="center"/>
    </xf>
    <xf numFmtId="167" fontId="89" fillId="87" borderId="3" xfId="1" applyNumberFormat="1" applyFont="1" applyFill="1" applyBorder="1" applyAlignment="1">
      <alignment horizontal="center"/>
    </xf>
    <xf numFmtId="0" fontId="91" fillId="99" borderId="3" xfId="0" applyFont="1" applyFill="1" applyBorder="1" applyAlignment="1">
      <alignment horizontal="left"/>
    </xf>
    <xf numFmtId="167" fontId="91" fillId="97" borderId="3" xfId="1" applyNumberFormat="1" applyFont="1" applyFill="1" applyBorder="1" applyAlignment="1">
      <alignment horizontal="center"/>
    </xf>
    <xf numFmtId="9" fontId="89" fillId="88" borderId="3" xfId="1" applyNumberFormat="1" applyFont="1" applyFill="1" applyBorder="1" applyAlignment="1">
      <alignment horizontal="center" vertical="center"/>
    </xf>
    <xf numFmtId="165" fontId="89" fillId="87" borderId="3" xfId="55629" applyFont="1" applyFill="1" applyBorder="1" applyAlignment="1">
      <alignment horizontal="center"/>
    </xf>
    <xf numFmtId="9" fontId="89" fillId="87" borderId="3" xfId="55630" applyFont="1" applyFill="1" applyBorder="1" applyAlignment="1"/>
    <xf numFmtId="165" fontId="0" fillId="87" borderId="3" xfId="55629" applyFont="1" applyFill="1" applyBorder="1"/>
    <xf numFmtId="0" fontId="0" fillId="4" borderId="3" xfId="0" applyFill="1" applyBorder="1"/>
    <xf numFmtId="9" fontId="89" fillId="87" borderId="3" xfId="1" applyNumberFormat="1" applyFont="1" applyFill="1" applyBorder="1" applyAlignment="1">
      <alignment horizontal="center" vertical="center" wrapText="1"/>
    </xf>
    <xf numFmtId="165" fontId="89" fillId="87" borderId="3" xfId="55629" applyFont="1" applyFill="1" applyBorder="1" applyAlignment="1">
      <alignment horizontal="center" vertical="center" wrapText="1"/>
    </xf>
    <xf numFmtId="165" fontId="89" fillId="87" borderId="3" xfId="55629" applyFont="1" applyFill="1" applyBorder="1" applyAlignment="1"/>
    <xf numFmtId="0" fontId="87" fillId="88" borderId="3" xfId="0" applyFont="1" applyFill="1" applyBorder="1" applyAlignment="1">
      <alignment horizontal="center"/>
    </xf>
    <xf numFmtId="0" fontId="87" fillId="87" borderId="3" xfId="0" applyFont="1" applyFill="1" applyBorder="1" applyAlignment="1">
      <alignment horizontal="center" vertical="center"/>
    </xf>
    <xf numFmtId="0" fontId="89" fillId="92" borderId="3" xfId="0" applyFont="1" applyFill="1" applyBorder="1"/>
    <xf numFmtId="0" fontId="89" fillId="92" borderId="3" xfId="0" applyFont="1" applyFill="1" applyBorder="1" applyAlignment="1">
      <alignment horizontal="center"/>
    </xf>
    <xf numFmtId="0" fontId="89" fillId="0" borderId="3" xfId="0" applyFont="1" applyBorder="1" applyAlignment="1">
      <alignment horizontal="center"/>
    </xf>
    <xf numFmtId="167" fontId="87" fillId="87" borderId="3" xfId="0" applyNumberFormat="1" applyFont="1" applyFill="1" applyBorder="1" applyAlignment="1">
      <alignment horizontal="center"/>
    </xf>
    <xf numFmtId="0" fontId="89" fillId="0" borderId="3" xfId="0" applyFont="1" applyBorder="1" applyAlignment="1">
      <alignment horizontal="left"/>
    </xf>
    <xf numFmtId="9" fontId="89" fillId="87" borderId="3" xfId="1" applyNumberFormat="1" applyFont="1" applyFill="1" applyBorder="1" applyAlignment="1">
      <alignment horizontal="center"/>
    </xf>
    <xf numFmtId="0" fontId="89" fillId="88" borderId="3" xfId="0" applyFont="1" applyFill="1" applyBorder="1" applyAlignment="1">
      <alignment horizontal="center"/>
    </xf>
    <xf numFmtId="0" fontId="89" fillId="88" borderId="3" xfId="0" applyFont="1" applyFill="1" applyBorder="1"/>
    <xf numFmtId="0" fontId="89" fillId="0" borderId="3" xfId="0" applyFont="1" applyBorder="1"/>
    <xf numFmtId="167" fontId="87" fillId="97" borderId="3" xfId="0" applyNumberFormat="1" applyFont="1" applyFill="1" applyBorder="1" applyAlignment="1">
      <alignment horizontal="center"/>
    </xf>
    <xf numFmtId="0" fontId="89" fillId="92" borderId="3" xfId="55628" applyFont="1" applyFill="1" applyBorder="1"/>
    <xf numFmtId="17" fontId="89" fillId="92" borderId="3" xfId="55628" applyNumberFormat="1" applyFont="1" applyFill="1" applyBorder="1" applyAlignment="1">
      <alignment horizontal="center"/>
    </xf>
    <xf numFmtId="0" fontId="89" fillId="0" borderId="3" xfId="55628" applyFont="1" applyBorder="1" applyAlignment="1">
      <alignment horizontal="center"/>
    </xf>
    <xf numFmtId="167" fontId="87" fillId="87" borderId="3" xfId="55628" applyNumberFormat="1" applyFont="1" applyFill="1" applyBorder="1" applyAlignment="1">
      <alignment horizontal="center"/>
    </xf>
    <xf numFmtId="0" fontId="97" fillId="0" borderId="3" xfId="0" applyFont="1" applyBorder="1" applyAlignment="1">
      <alignment horizontal="left" vertical="center" wrapText="1"/>
    </xf>
    <xf numFmtId="0" fontId="87" fillId="88" borderId="3" xfId="4" applyFont="1" applyFill="1" applyBorder="1" applyAlignment="1">
      <alignment horizontal="center"/>
    </xf>
    <xf numFmtId="0" fontId="91" fillId="0" borderId="3" xfId="4" applyFont="1" applyBorder="1" applyAlignment="1">
      <alignment horizontal="right"/>
    </xf>
    <xf numFmtId="174" fontId="89" fillId="97" borderId="3" xfId="4" applyNumberFormat="1" applyFont="1" applyFill="1" applyBorder="1" applyAlignment="1">
      <alignment horizontal="center"/>
    </xf>
    <xf numFmtId="0" fontId="89" fillId="4" borderId="3" xfId="4" applyFont="1" applyFill="1" applyBorder="1" applyAlignment="1">
      <alignment vertical="center"/>
    </xf>
    <xf numFmtId="167" fontId="1" fillId="96" borderId="3" xfId="0" applyNumberFormat="1" applyFont="1" applyFill="1" applyBorder="1"/>
    <xf numFmtId="0" fontId="87" fillId="0" borderId="0" xfId="0" applyFont="1" applyAlignment="1">
      <alignment horizontal="right" vertical="center" wrapText="1"/>
    </xf>
    <xf numFmtId="0" fontId="87" fillId="0" borderId="0" xfId="55628" applyFont="1" applyAlignment="1">
      <alignment horizontal="center" vertical="center" wrapText="1"/>
    </xf>
    <xf numFmtId="49" fontId="87" fillId="0" borderId="0" xfId="0" applyNumberFormat="1" applyFont="1" applyAlignment="1">
      <alignment horizontal="center" vertical="center" wrapText="1"/>
    </xf>
    <xf numFmtId="49" fontId="87" fillId="0" borderId="0" xfId="55628" applyNumberFormat="1" applyFont="1" applyAlignment="1">
      <alignment horizontal="center" vertical="center" wrapText="1"/>
    </xf>
    <xf numFmtId="0" fontId="98" fillId="0" borderId="0" xfId="0" applyFont="1" applyAlignment="1">
      <alignment horizontal="right" vertical="center" wrapText="1"/>
    </xf>
    <xf numFmtId="0" fontId="98" fillId="0" borderId="0" xfId="0" applyFont="1" applyAlignment="1">
      <alignment horizontal="center" vertical="center" wrapText="1"/>
    </xf>
    <xf numFmtId="0" fontId="96" fillId="0" borderId="0" xfId="55625" applyFont="1"/>
    <xf numFmtId="0" fontId="16" fillId="0" borderId="0" xfId="55625" applyFont="1"/>
    <xf numFmtId="2" fontId="0" fillId="0" borderId="0" xfId="0" applyNumberFormat="1"/>
    <xf numFmtId="0" fontId="87" fillId="4" borderId="62" xfId="0" applyFont="1" applyFill="1" applyBorder="1" applyAlignment="1">
      <alignment wrapText="1"/>
    </xf>
    <xf numFmtId="0" fontId="87" fillId="89" borderId="4" xfId="0" applyFont="1" applyFill="1" applyBorder="1" applyAlignment="1">
      <alignment vertical="center" wrapText="1"/>
    </xf>
    <xf numFmtId="0" fontId="87" fillId="0" borderId="4" xfId="0" applyFont="1" applyBorder="1" applyAlignment="1">
      <alignment vertical="center" wrapText="1"/>
    </xf>
    <xf numFmtId="0" fontId="87" fillId="89" borderId="12" xfId="0" applyFont="1" applyFill="1" applyBorder="1" applyAlignment="1">
      <alignment vertical="center" wrapText="1"/>
    </xf>
    <xf numFmtId="0" fontId="87" fillId="89" borderId="12" xfId="0" applyFont="1" applyFill="1" applyBorder="1" applyAlignment="1">
      <alignment wrapText="1"/>
    </xf>
    <xf numFmtId="0" fontId="87" fillId="0" borderId="12" xfId="0" applyFont="1" applyBorder="1" applyAlignment="1">
      <alignment vertical="center" wrapText="1"/>
    </xf>
    <xf numFmtId="0" fontId="87" fillId="4" borderId="3" xfId="0" applyFont="1" applyFill="1" applyBorder="1" applyAlignment="1">
      <alignment vertical="center" wrapText="1"/>
    </xf>
    <xf numFmtId="0" fontId="87" fillId="4" borderId="3" xfId="0" applyFont="1" applyFill="1" applyBorder="1" applyAlignment="1">
      <alignment vertical="center"/>
    </xf>
    <xf numFmtId="0" fontId="87" fillId="0" borderId="3" xfId="0" applyFont="1" applyBorder="1" applyAlignment="1">
      <alignment vertical="center"/>
    </xf>
    <xf numFmtId="167" fontId="98" fillId="0" borderId="3" xfId="23571" applyNumberFormat="1" applyFont="1" applyBorder="1" applyAlignment="1">
      <alignment horizontal="left" vertical="center"/>
    </xf>
    <xf numFmtId="0" fontId="111" fillId="4" borderId="0" xfId="0" applyFont="1" applyFill="1" applyAlignment="1">
      <alignment horizontal="right"/>
    </xf>
    <xf numFmtId="0" fontId="87" fillId="90" borderId="57" xfId="0" applyFont="1" applyFill="1" applyBorder="1" applyAlignment="1">
      <alignment vertical="center" wrapText="1"/>
    </xf>
    <xf numFmtId="0" fontId="87" fillId="90" borderId="58" xfId="0" applyFont="1" applyFill="1" applyBorder="1" applyAlignment="1">
      <alignment vertical="center" wrapText="1"/>
    </xf>
    <xf numFmtId="0" fontId="87" fillId="90" borderId="59" xfId="0" applyFont="1" applyFill="1" applyBorder="1" applyAlignment="1">
      <alignment vertical="center" wrapText="1"/>
    </xf>
    <xf numFmtId="0" fontId="87" fillId="87" borderId="57" xfId="0" applyFont="1" applyFill="1" applyBorder="1" applyAlignment="1">
      <alignment vertical="center" wrapText="1"/>
    </xf>
    <xf numFmtId="0" fontId="87" fillId="87" borderId="58" xfId="0" applyFont="1" applyFill="1" applyBorder="1" applyAlignment="1">
      <alignment vertical="center" wrapText="1"/>
    </xf>
    <xf numFmtId="0" fontId="87" fillId="87" borderId="59" xfId="0" applyFont="1" applyFill="1" applyBorder="1" applyAlignment="1">
      <alignment vertical="center" wrapText="1"/>
    </xf>
    <xf numFmtId="0" fontId="87" fillId="103" borderId="57" xfId="0" applyFont="1" applyFill="1" applyBorder="1" applyAlignment="1">
      <alignment wrapText="1"/>
    </xf>
    <xf numFmtId="0" fontId="87" fillId="103" borderId="58" xfId="0" applyFont="1" applyFill="1" applyBorder="1" applyAlignment="1">
      <alignment wrapText="1"/>
    </xf>
    <xf numFmtId="0" fontId="87" fillId="103" borderId="59" xfId="0" applyFont="1" applyFill="1" applyBorder="1" applyAlignment="1">
      <alignment wrapText="1"/>
    </xf>
    <xf numFmtId="0" fontId="101" fillId="97" borderId="0" xfId="0" applyFont="1" applyFill="1" applyAlignment="1">
      <alignment horizontal="center" vertical="center" wrapText="1"/>
    </xf>
    <xf numFmtId="2" fontId="89" fillId="87" borderId="3" xfId="1" applyNumberFormat="1" applyFont="1" applyFill="1" applyBorder="1" applyAlignment="1">
      <alignment horizontal="center"/>
    </xf>
    <xf numFmtId="0" fontId="98" fillId="104" borderId="0" xfId="0" applyFont="1" applyFill="1"/>
    <xf numFmtId="0" fontId="112" fillId="104" borderId="0" xfId="0" applyFont="1" applyFill="1"/>
    <xf numFmtId="0" fontId="99" fillId="104" borderId="0" xfId="0" applyFont="1" applyFill="1"/>
    <xf numFmtId="0" fontId="98" fillId="104" borderId="0" xfId="0" applyFont="1" applyFill="1" applyAlignment="1">
      <alignment wrapText="1"/>
    </xf>
    <xf numFmtId="0" fontId="98" fillId="105" borderId="0" xfId="0" applyFont="1" applyFill="1"/>
    <xf numFmtId="0" fontId="98" fillId="106" borderId="0" xfId="0" applyFont="1" applyFill="1"/>
    <xf numFmtId="0" fontId="113" fillId="106" borderId="0" xfId="0" applyFont="1" applyFill="1" applyAlignment="1">
      <alignment horizontal="left"/>
    </xf>
    <xf numFmtId="0" fontId="90" fillId="106" borderId="0" xfId="0" applyFont="1" applyFill="1"/>
    <xf numFmtId="0" fontId="88" fillId="106" borderId="0" xfId="0" applyFont="1" applyFill="1"/>
    <xf numFmtId="0" fontId="98" fillId="0" borderId="0" xfId="0" applyFont="1"/>
    <xf numFmtId="0" fontId="90" fillId="0" borderId="0" xfId="0" applyFont="1"/>
    <xf numFmtId="0" fontId="88" fillId="0" borderId="0" xfId="0" applyFont="1"/>
    <xf numFmtId="0" fontId="89" fillId="94" borderId="3" xfId="0" applyFont="1" applyFill="1" applyBorder="1" applyAlignment="1">
      <alignment horizontal="center" vertical="center" wrapText="1"/>
    </xf>
    <xf numFmtId="0" fontId="98" fillId="107" borderId="0" xfId="0" applyFont="1" applyFill="1"/>
    <xf numFmtId="0" fontId="114" fillId="0" borderId="0" xfId="0" applyFont="1"/>
    <xf numFmtId="0" fontId="114" fillId="0" borderId="3" xfId="0" applyFont="1" applyBorder="1"/>
    <xf numFmtId="165" fontId="109" fillId="96" borderId="3" xfId="0" applyNumberFormat="1" applyFont="1" applyFill="1" applyBorder="1"/>
    <xf numFmtId="165" fontId="98" fillId="0" borderId="0" xfId="0" applyNumberFormat="1" applyFont="1"/>
    <xf numFmtId="0" fontId="114" fillId="0" borderId="3" xfId="0" applyFont="1" applyBorder="1" applyAlignment="1">
      <alignment horizontal="left"/>
    </xf>
    <xf numFmtId="0" fontId="114" fillId="0" borderId="4" xfId="0" applyFont="1" applyBorder="1"/>
    <xf numFmtId="0" fontId="114" fillId="0" borderId="0" xfId="0" applyFont="1" applyAlignment="1">
      <alignment vertical="top" wrapText="1"/>
    </xf>
    <xf numFmtId="0" fontId="114" fillId="0" borderId="0" xfId="0" applyFont="1" applyAlignment="1">
      <alignment horizontal="right"/>
    </xf>
    <xf numFmtId="2" fontId="109" fillId="96" borderId="3" xfId="0" applyNumberFormat="1" applyFont="1" applyFill="1" applyBorder="1"/>
    <xf numFmtId="0" fontId="91" fillId="94" borderId="3" xfId="0" applyFont="1" applyFill="1" applyBorder="1" applyAlignment="1">
      <alignment horizontal="left"/>
    </xf>
    <xf numFmtId="9" fontId="114" fillId="109" borderId="3" xfId="0" applyNumberFormat="1" applyFont="1" applyFill="1" applyBorder="1"/>
    <xf numFmtId="165" fontId="114" fillId="109" borderId="3" xfId="0" applyNumberFormat="1" applyFont="1" applyFill="1" applyBorder="1"/>
    <xf numFmtId="0" fontId="114" fillId="106" borderId="0" xfId="0" applyFont="1" applyFill="1"/>
    <xf numFmtId="165" fontId="89" fillId="97" borderId="3" xfId="55629" applyFont="1" applyFill="1" applyBorder="1" applyAlignment="1"/>
    <xf numFmtId="2" fontId="87" fillId="87" borderId="3" xfId="0" quotePrefix="1" applyNumberFormat="1" applyFont="1" applyFill="1" applyBorder="1" applyAlignment="1">
      <alignment horizontal="center"/>
    </xf>
    <xf numFmtId="0" fontId="115" fillId="106" borderId="0" xfId="0" applyFont="1" applyFill="1"/>
    <xf numFmtId="0" fontId="114" fillId="105" borderId="0" xfId="0" applyFont="1" applyFill="1"/>
    <xf numFmtId="0" fontId="114" fillId="105" borderId="3" xfId="0" applyFont="1" applyFill="1" applyBorder="1" applyAlignment="1">
      <alignment horizontal="center" vertical="center"/>
    </xf>
    <xf numFmtId="0" fontId="114" fillId="105" borderId="3" xfId="0" applyFont="1" applyFill="1" applyBorder="1" applyAlignment="1">
      <alignment horizontal="center" vertical="center" wrapText="1"/>
    </xf>
    <xf numFmtId="0" fontId="98" fillId="94" borderId="4" xfId="0" applyFont="1" applyFill="1" applyBorder="1" applyAlignment="1">
      <alignment horizontal="center" vertical="top" wrapText="1"/>
    </xf>
    <xf numFmtId="0" fontId="114" fillId="105" borderId="0" xfId="0" applyFont="1" applyFill="1" applyAlignment="1">
      <alignment horizontal="center" vertical="center"/>
    </xf>
    <xf numFmtId="0" fontId="92" fillId="105" borderId="0" xfId="0" applyFont="1" applyFill="1" applyAlignment="1">
      <alignment horizontal="left"/>
    </xf>
    <xf numFmtId="0" fontId="114" fillId="0" borderId="0" xfId="0" applyFont="1" applyAlignment="1">
      <alignment wrapText="1"/>
    </xf>
    <xf numFmtId="0" fontId="114" fillId="4" borderId="0" xfId="0" applyFont="1" applyFill="1"/>
    <xf numFmtId="0" fontId="114" fillId="105" borderId="3" xfId="0" applyFont="1" applyFill="1" applyBorder="1"/>
    <xf numFmtId="10" fontId="0" fillId="87" borderId="3" xfId="55630" applyNumberFormat="1" applyFont="1" applyFill="1" applyBorder="1" applyAlignment="1">
      <alignment horizontal="center" vertical="center" wrapText="1"/>
    </xf>
    <xf numFmtId="0" fontId="116" fillId="0" borderId="0" xfId="0" applyFont="1"/>
    <xf numFmtId="0" fontId="116" fillId="105" borderId="0" xfId="0" applyFont="1" applyFill="1"/>
    <xf numFmtId="9" fontId="89" fillId="96" borderId="3" xfId="0" applyNumberFormat="1" applyFont="1" applyFill="1" applyBorder="1" applyAlignment="1">
      <alignment horizontal="center" vertical="center" wrapText="1"/>
    </xf>
    <xf numFmtId="177" fontId="114" fillId="0" borderId="0" xfId="0" applyNumberFormat="1" applyFont="1"/>
    <xf numFmtId="176" fontId="98" fillId="0" borderId="0" xfId="0" applyNumberFormat="1" applyFont="1"/>
    <xf numFmtId="0" fontId="89" fillId="88" borderId="3" xfId="0" applyFont="1" applyFill="1" applyBorder="1" applyAlignment="1">
      <alignment horizontal="center" vertical="center" wrapText="1"/>
    </xf>
    <xf numFmtId="0" fontId="89" fillId="88" borderId="62" xfId="0" applyFont="1" applyFill="1" applyBorder="1" applyAlignment="1">
      <alignment horizontal="center" vertical="center" wrapText="1"/>
    </xf>
    <xf numFmtId="0" fontId="89" fillId="4" borderId="0" xfId="0" applyFont="1" applyFill="1" applyAlignment="1">
      <alignment horizontal="left"/>
    </xf>
    <xf numFmtId="165" fontId="89" fillId="4" borderId="0" xfId="55629" applyFont="1" applyFill="1" applyBorder="1" applyAlignment="1">
      <alignment horizontal="center"/>
    </xf>
    <xf numFmtId="0" fontId="109" fillId="0" borderId="0" xfId="0" applyFont="1"/>
    <xf numFmtId="0" fontId="114" fillId="91" borderId="0" xfId="0" applyFont="1" applyFill="1"/>
    <xf numFmtId="0" fontId="102" fillId="0" borderId="0" xfId="0" applyFont="1"/>
    <xf numFmtId="178" fontId="114" fillId="109" borderId="3" xfId="55629" applyNumberFormat="1" applyFont="1" applyFill="1" applyBorder="1"/>
    <xf numFmtId="165" fontId="114" fillId="0" borderId="0" xfId="0" applyNumberFormat="1" applyFont="1"/>
    <xf numFmtId="0" fontId="89" fillId="108" borderId="3" xfId="0" applyFont="1" applyFill="1" applyBorder="1" applyAlignment="1">
      <alignment horizontal="center" vertical="center" wrapText="1"/>
    </xf>
    <xf numFmtId="165" fontId="109" fillId="0" borderId="0" xfId="0" applyNumberFormat="1" applyFont="1"/>
    <xf numFmtId="179" fontId="98" fillId="0" borderId="0" xfId="0" applyNumberFormat="1" applyFont="1"/>
    <xf numFmtId="0" fontId="119" fillId="0" borderId="3" xfId="55634" applyFont="1" applyBorder="1"/>
    <xf numFmtId="0" fontId="119" fillId="0" borderId="0" xfId="55634" applyFont="1"/>
    <xf numFmtId="10" fontId="119" fillId="0" borderId="0" xfId="55630" applyNumberFormat="1" applyFont="1" applyFill="1" applyBorder="1" applyAlignment="1">
      <alignment horizontal="center"/>
    </xf>
    <xf numFmtId="165" fontId="109" fillId="110" borderId="3" xfId="0" applyNumberFormat="1" applyFont="1" applyFill="1" applyBorder="1"/>
    <xf numFmtId="165" fontId="109" fillId="97" borderId="4" xfId="0" applyNumberFormat="1" applyFont="1" applyFill="1" applyBorder="1"/>
    <xf numFmtId="2" fontId="109" fillId="87" borderId="3" xfId="0" applyNumberFormat="1" applyFont="1" applyFill="1" applyBorder="1"/>
    <xf numFmtId="2" fontId="114" fillId="87" borderId="3" xfId="0" applyNumberFormat="1" applyFont="1" applyFill="1" applyBorder="1"/>
    <xf numFmtId="0" fontId="114" fillId="87" borderId="3" xfId="0" applyFont="1" applyFill="1" applyBorder="1"/>
    <xf numFmtId="0" fontId="89" fillId="0" borderId="0" xfId="2" applyFont="1" applyFill="1"/>
    <xf numFmtId="0" fontId="113" fillId="0" borderId="0" xfId="0" applyFont="1" applyAlignment="1">
      <alignment horizontal="left"/>
    </xf>
    <xf numFmtId="0" fontId="107" fillId="0" borderId="0" xfId="0" applyFont="1"/>
    <xf numFmtId="0" fontId="119" fillId="88" borderId="3" xfId="55634" applyFont="1" applyFill="1" applyBorder="1" applyAlignment="1">
      <alignment horizontal="center" vertical="center"/>
    </xf>
    <xf numFmtId="0" fontId="99" fillId="95" borderId="55" xfId="0" applyFont="1" applyFill="1" applyBorder="1" applyAlignment="1">
      <alignment horizontal="right" vertical="center" wrapText="1"/>
    </xf>
    <xf numFmtId="0" fontId="99" fillId="95" borderId="61" xfId="0" applyFont="1" applyFill="1" applyBorder="1" applyAlignment="1">
      <alignment horizontal="right" vertical="center" wrapText="1"/>
    </xf>
    <xf numFmtId="0" fontId="99" fillId="95" borderId="54" xfId="0" applyFont="1" applyFill="1" applyBorder="1" applyAlignment="1">
      <alignment horizontal="right" vertical="center" wrapText="1"/>
    </xf>
    <xf numFmtId="0" fontId="99" fillId="95" borderId="41" xfId="0" applyFont="1" applyFill="1" applyBorder="1" applyAlignment="1">
      <alignment horizontal="right" vertical="center" wrapText="1"/>
    </xf>
    <xf numFmtId="0" fontId="99" fillId="95" borderId="38" xfId="0" applyFont="1" applyFill="1" applyBorder="1" applyAlignment="1">
      <alignment horizontal="right" vertical="center" wrapText="1"/>
    </xf>
    <xf numFmtId="0" fontId="99" fillId="95" borderId="40" xfId="0" applyFont="1" applyFill="1" applyBorder="1" applyAlignment="1">
      <alignment horizontal="right" vertical="center" wrapText="1"/>
    </xf>
    <xf numFmtId="0" fontId="89" fillId="99" borderId="57" xfId="0" applyFont="1" applyFill="1" applyBorder="1" applyAlignment="1">
      <alignment horizontal="left"/>
    </xf>
    <xf numFmtId="165" fontId="89" fillId="97" borderId="62" xfId="55629" applyFont="1" applyFill="1" applyBorder="1" applyAlignment="1"/>
    <xf numFmtId="0" fontId="118" fillId="87" borderId="54" xfId="55650" applyFill="1" applyBorder="1"/>
    <xf numFmtId="174" fontId="118" fillId="87" borderId="41" xfId="55650" applyNumberFormat="1" applyFill="1" applyBorder="1"/>
    <xf numFmtId="0" fontId="118" fillId="87" borderId="54" xfId="55651" applyFill="1" applyBorder="1"/>
    <xf numFmtId="174" fontId="118" fillId="87" borderId="41" xfId="55651" applyNumberFormat="1" applyFill="1" applyBorder="1"/>
    <xf numFmtId="0" fontId="118" fillId="87" borderId="54" xfId="55652" applyFill="1" applyBorder="1"/>
    <xf numFmtId="174" fontId="118" fillId="87" borderId="41" xfId="55652" applyNumberFormat="1" applyFill="1" applyBorder="1"/>
    <xf numFmtId="174" fontId="89" fillId="97" borderId="3" xfId="4" applyNumberFormat="1" applyFont="1" applyFill="1" applyBorder="1" applyAlignment="1">
      <alignment horizontal="center" vertical="center"/>
    </xf>
    <xf numFmtId="9" fontId="0" fillId="87" borderId="3" xfId="55630" applyFont="1" applyFill="1" applyBorder="1" applyAlignment="1">
      <alignment horizontal="center" vertical="center" wrapText="1"/>
    </xf>
    <xf numFmtId="165" fontId="0" fillId="97" borderId="3" xfId="55629" quotePrefix="1" applyFont="1" applyFill="1" applyBorder="1"/>
    <xf numFmtId="0" fontId="89" fillId="0" borderId="0" xfId="0" applyFont="1"/>
    <xf numFmtId="0" fontId="89" fillId="94" borderId="3" xfId="0" applyFont="1" applyFill="1" applyBorder="1" applyAlignment="1">
      <alignment horizontal="center" vertical="center"/>
    </xf>
    <xf numFmtId="0" fontId="120" fillId="0" borderId="0" xfId="0" applyFont="1"/>
    <xf numFmtId="0" fontId="119" fillId="105" borderId="0" xfId="0" applyFont="1" applyFill="1"/>
    <xf numFmtId="0" fontId="121" fillId="111" borderId="0" xfId="0" applyFont="1" applyFill="1"/>
    <xf numFmtId="0" fontId="87" fillId="4" borderId="49" xfId="0" applyFont="1" applyFill="1" applyBorder="1"/>
    <xf numFmtId="0" fontId="98" fillId="94" borderId="38" xfId="0" applyFont="1" applyFill="1" applyBorder="1" applyAlignment="1">
      <alignment horizontal="center" vertical="center" wrapText="1"/>
    </xf>
    <xf numFmtId="0" fontId="0" fillId="0" borderId="57" xfId="0" applyBorder="1"/>
    <xf numFmtId="0" fontId="87" fillId="0" borderId="0" xfId="0" applyFont="1" applyAlignment="1">
      <alignment horizontal="left"/>
    </xf>
    <xf numFmtId="0" fontId="92" fillId="0" borderId="0" xfId="0" applyFont="1" applyAlignment="1">
      <alignment vertical="center" wrapText="1"/>
    </xf>
    <xf numFmtId="0" fontId="16" fillId="0" borderId="38" xfId="55625" applyFont="1" applyBorder="1"/>
    <xf numFmtId="0" fontId="98" fillId="95" borderId="71" xfId="0" applyFont="1" applyFill="1" applyBorder="1" applyAlignment="1">
      <alignment horizontal="right" vertical="center" wrapText="1"/>
    </xf>
    <xf numFmtId="0" fontId="98" fillId="94" borderId="44" xfId="0" applyFont="1" applyFill="1" applyBorder="1" applyAlignment="1">
      <alignment horizontal="center" vertical="center" wrapText="1"/>
    </xf>
    <xf numFmtId="49" fontId="87" fillId="88" borderId="44" xfId="0" applyNumberFormat="1" applyFont="1" applyFill="1" applyBorder="1" applyAlignment="1">
      <alignment horizontal="center" vertical="center" wrapText="1"/>
    </xf>
    <xf numFmtId="2" fontId="87" fillId="87" borderId="46" xfId="0" applyNumberFormat="1" applyFont="1" applyFill="1" applyBorder="1" applyAlignment="1">
      <alignment horizontal="center"/>
    </xf>
    <xf numFmtId="0" fontId="98" fillId="95" borderId="49" xfId="0" applyFont="1" applyFill="1" applyBorder="1" applyAlignment="1">
      <alignment horizontal="right" vertical="center" wrapText="1"/>
    </xf>
    <xf numFmtId="0" fontId="114" fillId="97" borderId="3" xfId="0" applyFont="1" applyFill="1" applyBorder="1"/>
    <xf numFmtId="2" fontId="114" fillId="97" borderId="3" xfId="0" applyNumberFormat="1" applyFont="1" applyFill="1" applyBorder="1"/>
    <xf numFmtId="4" fontId="114" fillId="97" borderId="3" xfId="0" applyNumberFormat="1" applyFont="1" applyFill="1" applyBorder="1"/>
    <xf numFmtId="2" fontId="114" fillId="110" borderId="3" xfId="0" applyNumberFormat="1" applyFont="1" applyFill="1" applyBorder="1"/>
    <xf numFmtId="2" fontId="89" fillId="110" borderId="3" xfId="0" applyNumberFormat="1" applyFont="1" applyFill="1" applyBorder="1"/>
    <xf numFmtId="9" fontId="89" fillId="97" borderId="3" xfId="1" applyNumberFormat="1" applyFont="1" applyFill="1" applyBorder="1" applyAlignment="1">
      <alignment horizontal="center" vertical="center" wrapText="1"/>
    </xf>
    <xf numFmtId="165" fontId="89" fillId="97" borderId="3" xfId="55629" applyFont="1" applyFill="1" applyBorder="1"/>
    <xf numFmtId="10" fontId="119" fillId="87" borderId="3" xfId="55630" applyNumberFormat="1" applyFont="1" applyFill="1" applyBorder="1" applyAlignment="1">
      <alignment horizontal="center"/>
    </xf>
    <xf numFmtId="180" fontId="0" fillId="97" borderId="3" xfId="55629" applyNumberFormat="1" applyFont="1" applyFill="1" applyBorder="1"/>
    <xf numFmtId="1" fontId="114" fillId="105" borderId="0" xfId="0" applyNumberFormat="1" applyFont="1" applyFill="1"/>
    <xf numFmtId="165" fontId="89" fillId="110" borderId="3" xfId="55629" applyFont="1" applyFill="1" applyBorder="1" applyAlignment="1">
      <alignment horizontal="center" vertical="center" wrapText="1"/>
    </xf>
    <xf numFmtId="167" fontId="87" fillId="0" borderId="0" xfId="0" applyNumberFormat="1" applyFont="1" applyAlignment="1">
      <alignment horizontal="center"/>
    </xf>
    <xf numFmtId="165" fontId="89" fillId="0" borderId="0" xfId="0" applyNumberFormat="1" applyFont="1" applyAlignment="1">
      <alignment horizontal="left"/>
    </xf>
    <xf numFmtId="0" fontId="89" fillId="112" borderId="3" xfId="0" applyFont="1" applyFill="1" applyBorder="1" applyAlignment="1">
      <alignment horizontal="left"/>
    </xf>
    <xf numFmtId="0" fontId="87" fillId="99" borderId="3" xfId="0" applyFont="1" applyFill="1" applyBorder="1"/>
    <xf numFmtId="174" fontId="12" fillId="4" borderId="0" xfId="4" applyNumberFormat="1" applyFill="1"/>
    <xf numFmtId="2" fontId="87" fillId="87" borderId="42" xfId="0" applyNumberFormat="1" applyFont="1" applyFill="1" applyBorder="1" applyAlignment="1">
      <alignment horizontal="center"/>
    </xf>
    <xf numFmtId="0" fontId="89" fillId="0" borderId="0" xfId="0" applyFont="1" applyAlignment="1">
      <alignment vertical="top" wrapText="1"/>
    </xf>
    <xf numFmtId="0" fontId="12" fillId="87" borderId="54" xfId="23573" applyFill="1" applyBorder="1"/>
    <xf numFmtId="174" fontId="12" fillId="87" borderId="41" xfId="23573" applyNumberFormat="1" applyFill="1" applyBorder="1"/>
    <xf numFmtId="165" fontId="89" fillId="110" borderId="3" xfId="55629" applyFont="1" applyFill="1" applyBorder="1"/>
    <xf numFmtId="165" fontId="89" fillId="97" borderId="3" xfId="55629" applyFont="1" applyFill="1" applyBorder="1" applyAlignment="1">
      <alignment horizontal="center"/>
    </xf>
    <xf numFmtId="165" fontId="87" fillId="97" borderId="4" xfId="55629" applyFont="1" applyFill="1" applyBorder="1"/>
    <xf numFmtId="165" fontId="87" fillId="97" borderId="3" xfId="55629" applyFont="1" applyFill="1" applyBorder="1"/>
    <xf numFmtId="2" fontId="87" fillId="87" borderId="44" xfId="0" applyNumberFormat="1" applyFont="1" applyFill="1" applyBorder="1" applyAlignment="1">
      <alignment horizontal="center"/>
    </xf>
    <xf numFmtId="2" fontId="87" fillId="87" borderId="57" xfId="0" applyNumberFormat="1" applyFont="1" applyFill="1" applyBorder="1" applyAlignment="1">
      <alignment horizontal="center"/>
    </xf>
    <xf numFmtId="2" fontId="87" fillId="87" borderId="47" xfId="0" applyNumberFormat="1" applyFont="1" applyFill="1" applyBorder="1" applyAlignment="1">
      <alignment horizontal="center"/>
    </xf>
    <xf numFmtId="0" fontId="11" fillId="0" borderId="3" xfId="55622" applyFont="1" applyBorder="1" applyAlignment="1">
      <alignment wrapText="1"/>
    </xf>
    <xf numFmtId="14" fontId="11" fillId="0" borderId="3" xfId="55622" applyNumberFormat="1" applyFont="1" applyBorder="1" applyAlignment="1">
      <alignment horizontal="left" wrapText="1"/>
    </xf>
    <xf numFmtId="181" fontId="123" fillId="0" borderId="0" xfId="0" applyNumberFormat="1" applyFont="1"/>
    <xf numFmtId="0" fontId="98" fillId="0" borderId="3" xfId="0" applyFont="1" applyBorder="1" applyAlignment="1">
      <alignment horizontal="left"/>
    </xf>
    <xf numFmtId="2" fontId="89" fillId="97" borderId="3" xfId="1" applyNumberFormat="1" applyFont="1" applyFill="1" applyBorder="1" applyAlignment="1">
      <alignment horizontal="center"/>
    </xf>
    <xf numFmtId="0" fontId="89" fillId="4" borderId="0" xfId="0" applyFont="1" applyFill="1" applyAlignment="1">
      <alignment horizontal="center"/>
    </xf>
    <xf numFmtId="167" fontId="87" fillId="4" borderId="0" xfId="0" applyNumberFormat="1" applyFont="1" applyFill="1" applyAlignment="1">
      <alignment horizontal="center"/>
    </xf>
    <xf numFmtId="0" fontId="119" fillId="94" borderId="3" xfId="0" applyFont="1" applyFill="1" applyBorder="1" applyAlignment="1">
      <alignment horizontal="left"/>
    </xf>
    <xf numFmtId="0" fontId="119" fillId="94" borderId="3" xfId="0" applyFont="1" applyFill="1" applyBorder="1" applyAlignment="1">
      <alignment horizontal="center"/>
    </xf>
    <xf numFmtId="10" fontId="98" fillId="96" borderId="3" xfId="0" applyNumberFormat="1" applyFont="1" applyFill="1" applyBorder="1" applyAlignment="1">
      <alignment horizontal="center"/>
    </xf>
    <xf numFmtId="181" fontId="0" fillId="0" borderId="0" xfId="0" applyNumberFormat="1"/>
    <xf numFmtId="0" fontId="124" fillId="0" borderId="3" xfId="55637" applyFont="1" applyBorder="1" applyAlignment="1">
      <alignment horizontal="left" vertical="center" wrapText="1"/>
    </xf>
    <xf numFmtId="168" fontId="87" fillId="87" borderId="3" xfId="0" applyNumberFormat="1" applyFont="1" applyFill="1" applyBorder="1" applyAlignment="1">
      <alignment horizontal="center" vertical="center"/>
    </xf>
    <xf numFmtId="167" fontId="87" fillId="113" borderId="3" xfId="55630" applyNumberFormat="1" applyFont="1" applyFill="1" applyBorder="1" applyAlignment="1">
      <alignment horizontal="center" vertical="center"/>
    </xf>
    <xf numFmtId="17" fontId="87" fillId="88" borderId="3" xfId="0" applyNumberFormat="1" applyFont="1" applyFill="1" applyBorder="1" applyAlignment="1">
      <alignment horizontal="center" vertical="center"/>
    </xf>
    <xf numFmtId="0" fontId="89" fillId="88" borderId="3" xfId="4" applyFont="1" applyFill="1" applyBorder="1" applyAlignment="1">
      <alignment horizontal="center"/>
    </xf>
    <xf numFmtId="0" fontId="87" fillId="88" borderId="76" xfId="0" applyFont="1" applyFill="1" applyBorder="1" applyAlignment="1">
      <alignment horizontal="center" vertical="center" wrapText="1"/>
    </xf>
    <xf numFmtId="0" fontId="87" fillId="88" borderId="57" xfId="0" applyFont="1" applyFill="1" applyBorder="1" applyAlignment="1">
      <alignment horizontal="center" vertical="center" wrapText="1"/>
    </xf>
    <xf numFmtId="17" fontId="87" fillId="88" borderId="57" xfId="0" applyNumberFormat="1" applyFont="1" applyFill="1" applyBorder="1" applyAlignment="1">
      <alignment horizontal="center" vertical="center"/>
    </xf>
    <xf numFmtId="0" fontId="98" fillId="94" borderId="57" xfId="0" applyFont="1" applyFill="1" applyBorder="1" applyAlignment="1">
      <alignment horizontal="center" vertical="center" wrapText="1"/>
    </xf>
    <xf numFmtId="167" fontId="1" fillId="96" borderId="57" xfId="0" applyNumberFormat="1" applyFont="1" applyFill="1" applyBorder="1"/>
    <xf numFmtId="14" fontId="0" fillId="0" borderId="3" xfId="55634" quotePrefix="1" applyNumberFormat="1" applyFont="1" applyBorder="1" applyAlignment="1">
      <alignment horizontal="left" vertical="center" wrapText="1"/>
    </xf>
    <xf numFmtId="0" fontId="125" fillId="91" borderId="0" xfId="0" applyFont="1" applyFill="1" applyAlignment="1">
      <alignment horizontal="left"/>
    </xf>
    <xf numFmtId="2" fontId="0" fillId="97" borderId="59" xfId="0" applyNumberFormat="1" applyFill="1" applyBorder="1"/>
    <xf numFmtId="2" fontId="87" fillId="87" borderId="68" xfId="0" applyNumberFormat="1" applyFont="1" applyFill="1" applyBorder="1" applyAlignment="1">
      <alignment horizontal="center"/>
    </xf>
    <xf numFmtId="2" fontId="87" fillId="87" borderId="57" xfId="0" quotePrefix="1" applyNumberFormat="1" applyFont="1" applyFill="1" applyBorder="1" applyAlignment="1">
      <alignment horizontal="center"/>
    </xf>
    <xf numFmtId="0" fontId="98" fillId="95" borderId="81" xfId="0" applyFont="1" applyFill="1" applyBorder="1" applyAlignment="1">
      <alignment horizontal="right" vertical="center" wrapText="1"/>
    </xf>
    <xf numFmtId="0" fontId="98" fillId="95" borderId="82" xfId="0" applyFont="1" applyFill="1" applyBorder="1" applyAlignment="1">
      <alignment horizontal="right" vertical="center" wrapText="1"/>
    </xf>
    <xf numFmtId="0" fontId="99" fillId="95" borderId="82" xfId="0" applyFont="1" applyFill="1" applyBorder="1" applyAlignment="1">
      <alignment horizontal="right" vertical="center" wrapText="1"/>
    </xf>
    <xf numFmtId="0" fontId="98" fillId="95" borderId="0" xfId="0" applyFont="1" applyFill="1" applyAlignment="1">
      <alignment horizontal="right" vertical="center" wrapText="1"/>
    </xf>
    <xf numFmtId="0" fontId="98" fillId="114" borderId="82" xfId="0" applyFont="1" applyFill="1" applyBorder="1" applyAlignment="1">
      <alignment horizontal="right" vertical="center" wrapText="1"/>
    </xf>
    <xf numFmtId="0" fontId="99" fillId="114" borderId="82" xfId="0" applyFont="1" applyFill="1" applyBorder="1" applyAlignment="1">
      <alignment horizontal="right" vertical="center" wrapText="1"/>
    </xf>
    <xf numFmtId="0" fontId="0" fillId="4" borderId="62" xfId="0" applyFill="1" applyBorder="1"/>
    <xf numFmtId="0" fontId="0" fillId="4" borderId="42" xfId="0" applyFill="1" applyBorder="1"/>
    <xf numFmtId="0" fontId="0" fillId="4" borderId="46" xfId="0" applyFill="1" applyBorder="1"/>
    <xf numFmtId="0" fontId="0" fillId="4" borderId="72" xfId="0" applyFill="1" applyBorder="1"/>
    <xf numFmtId="0" fontId="0" fillId="4" borderId="64" xfId="0" applyFill="1" applyBorder="1"/>
    <xf numFmtId="0" fontId="0" fillId="4" borderId="84" xfId="0" applyFill="1" applyBorder="1" applyAlignment="1">
      <alignment vertical="center"/>
    </xf>
    <xf numFmtId="0" fontId="0" fillId="4" borderId="85" xfId="0" applyFill="1" applyBorder="1" applyAlignment="1">
      <alignment vertical="center"/>
    </xf>
    <xf numFmtId="0" fontId="96" fillId="91" borderId="0" xfId="0" applyFont="1" applyFill="1" applyAlignment="1">
      <alignment horizontal="left"/>
    </xf>
    <xf numFmtId="9" fontId="89" fillId="88" borderId="83" xfId="1" applyNumberFormat="1" applyFont="1" applyFill="1" applyBorder="1" applyAlignment="1">
      <alignment horizontal="center" vertical="center" wrapText="1"/>
    </xf>
    <xf numFmtId="0" fontId="0" fillId="4" borderId="86" xfId="0" applyFill="1" applyBorder="1" applyAlignment="1">
      <alignment vertical="center"/>
    </xf>
    <xf numFmtId="0" fontId="0" fillId="4" borderId="87" xfId="0" applyFill="1" applyBorder="1"/>
    <xf numFmtId="0" fontId="0" fillId="4" borderId="53" xfId="0" applyFill="1" applyBorder="1"/>
    <xf numFmtId="0" fontId="87" fillId="99" borderId="57" xfId="0" applyFont="1" applyFill="1" applyBorder="1"/>
    <xf numFmtId="2" fontId="0" fillId="87" borderId="88" xfId="0" applyNumberFormat="1" applyFill="1" applyBorder="1"/>
    <xf numFmtId="0" fontId="89" fillId="103" borderId="52" xfId="0" applyFont="1" applyFill="1" applyBorder="1" applyAlignment="1">
      <alignment horizontal="left"/>
    </xf>
    <xf numFmtId="0" fontId="89" fillId="103" borderId="53" xfId="0" applyFont="1" applyFill="1" applyBorder="1" applyAlignment="1">
      <alignment horizontal="left"/>
    </xf>
    <xf numFmtId="0" fontId="89" fillId="103" borderId="87" xfId="0" applyFont="1" applyFill="1" applyBorder="1" applyAlignment="1">
      <alignment horizontal="left"/>
    </xf>
    <xf numFmtId="2" fontId="0" fillId="87" borderId="77" xfId="0" applyNumberFormat="1" applyFill="1" applyBorder="1"/>
    <xf numFmtId="0" fontId="89" fillId="103" borderId="83" xfId="0" applyFont="1" applyFill="1" applyBorder="1" applyAlignment="1">
      <alignment horizontal="left"/>
    </xf>
    <xf numFmtId="0" fontId="89" fillId="103" borderId="80" xfId="0" applyFont="1" applyFill="1" applyBorder="1" applyAlignment="1">
      <alignment horizontal="left"/>
    </xf>
    <xf numFmtId="9" fontId="89" fillId="88" borderId="45" xfId="1" applyNumberFormat="1" applyFont="1" applyFill="1" applyBorder="1" applyAlignment="1">
      <alignment horizontal="center" vertical="center" wrapText="1"/>
    </xf>
    <xf numFmtId="9" fontId="0" fillId="97" borderId="45" xfId="55630" applyFont="1" applyFill="1" applyBorder="1"/>
    <xf numFmtId="9" fontId="0" fillId="97" borderId="48" xfId="55630" applyFont="1" applyFill="1" applyBorder="1"/>
    <xf numFmtId="9" fontId="89" fillId="88" borderId="81" xfId="1" applyNumberFormat="1" applyFont="1" applyFill="1" applyBorder="1" applyAlignment="1">
      <alignment horizontal="center" vertical="center" wrapText="1"/>
    </xf>
    <xf numFmtId="0" fontId="0" fillId="4" borderId="70" xfId="0" applyFill="1" applyBorder="1"/>
    <xf numFmtId="0" fontId="0" fillId="4" borderId="73" xfId="0" applyFill="1" applyBorder="1"/>
    <xf numFmtId="9" fontId="89" fillId="88" borderId="91" xfId="1" applyNumberFormat="1" applyFont="1" applyFill="1" applyBorder="1" applyAlignment="1">
      <alignment horizontal="center" vertical="center" wrapText="1"/>
    </xf>
    <xf numFmtId="165" fontId="87" fillId="87" borderId="45" xfId="55629" applyFont="1" applyFill="1" applyBorder="1"/>
    <xf numFmtId="165" fontId="89" fillId="87" borderId="63" xfId="55629" applyFont="1" applyFill="1" applyBorder="1" applyAlignment="1">
      <alignment horizontal="center"/>
    </xf>
    <xf numFmtId="165" fontId="0" fillId="87" borderId="48" xfId="0" applyNumberFormat="1" applyFill="1" applyBorder="1"/>
    <xf numFmtId="0" fontId="0" fillId="4" borderId="51" xfId="0" applyFill="1" applyBorder="1"/>
    <xf numFmtId="0" fontId="0" fillId="4" borderId="52" xfId="0" applyFill="1" applyBorder="1"/>
    <xf numFmtId="0" fontId="0" fillId="4" borderId="90" xfId="0" applyFill="1" applyBorder="1" applyAlignment="1">
      <alignment vertical="center"/>
    </xf>
    <xf numFmtId="0" fontId="89" fillId="103" borderId="89" xfId="0" applyFont="1" applyFill="1" applyBorder="1" applyAlignment="1">
      <alignment horizontal="left"/>
    </xf>
    <xf numFmtId="0" fontId="89" fillId="103" borderId="85" xfId="0" applyFont="1" applyFill="1" applyBorder="1" applyAlignment="1">
      <alignment horizontal="left"/>
    </xf>
    <xf numFmtId="0" fontId="89" fillId="103" borderId="90" xfId="0" applyFont="1" applyFill="1" applyBorder="1" applyAlignment="1">
      <alignment horizontal="left"/>
    </xf>
    <xf numFmtId="0" fontId="89" fillId="103" borderId="91" xfId="0" applyFont="1" applyFill="1" applyBorder="1" applyAlignment="1">
      <alignment horizontal="left"/>
    </xf>
    <xf numFmtId="2" fontId="0" fillId="87" borderId="51" xfId="0" applyNumberFormat="1" applyFill="1" applyBorder="1"/>
    <xf numFmtId="2" fontId="0" fillId="87" borderId="52" xfId="0" applyNumberFormat="1" applyFill="1" applyBorder="1"/>
    <xf numFmtId="2" fontId="0" fillId="87" borderId="53" xfId="0" applyNumberFormat="1" applyFill="1" applyBorder="1"/>
    <xf numFmtId="182" fontId="0" fillId="4" borderId="0" xfId="0" applyNumberFormat="1" applyFill="1"/>
    <xf numFmtId="0" fontId="0" fillId="4" borderId="93" xfId="0" applyFill="1" applyBorder="1"/>
    <xf numFmtId="0" fontId="0" fillId="4" borderId="4" xfId="0" applyFill="1" applyBorder="1"/>
    <xf numFmtId="9" fontId="89" fillId="88" borderId="94" xfId="1" applyNumberFormat="1" applyFont="1" applyFill="1" applyBorder="1" applyAlignment="1">
      <alignment horizontal="center" vertical="center" wrapText="1"/>
    </xf>
    <xf numFmtId="9" fontId="89" fillId="88" borderId="95" xfId="1" applyNumberFormat="1" applyFont="1" applyFill="1" applyBorder="1" applyAlignment="1">
      <alignment horizontal="center" vertical="center" wrapText="1"/>
    </xf>
    <xf numFmtId="9" fontId="89" fillId="88" borderId="80" xfId="1" applyNumberFormat="1" applyFont="1" applyFill="1" applyBorder="1" applyAlignment="1">
      <alignment horizontal="center" vertical="center" wrapText="1"/>
    </xf>
    <xf numFmtId="0" fontId="13" fillId="0" borderId="0" xfId="55633"/>
    <xf numFmtId="0" fontId="87" fillId="0" borderId="0" xfId="0" applyFont="1" applyAlignment="1">
      <alignment wrapText="1"/>
    </xf>
    <xf numFmtId="0" fontId="87" fillId="4" borderId="0" xfId="0" applyFont="1" applyFill="1" applyAlignment="1">
      <alignment horizontal="left" wrapText="1"/>
    </xf>
    <xf numFmtId="0" fontId="87" fillId="0" borderId="0" xfId="0" applyFont="1" applyAlignment="1">
      <alignment horizontal="center" vertical="center" wrapText="1"/>
    </xf>
    <xf numFmtId="0" fontId="91" fillId="0" borderId="0" xfId="0" applyFont="1" applyAlignment="1">
      <alignment horizontal="left"/>
    </xf>
    <xf numFmtId="0" fontId="87" fillId="88" borderId="3" xfId="0" applyFont="1" applyFill="1" applyBorder="1" applyAlignment="1">
      <alignment horizontal="center" vertical="center" wrapText="1"/>
    </xf>
    <xf numFmtId="0" fontId="87" fillId="88" borderId="12" xfId="0" applyFont="1" applyFill="1" applyBorder="1" applyAlignment="1">
      <alignment horizontal="center" vertical="center" wrapText="1"/>
    </xf>
    <xf numFmtId="0" fontId="87" fillId="88" borderId="4" xfId="0" applyFont="1" applyFill="1" applyBorder="1" applyAlignment="1">
      <alignment horizontal="center" vertical="center" wrapText="1"/>
    </xf>
    <xf numFmtId="0" fontId="87" fillId="0" borderId="4" xfId="0" applyFont="1" applyBorder="1" applyAlignment="1">
      <alignment horizontal="left" vertical="center"/>
    </xf>
    <xf numFmtId="0" fontId="87" fillId="0" borderId="3" xfId="0" applyFont="1" applyBorder="1" applyAlignment="1">
      <alignment horizontal="center"/>
    </xf>
    <xf numFmtId="0" fontId="87" fillId="90" borderId="0" xfId="0" applyFont="1" applyFill="1" applyAlignment="1">
      <alignment horizontal="left" wrapText="1"/>
    </xf>
    <xf numFmtId="0" fontId="87" fillId="0" borderId="62" xfId="0" applyFont="1" applyBorder="1" applyAlignment="1">
      <alignment horizontal="center" wrapText="1"/>
    </xf>
    <xf numFmtId="0" fontId="87" fillId="0" borderId="12" xfId="0" applyFont="1" applyBorder="1" applyAlignment="1">
      <alignment horizontal="center" wrapText="1"/>
    </xf>
    <xf numFmtId="0" fontId="87" fillId="0" borderId="3" xfId="0" applyFont="1" applyBorder="1" applyAlignment="1">
      <alignment horizontal="left" vertical="center"/>
    </xf>
    <xf numFmtId="0" fontId="87" fillId="0" borderId="3" xfId="0" applyFont="1" applyBorder="1" applyAlignment="1">
      <alignment horizontal="left" vertical="center" wrapText="1"/>
    </xf>
    <xf numFmtId="0" fontId="98" fillId="104" borderId="0" xfId="0" applyFont="1" applyFill="1" applyAlignment="1">
      <alignment horizontal="left" wrapText="1"/>
    </xf>
    <xf numFmtId="0" fontId="102" fillId="94" borderId="62" xfId="0" applyFont="1" applyFill="1" applyBorder="1" applyAlignment="1">
      <alignment horizontal="center" vertical="center"/>
    </xf>
    <xf numFmtId="0" fontId="89" fillId="94" borderId="62" xfId="0" applyFont="1" applyFill="1" applyBorder="1" applyAlignment="1">
      <alignment horizontal="center" vertical="center" wrapText="1"/>
    </xf>
    <xf numFmtId="0" fontId="0" fillId="4" borderId="0" xfId="0" applyFill="1" applyAlignment="1">
      <alignment horizontal="left" wrapText="1"/>
    </xf>
    <xf numFmtId="0" fontId="92" fillId="88" borderId="38" xfId="0" applyFont="1" applyFill="1" applyBorder="1" applyAlignment="1">
      <alignment horizontal="left" vertical="top" wrapText="1"/>
    </xf>
    <xf numFmtId="0" fontId="91" fillId="88" borderId="55" xfId="0" applyFont="1" applyFill="1" applyBorder="1" applyAlignment="1">
      <alignment horizontal="left"/>
    </xf>
    <xf numFmtId="0" fontId="89" fillId="88" borderId="3" xfId="4" applyFont="1" applyFill="1" applyBorder="1" applyAlignment="1">
      <alignment horizontal="right"/>
    </xf>
    <xf numFmtId="0" fontId="87" fillId="90" borderId="0" xfId="0" applyFont="1" applyFill="1" applyAlignment="1">
      <alignment vertical="top" wrapText="1"/>
    </xf>
    <xf numFmtId="2" fontId="0" fillId="4" borderId="0" xfId="0" applyNumberFormat="1" applyFill="1"/>
    <xf numFmtId="2" fontId="87" fillId="87" borderId="59" xfId="0" applyNumberFormat="1" applyFont="1" applyFill="1" applyBorder="1" applyAlignment="1">
      <alignment horizontal="center"/>
    </xf>
    <xf numFmtId="0" fontId="125" fillId="0" borderId="0" xfId="0" applyFont="1" applyAlignment="1">
      <alignment horizontal="left"/>
    </xf>
    <xf numFmtId="183" fontId="0" fillId="97" borderId="76" xfId="0" applyNumberFormat="1" applyFill="1" applyBorder="1"/>
    <xf numFmtId="183" fontId="0" fillId="97" borderId="44" xfId="0" applyNumberFormat="1" applyFill="1" applyBorder="1"/>
    <xf numFmtId="183" fontId="0" fillId="97" borderId="92" xfId="0" applyNumberFormat="1" applyFill="1" applyBorder="1"/>
    <xf numFmtId="183" fontId="0" fillId="97" borderId="43" xfId="0" applyNumberFormat="1" applyFill="1" applyBorder="1"/>
    <xf numFmtId="183" fontId="0" fillId="97" borderId="47" xfId="0" applyNumberFormat="1" applyFill="1" applyBorder="1"/>
    <xf numFmtId="0" fontId="87" fillId="115" borderId="3" xfId="0" applyFont="1" applyFill="1" applyBorder="1" applyAlignment="1">
      <alignment wrapText="1"/>
    </xf>
    <xf numFmtId="14" fontId="6" fillId="0" borderId="3" xfId="55622" applyNumberFormat="1" applyBorder="1" applyAlignment="1">
      <alignment horizontal="left"/>
    </xf>
    <xf numFmtId="0" fontId="1" fillId="0" borderId="3" xfId="55622" applyFont="1" applyBorder="1" applyAlignment="1">
      <alignment wrapText="1"/>
    </xf>
    <xf numFmtId="0" fontId="98" fillId="114" borderId="96" xfId="0" applyFont="1" applyFill="1" applyBorder="1" applyAlignment="1">
      <alignment horizontal="right" vertical="center" wrapText="1"/>
    </xf>
    <xf numFmtId="2" fontId="87" fillId="87" borderId="97" xfId="0" applyNumberFormat="1" applyFont="1" applyFill="1" applyBorder="1" applyAlignment="1">
      <alignment horizontal="center"/>
    </xf>
    <xf numFmtId="0" fontId="98" fillId="0" borderId="3" xfId="0" applyFont="1" applyBorder="1"/>
    <xf numFmtId="0" fontId="87" fillId="4" borderId="0" xfId="0" applyFont="1" applyFill="1" applyAlignment="1">
      <alignment horizontal="right"/>
    </xf>
    <xf numFmtId="0" fontId="1" fillId="0" borderId="0" xfId="0" applyFont="1" applyAlignment="1">
      <alignment horizontal="center"/>
    </xf>
    <xf numFmtId="0" fontId="2" fillId="0" borderId="0" xfId="0" applyFont="1" applyAlignment="1">
      <alignment horizontal="center"/>
    </xf>
    <xf numFmtId="0" fontId="87" fillId="0" borderId="0" xfId="0" applyFont="1" applyAlignment="1">
      <alignment wrapText="1"/>
    </xf>
    <xf numFmtId="0" fontId="87" fillId="0" borderId="0" xfId="0" applyFont="1"/>
    <xf numFmtId="0" fontId="87" fillId="4" borderId="0" xfId="0" applyFont="1" applyFill="1" applyAlignment="1">
      <alignment horizontal="left" wrapText="1"/>
    </xf>
    <xf numFmtId="0" fontId="93" fillId="90" borderId="0" xfId="0" applyFont="1" applyFill="1" applyAlignment="1">
      <alignment horizontal="left"/>
    </xf>
    <xf numFmtId="0" fontId="87" fillId="90" borderId="0" xfId="0" applyFont="1" applyFill="1" applyAlignment="1">
      <alignment horizontal="left" vertical="top" wrapText="1"/>
    </xf>
    <xf numFmtId="0" fontId="87" fillId="88" borderId="51" xfId="0" applyFont="1" applyFill="1" applyBorder="1" applyAlignment="1">
      <alignment horizontal="left" vertical="center" wrapText="1"/>
    </xf>
    <xf numFmtId="0" fontId="87" fillId="88" borderId="52" xfId="0" applyFont="1" applyFill="1" applyBorder="1" applyAlignment="1">
      <alignment horizontal="left" vertical="center" wrapText="1"/>
    </xf>
    <xf numFmtId="0" fontId="87" fillId="88" borderId="60" xfId="0" applyFont="1" applyFill="1" applyBorder="1" applyAlignment="1">
      <alignment horizontal="left" vertical="center" wrapText="1"/>
    </xf>
    <xf numFmtId="0" fontId="87" fillId="88" borderId="70" xfId="0" applyFont="1" applyFill="1" applyBorder="1" applyAlignment="1">
      <alignment horizontal="center" vertical="center" wrapText="1"/>
    </xf>
    <xf numFmtId="0" fontId="87" fillId="88" borderId="72" xfId="0" applyFont="1" applyFill="1" applyBorder="1" applyAlignment="1">
      <alignment horizontal="center" vertical="center" wrapText="1"/>
    </xf>
    <xf numFmtId="0" fontId="87" fillId="88" borderId="64" xfId="0" applyFont="1" applyFill="1" applyBorder="1" applyAlignment="1">
      <alignment horizontal="center" vertical="center" wrapText="1"/>
    </xf>
    <xf numFmtId="0" fontId="87" fillId="88" borderId="42" xfId="0" applyFont="1" applyFill="1" applyBorder="1" applyAlignment="1">
      <alignment horizontal="center" vertical="center" wrapText="1"/>
    </xf>
    <xf numFmtId="0" fontId="87" fillId="88" borderId="3" xfId="0" applyFont="1" applyFill="1" applyBorder="1" applyAlignment="1">
      <alignment horizontal="center" vertical="center" wrapText="1"/>
    </xf>
    <xf numFmtId="0" fontId="87" fillId="88" borderId="62" xfId="0" applyFont="1" applyFill="1" applyBorder="1" applyAlignment="1">
      <alignment horizontal="center" vertical="center" wrapText="1"/>
    </xf>
    <xf numFmtId="0" fontId="89" fillId="88" borderId="42" xfId="55628" applyFont="1" applyFill="1" applyBorder="1" applyAlignment="1">
      <alignment horizontal="left" vertical="center" wrapText="1"/>
    </xf>
    <xf numFmtId="0" fontId="89" fillId="88" borderId="3" xfId="55628" applyFont="1" applyFill="1" applyBorder="1" applyAlignment="1">
      <alignment horizontal="left" vertical="center" wrapText="1"/>
    </xf>
    <xf numFmtId="0" fontId="89" fillId="88" borderId="62" xfId="55628" applyFont="1" applyFill="1" applyBorder="1" applyAlignment="1">
      <alignment horizontal="left" vertical="center" wrapText="1"/>
    </xf>
    <xf numFmtId="0" fontId="87" fillId="88" borderId="42" xfId="0" applyFont="1" applyFill="1" applyBorder="1" applyAlignment="1">
      <alignment horizontal="left" vertical="center" wrapText="1"/>
    </xf>
    <xf numFmtId="0" fontId="87" fillId="88" borderId="3" xfId="0" applyFont="1" applyFill="1" applyBorder="1" applyAlignment="1">
      <alignment horizontal="left" vertical="center" wrapText="1"/>
    </xf>
    <xf numFmtId="0" fontId="87" fillId="88" borderId="62" xfId="0" applyFont="1" applyFill="1" applyBorder="1" applyAlignment="1">
      <alignment horizontal="left" vertical="center" wrapText="1"/>
    </xf>
    <xf numFmtId="0" fontId="87" fillId="88" borderId="42" xfId="0" applyFont="1" applyFill="1" applyBorder="1" applyAlignment="1">
      <alignment horizontal="center" vertical="center"/>
    </xf>
    <xf numFmtId="0" fontId="87" fillId="88" borderId="3" xfId="0" applyFont="1" applyFill="1" applyBorder="1" applyAlignment="1">
      <alignment horizontal="center" vertical="center"/>
    </xf>
    <xf numFmtId="0" fontId="91" fillId="88" borderId="42" xfId="0" applyFont="1" applyFill="1" applyBorder="1" applyAlignment="1">
      <alignment horizontal="left"/>
    </xf>
    <xf numFmtId="0" fontId="95" fillId="88" borderId="42" xfId="0" applyFont="1" applyFill="1" applyBorder="1" applyAlignment="1">
      <alignment horizontal="left"/>
    </xf>
    <xf numFmtId="0" fontId="91" fillId="88" borderId="68" xfId="0" applyFont="1" applyFill="1" applyBorder="1" applyAlignment="1">
      <alignment horizontal="center"/>
    </xf>
    <xf numFmtId="0" fontId="91" fillId="88" borderId="69" xfId="0" applyFont="1" applyFill="1" applyBorder="1" applyAlignment="1">
      <alignment horizontal="center"/>
    </xf>
    <xf numFmtId="0" fontId="91" fillId="88" borderId="50" xfId="0" applyFont="1" applyFill="1" applyBorder="1" applyAlignment="1">
      <alignment horizontal="center"/>
    </xf>
    <xf numFmtId="0" fontId="91" fillId="94" borderId="78" xfId="0" applyFont="1" applyFill="1" applyBorder="1" applyAlignment="1">
      <alignment horizontal="left"/>
    </xf>
    <xf numFmtId="0" fontId="91" fillId="94" borderId="79" xfId="0" applyFont="1" applyFill="1" applyBorder="1" applyAlignment="1">
      <alignment horizontal="left"/>
    </xf>
    <xf numFmtId="0" fontId="91" fillId="94" borderId="80" xfId="0" applyFont="1" applyFill="1" applyBorder="1" applyAlignment="1">
      <alignment horizontal="left"/>
    </xf>
    <xf numFmtId="0" fontId="92" fillId="88" borderId="3" xfId="55628" applyFont="1" applyFill="1" applyBorder="1" applyAlignment="1">
      <alignment horizontal="left" vertical="top" wrapText="1"/>
    </xf>
    <xf numFmtId="0" fontId="92" fillId="88" borderId="57" xfId="0" applyFont="1" applyFill="1" applyBorder="1" applyAlignment="1">
      <alignment horizontal="left" vertical="center" wrapText="1"/>
    </xf>
    <xf numFmtId="0" fontId="92" fillId="88" borderId="58" xfId="0" applyFont="1" applyFill="1" applyBorder="1" applyAlignment="1">
      <alignment horizontal="left" vertical="center" wrapText="1"/>
    </xf>
    <xf numFmtId="0" fontId="92" fillId="88" borderId="59" xfId="0" applyFont="1" applyFill="1" applyBorder="1" applyAlignment="1">
      <alignment horizontal="left" vertical="center" wrapText="1"/>
    </xf>
    <xf numFmtId="0" fontId="92" fillId="94" borderId="38" xfId="0" applyFont="1" applyFill="1" applyBorder="1" applyAlignment="1">
      <alignment horizontal="left" vertical="center" wrapText="1"/>
    </xf>
    <xf numFmtId="0" fontId="92" fillId="94" borderId="39" xfId="0" applyFont="1" applyFill="1" applyBorder="1" applyAlignment="1">
      <alignment horizontal="left" vertical="center" wrapText="1"/>
    </xf>
    <xf numFmtId="0" fontId="92" fillId="94" borderId="77" xfId="0" applyFont="1" applyFill="1" applyBorder="1" applyAlignment="1">
      <alignment horizontal="left" vertical="center" wrapText="1"/>
    </xf>
    <xf numFmtId="0" fontId="87" fillId="0" borderId="43" xfId="0" applyFont="1" applyBorder="1" applyAlignment="1">
      <alignment horizontal="center" vertical="center" wrapText="1"/>
    </xf>
    <xf numFmtId="0" fontId="87" fillId="0" borderId="44" xfId="0" applyFont="1" applyBorder="1" applyAlignment="1">
      <alignment horizontal="center" vertical="center" wrapText="1"/>
    </xf>
    <xf numFmtId="0" fontId="87" fillId="0" borderId="47" xfId="0" applyFont="1" applyBorder="1" applyAlignment="1">
      <alignment horizontal="center" vertical="center" wrapText="1"/>
    </xf>
    <xf numFmtId="0" fontId="87" fillId="0" borderId="70" xfId="0" applyFont="1" applyBorder="1" applyAlignment="1">
      <alignment horizontal="left" vertical="center" wrapText="1"/>
    </xf>
    <xf numFmtId="0" fontId="87" fillId="0" borderId="72" xfId="0" applyFont="1" applyBorder="1" applyAlignment="1">
      <alignment horizontal="left" vertical="center" wrapText="1"/>
    </xf>
    <xf numFmtId="0" fontId="87" fillId="0" borderId="73" xfId="0" applyFont="1" applyBorder="1" applyAlignment="1">
      <alignment horizontal="left" vertical="center" wrapText="1"/>
    </xf>
    <xf numFmtId="0" fontId="87" fillId="0" borderId="42" xfId="0" applyFont="1" applyBorder="1" applyAlignment="1">
      <alignment horizontal="center" vertical="center" wrapText="1"/>
    </xf>
    <xf numFmtId="0" fontId="87" fillId="0" borderId="3" xfId="0" applyFont="1" applyBorder="1" applyAlignment="1">
      <alignment horizontal="center" vertical="center" wrapText="1"/>
    </xf>
    <xf numFmtId="0" fontId="87" fillId="0" borderId="46" xfId="0" applyFont="1" applyBorder="1" applyAlignment="1">
      <alignment horizontal="center" vertical="center" wrapText="1"/>
    </xf>
    <xf numFmtId="0" fontId="87" fillId="0" borderId="51" xfId="0" applyFont="1" applyBorder="1" applyAlignment="1">
      <alignment horizontal="center" vertical="center"/>
    </xf>
    <xf numFmtId="0" fontId="87" fillId="0" borderId="52" xfId="0" applyFont="1" applyBorder="1" applyAlignment="1">
      <alignment horizontal="center" vertical="center"/>
    </xf>
    <xf numFmtId="0" fontId="87" fillId="0" borderId="53"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91" fillId="0" borderId="0" xfId="0" applyFont="1" applyAlignment="1">
      <alignment horizontal="left"/>
    </xf>
    <xf numFmtId="0" fontId="92" fillId="0" borderId="0" xfId="0" applyFont="1" applyAlignment="1">
      <alignment horizontal="left" vertical="top" wrapText="1"/>
    </xf>
    <xf numFmtId="0" fontId="87" fillId="0" borderId="0" xfId="0" applyFont="1" applyAlignment="1">
      <alignment horizontal="center" vertical="center"/>
    </xf>
    <xf numFmtId="167" fontId="98" fillId="0" borderId="74" xfId="23572" applyNumberFormat="1" applyFont="1" applyBorder="1" applyAlignment="1">
      <alignment horizontal="center" vertical="center" wrapText="1"/>
    </xf>
    <xf numFmtId="167" fontId="98" fillId="0" borderId="65" xfId="23572" applyNumberFormat="1" applyFont="1" applyBorder="1" applyAlignment="1">
      <alignment horizontal="center" vertical="center" wrapText="1"/>
    </xf>
    <xf numFmtId="167" fontId="98" fillId="0" borderId="66" xfId="23572" applyNumberFormat="1" applyFont="1" applyBorder="1" applyAlignment="1">
      <alignment horizontal="center" vertical="center" wrapText="1"/>
    </xf>
    <xf numFmtId="0" fontId="87" fillId="0" borderId="75" xfId="0" applyFont="1" applyBorder="1" applyAlignment="1">
      <alignment horizontal="center"/>
    </xf>
    <xf numFmtId="0" fontId="87" fillId="0" borderId="12" xfId="0" applyFont="1" applyBorder="1" applyAlignment="1">
      <alignment horizontal="center"/>
    </xf>
    <xf numFmtId="0" fontId="87" fillId="0" borderId="67" xfId="0" applyFont="1" applyBorder="1" applyAlignment="1">
      <alignment horizontal="center"/>
    </xf>
    <xf numFmtId="0" fontId="87" fillId="0" borderId="0" xfId="0" applyFont="1" applyAlignment="1">
      <alignment horizontal="left" vertical="center" wrapText="1"/>
    </xf>
    <xf numFmtId="0" fontId="87" fillId="0" borderId="0" xfId="0" applyFont="1" applyAlignment="1">
      <alignment horizontal="center" vertical="center" wrapText="1"/>
    </xf>
    <xf numFmtId="0" fontId="87" fillId="0" borderId="3" xfId="0" applyFont="1" applyBorder="1" applyAlignment="1">
      <alignment horizontal="center"/>
    </xf>
    <xf numFmtId="0" fontId="87" fillId="0" borderId="62" xfId="0" applyFont="1" applyBorder="1" applyAlignment="1">
      <alignment horizontal="left" vertical="center"/>
    </xf>
    <xf numFmtId="0" fontId="87" fillId="0" borderId="12" xfId="0" applyFont="1" applyBorder="1" applyAlignment="1">
      <alignment horizontal="left" vertical="center"/>
    </xf>
    <xf numFmtId="0" fontId="87" fillId="0" borderId="4" xfId="0" applyFont="1" applyBorder="1" applyAlignment="1">
      <alignment horizontal="left" vertical="center"/>
    </xf>
    <xf numFmtId="0" fontId="87" fillId="0" borderId="62" xfId="0" applyFont="1" applyBorder="1" applyAlignment="1">
      <alignment horizontal="left" vertical="center" wrapText="1"/>
    </xf>
    <xf numFmtId="0" fontId="87" fillId="0" borderId="12" xfId="0" applyFont="1" applyBorder="1" applyAlignment="1">
      <alignment horizontal="left" vertical="center" wrapText="1"/>
    </xf>
    <xf numFmtId="0" fontId="87" fillId="0" borderId="4" xfId="0" applyFont="1" applyBorder="1" applyAlignment="1">
      <alignment horizontal="left" vertical="center" wrapText="1"/>
    </xf>
    <xf numFmtId="0" fontId="101" fillId="91" borderId="57" xfId="0" applyFont="1" applyFill="1" applyBorder="1" applyAlignment="1">
      <alignment horizontal="left" vertical="center" wrapText="1"/>
    </xf>
    <xf numFmtId="0" fontId="101" fillId="91" borderId="58" xfId="0" applyFont="1" applyFill="1" applyBorder="1" applyAlignment="1">
      <alignment horizontal="left" vertical="center" wrapText="1"/>
    </xf>
    <xf numFmtId="0" fontId="101" fillId="91" borderId="59" xfId="0" applyFont="1" applyFill="1" applyBorder="1" applyAlignment="1">
      <alignment horizontal="left" vertical="center" wrapText="1"/>
    </xf>
    <xf numFmtId="0" fontId="87" fillId="0" borderId="62" xfId="0" applyFont="1" applyBorder="1" applyAlignment="1">
      <alignment horizontal="center" vertical="center"/>
    </xf>
    <xf numFmtId="0" fontId="87" fillId="0" borderId="12" xfId="0" applyFont="1" applyBorder="1" applyAlignment="1">
      <alignment horizontal="center" vertical="center"/>
    </xf>
    <xf numFmtId="0" fontId="87" fillId="0" borderId="4" xfId="0" applyFont="1" applyBorder="1" applyAlignment="1">
      <alignment horizontal="center" vertical="center"/>
    </xf>
    <xf numFmtId="167" fontId="98" fillId="0" borderId="62" xfId="23571" applyNumberFormat="1" applyFont="1" applyBorder="1" applyAlignment="1">
      <alignment horizontal="left" vertical="center"/>
    </xf>
    <xf numFmtId="167" fontId="98" fillId="0" borderId="12" xfId="23571" applyNumberFormat="1" applyFont="1" applyBorder="1" applyAlignment="1">
      <alignment horizontal="left" vertical="center"/>
    </xf>
    <xf numFmtId="167" fontId="98" fillId="0" borderId="4" xfId="23571" applyNumberFormat="1" applyFont="1" applyBorder="1" applyAlignment="1">
      <alignment horizontal="left" vertical="center"/>
    </xf>
    <xf numFmtId="0" fontId="87" fillId="0" borderId="57" xfId="0" applyFont="1" applyBorder="1" applyAlignment="1">
      <alignment horizontal="center"/>
    </xf>
    <xf numFmtId="0" fontId="87" fillId="0" borderId="59" xfId="0" applyFont="1" applyBorder="1" applyAlignment="1">
      <alignment horizontal="center"/>
    </xf>
    <xf numFmtId="0" fontId="87" fillId="88" borderId="12" xfId="0" applyFont="1" applyFill="1" applyBorder="1" applyAlignment="1">
      <alignment horizontal="center" vertical="center" wrapText="1"/>
    </xf>
    <xf numFmtId="0" fontId="87" fillId="88" borderId="4" xfId="0" applyFont="1" applyFill="1" applyBorder="1" applyAlignment="1">
      <alignment horizontal="center" vertical="center" wrapText="1"/>
    </xf>
    <xf numFmtId="0" fontId="87" fillId="88" borderId="12" xfId="0" applyFont="1" applyFill="1" applyBorder="1" applyAlignment="1">
      <alignment horizontal="left" vertical="center" wrapText="1"/>
    </xf>
    <xf numFmtId="0" fontId="87" fillId="88" borderId="4" xfId="0" applyFont="1" applyFill="1" applyBorder="1" applyAlignment="1">
      <alignment horizontal="left" vertical="center" wrapText="1"/>
    </xf>
    <xf numFmtId="0" fontId="87" fillId="90" borderId="0" xfId="0" applyFont="1" applyFill="1" applyAlignment="1">
      <alignment horizontal="left" wrapText="1"/>
    </xf>
    <xf numFmtId="0" fontId="87" fillId="0" borderId="62" xfId="0" applyFont="1" applyBorder="1" applyAlignment="1">
      <alignment horizontal="center" wrapText="1"/>
    </xf>
    <xf numFmtId="0" fontId="87" fillId="0" borderId="12" xfId="0" applyFont="1" applyBorder="1" applyAlignment="1">
      <alignment horizontal="center" wrapText="1"/>
    </xf>
    <xf numFmtId="0" fontId="87" fillId="0" borderId="3" xfId="0" applyFont="1" applyBorder="1" applyAlignment="1">
      <alignment horizontal="center" vertical="center"/>
    </xf>
    <xf numFmtId="0" fontId="87" fillId="0" borderId="61" xfId="0" applyFont="1" applyBorder="1" applyAlignment="1">
      <alignment horizontal="center" vertical="center"/>
    </xf>
    <xf numFmtId="0" fontId="87" fillId="0" borderId="41" xfId="0" applyFont="1" applyBorder="1" applyAlignment="1">
      <alignment horizontal="center" vertical="center"/>
    </xf>
    <xf numFmtId="0" fontId="87" fillId="0" borderId="3" xfId="0" applyFont="1" applyBorder="1" applyAlignment="1">
      <alignment horizontal="left" vertical="center"/>
    </xf>
    <xf numFmtId="0" fontId="87" fillId="0" borderId="3" xfId="0" applyFont="1" applyBorder="1" applyAlignment="1">
      <alignment horizontal="left" vertical="center" wrapText="1"/>
    </xf>
    <xf numFmtId="0" fontId="87" fillId="0" borderId="62" xfId="0" applyFont="1" applyBorder="1" applyAlignment="1">
      <alignment horizontal="center"/>
    </xf>
    <xf numFmtId="0" fontId="89" fillId="108" borderId="57" xfId="0" applyFont="1" applyFill="1" applyBorder="1" applyAlignment="1">
      <alignment horizontal="center" vertical="center" wrapText="1"/>
    </xf>
    <xf numFmtId="0" fontId="89" fillId="108" borderId="58" xfId="0" applyFont="1" applyFill="1" applyBorder="1" applyAlignment="1">
      <alignment horizontal="center" vertical="center" wrapText="1"/>
    </xf>
    <xf numFmtId="0" fontId="89" fillId="108" borderId="59" xfId="0" applyFont="1" applyFill="1" applyBorder="1" applyAlignment="1">
      <alignment horizontal="center" vertical="center" wrapText="1"/>
    </xf>
    <xf numFmtId="0" fontId="102" fillId="94" borderId="62" xfId="0" applyFont="1" applyFill="1" applyBorder="1" applyAlignment="1">
      <alignment horizontal="center" vertical="center"/>
    </xf>
    <xf numFmtId="0" fontId="102" fillId="94" borderId="4" xfId="0" applyFont="1" applyFill="1" applyBorder="1" applyAlignment="1">
      <alignment horizontal="center" vertical="center"/>
    </xf>
    <xf numFmtId="0" fontId="89" fillId="94" borderId="62" xfId="0" applyFont="1" applyFill="1" applyBorder="1" applyAlignment="1">
      <alignment horizontal="center" vertical="center" wrapText="1"/>
    </xf>
    <xf numFmtId="0" fontId="89" fillId="94" borderId="4" xfId="0" applyFont="1" applyFill="1" applyBorder="1" applyAlignment="1">
      <alignment horizontal="center" vertical="center" wrapText="1"/>
    </xf>
    <xf numFmtId="0" fontId="98" fillId="104" borderId="0" xfId="0" applyFont="1" applyFill="1" applyAlignment="1">
      <alignment horizontal="left" wrapText="1"/>
    </xf>
    <xf numFmtId="0" fontId="89" fillId="0" borderId="0" xfId="0" applyFont="1" applyAlignment="1">
      <alignment horizontal="left" vertical="top" wrapText="1"/>
    </xf>
    <xf numFmtId="0" fontId="89" fillId="0" borderId="39" xfId="0" applyFont="1" applyBorder="1" applyAlignment="1">
      <alignment horizontal="left" wrapText="1"/>
    </xf>
    <xf numFmtId="0" fontId="0" fillId="4" borderId="0" xfId="0" applyFill="1" applyAlignment="1">
      <alignment horizontal="left" wrapText="1"/>
    </xf>
    <xf numFmtId="9" fontId="89" fillId="102" borderId="3" xfId="1" applyNumberFormat="1" applyFont="1" applyFill="1" applyBorder="1" applyAlignment="1">
      <alignment horizontal="center"/>
    </xf>
    <xf numFmtId="0" fontId="89" fillId="102" borderId="3" xfId="0" applyFont="1" applyFill="1" applyBorder="1" applyAlignment="1">
      <alignment horizontal="center"/>
    </xf>
    <xf numFmtId="0" fontId="91" fillId="88" borderId="55" xfId="0" applyFont="1" applyFill="1" applyBorder="1" applyAlignment="1">
      <alignment horizontal="left" vertical="top"/>
    </xf>
    <xf numFmtId="0" fontId="91" fillId="88" borderId="56" xfId="0" applyFont="1" applyFill="1" applyBorder="1" applyAlignment="1">
      <alignment horizontal="left" vertical="top"/>
    </xf>
    <xf numFmtId="0" fontId="92" fillId="88" borderId="38" xfId="0" applyFont="1" applyFill="1" applyBorder="1" applyAlignment="1">
      <alignment horizontal="left" vertical="top" wrapText="1"/>
    </xf>
    <xf numFmtId="0" fontId="92" fillId="88" borderId="39" xfId="0" applyFont="1" applyFill="1" applyBorder="1" applyAlignment="1">
      <alignment horizontal="left" vertical="top" wrapText="1"/>
    </xf>
    <xf numFmtId="0" fontId="91" fillId="88" borderId="55" xfId="0" applyFont="1" applyFill="1" applyBorder="1" applyAlignment="1">
      <alignment horizontal="left"/>
    </xf>
    <xf numFmtId="0" fontId="95" fillId="88" borderId="56" xfId="0" applyFont="1" applyFill="1" applyBorder="1" applyAlignment="1">
      <alignment horizontal="left"/>
    </xf>
    <xf numFmtId="0" fontId="95" fillId="88" borderId="61" xfId="0" applyFont="1" applyFill="1" applyBorder="1" applyAlignment="1">
      <alignment horizontal="left"/>
    </xf>
    <xf numFmtId="0" fontId="91" fillId="88" borderId="56" xfId="0" applyFont="1" applyFill="1" applyBorder="1" applyAlignment="1">
      <alignment horizontal="left"/>
    </xf>
    <xf numFmtId="0" fontId="91" fillId="88" borderId="61" xfId="0" applyFont="1" applyFill="1" applyBorder="1" applyAlignment="1">
      <alignment horizontal="left"/>
    </xf>
    <xf numFmtId="0" fontId="98" fillId="0" borderId="62" xfId="0" applyFont="1" applyBorder="1" applyAlignment="1">
      <alignment horizontal="center"/>
    </xf>
    <xf numFmtId="0" fontId="98" fillId="0" borderId="12" xfId="0" applyFont="1" applyBorder="1" applyAlignment="1">
      <alignment horizontal="center"/>
    </xf>
    <xf numFmtId="0" fontId="92" fillId="88" borderId="38" xfId="55628" applyFont="1" applyFill="1" applyBorder="1" applyAlignment="1">
      <alignment horizontal="left" vertical="top" wrapText="1"/>
    </xf>
    <xf numFmtId="0" fontId="92" fillId="88" borderId="39" xfId="55628" applyFont="1" applyFill="1" applyBorder="1" applyAlignment="1">
      <alignment horizontal="left" vertical="top" wrapText="1"/>
    </xf>
    <xf numFmtId="0" fontId="92" fillId="88" borderId="40" xfId="55628" applyFont="1" applyFill="1" applyBorder="1" applyAlignment="1">
      <alignment horizontal="left" vertical="top" wrapText="1"/>
    </xf>
    <xf numFmtId="0" fontId="92" fillId="88" borderId="40" xfId="0" applyFont="1" applyFill="1" applyBorder="1" applyAlignment="1">
      <alignment horizontal="left" vertical="top" wrapText="1"/>
    </xf>
    <xf numFmtId="0" fontId="98" fillId="0" borderId="3" xfId="0" applyFont="1" applyBorder="1" applyAlignment="1">
      <alignment horizontal="center"/>
    </xf>
    <xf numFmtId="0" fontId="89" fillId="94" borderId="3" xfId="0" applyFont="1" applyFill="1" applyBorder="1" applyAlignment="1">
      <alignment horizontal="left" vertical="center" wrapText="1"/>
    </xf>
    <xf numFmtId="0" fontId="89" fillId="94" borderId="57" xfId="23571" applyNumberFormat="1" applyFont="1" applyFill="1" applyBorder="1" applyAlignment="1">
      <alignment horizontal="left" vertical="center" wrapText="1"/>
    </xf>
    <xf numFmtId="0" fontId="98" fillId="94" borderId="62" xfId="0" applyFont="1" applyFill="1" applyBorder="1" applyAlignment="1">
      <alignment horizontal="center"/>
    </xf>
    <xf numFmtId="0" fontId="98" fillId="94" borderId="12" xfId="0" applyFont="1" applyFill="1" applyBorder="1" applyAlignment="1">
      <alignment horizontal="center"/>
    </xf>
    <xf numFmtId="0" fontId="89" fillId="4" borderId="3" xfId="4" applyFont="1" applyFill="1" applyBorder="1" applyAlignment="1">
      <alignment vertical="center" wrapText="1"/>
    </xf>
    <xf numFmtId="0" fontId="13" fillId="4" borderId="3" xfId="55633" applyFill="1" applyBorder="1" applyAlignment="1">
      <alignment horizontal="left" wrapText="1"/>
    </xf>
    <xf numFmtId="0" fontId="89" fillId="4" borderId="3" xfId="4" applyFont="1" applyFill="1" applyBorder="1" applyAlignment="1">
      <alignment horizontal="left" wrapText="1"/>
    </xf>
    <xf numFmtId="0" fontId="0" fillId="90" borderId="0" xfId="0" applyFill="1" applyAlignment="1">
      <alignment horizontal="left" vertical="top" wrapText="1"/>
    </xf>
    <xf numFmtId="0" fontId="89" fillId="88" borderId="3" xfId="4" applyFont="1" applyFill="1" applyBorder="1" applyAlignment="1">
      <alignment horizontal="right"/>
    </xf>
    <xf numFmtId="0" fontId="114" fillId="105" borderId="0" xfId="0" applyFont="1" applyFill="1" applyAlignment="1">
      <alignment horizontal="left" vertical="top" wrapText="1"/>
    </xf>
    <xf numFmtId="0" fontId="87" fillId="90" borderId="0" xfId="0" applyFont="1" applyFill="1"/>
    <xf numFmtId="0" fontId="87" fillId="90" borderId="0" xfId="0" applyFont="1" applyFill="1" applyAlignment="1">
      <alignment vertical="top" wrapText="1"/>
    </xf>
    <xf numFmtId="0" fontId="126" fillId="90" borderId="0" xfId="0" applyFont="1" applyFill="1" applyAlignment="1">
      <alignment horizontal="left" wrapText="1"/>
    </xf>
  </cellXfs>
  <cellStyles count="55653">
    <cellStyle name="%" xfId="10" xr:uid="{00000000-0005-0000-0000-000000000000}"/>
    <cellStyle name="% 2" xfId="43" xr:uid="{00000000-0005-0000-0000-000001000000}"/>
    <cellStyle name="% 2 10" xfId="230" xr:uid="{00000000-0005-0000-0000-000002000000}"/>
    <cellStyle name="% 2 10 2" xfId="231" xr:uid="{00000000-0005-0000-0000-000003000000}"/>
    <cellStyle name="% 2 11" xfId="232" xr:uid="{00000000-0005-0000-0000-000004000000}"/>
    <cellStyle name="% 2 11 2" xfId="233" xr:uid="{00000000-0005-0000-0000-000005000000}"/>
    <cellStyle name="% 2 12" xfId="234" xr:uid="{00000000-0005-0000-0000-000006000000}"/>
    <cellStyle name="% 2 12 2" xfId="235" xr:uid="{00000000-0005-0000-0000-000007000000}"/>
    <cellStyle name="% 2 13" xfId="236" xr:uid="{00000000-0005-0000-0000-000008000000}"/>
    <cellStyle name="% 2 13 2" xfId="237" xr:uid="{00000000-0005-0000-0000-000009000000}"/>
    <cellStyle name="% 2 14" xfId="238" xr:uid="{00000000-0005-0000-0000-00000A000000}"/>
    <cellStyle name="% 2 14 2" xfId="239" xr:uid="{00000000-0005-0000-0000-00000B000000}"/>
    <cellStyle name="% 2 15" xfId="240" xr:uid="{00000000-0005-0000-0000-00000C000000}"/>
    <cellStyle name="% 2 15 2" xfId="241" xr:uid="{00000000-0005-0000-0000-00000D000000}"/>
    <cellStyle name="% 2 16" xfId="242" xr:uid="{00000000-0005-0000-0000-00000E000000}"/>
    <cellStyle name="% 2 16 2" xfId="243" xr:uid="{00000000-0005-0000-0000-00000F000000}"/>
    <cellStyle name="% 2 17" xfId="244" xr:uid="{00000000-0005-0000-0000-000010000000}"/>
    <cellStyle name="% 2 17 2" xfId="245" xr:uid="{00000000-0005-0000-0000-000011000000}"/>
    <cellStyle name="% 2 18" xfId="246" xr:uid="{00000000-0005-0000-0000-000012000000}"/>
    <cellStyle name="% 2 18 2" xfId="247" xr:uid="{00000000-0005-0000-0000-000013000000}"/>
    <cellStyle name="% 2 19" xfId="248" xr:uid="{00000000-0005-0000-0000-000014000000}"/>
    <cellStyle name="% 2 19 2" xfId="249" xr:uid="{00000000-0005-0000-0000-000015000000}"/>
    <cellStyle name="% 2 2" xfId="44" xr:uid="{00000000-0005-0000-0000-000016000000}"/>
    <cellStyle name="% 2 2 2" xfId="250" xr:uid="{00000000-0005-0000-0000-000017000000}"/>
    <cellStyle name="% 2 20" xfId="251" xr:uid="{00000000-0005-0000-0000-000018000000}"/>
    <cellStyle name="% 2 3" xfId="45" xr:uid="{00000000-0005-0000-0000-000019000000}"/>
    <cellStyle name="% 2 3 2" xfId="252" xr:uid="{00000000-0005-0000-0000-00001A000000}"/>
    <cellStyle name="% 2 4" xfId="253" xr:uid="{00000000-0005-0000-0000-00001B000000}"/>
    <cellStyle name="% 2 4 2" xfId="254" xr:uid="{00000000-0005-0000-0000-00001C000000}"/>
    <cellStyle name="% 2 5" xfId="255" xr:uid="{00000000-0005-0000-0000-00001D000000}"/>
    <cellStyle name="% 2 5 2" xfId="256" xr:uid="{00000000-0005-0000-0000-00001E000000}"/>
    <cellStyle name="% 2 6" xfId="257" xr:uid="{00000000-0005-0000-0000-00001F000000}"/>
    <cellStyle name="% 2 6 2" xfId="258" xr:uid="{00000000-0005-0000-0000-000020000000}"/>
    <cellStyle name="% 2 7" xfId="259" xr:uid="{00000000-0005-0000-0000-000021000000}"/>
    <cellStyle name="% 2 7 2" xfId="260" xr:uid="{00000000-0005-0000-0000-000022000000}"/>
    <cellStyle name="% 2 8" xfId="261" xr:uid="{00000000-0005-0000-0000-000023000000}"/>
    <cellStyle name="% 2 8 2" xfId="262" xr:uid="{00000000-0005-0000-0000-000024000000}"/>
    <cellStyle name="% 2 9" xfId="263" xr:uid="{00000000-0005-0000-0000-000025000000}"/>
    <cellStyle name="% 2 9 2" xfId="264" xr:uid="{00000000-0005-0000-0000-000026000000}"/>
    <cellStyle name="% 3" xfId="46" xr:uid="{00000000-0005-0000-0000-000027000000}"/>
    <cellStyle name="% 4" xfId="47" xr:uid="{00000000-0005-0000-0000-000028000000}"/>
    <cellStyle name="% 5" xfId="48" xr:uid="{00000000-0005-0000-0000-000029000000}"/>
    <cellStyle name="% 6" xfId="49" xr:uid="{00000000-0005-0000-0000-00002A000000}"/>
    <cellStyle name="% 7" xfId="55544" xr:uid="{00000000-0005-0000-0000-00002B000000}"/>
    <cellStyle name="_APPFEE" xfId="265" xr:uid="{00000000-0005-0000-0000-00002C000000}"/>
    <cellStyle name="_Applications" xfId="266" xr:uid="{00000000-0005-0000-0000-00002D000000}"/>
    <cellStyle name="_Applications 2" xfId="267" xr:uid="{00000000-0005-0000-0000-00002E000000}"/>
    <cellStyle name="_Applications 3" xfId="268" xr:uid="{00000000-0005-0000-0000-00002F000000}"/>
    <cellStyle name="_Applications 3 2" xfId="269" xr:uid="{00000000-0005-0000-0000-000030000000}"/>
    <cellStyle name="_Other" xfId="270" xr:uid="{00000000-0005-0000-0000-000031000000}"/>
    <cellStyle name="_Sheet1" xfId="271" xr:uid="{00000000-0005-0000-0000-000032000000}"/>
    <cellStyle name="_Sheet1 2" xfId="272" xr:uid="{00000000-0005-0000-0000-000033000000}"/>
    <cellStyle name="_Sheet1 3" xfId="273" xr:uid="{00000000-0005-0000-0000-000034000000}"/>
    <cellStyle name="_Sheet1 3 2" xfId="274" xr:uid="{00000000-0005-0000-0000-000035000000}"/>
    <cellStyle name="=C:\WINNT\SYSTEM32\COMMAND.COM" xfId="11" xr:uid="{00000000-0005-0000-0000-000036000000}"/>
    <cellStyle name="20% - Accent1 10" xfId="275" xr:uid="{00000000-0005-0000-0000-000037000000}"/>
    <cellStyle name="20% - Accent1 10 2" xfId="276" xr:uid="{00000000-0005-0000-0000-000038000000}"/>
    <cellStyle name="20% - Accent1 10 3" xfId="277" xr:uid="{00000000-0005-0000-0000-000039000000}"/>
    <cellStyle name="20% - Accent1 11" xfId="278" xr:uid="{00000000-0005-0000-0000-00003A000000}"/>
    <cellStyle name="20% - Accent1 11 2" xfId="279" xr:uid="{00000000-0005-0000-0000-00003B000000}"/>
    <cellStyle name="20% - Accent1 11 3" xfId="280" xr:uid="{00000000-0005-0000-0000-00003C000000}"/>
    <cellStyle name="20% - Accent1 12" xfId="281" xr:uid="{00000000-0005-0000-0000-00003D000000}"/>
    <cellStyle name="20% - Accent1 12 10" xfId="282" xr:uid="{00000000-0005-0000-0000-00003E000000}"/>
    <cellStyle name="20% - Accent1 12 10 2" xfId="283" xr:uid="{00000000-0005-0000-0000-00003F000000}"/>
    <cellStyle name="20% - Accent1 12 11" xfId="284" xr:uid="{00000000-0005-0000-0000-000040000000}"/>
    <cellStyle name="20% - Accent1 12 11 2" xfId="285" xr:uid="{00000000-0005-0000-0000-000041000000}"/>
    <cellStyle name="20% - Accent1 12 12" xfId="286" xr:uid="{00000000-0005-0000-0000-000042000000}"/>
    <cellStyle name="20% - Accent1 12 12 2" xfId="287" xr:uid="{00000000-0005-0000-0000-000043000000}"/>
    <cellStyle name="20% - Accent1 12 13" xfId="288" xr:uid="{00000000-0005-0000-0000-000044000000}"/>
    <cellStyle name="20% - Accent1 12 13 2" xfId="289" xr:uid="{00000000-0005-0000-0000-000045000000}"/>
    <cellStyle name="20% - Accent1 12 14" xfId="290" xr:uid="{00000000-0005-0000-0000-000046000000}"/>
    <cellStyle name="20% - Accent1 12 14 2" xfId="291" xr:uid="{00000000-0005-0000-0000-000047000000}"/>
    <cellStyle name="20% - Accent1 12 15" xfId="292" xr:uid="{00000000-0005-0000-0000-000048000000}"/>
    <cellStyle name="20% - Accent1 12 15 2" xfId="293" xr:uid="{00000000-0005-0000-0000-000049000000}"/>
    <cellStyle name="20% - Accent1 12 16" xfId="294" xr:uid="{00000000-0005-0000-0000-00004A000000}"/>
    <cellStyle name="20% - Accent1 12 16 2" xfId="295" xr:uid="{00000000-0005-0000-0000-00004B000000}"/>
    <cellStyle name="20% - Accent1 12 17" xfId="296" xr:uid="{00000000-0005-0000-0000-00004C000000}"/>
    <cellStyle name="20% - Accent1 12 17 2" xfId="297" xr:uid="{00000000-0005-0000-0000-00004D000000}"/>
    <cellStyle name="20% - Accent1 12 18" xfId="298" xr:uid="{00000000-0005-0000-0000-00004E000000}"/>
    <cellStyle name="20% - Accent1 12 18 2" xfId="299" xr:uid="{00000000-0005-0000-0000-00004F000000}"/>
    <cellStyle name="20% - Accent1 12 19" xfId="300" xr:uid="{00000000-0005-0000-0000-000050000000}"/>
    <cellStyle name="20% - Accent1 12 19 2" xfId="301" xr:uid="{00000000-0005-0000-0000-000051000000}"/>
    <cellStyle name="20% - Accent1 12 2" xfId="302" xr:uid="{00000000-0005-0000-0000-000052000000}"/>
    <cellStyle name="20% - Accent1 12 2 2" xfId="303" xr:uid="{00000000-0005-0000-0000-000053000000}"/>
    <cellStyle name="20% - Accent1 12 20" xfId="304" xr:uid="{00000000-0005-0000-0000-000054000000}"/>
    <cellStyle name="20% - Accent1 12 20 2" xfId="305" xr:uid="{00000000-0005-0000-0000-000055000000}"/>
    <cellStyle name="20% - Accent1 12 21" xfId="306" xr:uid="{00000000-0005-0000-0000-000056000000}"/>
    <cellStyle name="20% - Accent1 12 21 2" xfId="307" xr:uid="{00000000-0005-0000-0000-000057000000}"/>
    <cellStyle name="20% - Accent1 12 22" xfId="308" xr:uid="{00000000-0005-0000-0000-000058000000}"/>
    <cellStyle name="20% - Accent1 12 22 2" xfId="309" xr:uid="{00000000-0005-0000-0000-000059000000}"/>
    <cellStyle name="20% - Accent1 12 23" xfId="310" xr:uid="{00000000-0005-0000-0000-00005A000000}"/>
    <cellStyle name="20% - Accent1 12 23 2" xfId="311" xr:uid="{00000000-0005-0000-0000-00005B000000}"/>
    <cellStyle name="20% - Accent1 12 24" xfId="312" xr:uid="{00000000-0005-0000-0000-00005C000000}"/>
    <cellStyle name="20% - Accent1 12 24 2" xfId="313" xr:uid="{00000000-0005-0000-0000-00005D000000}"/>
    <cellStyle name="20% - Accent1 12 25" xfId="314" xr:uid="{00000000-0005-0000-0000-00005E000000}"/>
    <cellStyle name="20% - Accent1 12 25 2" xfId="315" xr:uid="{00000000-0005-0000-0000-00005F000000}"/>
    <cellStyle name="20% - Accent1 12 26" xfId="316" xr:uid="{00000000-0005-0000-0000-000060000000}"/>
    <cellStyle name="20% - Accent1 12 26 2" xfId="317" xr:uid="{00000000-0005-0000-0000-000061000000}"/>
    <cellStyle name="20% - Accent1 12 27" xfId="318" xr:uid="{00000000-0005-0000-0000-000062000000}"/>
    <cellStyle name="20% - Accent1 12 27 2" xfId="319" xr:uid="{00000000-0005-0000-0000-000063000000}"/>
    <cellStyle name="20% - Accent1 12 28" xfId="320" xr:uid="{00000000-0005-0000-0000-000064000000}"/>
    <cellStyle name="20% - Accent1 12 28 2" xfId="321" xr:uid="{00000000-0005-0000-0000-000065000000}"/>
    <cellStyle name="20% - Accent1 12 29" xfId="322" xr:uid="{00000000-0005-0000-0000-000066000000}"/>
    <cellStyle name="20% - Accent1 12 29 2" xfId="323" xr:uid="{00000000-0005-0000-0000-000067000000}"/>
    <cellStyle name="20% - Accent1 12 3" xfId="324" xr:uid="{00000000-0005-0000-0000-000068000000}"/>
    <cellStyle name="20% - Accent1 12 3 2" xfId="325" xr:uid="{00000000-0005-0000-0000-000069000000}"/>
    <cellStyle name="20% - Accent1 12 30" xfId="326" xr:uid="{00000000-0005-0000-0000-00006A000000}"/>
    <cellStyle name="20% - Accent1 12 30 2" xfId="327" xr:uid="{00000000-0005-0000-0000-00006B000000}"/>
    <cellStyle name="20% - Accent1 12 31" xfId="328" xr:uid="{00000000-0005-0000-0000-00006C000000}"/>
    <cellStyle name="20% - Accent1 12 4" xfId="329" xr:uid="{00000000-0005-0000-0000-00006D000000}"/>
    <cellStyle name="20% - Accent1 12 4 2" xfId="330" xr:uid="{00000000-0005-0000-0000-00006E000000}"/>
    <cellStyle name="20% - Accent1 12 5" xfId="331" xr:uid="{00000000-0005-0000-0000-00006F000000}"/>
    <cellStyle name="20% - Accent1 12 5 2" xfId="332" xr:uid="{00000000-0005-0000-0000-000070000000}"/>
    <cellStyle name="20% - Accent1 12 6" xfId="333" xr:uid="{00000000-0005-0000-0000-000071000000}"/>
    <cellStyle name="20% - Accent1 12 6 2" xfId="334" xr:uid="{00000000-0005-0000-0000-000072000000}"/>
    <cellStyle name="20% - Accent1 12 7" xfId="335" xr:uid="{00000000-0005-0000-0000-000073000000}"/>
    <cellStyle name="20% - Accent1 12 7 2" xfId="336" xr:uid="{00000000-0005-0000-0000-000074000000}"/>
    <cellStyle name="20% - Accent1 12 8" xfId="337" xr:uid="{00000000-0005-0000-0000-000075000000}"/>
    <cellStyle name="20% - Accent1 12 8 2" xfId="338" xr:uid="{00000000-0005-0000-0000-000076000000}"/>
    <cellStyle name="20% - Accent1 12 9" xfId="339" xr:uid="{00000000-0005-0000-0000-000077000000}"/>
    <cellStyle name="20% - Accent1 12 9 2" xfId="340" xr:uid="{00000000-0005-0000-0000-000078000000}"/>
    <cellStyle name="20% - Accent1 13" xfId="341" xr:uid="{00000000-0005-0000-0000-000079000000}"/>
    <cellStyle name="20% - Accent1 13 2" xfId="342" xr:uid="{00000000-0005-0000-0000-00007A000000}"/>
    <cellStyle name="20% - Accent1 14" xfId="343" xr:uid="{00000000-0005-0000-0000-00007B000000}"/>
    <cellStyle name="20% - Accent1 14 2" xfId="344" xr:uid="{00000000-0005-0000-0000-00007C000000}"/>
    <cellStyle name="20% - Accent1 15" xfId="345" xr:uid="{00000000-0005-0000-0000-00007D000000}"/>
    <cellStyle name="20% - Accent1 15 2" xfId="346" xr:uid="{00000000-0005-0000-0000-00007E000000}"/>
    <cellStyle name="20% - Accent1 16" xfId="347" xr:uid="{00000000-0005-0000-0000-00007F000000}"/>
    <cellStyle name="20% - Accent1 16 2" xfId="348" xr:uid="{00000000-0005-0000-0000-000080000000}"/>
    <cellStyle name="20% - Accent1 17" xfId="349" xr:uid="{00000000-0005-0000-0000-000081000000}"/>
    <cellStyle name="20% - Accent1 18" xfId="350" xr:uid="{00000000-0005-0000-0000-000082000000}"/>
    <cellStyle name="20% - Accent1 19" xfId="351" xr:uid="{00000000-0005-0000-0000-000083000000}"/>
    <cellStyle name="20% - Accent1 2" xfId="352" xr:uid="{00000000-0005-0000-0000-000084000000}"/>
    <cellStyle name="20% - Accent1 2 10" xfId="353" xr:uid="{00000000-0005-0000-0000-000085000000}"/>
    <cellStyle name="20% - Accent1 2 10 2" xfId="354" xr:uid="{00000000-0005-0000-0000-000086000000}"/>
    <cellStyle name="20% - Accent1 2 11" xfId="355" xr:uid="{00000000-0005-0000-0000-000087000000}"/>
    <cellStyle name="20% - Accent1 2 11 2" xfId="356" xr:uid="{00000000-0005-0000-0000-000088000000}"/>
    <cellStyle name="20% - Accent1 2 12" xfId="357" xr:uid="{00000000-0005-0000-0000-000089000000}"/>
    <cellStyle name="20% - Accent1 2 13" xfId="358" xr:uid="{00000000-0005-0000-0000-00008A000000}"/>
    <cellStyle name="20% - Accent1 2 14" xfId="359" xr:uid="{00000000-0005-0000-0000-00008B000000}"/>
    <cellStyle name="20% - Accent1 2 15" xfId="360" xr:uid="{00000000-0005-0000-0000-00008C000000}"/>
    <cellStyle name="20% - Accent1 2 16" xfId="361" xr:uid="{00000000-0005-0000-0000-00008D000000}"/>
    <cellStyle name="20% - Accent1 2 17" xfId="362" xr:uid="{00000000-0005-0000-0000-00008E000000}"/>
    <cellStyle name="20% - Accent1 2 18" xfId="363" xr:uid="{00000000-0005-0000-0000-00008F000000}"/>
    <cellStyle name="20% - Accent1 2 19" xfId="364" xr:uid="{00000000-0005-0000-0000-000090000000}"/>
    <cellStyle name="20% - Accent1 2 2" xfId="365" xr:uid="{00000000-0005-0000-0000-000091000000}"/>
    <cellStyle name="20% - Accent1 2 2 2" xfId="366" xr:uid="{00000000-0005-0000-0000-000092000000}"/>
    <cellStyle name="20% - Accent1 2 2 3" xfId="367" xr:uid="{00000000-0005-0000-0000-000093000000}"/>
    <cellStyle name="20% - Accent1 2 20" xfId="368" xr:uid="{00000000-0005-0000-0000-000094000000}"/>
    <cellStyle name="20% - Accent1 2 21" xfId="369" xr:uid="{00000000-0005-0000-0000-000095000000}"/>
    <cellStyle name="20% - Accent1 2 22" xfId="370" xr:uid="{00000000-0005-0000-0000-000096000000}"/>
    <cellStyle name="20% - Accent1 2 23" xfId="371" xr:uid="{00000000-0005-0000-0000-000097000000}"/>
    <cellStyle name="20% - Accent1 2 24" xfId="372" xr:uid="{00000000-0005-0000-0000-000098000000}"/>
    <cellStyle name="20% - Accent1 2 25" xfId="373" xr:uid="{00000000-0005-0000-0000-000099000000}"/>
    <cellStyle name="20% - Accent1 2 3" xfId="374" xr:uid="{00000000-0005-0000-0000-00009A000000}"/>
    <cellStyle name="20% - Accent1 2 3 2" xfId="375" xr:uid="{00000000-0005-0000-0000-00009B000000}"/>
    <cellStyle name="20% - Accent1 2 3 3" xfId="376" xr:uid="{00000000-0005-0000-0000-00009C000000}"/>
    <cellStyle name="20% - Accent1 2 4" xfId="377" xr:uid="{00000000-0005-0000-0000-00009D000000}"/>
    <cellStyle name="20% - Accent1 2 4 2" xfId="378" xr:uid="{00000000-0005-0000-0000-00009E000000}"/>
    <cellStyle name="20% - Accent1 2 4 3" xfId="379" xr:uid="{00000000-0005-0000-0000-00009F000000}"/>
    <cellStyle name="20% - Accent1 2 5" xfId="380" xr:uid="{00000000-0005-0000-0000-0000A0000000}"/>
    <cellStyle name="20% - Accent1 2 5 2" xfId="381" xr:uid="{00000000-0005-0000-0000-0000A1000000}"/>
    <cellStyle name="20% - Accent1 2 5 3" xfId="382" xr:uid="{00000000-0005-0000-0000-0000A2000000}"/>
    <cellStyle name="20% - Accent1 2 6" xfId="383" xr:uid="{00000000-0005-0000-0000-0000A3000000}"/>
    <cellStyle name="20% - Accent1 2 6 2" xfId="384" xr:uid="{00000000-0005-0000-0000-0000A4000000}"/>
    <cellStyle name="20% - Accent1 2 6 3" xfId="385" xr:uid="{00000000-0005-0000-0000-0000A5000000}"/>
    <cellStyle name="20% - Accent1 2 7" xfId="386" xr:uid="{00000000-0005-0000-0000-0000A6000000}"/>
    <cellStyle name="20% - Accent1 2 7 2" xfId="387" xr:uid="{00000000-0005-0000-0000-0000A7000000}"/>
    <cellStyle name="20% - Accent1 2 7 3" xfId="388" xr:uid="{00000000-0005-0000-0000-0000A8000000}"/>
    <cellStyle name="20% - Accent1 2 8" xfId="389" xr:uid="{00000000-0005-0000-0000-0000A9000000}"/>
    <cellStyle name="20% - Accent1 2 8 2" xfId="390" xr:uid="{00000000-0005-0000-0000-0000AA000000}"/>
    <cellStyle name="20% - Accent1 2 8 3" xfId="391" xr:uid="{00000000-0005-0000-0000-0000AB000000}"/>
    <cellStyle name="20% - Accent1 2 9" xfId="392" xr:uid="{00000000-0005-0000-0000-0000AC000000}"/>
    <cellStyle name="20% - Accent1 20" xfId="393" xr:uid="{00000000-0005-0000-0000-0000AD000000}"/>
    <cellStyle name="20% - Accent1 21" xfId="394" xr:uid="{00000000-0005-0000-0000-0000AE000000}"/>
    <cellStyle name="20% - Accent1 22" xfId="395" xr:uid="{00000000-0005-0000-0000-0000AF000000}"/>
    <cellStyle name="20% - Accent1 23" xfId="396" xr:uid="{00000000-0005-0000-0000-0000B0000000}"/>
    <cellStyle name="20% - Accent1 24" xfId="397" xr:uid="{00000000-0005-0000-0000-0000B1000000}"/>
    <cellStyle name="20% - Accent1 25" xfId="398" xr:uid="{00000000-0005-0000-0000-0000B2000000}"/>
    <cellStyle name="20% - Accent1 26" xfId="399" xr:uid="{00000000-0005-0000-0000-0000B3000000}"/>
    <cellStyle name="20% - Accent1 27" xfId="400" xr:uid="{00000000-0005-0000-0000-0000B4000000}"/>
    <cellStyle name="20% - Accent1 28" xfId="401" xr:uid="{00000000-0005-0000-0000-0000B5000000}"/>
    <cellStyle name="20% - Accent1 29" xfId="402" xr:uid="{00000000-0005-0000-0000-0000B6000000}"/>
    <cellStyle name="20% - Accent1 3" xfId="403" xr:uid="{00000000-0005-0000-0000-0000B7000000}"/>
    <cellStyle name="20% - Accent1 3 2" xfId="404" xr:uid="{00000000-0005-0000-0000-0000B8000000}"/>
    <cellStyle name="20% - Accent1 3 2 2" xfId="405" xr:uid="{00000000-0005-0000-0000-0000B9000000}"/>
    <cellStyle name="20% - Accent1 3 3" xfId="406" xr:uid="{00000000-0005-0000-0000-0000BA000000}"/>
    <cellStyle name="20% - Accent1 3 4" xfId="407" xr:uid="{00000000-0005-0000-0000-0000BB000000}"/>
    <cellStyle name="20% - Accent1 30" xfId="408" xr:uid="{00000000-0005-0000-0000-0000BC000000}"/>
    <cellStyle name="20% - Accent1 4" xfId="409" xr:uid="{00000000-0005-0000-0000-0000BD000000}"/>
    <cellStyle name="20% - Accent1 4 2" xfId="410" xr:uid="{00000000-0005-0000-0000-0000BE000000}"/>
    <cellStyle name="20% - Accent1 4 2 2" xfId="411" xr:uid="{00000000-0005-0000-0000-0000BF000000}"/>
    <cellStyle name="20% - Accent1 4 3" xfId="412" xr:uid="{00000000-0005-0000-0000-0000C0000000}"/>
    <cellStyle name="20% - Accent1 4 4" xfId="413" xr:uid="{00000000-0005-0000-0000-0000C1000000}"/>
    <cellStyle name="20% - Accent1 5" xfId="414" xr:uid="{00000000-0005-0000-0000-0000C2000000}"/>
    <cellStyle name="20% - Accent1 5 2" xfId="415" xr:uid="{00000000-0005-0000-0000-0000C3000000}"/>
    <cellStyle name="20% - Accent1 5 2 2" xfId="416" xr:uid="{00000000-0005-0000-0000-0000C4000000}"/>
    <cellStyle name="20% - Accent1 5 3" xfId="417" xr:uid="{00000000-0005-0000-0000-0000C5000000}"/>
    <cellStyle name="20% - Accent1 5 4" xfId="418" xr:uid="{00000000-0005-0000-0000-0000C6000000}"/>
    <cellStyle name="20% - Accent1 6" xfId="419" xr:uid="{00000000-0005-0000-0000-0000C7000000}"/>
    <cellStyle name="20% - Accent1 6 2" xfId="420" xr:uid="{00000000-0005-0000-0000-0000C8000000}"/>
    <cellStyle name="20% - Accent1 6 2 2" xfId="421" xr:uid="{00000000-0005-0000-0000-0000C9000000}"/>
    <cellStyle name="20% - Accent1 6 3" xfId="422" xr:uid="{00000000-0005-0000-0000-0000CA000000}"/>
    <cellStyle name="20% - Accent1 6 3 2" xfId="423" xr:uid="{00000000-0005-0000-0000-0000CB000000}"/>
    <cellStyle name="20% - Accent1 6 4" xfId="424" xr:uid="{00000000-0005-0000-0000-0000CC000000}"/>
    <cellStyle name="20% - Accent1 6 5" xfId="425" xr:uid="{00000000-0005-0000-0000-0000CD000000}"/>
    <cellStyle name="20% - Accent1 6 6" xfId="426" xr:uid="{00000000-0005-0000-0000-0000CE000000}"/>
    <cellStyle name="20% - Accent1 7" xfId="427" xr:uid="{00000000-0005-0000-0000-0000CF000000}"/>
    <cellStyle name="20% - Accent1 7 10" xfId="428" xr:uid="{00000000-0005-0000-0000-0000D0000000}"/>
    <cellStyle name="20% - Accent1 7 10 2" xfId="429" xr:uid="{00000000-0005-0000-0000-0000D1000000}"/>
    <cellStyle name="20% - Accent1 7 11" xfId="430" xr:uid="{00000000-0005-0000-0000-0000D2000000}"/>
    <cellStyle name="20% - Accent1 7 11 2" xfId="431" xr:uid="{00000000-0005-0000-0000-0000D3000000}"/>
    <cellStyle name="20% - Accent1 7 12" xfId="432" xr:uid="{00000000-0005-0000-0000-0000D4000000}"/>
    <cellStyle name="20% - Accent1 7 13" xfId="433" xr:uid="{00000000-0005-0000-0000-0000D5000000}"/>
    <cellStyle name="20% - Accent1 7 2" xfId="434" xr:uid="{00000000-0005-0000-0000-0000D6000000}"/>
    <cellStyle name="20% - Accent1 7 2 2" xfId="435" xr:uid="{00000000-0005-0000-0000-0000D7000000}"/>
    <cellStyle name="20% - Accent1 7 3" xfId="436" xr:uid="{00000000-0005-0000-0000-0000D8000000}"/>
    <cellStyle name="20% - Accent1 7 3 2" xfId="437" xr:uid="{00000000-0005-0000-0000-0000D9000000}"/>
    <cellStyle name="20% - Accent1 7 4" xfId="438" xr:uid="{00000000-0005-0000-0000-0000DA000000}"/>
    <cellStyle name="20% - Accent1 7 4 2" xfId="439" xr:uid="{00000000-0005-0000-0000-0000DB000000}"/>
    <cellStyle name="20% - Accent1 7 5" xfId="440" xr:uid="{00000000-0005-0000-0000-0000DC000000}"/>
    <cellStyle name="20% - Accent1 7 5 2" xfId="441" xr:uid="{00000000-0005-0000-0000-0000DD000000}"/>
    <cellStyle name="20% - Accent1 7 6" xfId="442" xr:uid="{00000000-0005-0000-0000-0000DE000000}"/>
    <cellStyle name="20% - Accent1 7 6 2" xfId="443" xr:uid="{00000000-0005-0000-0000-0000DF000000}"/>
    <cellStyle name="20% - Accent1 7 7" xfId="444" xr:uid="{00000000-0005-0000-0000-0000E0000000}"/>
    <cellStyle name="20% - Accent1 7 7 2" xfId="445" xr:uid="{00000000-0005-0000-0000-0000E1000000}"/>
    <cellStyle name="20% - Accent1 7 8" xfId="446" xr:uid="{00000000-0005-0000-0000-0000E2000000}"/>
    <cellStyle name="20% - Accent1 7 8 2" xfId="447" xr:uid="{00000000-0005-0000-0000-0000E3000000}"/>
    <cellStyle name="20% - Accent1 7 9" xfId="448" xr:uid="{00000000-0005-0000-0000-0000E4000000}"/>
    <cellStyle name="20% - Accent1 7 9 2" xfId="449" xr:uid="{00000000-0005-0000-0000-0000E5000000}"/>
    <cellStyle name="20% - Accent1 8" xfId="450" xr:uid="{00000000-0005-0000-0000-0000E6000000}"/>
    <cellStyle name="20% - Accent1 8 2" xfId="451" xr:uid="{00000000-0005-0000-0000-0000E7000000}"/>
    <cellStyle name="20% - Accent1 8 3" xfId="452" xr:uid="{00000000-0005-0000-0000-0000E8000000}"/>
    <cellStyle name="20% - Accent1 9" xfId="453" xr:uid="{00000000-0005-0000-0000-0000E9000000}"/>
    <cellStyle name="20% - Accent1 9 2" xfId="454" xr:uid="{00000000-0005-0000-0000-0000EA000000}"/>
    <cellStyle name="20% - Accent1 9 3" xfId="455" xr:uid="{00000000-0005-0000-0000-0000EB000000}"/>
    <cellStyle name="20% - Accent2 10" xfId="456" xr:uid="{00000000-0005-0000-0000-0000EC000000}"/>
    <cellStyle name="20% - Accent2 10 2" xfId="457" xr:uid="{00000000-0005-0000-0000-0000ED000000}"/>
    <cellStyle name="20% - Accent2 10 3" xfId="458" xr:uid="{00000000-0005-0000-0000-0000EE000000}"/>
    <cellStyle name="20% - Accent2 11" xfId="459" xr:uid="{00000000-0005-0000-0000-0000EF000000}"/>
    <cellStyle name="20% - Accent2 11 2" xfId="460" xr:uid="{00000000-0005-0000-0000-0000F0000000}"/>
    <cellStyle name="20% - Accent2 11 3" xfId="461" xr:uid="{00000000-0005-0000-0000-0000F1000000}"/>
    <cellStyle name="20% - Accent2 12" xfId="462" xr:uid="{00000000-0005-0000-0000-0000F2000000}"/>
    <cellStyle name="20% - Accent2 12 10" xfId="463" xr:uid="{00000000-0005-0000-0000-0000F3000000}"/>
    <cellStyle name="20% - Accent2 12 10 2" xfId="464" xr:uid="{00000000-0005-0000-0000-0000F4000000}"/>
    <cellStyle name="20% - Accent2 12 11" xfId="465" xr:uid="{00000000-0005-0000-0000-0000F5000000}"/>
    <cellStyle name="20% - Accent2 12 11 2" xfId="466" xr:uid="{00000000-0005-0000-0000-0000F6000000}"/>
    <cellStyle name="20% - Accent2 12 12" xfId="467" xr:uid="{00000000-0005-0000-0000-0000F7000000}"/>
    <cellStyle name="20% - Accent2 12 12 2" xfId="468" xr:uid="{00000000-0005-0000-0000-0000F8000000}"/>
    <cellStyle name="20% - Accent2 12 13" xfId="469" xr:uid="{00000000-0005-0000-0000-0000F9000000}"/>
    <cellStyle name="20% - Accent2 12 13 2" xfId="470" xr:uid="{00000000-0005-0000-0000-0000FA000000}"/>
    <cellStyle name="20% - Accent2 12 14" xfId="471" xr:uid="{00000000-0005-0000-0000-0000FB000000}"/>
    <cellStyle name="20% - Accent2 12 14 2" xfId="472" xr:uid="{00000000-0005-0000-0000-0000FC000000}"/>
    <cellStyle name="20% - Accent2 12 15" xfId="473" xr:uid="{00000000-0005-0000-0000-0000FD000000}"/>
    <cellStyle name="20% - Accent2 12 15 2" xfId="474" xr:uid="{00000000-0005-0000-0000-0000FE000000}"/>
    <cellStyle name="20% - Accent2 12 16" xfId="475" xr:uid="{00000000-0005-0000-0000-0000FF000000}"/>
    <cellStyle name="20% - Accent2 12 16 2" xfId="476" xr:uid="{00000000-0005-0000-0000-000000010000}"/>
    <cellStyle name="20% - Accent2 12 17" xfId="477" xr:uid="{00000000-0005-0000-0000-000001010000}"/>
    <cellStyle name="20% - Accent2 12 17 2" xfId="478" xr:uid="{00000000-0005-0000-0000-000002010000}"/>
    <cellStyle name="20% - Accent2 12 18" xfId="479" xr:uid="{00000000-0005-0000-0000-000003010000}"/>
    <cellStyle name="20% - Accent2 12 18 2" xfId="480" xr:uid="{00000000-0005-0000-0000-000004010000}"/>
    <cellStyle name="20% - Accent2 12 19" xfId="481" xr:uid="{00000000-0005-0000-0000-000005010000}"/>
    <cellStyle name="20% - Accent2 12 19 2" xfId="482" xr:uid="{00000000-0005-0000-0000-000006010000}"/>
    <cellStyle name="20% - Accent2 12 2" xfId="483" xr:uid="{00000000-0005-0000-0000-000007010000}"/>
    <cellStyle name="20% - Accent2 12 2 2" xfId="484" xr:uid="{00000000-0005-0000-0000-000008010000}"/>
    <cellStyle name="20% - Accent2 12 20" xfId="485" xr:uid="{00000000-0005-0000-0000-000009010000}"/>
    <cellStyle name="20% - Accent2 12 20 2" xfId="486" xr:uid="{00000000-0005-0000-0000-00000A010000}"/>
    <cellStyle name="20% - Accent2 12 21" xfId="487" xr:uid="{00000000-0005-0000-0000-00000B010000}"/>
    <cellStyle name="20% - Accent2 12 21 2" xfId="488" xr:uid="{00000000-0005-0000-0000-00000C010000}"/>
    <cellStyle name="20% - Accent2 12 22" xfId="489" xr:uid="{00000000-0005-0000-0000-00000D010000}"/>
    <cellStyle name="20% - Accent2 12 22 2" xfId="490" xr:uid="{00000000-0005-0000-0000-00000E010000}"/>
    <cellStyle name="20% - Accent2 12 23" xfId="491" xr:uid="{00000000-0005-0000-0000-00000F010000}"/>
    <cellStyle name="20% - Accent2 12 23 2" xfId="492" xr:uid="{00000000-0005-0000-0000-000010010000}"/>
    <cellStyle name="20% - Accent2 12 24" xfId="493" xr:uid="{00000000-0005-0000-0000-000011010000}"/>
    <cellStyle name="20% - Accent2 12 24 2" xfId="494" xr:uid="{00000000-0005-0000-0000-000012010000}"/>
    <cellStyle name="20% - Accent2 12 25" xfId="495" xr:uid="{00000000-0005-0000-0000-000013010000}"/>
    <cellStyle name="20% - Accent2 12 25 2" xfId="496" xr:uid="{00000000-0005-0000-0000-000014010000}"/>
    <cellStyle name="20% - Accent2 12 26" xfId="497" xr:uid="{00000000-0005-0000-0000-000015010000}"/>
    <cellStyle name="20% - Accent2 12 26 2" xfId="498" xr:uid="{00000000-0005-0000-0000-000016010000}"/>
    <cellStyle name="20% - Accent2 12 27" xfId="499" xr:uid="{00000000-0005-0000-0000-000017010000}"/>
    <cellStyle name="20% - Accent2 12 27 2" xfId="500" xr:uid="{00000000-0005-0000-0000-000018010000}"/>
    <cellStyle name="20% - Accent2 12 28" xfId="501" xr:uid="{00000000-0005-0000-0000-000019010000}"/>
    <cellStyle name="20% - Accent2 12 28 2" xfId="502" xr:uid="{00000000-0005-0000-0000-00001A010000}"/>
    <cellStyle name="20% - Accent2 12 29" xfId="503" xr:uid="{00000000-0005-0000-0000-00001B010000}"/>
    <cellStyle name="20% - Accent2 12 29 2" xfId="504" xr:uid="{00000000-0005-0000-0000-00001C010000}"/>
    <cellStyle name="20% - Accent2 12 3" xfId="505" xr:uid="{00000000-0005-0000-0000-00001D010000}"/>
    <cellStyle name="20% - Accent2 12 3 2" xfId="506" xr:uid="{00000000-0005-0000-0000-00001E010000}"/>
    <cellStyle name="20% - Accent2 12 30" xfId="507" xr:uid="{00000000-0005-0000-0000-00001F010000}"/>
    <cellStyle name="20% - Accent2 12 30 2" xfId="508" xr:uid="{00000000-0005-0000-0000-000020010000}"/>
    <cellStyle name="20% - Accent2 12 31" xfId="509" xr:uid="{00000000-0005-0000-0000-000021010000}"/>
    <cellStyle name="20% - Accent2 12 4" xfId="510" xr:uid="{00000000-0005-0000-0000-000022010000}"/>
    <cellStyle name="20% - Accent2 12 4 2" xfId="511" xr:uid="{00000000-0005-0000-0000-000023010000}"/>
    <cellStyle name="20% - Accent2 12 5" xfId="512" xr:uid="{00000000-0005-0000-0000-000024010000}"/>
    <cellStyle name="20% - Accent2 12 5 2" xfId="513" xr:uid="{00000000-0005-0000-0000-000025010000}"/>
    <cellStyle name="20% - Accent2 12 6" xfId="514" xr:uid="{00000000-0005-0000-0000-000026010000}"/>
    <cellStyle name="20% - Accent2 12 6 2" xfId="515" xr:uid="{00000000-0005-0000-0000-000027010000}"/>
    <cellStyle name="20% - Accent2 12 7" xfId="516" xr:uid="{00000000-0005-0000-0000-000028010000}"/>
    <cellStyle name="20% - Accent2 12 7 2" xfId="517" xr:uid="{00000000-0005-0000-0000-000029010000}"/>
    <cellStyle name="20% - Accent2 12 8" xfId="518" xr:uid="{00000000-0005-0000-0000-00002A010000}"/>
    <cellStyle name="20% - Accent2 12 8 2" xfId="519" xr:uid="{00000000-0005-0000-0000-00002B010000}"/>
    <cellStyle name="20% - Accent2 12 9" xfId="520" xr:uid="{00000000-0005-0000-0000-00002C010000}"/>
    <cellStyle name="20% - Accent2 12 9 2" xfId="521" xr:uid="{00000000-0005-0000-0000-00002D010000}"/>
    <cellStyle name="20% - Accent2 13" xfId="522" xr:uid="{00000000-0005-0000-0000-00002E010000}"/>
    <cellStyle name="20% - Accent2 13 2" xfId="523" xr:uid="{00000000-0005-0000-0000-00002F010000}"/>
    <cellStyle name="20% - Accent2 14" xfId="524" xr:uid="{00000000-0005-0000-0000-000030010000}"/>
    <cellStyle name="20% - Accent2 14 2" xfId="525" xr:uid="{00000000-0005-0000-0000-000031010000}"/>
    <cellStyle name="20% - Accent2 15" xfId="526" xr:uid="{00000000-0005-0000-0000-000032010000}"/>
    <cellStyle name="20% - Accent2 15 2" xfId="527" xr:uid="{00000000-0005-0000-0000-000033010000}"/>
    <cellStyle name="20% - Accent2 16" xfId="528" xr:uid="{00000000-0005-0000-0000-000034010000}"/>
    <cellStyle name="20% - Accent2 16 2" xfId="529" xr:uid="{00000000-0005-0000-0000-000035010000}"/>
    <cellStyle name="20% - Accent2 17" xfId="530" xr:uid="{00000000-0005-0000-0000-000036010000}"/>
    <cellStyle name="20% - Accent2 18" xfId="531" xr:uid="{00000000-0005-0000-0000-000037010000}"/>
    <cellStyle name="20% - Accent2 19" xfId="532" xr:uid="{00000000-0005-0000-0000-000038010000}"/>
    <cellStyle name="20% - Accent2 2" xfId="533" xr:uid="{00000000-0005-0000-0000-000039010000}"/>
    <cellStyle name="20% - Accent2 2 10" xfId="534" xr:uid="{00000000-0005-0000-0000-00003A010000}"/>
    <cellStyle name="20% - Accent2 2 10 2" xfId="535" xr:uid="{00000000-0005-0000-0000-00003B010000}"/>
    <cellStyle name="20% - Accent2 2 11" xfId="536" xr:uid="{00000000-0005-0000-0000-00003C010000}"/>
    <cellStyle name="20% - Accent2 2 11 2" xfId="537" xr:uid="{00000000-0005-0000-0000-00003D010000}"/>
    <cellStyle name="20% - Accent2 2 12" xfId="538" xr:uid="{00000000-0005-0000-0000-00003E010000}"/>
    <cellStyle name="20% - Accent2 2 13" xfId="539" xr:uid="{00000000-0005-0000-0000-00003F010000}"/>
    <cellStyle name="20% - Accent2 2 14" xfId="540" xr:uid="{00000000-0005-0000-0000-000040010000}"/>
    <cellStyle name="20% - Accent2 2 15" xfId="541" xr:uid="{00000000-0005-0000-0000-000041010000}"/>
    <cellStyle name="20% - Accent2 2 16" xfId="542" xr:uid="{00000000-0005-0000-0000-000042010000}"/>
    <cellStyle name="20% - Accent2 2 17" xfId="543" xr:uid="{00000000-0005-0000-0000-000043010000}"/>
    <cellStyle name="20% - Accent2 2 18" xfId="544" xr:uid="{00000000-0005-0000-0000-000044010000}"/>
    <cellStyle name="20% - Accent2 2 19" xfId="545" xr:uid="{00000000-0005-0000-0000-000045010000}"/>
    <cellStyle name="20% - Accent2 2 2" xfId="546" xr:uid="{00000000-0005-0000-0000-000046010000}"/>
    <cellStyle name="20% - Accent2 2 2 2" xfId="547" xr:uid="{00000000-0005-0000-0000-000047010000}"/>
    <cellStyle name="20% - Accent2 2 2 3" xfId="548" xr:uid="{00000000-0005-0000-0000-000048010000}"/>
    <cellStyle name="20% - Accent2 2 20" xfId="549" xr:uid="{00000000-0005-0000-0000-000049010000}"/>
    <cellStyle name="20% - Accent2 2 21" xfId="550" xr:uid="{00000000-0005-0000-0000-00004A010000}"/>
    <cellStyle name="20% - Accent2 2 22" xfId="551" xr:uid="{00000000-0005-0000-0000-00004B010000}"/>
    <cellStyle name="20% - Accent2 2 23" xfId="552" xr:uid="{00000000-0005-0000-0000-00004C010000}"/>
    <cellStyle name="20% - Accent2 2 24" xfId="553" xr:uid="{00000000-0005-0000-0000-00004D010000}"/>
    <cellStyle name="20% - Accent2 2 25" xfId="554" xr:uid="{00000000-0005-0000-0000-00004E010000}"/>
    <cellStyle name="20% - Accent2 2 3" xfId="555" xr:uid="{00000000-0005-0000-0000-00004F010000}"/>
    <cellStyle name="20% - Accent2 2 3 2" xfId="556" xr:uid="{00000000-0005-0000-0000-000050010000}"/>
    <cellStyle name="20% - Accent2 2 3 3" xfId="557" xr:uid="{00000000-0005-0000-0000-000051010000}"/>
    <cellStyle name="20% - Accent2 2 4" xfId="558" xr:uid="{00000000-0005-0000-0000-000052010000}"/>
    <cellStyle name="20% - Accent2 2 4 2" xfId="559" xr:uid="{00000000-0005-0000-0000-000053010000}"/>
    <cellStyle name="20% - Accent2 2 4 3" xfId="560" xr:uid="{00000000-0005-0000-0000-000054010000}"/>
    <cellStyle name="20% - Accent2 2 5" xfId="561" xr:uid="{00000000-0005-0000-0000-000055010000}"/>
    <cellStyle name="20% - Accent2 2 5 2" xfId="562" xr:uid="{00000000-0005-0000-0000-000056010000}"/>
    <cellStyle name="20% - Accent2 2 5 3" xfId="563" xr:uid="{00000000-0005-0000-0000-000057010000}"/>
    <cellStyle name="20% - Accent2 2 6" xfId="564" xr:uid="{00000000-0005-0000-0000-000058010000}"/>
    <cellStyle name="20% - Accent2 2 6 2" xfId="565" xr:uid="{00000000-0005-0000-0000-000059010000}"/>
    <cellStyle name="20% - Accent2 2 6 3" xfId="566" xr:uid="{00000000-0005-0000-0000-00005A010000}"/>
    <cellStyle name="20% - Accent2 2 7" xfId="567" xr:uid="{00000000-0005-0000-0000-00005B010000}"/>
    <cellStyle name="20% - Accent2 2 7 2" xfId="568" xr:uid="{00000000-0005-0000-0000-00005C010000}"/>
    <cellStyle name="20% - Accent2 2 7 3" xfId="569" xr:uid="{00000000-0005-0000-0000-00005D010000}"/>
    <cellStyle name="20% - Accent2 2 8" xfId="570" xr:uid="{00000000-0005-0000-0000-00005E010000}"/>
    <cellStyle name="20% - Accent2 2 8 2" xfId="571" xr:uid="{00000000-0005-0000-0000-00005F010000}"/>
    <cellStyle name="20% - Accent2 2 8 3" xfId="572" xr:uid="{00000000-0005-0000-0000-000060010000}"/>
    <cellStyle name="20% - Accent2 2 9" xfId="573" xr:uid="{00000000-0005-0000-0000-000061010000}"/>
    <cellStyle name="20% - Accent2 20" xfId="574" xr:uid="{00000000-0005-0000-0000-000062010000}"/>
    <cellStyle name="20% - Accent2 21" xfId="575" xr:uid="{00000000-0005-0000-0000-000063010000}"/>
    <cellStyle name="20% - Accent2 22" xfId="576" xr:uid="{00000000-0005-0000-0000-000064010000}"/>
    <cellStyle name="20% - Accent2 23" xfId="577" xr:uid="{00000000-0005-0000-0000-000065010000}"/>
    <cellStyle name="20% - Accent2 24" xfId="578" xr:uid="{00000000-0005-0000-0000-000066010000}"/>
    <cellStyle name="20% - Accent2 25" xfId="579" xr:uid="{00000000-0005-0000-0000-000067010000}"/>
    <cellStyle name="20% - Accent2 26" xfId="580" xr:uid="{00000000-0005-0000-0000-000068010000}"/>
    <cellStyle name="20% - Accent2 27" xfId="581" xr:uid="{00000000-0005-0000-0000-000069010000}"/>
    <cellStyle name="20% - Accent2 28" xfId="582" xr:uid="{00000000-0005-0000-0000-00006A010000}"/>
    <cellStyle name="20% - Accent2 29" xfId="583" xr:uid="{00000000-0005-0000-0000-00006B010000}"/>
    <cellStyle name="20% - Accent2 3" xfId="584" xr:uid="{00000000-0005-0000-0000-00006C010000}"/>
    <cellStyle name="20% - Accent2 3 2" xfId="585" xr:uid="{00000000-0005-0000-0000-00006D010000}"/>
    <cellStyle name="20% - Accent2 3 2 2" xfId="586" xr:uid="{00000000-0005-0000-0000-00006E010000}"/>
    <cellStyle name="20% - Accent2 3 3" xfId="587" xr:uid="{00000000-0005-0000-0000-00006F010000}"/>
    <cellStyle name="20% - Accent2 3 4" xfId="588" xr:uid="{00000000-0005-0000-0000-000070010000}"/>
    <cellStyle name="20% - Accent2 30" xfId="589" xr:uid="{00000000-0005-0000-0000-000071010000}"/>
    <cellStyle name="20% - Accent2 4" xfId="590" xr:uid="{00000000-0005-0000-0000-000072010000}"/>
    <cellStyle name="20% - Accent2 4 2" xfId="591" xr:uid="{00000000-0005-0000-0000-000073010000}"/>
    <cellStyle name="20% - Accent2 4 2 2" xfId="592" xr:uid="{00000000-0005-0000-0000-000074010000}"/>
    <cellStyle name="20% - Accent2 4 3" xfId="593" xr:uid="{00000000-0005-0000-0000-000075010000}"/>
    <cellStyle name="20% - Accent2 4 4" xfId="594" xr:uid="{00000000-0005-0000-0000-000076010000}"/>
    <cellStyle name="20% - Accent2 5" xfId="595" xr:uid="{00000000-0005-0000-0000-000077010000}"/>
    <cellStyle name="20% - Accent2 5 2" xfId="596" xr:uid="{00000000-0005-0000-0000-000078010000}"/>
    <cellStyle name="20% - Accent2 5 2 2" xfId="597" xr:uid="{00000000-0005-0000-0000-000079010000}"/>
    <cellStyle name="20% - Accent2 5 3" xfId="598" xr:uid="{00000000-0005-0000-0000-00007A010000}"/>
    <cellStyle name="20% - Accent2 5 4" xfId="599" xr:uid="{00000000-0005-0000-0000-00007B010000}"/>
    <cellStyle name="20% - Accent2 6" xfId="600" xr:uid="{00000000-0005-0000-0000-00007C010000}"/>
    <cellStyle name="20% - Accent2 6 2" xfId="601" xr:uid="{00000000-0005-0000-0000-00007D010000}"/>
    <cellStyle name="20% - Accent2 6 2 2" xfId="602" xr:uid="{00000000-0005-0000-0000-00007E010000}"/>
    <cellStyle name="20% - Accent2 6 3" xfId="603" xr:uid="{00000000-0005-0000-0000-00007F010000}"/>
    <cellStyle name="20% - Accent2 6 3 2" xfId="604" xr:uid="{00000000-0005-0000-0000-000080010000}"/>
    <cellStyle name="20% - Accent2 6 4" xfId="605" xr:uid="{00000000-0005-0000-0000-000081010000}"/>
    <cellStyle name="20% - Accent2 6 5" xfId="606" xr:uid="{00000000-0005-0000-0000-000082010000}"/>
    <cellStyle name="20% - Accent2 6 6" xfId="607" xr:uid="{00000000-0005-0000-0000-000083010000}"/>
    <cellStyle name="20% - Accent2 7" xfId="608" xr:uid="{00000000-0005-0000-0000-000084010000}"/>
    <cellStyle name="20% - Accent2 7 10" xfId="609" xr:uid="{00000000-0005-0000-0000-000085010000}"/>
    <cellStyle name="20% - Accent2 7 10 2" xfId="610" xr:uid="{00000000-0005-0000-0000-000086010000}"/>
    <cellStyle name="20% - Accent2 7 11" xfId="611" xr:uid="{00000000-0005-0000-0000-000087010000}"/>
    <cellStyle name="20% - Accent2 7 11 2" xfId="612" xr:uid="{00000000-0005-0000-0000-000088010000}"/>
    <cellStyle name="20% - Accent2 7 12" xfId="613" xr:uid="{00000000-0005-0000-0000-000089010000}"/>
    <cellStyle name="20% - Accent2 7 13" xfId="614" xr:uid="{00000000-0005-0000-0000-00008A010000}"/>
    <cellStyle name="20% - Accent2 7 2" xfId="615" xr:uid="{00000000-0005-0000-0000-00008B010000}"/>
    <cellStyle name="20% - Accent2 7 2 2" xfId="616" xr:uid="{00000000-0005-0000-0000-00008C010000}"/>
    <cellStyle name="20% - Accent2 7 3" xfId="617" xr:uid="{00000000-0005-0000-0000-00008D010000}"/>
    <cellStyle name="20% - Accent2 7 3 2" xfId="618" xr:uid="{00000000-0005-0000-0000-00008E010000}"/>
    <cellStyle name="20% - Accent2 7 4" xfId="619" xr:uid="{00000000-0005-0000-0000-00008F010000}"/>
    <cellStyle name="20% - Accent2 7 4 2" xfId="620" xr:uid="{00000000-0005-0000-0000-000090010000}"/>
    <cellStyle name="20% - Accent2 7 5" xfId="621" xr:uid="{00000000-0005-0000-0000-000091010000}"/>
    <cellStyle name="20% - Accent2 7 5 2" xfId="622" xr:uid="{00000000-0005-0000-0000-000092010000}"/>
    <cellStyle name="20% - Accent2 7 6" xfId="623" xr:uid="{00000000-0005-0000-0000-000093010000}"/>
    <cellStyle name="20% - Accent2 7 6 2" xfId="624" xr:uid="{00000000-0005-0000-0000-000094010000}"/>
    <cellStyle name="20% - Accent2 7 7" xfId="625" xr:uid="{00000000-0005-0000-0000-000095010000}"/>
    <cellStyle name="20% - Accent2 7 7 2" xfId="626" xr:uid="{00000000-0005-0000-0000-000096010000}"/>
    <cellStyle name="20% - Accent2 7 8" xfId="627" xr:uid="{00000000-0005-0000-0000-000097010000}"/>
    <cellStyle name="20% - Accent2 7 8 2" xfId="628" xr:uid="{00000000-0005-0000-0000-000098010000}"/>
    <cellStyle name="20% - Accent2 7 9" xfId="629" xr:uid="{00000000-0005-0000-0000-000099010000}"/>
    <cellStyle name="20% - Accent2 7 9 2" xfId="630" xr:uid="{00000000-0005-0000-0000-00009A010000}"/>
    <cellStyle name="20% - Accent2 8" xfId="631" xr:uid="{00000000-0005-0000-0000-00009B010000}"/>
    <cellStyle name="20% - Accent2 8 2" xfId="632" xr:uid="{00000000-0005-0000-0000-00009C010000}"/>
    <cellStyle name="20% - Accent2 8 3" xfId="633" xr:uid="{00000000-0005-0000-0000-00009D010000}"/>
    <cellStyle name="20% - Accent2 9" xfId="634" xr:uid="{00000000-0005-0000-0000-00009E010000}"/>
    <cellStyle name="20% - Accent2 9 2" xfId="635" xr:uid="{00000000-0005-0000-0000-00009F010000}"/>
    <cellStyle name="20% - Accent2 9 3" xfId="636" xr:uid="{00000000-0005-0000-0000-0000A0010000}"/>
    <cellStyle name="20% - Accent3 10" xfId="637" xr:uid="{00000000-0005-0000-0000-0000A1010000}"/>
    <cellStyle name="20% - Accent3 10 2" xfId="638" xr:uid="{00000000-0005-0000-0000-0000A2010000}"/>
    <cellStyle name="20% - Accent3 10 3" xfId="639" xr:uid="{00000000-0005-0000-0000-0000A3010000}"/>
    <cellStyle name="20% - Accent3 11" xfId="640" xr:uid="{00000000-0005-0000-0000-0000A4010000}"/>
    <cellStyle name="20% - Accent3 11 2" xfId="641" xr:uid="{00000000-0005-0000-0000-0000A5010000}"/>
    <cellStyle name="20% - Accent3 11 3" xfId="642" xr:uid="{00000000-0005-0000-0000-0000A6010000}"/>
    <cellStyle name="20% - Accent3 12" xfId="643" xr:uid="{00000000-0005-0000-0000-0000A7010000}"/>
    <cellStyle name="20% - Accent3 12 10" xfId="644" xr:uid="{00000000-0005-0000-0000-0000A8010000}"/>
    <cellStyle name="20% - Accent3 12 10 2" xfId="645" xr:uid="{00000000-0005-0000-0000-0000A9010000}"/>
    <cellStyle name="20% - Accent3 12 11" xfId="646" xr:uid="{00000000-0005-0000-0000-0000AA010000}"/>
    <cellStyle name="20% - Accent3 12 11 2" xfId="647" xr:uid="{00000000-0005-0000-0000-0000AB010000}"/>
    <cellStyle name="20% - Accent3 12 12" xfId="648" xr:uid="{00000000-0005-0000-0000-0000AC010000}"/>
    <cellStyle name="20% - Accent3 12 12 2" xfId="649" xr:uid="{00000000-0005-0000-0000-0000AD010000}"/>
    <cellStyle name="20% - Accent3 12 13" xfId="650" xr:uid="{00000000-0005-0000-0000-0000AE010000}"/>
    <cellStyle name="20% - Accent3 12 13 2" xfId="651" xr:uid="{00000000-0005-0000-0000-0000AF010000}"/>
    <cellStyle name="20% - Accent3 12 14" xfId="652" xr:uid="{00000000-0005-0000-0000-0000B0010000}"/>
    <cellStyle name="20% - Accent3 12 14 2" xfId="653" xr:uid="{00000000-0005-0000-0000-0000B1010000}"/>
    <cellStyle name="20% - Accent3 12 15" xfId="654" xr:uid="{00000000-0005-0000-0000-0000B2010000}"/>
    <cellStyle name="20% - Accent3 12 15 2" xfId="655" xr:uid="{00000000-0005-0000-0000-0000B3010000}"/>
    <cellStyle name="20% - Accent3 12 16" xfId="656" xr:uid="{00000000-0005-0000-0000-0000B4010000}"/>
    <cellStyle name="20% - Accent3 12 16 2" xfId="657" xr:uid="{00000000-0005-0000-0000-0000B5010000}"/>
    <cellStyle name="20% - Accent3 12 17" xfId="658" xr:uid="{00000000-0005-0000-0000-0000B6010000}"/>
    <cellStyle name="20% - Accent3 12 17 2" xfId="659" xr:uid="{00000000-0005-0000-0000-0000B7010000}"/>
    <cellStyle name="20% - Accent3 12 18" xfId="660" xr:uid="{00000000-0005-0000-0000-0000B8010000}"/>
    <cellStyle name="20% - Accent3 12 18 2" xfId="661" xr:uid="{00000000-0005-0000-0000-0000B9010000}"/>
    <cellStyle name="20% - Accent3 12 19" xfId="662" xr:uid="{00000000-0005-0000-0000-0000BA010000}"/>
    <cellStyle name="20% - Accent3 12 19 2" xfId="663" xr:uid="{00000000-0005-0000-0000-0000BB010000}"/>
    <cellStyle name="20% - Accent3 12 2" xfId="664" xr:uid="{00000000-0005-0000-0000-0000BC010000}"/>
    <cellStyle name="20% - Accent3 12 2 2" xfId="665" xr:uid="{00000000-0005-0000-0000-0000BD010000}"/>
    <cellStyle name="20% - Accent3 12 20" xfId="666" xr:uid="{00000000-0005-0000-0000-0000BE010000}"/>
    <cellStyle name="20% - Accent3 12 20 2" xfId="667" xr:uid="{00000000-0005-0000-0000-0000BF010000}"/>
    <cellStyle name="20% - Accent3 12 21" xfId="668" xr:uid="{00000000-0005-0000-0000-0000C0010000}"/>
    <cellStyle name="20% - Accent3 12 21 2" xfId="669" xr:uid="{00000000-0005-0000-0000-0000C1010000}"/>
    <cellStyle name="20% - Accent3 12 22" xfId="670" xr:uid="{00000000-0005-0000-0000-0000C2010000}"/>
    <cellStyle name="20% - Accent3 12 22 2" xfId="671" xr:uid="{00000000-0005-0000-0000-0000C3010000}"/>
    <cellStyle name="20% - Accent3 12 23" xfId="672" xr:uid="{00000000-0005-0000-0000-0000C4010000}"/>
    <cellStyle name="20% - Accent3 12 23 2" xfId="673" xr:uid="{00000000-0005-0000-0000-0000C5010000}"/>
    <cellStyle name="20% - Accent3 12 24" xfId="674" xr:uid="{00000000-0005-0000-0000-0000C6010000}"/>
    <cellStyle name="20% - Accent3 12 24 2" xfId="675" xr:uid="{00000000-0005-0000-0000-0000C7010000}"/>
    <cellStyle name="20% - Accent3 12 25" xfId="676" xr:uid="{00000000-0005-0000-0000-0000C8010000}"/>
    <cellStyle name="20% - Accent3 12 25 2" xfId="677" xr:uid="{00000000-0005-0000-0000-0000C9010000}"/>
    <cellStyle name="20% - Accent3 12 26" xfId="678" xr:uid="{00000000-0005-0000-0000-0000CA010000}"/>
    <cellStyle name="20% - Accent3 12 26 2" xfId="679" xr:uid="{00000000-0005-0000-0000-0000CB010000}"/>
    <cellStyle name="20% - Accent3 12 27" xfId="680" xr:uid="{00000000-0005-0000-0000-0000CC010000}"/>
    <cellStyle name="20% - Accent3 12 27 2" xfId="681" xr:uid="{00000000-0005-0000-0000-0000CD010000}"/>
    <cellStyle name="20% - Accent3 12 28" xfId="682" xr:uid="{00000000-0005-0000-0000-0000CE010000}"/>
    <cellStyle name="20% - Accent3 12 28 2" xfId="683" xr:uid="{00000000-0005-0000-0000-0000CF010000}"/>
    <cellStyle name="20% - Accent3 12 29" xfId="684" xr:uid="{00000000-0005-0000-0000-0000D0010000}"/>
    <cellStyle name="20% - Accent3 12 29 2" xfId="685" xr:uid="{00000000-0005-0000-0000-0000D1010000}"/>
    <cellStyle name="20% - Accent3 12 3" xfId="686" xr:uid="{00000000-0005-0000-0000-0000D2010000}"/>
    <cellStyle name="20% - Accent3 12 3 2" xfId="687" xr:uid="{00000000-0005-0000-0000-0000D3010000}"/>
    <cellStyle name="20% - Accent3 12 30" xfId="688" xr:uid="{00000000-0005-0000-0000-0000D4010000}"/>
    <cellStyle name="20% - Accent3 12 30 2" xfId="689" xr:uid="{00000000-0005-0000-0000-0000D5010000}"/>
    <cellStyle name="20% - Accent3 12 31" xfId="690" xr:uid="{00000000-0005-0000-0000-0000D6010000}"/>
    <cellStyle name="20% - Accent3 12 4" xfId="691" xr:uid="{00000000-0005-0000-0000-0000D7010000}"/>
    <cellStyle name="20% - Accent3 12 4 2" xfId="692" xr:uid="{00000000-0005-0000-0000-0000D8010000}"/>
    <cellStyle name="20% - Accent3 12 5" xfId="693" xr:uid="{00000000-0005-0000-0000-0000D9010000}"/>
    <cellStyle name="20% - Accent3 12 5 2" xfId="694" xr:uid="{00000000-0005-0000-0000-0000DA010000}"/>
    <cellStyle name="20% - Accent3 12 6" xfId="695" xr:uid="{00000000-0005-0000-0000-0000DB010000}"/>
    <cellStyle name="20% - Accent3 12 6 2" xfId="696" xr:uid="{00000000-0005-0000-0000-0000DC010000}"/>
    <cellStyle name="20% - Accent3 12 7" xfId="697" xr:uid="{00000000-0005-0000-0000-0000DD010000}"/>
    <cellStyle name="20% - Accent3 12 7 2" xfId="698" xr:uid="{00000000-0005-0000-0000-0000DE010000}"/>
    <cellStyle name="20% - Accent3 12 8" xfId="699" xr:uid="{00000000-0005-0000-0000-0000DF010000}"/>
    <cellStyle name="20% - Accent3 12 8 2" xfId="700" xr:uid="{00000000-0005-0000-0000-0000E0010000}"/>
    <cellStyle name="20% - Accent3 12 9" xfId="701" xr:uid="{00000000-0005-0000-0000-0000E1010000}"/>
    <cellStyle name="20% - Accent3 12 9 2" xfId="702" xr:uid="{00000000-0005-0000-0000-0000E2010000}"/>
    <cellStyle name="20% - Accent3 13" xfId="703" xr:uid="{00000000-0005-0000-0000-0000E3010000}"/>
    <cellStyle name="20% - Accent3 13 2" xfId="704" xr:uid="{00000000-0005-0000-0000-0000E4010000}"/>
    <cellStyle name="20% - Accent3 14" xfId="705" xr:uid="{00000000-0005-0000-0000-0000E5010000}"/>
    <cellStyle name="20% - Accent3 14 2" xfId="706" xr:uid="{00000000-0005-0000-0000-0000E6010000}"/>
    <cellStyle name="20% - Accent3 15" xfId="707" xr:uid="{00000000-0005-0000-0000-0000E7010000}"/>
    <cellStyle name="20% - Accent3 15 2" xfId="708" xr:uid="{00000000-0005-0000-0000-0000E8010000}"/>
    <cellStyle name="20% - Accent3 16" xfId="709" xr:uid="{00000000-0005-0000-0000-0000E9010000}"/>
    <cellStyle name="20% - Accent3 16 2" xfId="710" xr:uid="{00000000-0005-0000-0000-0000EA010000}"/>
    <cellStyle name="20% - Accent3 17" xfId="711" xr:uid="{00000000-0005-0000-0000-0000EB010000}"/>
    <cellStyle name="20% - Accent3 18" xfId="712" xr:uid="{00000000-0005-0000-0000-0000EC010000}"/>
    <cellStyle name="20% - Accent3 19" xfId="713" xr:uid="{00000000-0005-0000-0000-0000ED010000}"/>
    <cellStyle name="20% - Accent3 2" xfId="714" xr:uid="{00000000-0005-0000-0000-0000EE010000}"/>
    <cellStyle name="20% - Accent3 2 10" xfId="715" xr:uid="{00000000-0005-0000-0000-0000EF010000}"/>
    <cellStyle name="20% - Accent3 2 10 2" xfId="716" xr:uid="{00000000-0005-0000-0000-0000F0010000}"/>
    <cellStyle name="20% - Accent3 2 11" xfId="717" xr:uid="{00000000-0005-0000-0000-0000F1010000}"/>
    <cellStyle name="20% - Accent3 2 11 2" xfId="718" xr:uid="{00000000-0005-0000-0000-0000F2010000}"/>
    <cellStyle name="20% - Accent3 2 12" xfId="719" xr:uid="{00000000-0005-0000-0000-0000F3010000}"/>
    <cellStyle name="20% - Accent3 2 13" xfId="720" xr:uid="{00000000-0005-0000-0000-0000F4010000}"/>
    <cellStyle name="20% - Accent3 2 14" xfId="721" xr:uid="{00000000-0005-0000-0000-0000F5010000}"/>
    <cellStyle name="20% - Accent3 2 15" xfId="722" xr:uid="{00000000-0005-0000-0000-0000F6010000}"/>
    <cellStyle name="20% - Accent3 2 16" xfId="723" xr:uid="{00000000-0005-0000-0000-0000F7010000}"/>
    <cellStyle name="20% - Accent3 2 17" xfId="724" xr:uid="{00000000-0005-0000-0000-0000F8010000}"/>
    <cellStyle name="20% - Accent3 2 18" xfId="725" xr:uid="{00000000-0005-0000-0000-0000F9010000}"/>
    <cellStyle name="20% - Accent3 2 19" xfId="726" xr:uid="{00000000-0005-0000-0000-0000FA010000}"/>
    <cellStyle name="20% - Accent3 2 2" xfId="727" xr:uid="{00000000-0005-0000-0000-0000FB010000}"/>
    <cellStyle name="20% - Accent3 2 2 2" xfId="728" xr:uid="{00000000-0005-0000-0000-0000FC010000}"/>
    <cellStyle name="20% - Accent3 2 2 3" xfId="729" xr:uid="{00000000-0005-0000-0000-0000FD010000}"/>
    <cellStyle name="20% - Accent3 2 20" xfId="730" xr:uid="{00000000-0005-0000-0000-0000FE010000}"/>
    <cellStyle name="20% - Accent3 2 21" xfId="731" xr:uid="{00000000-0005-0000-0000-0000FF010000}"/>
    <cellStyle name="20% - Accent3 2 22" xfId="732" xr:uid="{00000000-0005-0000-0000-000000020000}"/>
    <cellStyle name="20% - Accent3 2 23" xfId="733" xr:uid="{00000000-0005-0000-0000-000001020000}"/>
    <cellStyle name="20% - Accent3 2 24" xfId="734" xr:uid="{00000000-0005-0000-0000-000002020000}"/>
    <cellStyle name="20% - Accent3 2 25" xfId="735" xr:uid="{00000000-0005-0000-0000-000003020000}"/>
    <cellStyle name="20% - Accent3 2 3" xfId="736" xr:uid="{00000000-0005-0000-0000-000004020000}"/>
    <cellStyle name="20% - Accent3 2 3 2" xfId="737" xr:uid="{00000000-0005-0000-0000-000005020000}"/>
    <cellStyle name="20% - Accent3 2 3 3" xfId="738" xr:uid="{00000000-0005-0000-0000-000006020000}"/>
    <cellStyle name="20% - Accent3 2 4" xfId="739" xr:uid="{00000000-0005-0000-0000-000007020000}"/>
    <cellStyle name="20% - Accent3 2 4 2" xfId="740" xr:uid="{00000000-0005-0000-0000-000008020000}"/>
    <cellStyle name="20% - Accent3 2 4 3" xfId="741" xr:uid="{00000000-0005-0000-0000-000009020000}"/>
    <cellStyle name="20% - Accent3 2 5" xfId="742" xr:uid="{00000000-0005-0000-0000-00000A020000}"/>
    <cellStyle name="20% - Accent3 2 5 2" xfId="743" xr:uid="{00000000-0005-0000-0000-00000B020000}"/>
    <cellStyle name="20% - Accent3 2 5 3" xfId="744" xr:uid="{00000000-0005-0000-0000-00000C020000}"/>
    <cellStyle name="20% - Accent3 2 6" xfId="745" xr:uid="{00000000-0005-0000-0000-00000D020000}"/>
    <cellStyle name="20% - Accent3 2 6 2" xfId="746" xr:uid="{00000000-0005-0000-0000-00000E020000}"/>
    <cellStyle name="20% - Accent3 2 6 3" xfId="747" xr:uid="{00000000-0005-0000-0000-00000F020000}"/>
    <cellStyle name="20% - Accent3 2 7" xfId="748" xr:uid="{00000000-0005-0000-0000-000010020000}"/>
    <cellStyle name="20% - Accent3 2 7 2" xfId="749" xr:uid="{00000000-0005-0000-0000-000011020000}"/>
    <cellStyle name="20% - Accent3 2 7 3" xfId="750" xr:uid="{00000000-0005-0000-0000-000012020000}"/>
    <cellStyle name="20% - Accent3 2 8" xfId="751" xr:uid="{00000000-0005-0000-0000-000013020000}"/>
    <cellStyle name="20% - Accent3 2 8 2" xfId="752" xr:uid="{00000000-0005-0000-0000-000014020000}"/>
    <cellStyle name="20% - Accent3 2 8 3" xfId="753" xr:uid="{00000000-0005-0000-0000-000015020000}"/>
    <cellStyle name="20% - Accent3 2 9" xfId="754" xr:uid="{00000000-0005-0000-0000-000016020000}"/>
    <cellStyle name="20% - Accent3 20" xfId="755" xr:uid="{00000000-0005-0000-0000-000017020000}"/>
    <cellStyle name="20% - Accent3 21" xfId="756" xr:uid="{00000000-0005-0000-0000-000018020000}"/>
    <cellStyle name="20% - Accent3 22" xfId="757" xr:uid="{00000000-0005-0000-0000-000019020000}"/>
    <cellStyle name="20% - Accent3 23" xfId="758" xr:uid="{00000000-0005-0000-0000-00001A020000}"/>
    <cellStyle name="20% - Accent3 24" xfId="759" xr:uid="{00000000-0005-0000-0000-00001B020000}"/>
    <cellStyle name="20% - Accent3 25" xfId="760" xr:uid="{00000000-0005-0000-0000-00001C020000}"/>
    <cellStyle name="20% - Accent3 26" xfId="761" xr:uid="{00000000-0005-0000-0000-00001D020000}"/>
    <cellStyle name="20% - Accent3 27" xfId="762" xr:uid="{00000000-0005-0000-0000-00001E020000}"/>
    <cellStyle name="20% - Accent3 28" xfId="763" xr:uid="{00000000-0005-0000-0000-00001F020000}"/>
    <cellStyle name="20% - Accent3 29" xfId="764" xr:uid="{00000000-0005-0000-0000-000020020000}"/>
    <cellStyle name="20% - Accent3 3" xfId="765" xr:uid="{00000000-0005-0000-0000-000021020000}"/>
    <cellStyle name="20% - Accent3 3 2" xfId="766" xr:uid="{00000000-0005-0000-0000-000022020000}"/>
    <cellStyle name="20% - Accent3 3 2 2" xfId="767" xr:uid="{00000000-0005-0000-0000-000023020000}"/>
    <cellStyle name="20% - Accent3 3 3" xfId="768" xr:uid="{00000000-0005-0000-0000-000024020000}"/>
    <cellStyle name="20% - Accent3 3 4" xfId="769" xr:uid="{00000000-0005-0000-0000-000025020000}"/>
    <cellStyle name="20% - Accent3 30" xfId="770" xr:uid="{00000000-0005-0000-0000-000026020000}"/>
    <cellStyle name="20% - Accent3 4" xfId="771" xr:uid="{00000000-0005-0000-0000-000027020000}"/>
    <cellStyle name="20% - Accent3 4 2" xfId="772" xr:uid="{00000000-0005-0000-0000-000028020000}"/>
    <cellStyle name="20% - Accent3 4 2 2" xfId="773" xr:uid="{00000000-0005-0000-0000-000029020000}"/>
    <cellStyle name="20% - Accent3 4 3" xfId="774" xr:uid="{00000000-0005-0000-0000-00002A020000}"/>
    <cellStyle name="20% - Accent3 4 4" xfId="775" xr:uid="{00000000-0005-0000-0000-00002B020000}"/>
    <cellStyle name="20% - Accent3 5" xfId="776" xr:uid="{00000000-0005-0000-0000-00002C020000}"/>
    <cellStyle name="20% - Accent3 5 2" xfId="777" xr:uid="{00000000-0005-0000-0000-00002D020000}"/>
    <cellStyle name="20% - Accent3 5 2 2" xfId="778" xr:uid="{00000000-0005-0000-0000-00002E020000}"/>
    <cellStyle name="20% - Accent3 5 3" xfId="779" xr:uid="{00000000-0005-0000-0000-00002F020000}"/>
    <cellStyle name="20% - Accent3 5 4" xfId="780" xr:uid="{00000000-0005-0000-0000-000030020000}"/>
    <cellStyle name="20% - Accent3 6" xfId="781" xr:uid="{00000000-0005-0000-0000-000031020000}"/>
    <cellStyle name="20% - Accent3 6 2" xfId="782" xr:uid="{00000000-0005-0000-0000-000032020000}"/>
    <cellStyle name="20% - Accent3 6 2 2" xfId="783" xr:uid="{00000000-0005-0000-0000-000033020000}"/>
    <cellStyle name="20% - Accent3 6 3" xfId="784" xr:uid="{00000000-0005-0000-0000-000034020000}"/>
    <cellStyle name="20% - Accent3 6 3 2" xfId="785" xr:uid="{00000000-0005-0000-0000-000035020000}"/>
    <cellStyle name="20% - Accent3 6 4" xfId="786" xr:uid="{00000000-0005-0000-0000-000036020000}"/>
    <cellStyle name="20% - Accent3 6 5" xfId="787" xr:uid="{00000000-0005-0000-0000-000037020000}"/>
    <cellStyle name="20% - Accent3 6 6" xfId="788" xr:uid="{00000000-0005-0000-0000-000038020000}"/>
    <cellStyle name="20% - Accent3 7" xfId="789" xr:uid="{00000000-0005-0000-0000-000039020000}"/>
    <cellStyle name="20% - Accent3 7 10" xfId="790" xr:uid="{00000000-0005-0000-0000-00003A020000}"/>
    <cellStyle name="20% - Accent3 7 10 2" xfId="791" xr:uid="{00000000-0005-0000-0000-00003B020000}"/>
    <cellStyle name="20% - Accent3 7 11" xfId="792" xr:uid="{00000000-0005-0000-0000-00003C020000}"/>
    <cellStyle name="20% - Accent3 7 11 2" xfId="793" xr:uid="{00000000-0005-0000-0000-00003D020000}"/>
    <cellStyle name="20% - Accent3 7 12" xfId="794" xr:uid="{00000000-0005-0000-0000-00003E020000}"/>
    <cellStyle name="20% - Accent3 7 13" xfId="795" xr:uid="{00000000-0005-0000-0000-00003F020000}"/>
    <cellStyle name="20% - Accent3 7 2" xfId="796" xr:uid="{00000000-0005-0000-0000-000040020000}"/>
    <cellStyle name="20% - Accent3 7 2 2" xfId="797" xr:uid="{00000000-0005-0000-0000-000041020000}"/>
    <cellStyle name="20% - Accent3 7 3" xfId="798" xr:uid="{00000000-0005-0000-0000-000042020000}"/>
    <cellStyle name="20% - Accent3 7 3 2" xfId="799" xr:uid="{00000000-0005-0000-0000-000043020000}"/>
    <cellStyle name="20% - Accent3 7 4" xfId="800" xr:uid="{00000000-0005-0000-0000-000044020000}"/>
    <cellStyle name="20% - Accent3 7 4 2" xfId="801" xr:uid="{00000000-0005-0000-0000-000045020000}"/>
    <cellStyle name="20% - Accent3 7 5" xfId="802" xr:uid="{00000000-0005-0000-0000-000046020000}"/>
    <cellStyle name="20% - Accent3 7 5 2" xfId="803" xr:uid="{00000000-0005-0000-0000-000047020000}"/>
    <cellStyle name="20% - Accent3 7 6" xfId="804" xr:uid="{00000000-0005-0000-0000-000048020000}"/>
    <cellStyle name="20% - Accent3 7 6 2" xfId="805" xr:uid="{00000000-0005-0000-0000-000049020000}"/>
    <cellStyle name="20% - Accent3 7 7" xfId="806" xr:uid="{00000000-0005-0000-0000-00004A020000}"/>
    <cellStyle name="20% - Accent3 7 7 2" xfId="807" xr:uid="{00000000-0005-0000-0000-00004B020000}"/>
    <cellStyle name="20% - Accent3 7 8" xfId="808" xr:uid="{00000000-0005-0000-0000-00004C020000}"/>
    <cellStyle name="20% - Accent3 7 8 2" xfId="809" xr:uid="{00000000-0005-0000-0000-00004D020000}"/>
    <cellStyle name="20% - Accent3 7 9" xfId="810" xr:uid="{00000000-0005-0000-0000-00004E020000}"/>
    <cellStyle name="20% - Accent3 7 9 2" xfId="811" xr:uid="{00000000-0005-0000-0000-00004F020000}"/>
    <cellStyle name="20% - Accent3 8" xfId="812" xr:uid="{00000000-0005-0000-0000-000050020000}"/>
    <cellStyle name="20% - Accent3 8 2" xfId="813" xr:uid="{00000000-0005-0000-0000-000051020000}"/>
    <cellStyle name="20% - Accent3 8 3" xfId="814" xr:uid="{00000000-0005-0000-0000-000052020000}"/>
    <cellStyle name="20% - Accent3 9" xfId="815" xr:uid="{00000000-0005-0000-0000-000053020000}"/>
    <cellStyle name="20% - Accent3 9 2" xfId="816" xr:uid="{00000000-0005-0000-0000-000054020000}"/>
    <cellStyle name="20% - Accent3 9 3" xfId="817" xr:uid="{00000000-0005-0000-0000-000055020000}"/>
    <cellStyle name="20% - Accent4 10" xfId="818" xr:uid="{00000000-0005-0000-0000-000056020000}"/>
    <cellStyle name="20% - Accent4 10 2" xfId="819" xr:uid="{00000000-0005-0000-0000-000057020000}"/>
    <cellStyle name="20% - Accent4 10 3" xfId="820" xr:uid="{00000000-0005-0000-0000-000058020000}"/>
    <cellStyle name="20% - Accent4 11" xfId="821" xr:uid="{00000000-0005-0000-0000-000059020000}"/>
    <cellStyle name="20% - Accent4 11 2" xfId="822" xr:uid="{00000000-0005-0000-0000-00005A020000}"/>
    <cellStyle name="20% - Accent4 11 3" xfId="823" xr:uid="{00000000-0005-0000-0000-00005B020000}"/>
    <cellStyle name="20% - Accent4 12" xfId="824" xr:uid="{00000000-0005-0000-0000-00005C020000}"/>
    <cellStyle name="20% - Accent4 12 10" xfId="825" xr:uid="{00000000-0005-0000-0000-00005D020000}"/>
    <cellStyle name="20% - Accent4 12 10 2" xfId="826" xr:uid="{00000000-0005-0000-0000-00005E020000}"/>
    <cellStyle name="20% - Accent4 12 11" xfId="827" xr:uid="{00000000-0005-0000-0000-00005F020000}"/>
    <cellStyle name="20% - Accent4 12 11 2" xfId="828" xr:uid="{00000000-0005-0000-0000-000060020000}"/>
    <cellStyle name="20% - Accent4 12 12" xfId="829" xr:uid="{00000000-0005-0000-0000-000061020000}"/>
    <cellStyle name="20% - Accent4 12 12 2" xfId="830" xr:uid="{00000000-0005-0000-0000-000062020000}"/>
    <cellStyle name="20% - Accent4 12 13" xfId="831" xr:uid="{00000000-0005-0000-0000-000063020000}"/>
    <cellStyle name="20% - Accent4 12 13 2" xfId="832" xr:uid="{00000000-0005-0000-0000-000064020000}"/>
    <cellStyle name="20% - Accent4 12 14" xfId="833" xr:uid="{00000000-0005-0000-0000-000065020000}"/>
    <cellStyle name="20% - Accent4 12 14 2" xfId="834" xr:uid="{00000000-0005-0000-0000-000066020000}"/>
    <cellStyle name="20% - Accent4 12 15" xfId="835" xr:uid="{00000000-0005-0000-0000-000067020000}"/>
    <cellStyle name="20% - Accent4 12 15 2" xfId="836" xr:uid="{00000000-0005-0000-0000-000068020000}"/>
    <cellStyle name="20% - Accent4 12 16" xfId="837" xr:uid="{00000000-0005-0000-0000-000069020000}"/>
    <cellStyle name="20% - Accent4 12 16 2" xfId="838" xr:uid="{00000000-0005-0000-0000-00006A020000}"/>
    <cellStyle name="20% - Accent4 12 17" xfId="839" xr:uid="{00000000-0005-0000-0000-00006B020000}"/>
    <cellStyle name="20% - Accent4 12 17 2" xfId="840" xr:uid="{00000000-0005-0000-0000-00006C020000}"/>
    <cellStyle name="20% - Accent4 12 18" xfId="841" xr:uid="{00000000-0005-0000-0000-00006D020000}"/>
    <cellStyle name="20% - Accent4 12 18 2" xfId="842" xr:uid="{00000000-0005-0000-0000-00006E020000}"/>
    <cellStyle name="20% - Accent4 12 19" xfId="843" xr:uid="{00000000-0005-0000-0000-00006F020000}"/>
    <cellStyle name="20% - Accent4 12 19 2" xfId="844" xr:uid="{00000000-0005-0000-0000-000070020000}"/>
    <cellStyle name="20% - Accent4 12 2" xfId="845" xr:uid="{00000000-0005-0000-0000-000071020000}"/>
    <cellStyle name="20% - Accent4 12 2 2" xfId="846" xr:uid="{00000000-0005-0000-0000-000072020000}"/>
    <cellStyle name="20% - Accent4 12 20" xfId="847" xr:uid="{00000000-0005-0000-0000-000073020000}"/>
    <cellStyle name="20% - Accent4 12 20 2" xfId="848" xr:uid="{00000000-0005-0000-0000-000074020000}"/>
    <cellStyle name="20% - Accent4 12 21" xfId="849" xr:uid="{00000000-0005-0000-0000-000075020000}"/>
    <cellStyle name="20% - Accent4 12 21 2" xfId="850" xr:uid="{00000000-0005-0000-0000-000076020000}"/>
    <cellStyle name="20% - Accent4 12 22" xfId="851" xr:uid="{00000000-0005-0000-0000-000077020000}"/>
    <cellStyle name="20% - Accent4 12 22 2" xfId="852" xr:uid="{00000000-0005-0000-0000-000078020000}"/>
    <cellStyle name="20% - Accent4 12 23" xfId="853" xr:uid="{00000000-0005-0000-0000-000079020000}"/>
    <cellStyle name="20% - Accent4 12 23 2" xfId="854" xr:uid="{00000000-0005-0000-0000-00007A020000}"/>
    <cellStyle name="20% - Accent4 12 24" xfId="855" xr:uid="{00000000-0005-0000-0000-00007B020000}"/>
    <cellStyle name="20% - Accent4 12 24 2" xfId="856" xr:uid="{00000000-0005-0000-0000-00007C020000}"/>
    <cellStyle name="20% - Accent4 12 25" xfId="857" xr:uid="{00000000-0005-0000-0000-00007D020000}"/>
    <cellStyle name="20% - Accent4 12 25 2" xfId="858" xr:uid="{00000000-0005-0000-0000-00007E020000}"/>
    <cellStyle name="20% - Accent4 12 26" xfId="859" xr:uid="{00000000-0005-0000-0000-00007F020000}"/>
    <cellStyle name="20% - Accent4 12 26 2" xfId="860" xr:uid="{00000000-0005-0000-0000-000080020000}"/>
    <cellStyle name="20% - Accent4 12 27" xfId="861" xr:uid="{00000000-0005-0000-0000-000081020000}"/>
    <cellStyle name="20% - Accent4 12 27 2" xfId="862" xr:uid="{00000000-0005-0000-0000-000082020000}"/>
    <cellStyle name="20% - Accent4 12 28" xfId="863" xr:uid="{00000000-0005-0000-0000-000083020000}"/>
    <cellStyle name="20% - Accent4 12 28 2" xfId="864" xr:uid="{00000000-0005-0000-0000-000084020000}"/>
    <cellStyle name="20% - Accent4 12 29" xfId="865" xr:uid="{00000000-0005-0000-0000-000085020000}"/>
    <cellStyle name="20% - Accent4 12 29 2" xfId="866" xr:uid="{00000000-0005-0000-0000-000086020000}"/>
    <cellStyle name="20% - Accent4 12 3" xfId="867" xr:uid="{00000000-0005-0000-0000-000087020000}"/>
    <cellStyle name="20% - Accent4 12 3 2" xfId="868" xr:uid="{00000000-0005-0000-0000-000088020000}"/>
    <cellStyle name="20% - Accent4 12 30" xfId="869" xr:uid="{00000000-0005-0000-0000-000089020000}"/>
    <cellStyle name="20% - Accent4 12 30 2" xfId="870" xr:uid="{00000000-0005-0000-0000-00008A020000}"/>
    <cellStyle name="20% - Accent4 12 31" xfId="871" xr:uid="{00000000-0005-0000-0000-00008B020000}"/>
    <cellStyle name="20% - Accent4 12 4" xfId="872" xr:uid="{00000000-0005-0000-0000-00008C020000}"/>
    <cellStyle name="20% - Accent4 12 4 2" xfId="873" xr:uid="{00000000-0005-0000-0000-00008D020000}"/>
    <cellStyle name="20% - Accent4 12 5" xfId="874" xr:uid="{00000000-0005-0000-0000-00008E020000}"/>
    <cellStyle name="20% - Accent4 12 5 2" xfId="875" xr:uid="{00000000-0005-0000-0000-00008F020000}"/>
    <cellStyle name="20% - Accent4 12 6" xfId="876" xr:uid="{00000000-0005-0000-0000-000090020000}"/>
    <cellStyle name="20% - Accent4 12 6 2" xfId="877" xr:uid="{00000000-0005-0000-0000-000091020000}"/>
    <cellStyle name="20% - Accent4 12 7" xfId="878" xr:uid="{00000000-0005-0000-0000-000092020000}"/>
    <cellStyle name="20% - Accent4 12 7 2" xfId="879" xr:uid="{00000000-0005-0000-0000-000093020000}"/>
    <cellStyle name="20% - Accent4 12 8" xfId="880" xr:uid="{00000000-0005-0000-0000-000094020000}"/>
    <cellStyle name="20% - Accent4 12 8 2" xfId="881" xr:uid="{00000000-0005-0000-0000-000095020000}"/>
    <cellStyle name="20% - Accent4 12 9" xfId="882" xr:uid="{00000000-0005-0000-0000-000096020000}"/>
    <cellStyle name="20% - Accent4 12 9 2" xfId="883" xr:uid="{00000000-0005-0000-0000-000097020000}"/>
    <cellStyle name="20% - Accent4 13" xfId="884" xr:uid="{00000000-0005-0000-0000-000098020000}"/>
    <cellStyle name="20% - Accent4 13 2" xfId="885" xr:uid="{00000000-0005-0000-0000-000099020000}"/>
    <cellStyle name="20% - Accent4 14" xfId="886" xr:uid="{00000000-0005-0000-0000-00009A020000}"/>
    <cellStyle name="20% - Accent4 14 2" xfId="887" xr:uid="{00000000-0005-0000-0000-00009B020000}"/>
    <cellStyle name="20% - Accent4 15" xfId="888" xr:uid="{00000000-0005-0000-0000-00009C020000}"/>
    <cellStyle name="20% - Accent4 15 2" xfId="889" xr:uid="{00000000-0005-0000-0000-00009D020000}"/>
    <cellStyle name="20% - Accent4 16" xfId="890" xr:uid="{00000000-0005-0000-0000-00009E020000}"/>
    <cellStyle name="20% - Accent4 16 2" xfId="891" xr:uid="{00000000-0005-0000-0000-00009F020000}"/>
    <cellStyle name="20% - Accent4 17" xfId="892" xr:uid="{00000000-0005-0000-0000-0000A0020000}"/>
    <cellStyle name="20% - Accent4 18" xfId="893" xr:uid="{00000000-0005-0000-0000-0000A1020000}"/>
    <cellStyle name="20% - Accent4 19" xfId="894" xr:uid="{00000000-0005-0000-0000-0000A2020000}"/>
    <cellStyle name="20% - Accent4 2" xfId="895" xr:uid="{00000000-0005-0000-0000-0000A3020000}"/>
    <cellStyle name="20% - Accent4 2 10" xfId="896" xr:uid="{00000000-0005-0000-0000-0000A4020000}"/>
    <cellStyle name="20% - Accent4 2 10 2" xfId="897" xr:uid="{00000000-0005-0000-0000-0000A5020000}"/>
    <cellStyle name="20% - Accent4 2 11" xfId="898" xr:uid="{00000000-0005-0000-0000-0000A6020000}"/>
    <cellStyle name="20% - Accent4 2 11 2" xfId="899" xr:uid="{00000000-0005-0000-0000-0000A7020000}"/>
    <cellStyle name="20% - Accent4 2 12" xfId="900" xr:uid="{00000000-0005-0000-0000-0000A8020000}"/>
    <cellStyle name="20% - Accent4 2 13" xfId="901" xr:uid="{00000000-0005-0000-0000-0000A9020000}"/>
    <cellStyle name="20% - Accent4 2 14" xfId="902" xr:uid="{00000000-0005-0000-0000-0000AA020000}"/>
    <cellStyle name="20% - Accent4 2 15" xfId="903" xr:uid="{00000000-0005-0000-0000-0000AB020000}"/>
    <cellStyle name="20% - Accent4 2 16" xfId="904" xr:uid="{00000000-0005-0000-0000-0000AC020000}"/>
    <cellStyle name="20% - Accent4 2 17" xfId="905" xr:uid="{00000000-0005-0000-0000-0000AD020000}"/>
    <cellStyle name="20% - Accent4 2 18" xfId="906" xr:uid="{00000000-0005-0000-0000-0000AE020000}"/>
    <cellStyle name="20% - Accent4 2 19" xfId="907" xr:uid="{00000000-0005-0000-0000-0000AF020000}"/>
    <cellStyle name="20% - Accent4 2 2" xfId="908" xr:uid="{00000000-0005-0000-0000-0000B0020000}"/>
    <cellStyle name="20% - Accent4 2 2 2" xfId="909" xr:uid="{00000000-0005-0000-0000-0000B1020000}"/>
    <cellStyle name="20% - Accent4 2 2 3" xfId="910" xr:uid="{00000000-0005-0000-0000-0000B2020000}"/>
    <cellStyle name="20% - Accent4 2 20" xfId="911" xr:uid="{00000000-0005-0000-0000-0000B3020000}"/>
    <cellStyle name="20% - Accent4 2 21" xfId="912" xr:uid="{00000000-0005-0000-0000-0000B4020000}"/>
    <cellStyle name="20% - Accent4 2 22" xfId="913" xr:uid="{00000000-0005-0000-0000-0000B5020000}"/>
    <cellStyle name="20% - Accent4 2 23" xfId="914" xr:uid="{00000000-0005-0000-0000-0000B6020000}"/>
    <cellStyle name="20% - Accent4 2 24" xfId="915" xr:uid="{00000000-0005-0000-0000-0000B7020000}"/>
    <cellStyle name="20% - Accent4 2 25" xfId="916" xr:uid="{00000000-0005-0000-0000-0000B8020000}"/>
    <cellStyle name="20% - Accent4 2 3" xfId="917" xr:uid="{00000000-0005-0000-0000-0000B9020000}"/>
    <cellStyle name="20% - Accent4 2 3 2" xfId="918" xr:uid="{00000000-0005-0000-0000-0000BA020000}"/>
    <cellStyle name="20% - Accent4 2 3 3" xfId="919" xr:uid="{00000000-0005-0000-0000-0000BB020000}"/>
    <cellStyle name="20% - Accent4 2 4" xfId="920" xr:uid="{00000000-0005-0000-0000-0000BC020000}"/>
    <cellStyle name="20% - Accent4 2 4 2" xfId="921" xr:uid="{00000000-0005-0000-0000-0000BD020000}"/>
    <cellStyle name="20% - Accent4 2 4 3" xfId="922" xr:uid="{00000000-0005-0000-0000-0000BE020000}"/>
    <cellStyle name="20% - Accent4 2 5" xfId="923" xr:uid="{00000000-0005-0000-0000-0000BF020000}"/>
    <cellStyle name="20% - Accent4 2 5 2" xfId="924" xr:uid="{00000000-0005-0000-0000-0000C0020000}"/>
    <cellStyle name="20% - Accent4 2 5 3" xfId="925" xr:uid="{00000000-0005-0000-0000-0000C1020000}"/>
    <cellStyle name="20% - Accent4 2 6" xfId="926" xr:uid="{00000000-0005-0000-0000-0000C2020000}"/>
    <cellStyle name="20% - Accent4 2 6 2" xfId="927" xr:uid="{00000000-0005-0000-0000-0000C3020000}"/>
    <cellStyle name="20% - Accent4 2 6 3" xfId="928" xr:uid="{00000000-0005-0000-0000-0000C4020000}"/>
    <cellStyle name="20% - Accent4 2 7" xfId="929" xr:uid="{00000000-0005-0000-0000-0000C5020000}"/>
    <cellStyle name="20% - Accent4 2 7 2" xfId="930" xr:uid="{00000000-0005-0000-0000-0000C6020000}"/>
    <cellStyle name="20% - Accent4 2 7 3" xfId="931" xr:uid="{00000000-0005-0000-0000-0000C7020000}"/>
    <cellStyle name="20% - Accent4 2 8" xfId="932" xr:uid="{00000000-0005-0000-0000-0000C8020000}"/>
    <cellStyle name="20% - Accent4 2 8 2" xfId="933" xr:uid="{00000000-0005-0000-0000-0000C9020000}"/>
    <cellStyle name="20% - Accent4 2 8 3" xfId="934" xr:uid="{00000000-0005-0000-0000-0000CA020000}"/>
    <cellStyle name="20% - Accent4 2 9" xfId="935" xr:uid="{00000000-0005-0000-0000-0000CB020000}"/>
    <cellStyle name="20% - Accent4 20" xfId="936" xr:uid="{00000000-0005-0000-0000-0000CC020000}"/>
    <cellStyle name="20% - Accent4 21" xfId="937" xr:uid="{00000000-0005-0000-0000-0000CD020000}"/>
    <cellStyle name="20% - Accent4 22" xfId="938" xr:uid="{00000000-0005-0000-0000-0000CE020000}"/>
    <cellStyle name="20% - Accent4 23" xfId="939" xr:uid="{00000000-0005-0000-0000-0000CF020000}"/>
    <cellStyle name="20% - Accent4 24" xfId="940" xr:uid="{00000000-0005-0000-0000-0000D0020000}"/>
    <cellStyle name="20% - Accent4 25" xfId="941" xr:uid="{00000000-0005-0000-0000-0000D1020000}"/>
    <cellStyle name="20% - Accent4 26" xfId="942" xr:uid="{00000000-0005-0000-0000-0000D2020000}"/>
    <cellStyle name="20% - Accent4 27" xfId="943" xr:uid="{00000000-0005-0000-0000-0000D3020000}"/>
    <cellStyle name="20% - Accent4 28" xfId="944" xr:uid="{00000000-0005-0000-0000-0000D4020000}"/>
    <cellStyle name="20% - Accent4 29" xfId="945" xr:uid="{00000000-0005-0000-0000-0000D5020000}"/>
    <cellStyle name="20% - Accent4 3" xfId="946" xr:uid="{00000000-0005-0000-0000-0000D6020000}"/>
    <cellStyle name="20% - Accent4 3 2" xfId="947" xr:uid="{00000000-0005-0000-0000-0000D7020000}"/>
    <cellStyle name="20% - Accent4 3 2 2" xfId="948" xr:uid="{00000000-0005-0000-0000-0000D8020000}"/>
    <cellStyle name="20% - Accent4 3 3" xfId="949" xr:uid="{00000000-0005-0000-0000-0000D9020000}"/>
    <cellStyle name="20% - Accent4 3 4" xfId="950" xr:uid="{00000000-0005-0000-0000-0000DA020000}"/>
    <cellStyle name="20% - Accent4 30" xfId="951" xr:uid="{00000000-0005-0000-0000-0000DB020000}"/>
    <cellStyle name="20% - Accent4 4" xfId="952" xr:uid="{00000000-0005-0000-0000-0000DC020000}"/>
    <cellStyle name="20% - Accent4 4 2" xfId="953" xr:uid="{00000000-0005-0000-0000-0000DD020000}"/>
    <cellStyle name="20% - Accent4 4 2 2" xfId="954" xr:uid="{00000000-0005-0000-0000-0000DE020000}"/>
    <cellStyle name="20% - Accent4 4 3" xfId="955" xr:uid="{00000000-0005-0000-0000-0000DF020000}"/>
    <cellStyle name="20% - Accent4 4 4" xfId="956" xr:uid="{00000000-0005-0000-0000-0000E0020000}"/>
    <cellStyle name="20% - Accent4 5" xfId="957" xr:uid="{00000000-0005-0000-0000-0000E1020000}"/>
    <cellStyle name="20% - Accent4 5 2" xfId="958" xr:uid="{00000000-0005-0000-0000-0000E2020000}"/>
    <cellStyle name="20% - Accent4 5 2 2" xfId="959" xr:uid="{00000000-0005-0000-0000-0000E3020000}"/>
    <cellStyle name="20% - Accent4 5 3" xfId="960" xr:uid="{00000000-0005-0000-0000-0000E4020000}"/>
    <cellStyle name="20% - Accent4 5 4" xfId="961" xr:uid="{00000000-0005-0000-0000-0000E5020000}"/>
    <cellStyle name="20% - Accent4 6" xfId="962" xr:uid="{00000000-0005-0000-0000-0000E6020000}"/>
    <cellStyle name="20% - Accent4 6 2" xfId="963" xr:uid="{00000000-0005-0000-0000-0000E7020000}"/>
    <cellStyle name="20% - Accent4 6 2 2" xfId="964" xr:uid="{00000000-0005-0000-0000-0000E8020000}"/>
    <cellStyle name="20% - Accent4 6 3" xfId="965" xr:uid="{00000000-0005-0000-0000-0000E9020000}"/>
    <cellStyle name="20% - Accent4 6 3 2" xfId="966" xr:uid="{00000000-0005-0000-0000-0000EA020000}"/>
    <cellStyle name="20% - Accent4 6 4" xfId="967" xr:uid="{00000000-0005-0000-0000-0000EB020000}"/>
    <cellStyle name="20% - Accent4 6 5" xfId="968" xr:uid="{00000000-0005-0000-0000-0000EC020000}"/>
    <cellStyle name="20% - Accent4 6 6" xfId="969" xr:uid="{00000000-0005-0000-0000-0000ED020000}"/>
    <cellStyle name="20% - Accent4 7" xfId="970" xr:uid="{00000000-0005-0000-0000-0000EE020000}"/>
    <cellStyle name="20% - Accent4 7 10" xfId="971" xr:uid="{00000000-0005-0000-0000-0000EF020000}"/>
    <cellStyle name="20% - Accent4 7 10 2" xfId="972" xr:uid="{00000000-0005-0000-0000-0000F0020000}"/>
    <cellStyle name="20% - Accent4 7 11" xfId="973" xr:uid="{00000000-0005-0000-0000-0000F1020000}"/>
    <cellStyle name="20% - Accent4 7 11 2" xfId="974" xr:uid="{00000000-0005-0000-0000-0000F2020000}"/>
    <cellStyle name="20% - Accent4 7 12" xfId="975" xr:uid="{00000000-0005-0000-0000-0000F3020000}"/>
    <cellStyle name="20% - Accent4 7 13" xfId="976" xr:uid="{00000000-0005-0000-0000-0000F4020000}"/>
    <cellStyle name="20% - Accent4 7 2" xfId="977" xr:uid="{00000000-0005-0000-0000-0000F5020000}"/>
    <cellStyle name="20% - Accent4 7 2 2" xfId="978" xr:uid="{00000000-0005-0000-0000-0000F6020000}"/>
    <cellStyle name="20% - Accent4 7 3" xfId="979" xr:uid="{00000000-0005-0000-0000-0000F7020000}"/>
    <cellStyle name="20% - Accent4 7 3 2" xfId="980" xr:uid="{00000000-0005-0000-0000-0000F8020000}"/>
    <cellStyle name="20% - Accent4 7 4" xfId="981" xr:uid="{00000000-0005-0000-0000-0000F9020000}"/>
    <cellStyle name="20% - Accent4 7 4 2" xfId="982" xr:uid="{00000000-0005-0000-0000-0000FA020000}"/>
    <cellStyle name="20% - Accent4 7 5" xfId="983" xr:uid="{00000000-0005-0000-0000-0000FB020000}"/>
    <cellStyle name="20% - Accent4 7 5 2" xfId="984" xr:uid="{00000000-0005-0000-0000-0000FC020000}"/>
    <cellStyle name="20% - Accent4 7 6" xfId="985" xr:uid="{00000000-0005-0000-0000-0000FD020000}"/>
    <cellStyle name="20% - Accent4 7 6 2" xfId="986" xr:uid="{00000000-0005-0000-0000-0000FE020000}"/>
    <cellStyle name="20% - Accent4 7 7" xfId="987" xr:uid="{00000000-0005-0000-0000-0000FF020000}"/>
    <cellStyle name="20% - Accent4 7 7 2" xfId="988" xr:uid="{00000000-0005-0000-0000-000000030000}"/>
    <cellStyle name="20% - Accent4 7 8" xfId="989" xr:uid="{00000000-0005-0000-0000-000001030000}"/>
    <cellStyle name="20% - Accent4 7 8 2" xfId="990" xr:uid="{00000000-0005-0000-0000-000002030000}"/>
    <cellStyle name="20% - Accent4 7 9" xfId="991" xr:uid="{00000000-0005-0000-0000-000003030000}"/>
    <cellStyle name="20% - Accent4 7 9 2" xfId="992" xr:uid="{00000000-0005-0000-0000-000004030000}"/>
    <cellStyle name="20% - Accent4 8" xfId="993" xr:uid="{00000000-0005-0000-0000-000005030000}"/>
    <cellStyle name="20% - Accent4 8 2" xfId="994" xr:uid="{00000000-0005-0000-0000-000006030000}"/>
    <cellStyle name="20% - Accent4 8 3" xfId="995" xr:uid="{00000000-0005-0000-0000-000007030000}"/>
    <cellStyle name="20% - Accent4 9" xfId="996" xr:uid="{00000000-0005-0000-0000-000008030000}"/>
    <cellStyle name="20% - Accent4 9 2" xfId="997" xr:uid="{00000000-0005-0000-0000-000009030000}"/>
    <cellStyle name="20% - Accent4 9 3" xfId="998" xr:uid="{00000000-0005-0000-0000-00000A030000}"/>
    <cellStyle name="20% - Accent5 10" xfId="999" xr:uid="{00000000-0005-0000-0000-00000B030000}"/>
    <cellStyle name="20% - Accent5 10 2" xfId="1000" xr:uid="{00000000-0005-0000-0000-00000C030000}"/>
    <cellStyle name="20% - Accent5 10 3" xfId="1001" xr:uid="{00000000-0005-0000-0000-00000D030000}"/>
    <cellStyle name="20% - Accent5 11" xfId="1002" xr:uid="{00000000-0005-0000-0000-00000E030000}"/>
    <cellStyle name="20% - Accent5 11 2" xfId="1003" xr:uid="{00000000-0005-0000-0000-00000F030000}"/>
    <cellStyle name="20% - Accent5 11 3" xfId="1004" xr:uid="{00000000-0005-0000-0000-000010030000}"/>
    <cellStyle name="20% - Accent5 12" xfId="1005" xr:uid="{00000000-0005-0000-0000-000011030000}"/>
    <cellStyle name="20% - Accent5 12 10" xfId="1006" xr:uid="{00000000-0005-0000-0000-000012030000}"/>
    <cellStyle name="20% - Accent5 12 10 2" xfId="1007" xr:uid="{00000000-0005-0000-0000-000013030000}"/>
    <cellStyle name="20% - Accent5 12 11" xfId="1008" xr:uid="{00000000-0005-0000-0000-000014030000}"/>
    <cellStyle name="20% - Accent5 12 11 2" xfId="1009" xr:uid="{00000000-0005-0000-0000-000015030000}"/>
    <cellStyle name="20% - Accent5 12 12" xfId="1010" xr:uid="{00000000-0005-0000-0000-000016030000}"/>
    <cellStyle name="20% - Accent5 12 12 2" xfId="1011" xr:uid="{00000000-0005-0000-0000-000017030000}"/>
    <cellStyle name="20% - Accent5 12 13" xfId="1012" xr:uid="{00000000-0005-0000-0000-000018030000}"/>
    <cellStyle name="20% - Accent5 12 13 2" xfId="1013" xr:uid="{00000000-0005-0000-0000-000019030000}"/>
    <cellStyle name="20% - Accent5 12 14" xfId="1014" xr:uid="{00000000-0005-0000-0000-00001A030000}"/>
    <cellStyle name="20% - Accent5 12 14 2" xfId="1015" xr:uid="{00000000-0005-0000-0000-00001B030000}"/>
    <cellStyle name="20% - Accent5 12 15" xfId="1016" xr:uid="{00000000-0005-0000-0000-00001C030000}"/>
    <cellStyle name="20% - Accent5 12 15 2" xfId="1017" xr:uid="{00000000-0005-0000-0000-00001D030000}"/>
    <cellStyle name="20% - Accent5 12 16" xfId="1018" xr:uid="{00000000-0005-0000-0000-00001E030000}"/>
    <cellStyle name="20% - Accent5 12 16 2" xfId="1019" xr:uid="{00000000-0005-0000-0000-00001F030000}"/>
    <cellStyle name="20% - Accent5 12 17" xfId="1020" xr:uid="{00000000-0005-0000-0000-000020030000}"/>
    <cellStyle name="20% - Accent5 12 17 2" xfId="1021" xr:uid="{00000000-0005-0000-0000-000021030000}"/>
    <cellStyle name="20% - Accent5 12 18" xfId="1022" xr:uid="{00000000-0005-0000-0000-000022030000}"/>
    <cellStyle name="20% - Accent5 12 18 2" xfId="1023" xr:uid="{00000000-0005-0000-0000-000023030000}"/>
    <cellStyle name="20% - Accent5 12 19" xfId="1024" xr:uid="{00000000-0005-0000-0000-000024030000}"/>
    <cellStyle name="20% - Accent5 12 19 2" xfId="1025" xr:uid="{00000000-0005-0000-0000-000025030000}"/>
    <cellStyle name="20% - Accent5 12 2" xfId="1026" xr:uid="{00000000-0005-0000-0000-000026030000}"/>
    <cellStyle name="20% - Accent5 12 2 2" xfId="1027" xr:uid="{00000000-0005-0000-0000-000027030000}"/>
    <cellStyle name="20% - Accent5 12 20" xfId="1028" xr:uid="{00000000-0005-0000-0000-000028030000}"/>
    <cellStyle name="20% - Accent5 12 20 2" xfId="1029" xr:uid="{00000000-0005-0000-0000-000029030000}"/>
    <cellStyle name="20% - Accent5 12 21" xfId="1030" xr:uid="{00000000-0005-0000-0000-00002A030000}"/>
    <cellStyle name="20% - Accent5 12 21 2" xfId="1031" xr:uid="{00000000-0005-0000-0000-00002B030000}"/>
    <cellStyle name="20% - Accent5 12 22" xfId="1032" xr:uid="{00000000-0005-0000-0000-00002C030000}"/>
    <cellStyle name="20% - Accent5 12 22 2" xfId="1033" xr:uid="{00000000-0005-0000-0000-00002D030000}"/>
    <cellStyle name="20% - Accent5 12 23" xfId="1034" xr:uid="{00000000-0005-0000-0000-00002E030000}"/>
    <cellStyle name="20% - Accent5 12 23 2" xfId="1035" xr:uid="{00000000-0005-0000-0000-00002F030000}"/>
    <cellStyle name="20% - Accent5 12 24" xfId="1036" xr:uid="{00000000-0005-0000-0000-000030030000}"/>
    <cellStyle name="20% - Accent5 12 24 2" xfId="1037" xr:uid="{00000000-0005-0000-0000-000031030000}"/>
    <cellStyle name="20% - Accent5 12 25" xfId="1038" xr:uid="{00000000-0005-0000-0000-000032030000}"/>
    <cellStyle name="20% - Accent5 12 25 2" xfId="1039" xr:uid="{00000000-0005-0000-0000-000033030000}"/>
    <cellStyle name="20% - Accent5 12 26" xfId="1040" xr:uid="{00000000-0005-0000-0000-000034030000}"/>
    <cellStyle name="20% - Accent5 12 26 2" xfId="1041" xr:uid="{00000000-0005-0000-0000-000035030000}"/>
    <cellStyle name="20% - Accent5 12 27" xfId="1042" xr:uid="{00000000-0005-0000-0000-000036030000}"/>
    <cellStyle name="20% - Accent5 12 27 2" xfId="1043" xr:uid="{00000000-0005-0000-0000-000037030000}"/>
    <cellStyle name="20% - Accent5 12 28" xfId="1044" xr:uid="{00000000-0005-0000-0000-000038030000}"/>
    <cellStyle name="20% - Accent5 12 28 2" xfId="1045" xr:uid="{00000000-0005-0000-0000-000039030000}"/>
    <cellStyle name="20% - Accent5 12 29" xfId="1046" xr:uid="{00000000-0005-0000-0000-00003A030000}"/>
    <cellStyle name="20% - Accent5 12 29 2" xfId="1047" xr:uid="{00000000-0005-0000-0000-00003B030000}"/>
    <cellStyle name="20% - Accent5 12 3" xfId="1048" xr:uid="{00000000-0005-0000-0000-00003C030000}"/>
    <cellStyle name="20% - Accent5 12 3 2" xfId="1049" xr:uid="{00000000-0005-0000-0000-00003D030000}"/>
    <cellStyle name="20% - Accent5 12 30" xfId="1050" xr:uid="{00000000-0005-0000-0000-00003E030000}"/>
    <cellStyle name="20% - Accent5 12 30 2" xfId="1051" xr:uid="{00000000-0005-0000-0000-00003F030000}"/>
    <cellStyle name="20% - Accent5 12 31" xfId="1052" xr:uid="{00000000-0005-0000-0000-000040030000}"/>
    <cellStyle name="20% - Accent5 12 4" xfId="1053" xr:uid="{00000000-0005-0000-0000-000041030000}"/>
    <cellStyle name="20% - Accent5 12 4 2" xfId="1054" xr:uid="{00000000-0005-0000-0000-000042030000}"/>
    <cellStyle name="20% - Accent5 12 5" xfId="1055" xr:uid="{00000000-0005-0000-0000-000043030000}"/>
    <cellStyle name="20% - Accent5 12 5 2" xfId="1056" xr:uid="{00000000-0005-0000-0000-000044030000}"/>
    <cellStyle name="20% - Accent5 12 6" xfId="1057" xr:uid="{00000000-0005-0000-0000-000045030000}"/>
    <cellStyle name="20% - Accent5 12 6 2" xfId="1058" xr:uid="{00000000-0005-0000-0000-000046030000}"/>
    <cellStyle name="20% - Accent5 12 7" xfId="1059" xr:uid="{00000000-0005-0000-0000-000047030000}"/>
    <cellStyle name="20% - Accent5 12 7 2" xfId="1060" xr:uid="{00000000-0005-0000-0000-000048030000}"/>
    <cellStyle name="20% - Accent5 12 8" xfId="1061" xr:uid="{00000000-0005-0000-0000-000049030000}"/>
    <cellStyle name="20% - Accent5 12 8 2" xfId="1062" xr:uid="{00000000-0005-0000-0000-00004A030000}"/>
    <cellStyle name="20% - Accent5 12 9" xfId="1063" xr:uid="{00000000-0005-0000-0000-00004B030000}"/>
    <cellStyle name="20% - Accent5 12 9 2" xfId="1064" xr:uid="{00000000-0005-0000-0000-00004C030000}"/>
    <cellStyle name="20% - Accent5 13" xfId="1065" xr:uid="{00000000-0005-0000-0000-00004D030000}"/>
    <cellStyle name="20% - Accent5 13 2" xfId="1066" xr:uid="{00000000-0005-0000-0000-00004E030000}"/>
    <cellStyle name="20% - Accent5 14" xfId="1067" xr:uid="{00000000-0005-0000-0000-00004F030000}"/>
    <cellStyle name="20% - Accent5 14 2" xfId="1068" xr:uid="{00000000-0005-0000-0000-000050030000}"/>
    <cellStyle name="20% - Accent5 15" xfId="1069" xr:uid="{00000000-0005-0000-0000-000051030000}"/>
    <cellStyle name="20% - Accent5 15 2" xfId="1070" xr:uid="{00000000-0005-0000-0000-000052030000}"/>
    <cellStyle name="20% - Accent5 16" xfId="1071" xr:uid="{00000000-0005-0000-0000-000053030000}"/>
    <cellStyle name="20% - Accent5 16 2" xfId="1072" xr:uid="{00000000-0005-0000-0000-000054030000}"/>
    <cellStyle name="20% - Accent5 17" xfId="1073" xr:uid="{00000000-0005-0000-0000-000055030000}"/>
    <cellStyle name="20% - Accent5 18" xfId="1074" xr:uid="{00000000-0005-0000-0000-000056030000}"/>
    <cellStyle name="20% - Accent5 19" xfId="1075" xr:uid="{00000000-0005-0000-0000-000057030000}"/>
    <cellStyle name="20% - Accent5 2" xfId="1076" xr:uid="{00000000-0005-0000-0000-000058030000}"/>
    <cellStyle name="20% - Accent5 2 10" xfId="1077" xr:uid="{00000000-0005-0000-0000-000059030000}"/>
    <cellStyle name="20% - Accent5 2 10 2" xfId="1078" xr:uid="{00000000-0005-0000-0000-00005A030000}"/>
    <cellStyle name="20% - Accent5 2 11" xfId="1079" xr:uid="{00000000-0005-0000-0000-00005B030000}"/>
    <cellStyle name="20% - Accent5 2 11 2" xfId="1080" xr:uid="{00000000-0005-0000-0000-00005C030000}"/>
    <cellStyle name="20% - Accent5 2 12" xfId="1081" xr:uid="{00000000-0005-0000-0000-00005D030000}"/>
    <cellStyle name="20% - Accent5 2 13" xfId="1082" xr:uid="{00000000-0005-0000-0000-00005E030000}"/>
    <cellStyle name="20% - Accent5 2 14" xfId="1083" xr:uid="{00000000-0005-0000-0000-00005F030000}"/>
    <cellStyle name="20% - Accent5 2 15" xfId="1084" xr:uid="{00000000-0005-0000-0000-000060030000}"/>
    <cellStyle name="20% - Accent5 2 16" xfId="1085" xr:uid="{00000000-0005-0000-0000-000061030000}"/>
    <cellStyle name="20% - Accent5 2 17" xfId="1086" xr:uid="{00000000-0005-0000-0000-000062030000}"/>
    <cellStyle name="20% - Accent5 2 18" xfId="1087" xr:uid="{00000000-0005-0000-0000-000063030000}"/>
    <cellStyle name="20% - Accent5 2 19" xfId="1088" xr:uid="{00000000-0005-0000-0000-000064030000}"/>
    <cellStyle name="20% - Accent5 2 2" xfId="1089" xr:uid="{00000000-0005-0000-0000-000065030000}"/>
    <cellStyle name="20% - Accent5 2 2 2" xfId="1090" xr:uid="{00000000-0005-0000-0000-000066030000}"/>
    <cellStyle name="20% - Accent5 2 2 3" xfId="1091" xr:uid="{00000000-0005-0000-0000-000067030000}"/>
    <cellStyle name="20% - Accent5 2 20" xfId="1092" xr:uid="{00000000-0005-0000-0000-000068030000}"/>
    <cellStyle name="20% - Accent5 2 21" xfId="1093" xr:uid="{00000000-0005-0000-0000-000069030000}"/>
    <cellStyle name="20% - Accent5 2 22" xfId="1094" xr:uid="{00000000-0005-0000-0000-00006A030000}"/>
    <cellStyle name="20% - Accent5 2 23" xfId="1095" xr:uid="{00000000-0005-0000-0000-00006B030000}"/>
    <cellStyle name="20% - Accent5 2 24" xfId="1096" xr:uid="{00000000-0005-0000-0000-00006C030000}"/>
    <cellStyle name="20% - Accent5 2 3" xfId="1097" xr:uid="{00000000-0005-0000-0000-00006D030000}"/>
    <cellStyle name="20% - Accent5 2 3 2" xfId="1098" xr:uid="{00000000-0005-0000-0000-00006E030000}"/>
    <cellStyle name="20% - Accent5 2 3 3" xfId="1099" xr:uid="{00000000-0005-0000-0000-00006F030000}"/>
    <cellStyle name="20% - Accent5 2 4" xfId="1100" xr:uid="{00000000-0005-0000-0000-000070030000}"/>
    <cellStyle name="20% - Accent5 2 4 2" xfId="1101" xr:uid="{00000000-0005-0000-0000-000071030000}"/>
    <cellStyle name="20% - Accent5 2 4 3" xfId="1102" xr:uid="{00000000-0005-0000-0000-000072030000}"/>
    <cellStyle name="20% - Accent5 2 5" xfId="1103" xr:uid="{00000000-0005-0000-0000-000073030000}"/>
    <cellStyle name="20% - Accent5 2 5 2" xfId="1104" xr:uid="{00000000-0005-0000-0000-000074030000}"/>
    <cellStyle name="20% - Accent5 2 5 3" xfId="1105" xr:uid="{00000000-0005-0000-0000-000075030000}"/>
    <cellStyle name="20% - Accent5 2 6" xfId="1106" xr:uid="{00000000-0005-0000-0000-000076030000}"/>
    <cellStyle name="20% - Accent5 2 6 2" xfId="1107" xr:uid="{00000000-0005-0000-0000-000077030000}"/>
    <cellStyle name="20% - Accent5 2 6 3" xfId="1108" xr:uid="{00000000-0005-0000-0000-000078030000}"/>
    <cellStyle name="20% - Accent5 2 7" xfId="1109" xr:uid="{00000000-0005-0000-0000-000079030000}"/>
    <cellStyle name="20% - Accent5 2 7 2" xfId="1110" xr:uid="{00000000-0005-0000-0000-00007A030000}"/>
    <cellStyle name="20% - Accent5 2 7 3" xfId="1111" xr:uid="{00000000-0005-0000-0000-00007B030000}"/>
    <cellStyle name="20% - Accent5 2 8" xfId="1112" xr:uid="{00000000-0005-0000-0000-00007C030000}"/>
    <cellStyle name="20% - Accent5 2 8 2" xfId="1113" xr:uid="{00000000-0005-0000-0000-00007D030000}"/>
    <cellStyle name="20% - Accent5 2 8 3" xfId="1114" xr:uid="{00000000-0005-0000-0000-00007E030000}"/>
    <cellStyle name="20% - Accent5 2 9" xfId="1115" xr:uid="{00000000-0005-0000-0000-00007F030000}"/>
    <cellStyle name="20% - Accent5 20" xfId="1116" xr:uid="{00000000-0005-0000-0000-000080030000}"/>
    <cellStyle name="20% - Accent5 21" xfId="1117" xr:uid="{00000000-0005-0000-0000-000081030000}"/>
    <cellStyle name="20% - Accent5 22" xfId="1118" xr:uid="{00000000-0005-0000-0000-000082030000}"/>
    <cellStyle name="20% - Accent5 23" xfId="1119" xr:uid="{00000000-0005-0000-0000-000083030000}"/>
    <cellStyle name="20% - Accent5 24" xfId="1120" xr:uid="{00000000-0005-0000-0000-000084030000}"/>
    <cellStyle name="20% - Accent5 25" xfId="1121" xr:uid="{00000000-0005-0000-0000-000085030000}"/>
    <cellStyle name="20% - Accent5 26" xfId="1122" xr:uid="{00000000-0005-0000-0000-000086030000}"/>
    <cellStyle name="20% - Accent5 27" xfId="1123" xr:uid="{00000000-0005-0000-0000-000087030000}"/>
    <cellStyle name="20% - Accent5 28" xfId="1124" xr:uid="{00000000-0005-0000-0000-000088030000}"/>
    <cellStyle name="20% - Accent5 29" xfId="1125" xr:uid="{00000000-0005-0000-0000-000089030000}"/>
    <cellStyle name="20% - Accent5 3" xfId="1126" xr:uid="{00000000-0005-0000-0000-00008A030000}"/>
    <cellStyle name="20% - Accent5 3 2" xfId="1127" xr:uid="{00000000-0005-0000-0000-00008B030000}"/>
    <cellStyle name="20% - Accent5 3 2 2" xfId="1128" xr:uid="{00000000-0005-0000-0000-00008C030000}"/>
    <cellStyle name="20% - Accent5 3 3" xfId="1129" xr:uid="{00000000-0005-0000-0000-00008D030000}"/>
    <cellStyle name="20% - Accent5 3 4" xfId="1130" xr:uid="{00000000-0005-0000-0000-00008E030000}"/>
    <cellStyle name="20% - Accent5 4" xfId="1131" xr:uid="{00000000-0005-0000-0000-00008F030000}"/>
    <cellStyle name="20% - Accent5 4 2" xfId="1132" xr:uid="{00000000-0005-0000-0000-000090030000}"/>
    <cellStyle name="20% - Accent5 4 2 2" xfId="1133" xr:uid="{00000000-0005-0000-0000-000091030000}"/>
    <cellStyle name="20% - Accent5 4 3" xfId="1134" xr:uid="{00000000-0005-0000-0000-000092030000}"/>
    <cellStyle name="20% - Accent5 4 4" xfId="1135" xr:uid="{00000000-0005-0000-0000-000093030000}"/>
    <cellStyle name="20% - Accent5 5" xfId="1136" xr:uid="{00000000-0005-0000-0000-000094030000}"/>
    <cellStyle name="20% - Accent5 5 2" xfId="1137" xr:uid="{00000000-0005-0000-0000-000095030000}"/>
    <cellStyle name="20% - Accent5 5 2 2" xfId="1138" xr:uid="{00000000-0005-0000-0000-000096030000}"/>
    <cellStyle name="20% - Accent5 5 3" xfId="1139" xr:uid="{00000000-0005-0000-0000-000097030000}"/>
    <cellStyle name="20% - Accent5 5 4" xfId="1140" xr:uid="{00000000-0005-0000-0000-000098030000}"/>
    <cellStyle name="20% - Accent5 6" xfId="1141" xr:uid="{00000000-0005-0000-0000-000099030000}"/>
    <cellStyle name="20% - Accent5 6 2" xfId="1142" xr:uid="{00000000-0005-0000-0000-00009A030000}"/>
    <cellStyle name="20% - Accent5 6 2 2" xfId="1143" xr:uid="{00000000-0005-0000-0000-00009B030000}"/>
    <cellStyle name="20% - Accent5 6 3" xfId="1144" xr:uid="{00000000-0005-0000-0000-00009C030000}"/>
    <cellStyle name="20% - Accent5 6 3 2" xfId="1145" xr:uid="{00000000-0005-0000-0000-00009D030000}"/>
    <cellStyle name="20% - Accent5 6 4" xfId="1146" xr:uid="{00000000-0005-0000-0000-00009E030000}"/>
    <cellStyle name="20% - Accent5 6 5" xfId="1147" xr:uid="{00000000-0005-0000-0000-00009F030000}"/>
    <cellStyle name="20% - Accent5 6 6" xfId="1148" xr:uid="{00000000-0005-0000-0000-0000A0030000}"/>
    <cellStyle name="20% - Accent5 7" xfId="1149" xr:uid="{00000000-0005-0000-0000-0000A1030000}"/>
    <cellStyle name="20% - Accent5 7 10" xfId="1150" xr:uid="{00000000-0005-0000-0000-0000A2030000}"/>
    <cellStyle name="20% - Accent5 7 10 2" xfId="1151" xr:uid="{00000000-0005-0000-0000-0000A3030000}"/>
    <cellStyle name="20% - Accent5 7 11" xfId="1152" xr:uid="{00000000-0005-0000-0000-0000A4030000}"/>
    <cellStyle name="20% - Accent5 7 11 2" xfId="1153" xr:uid="{00000000-0005-0000-0000-0000A5030000}"/>
    <cellStyle name="20% - Accent5 7 12" xfId="1154" xr:uid="{00000000-0005-0000-0000-0000A6030000}"/>
    <cellStyle name="20% - Accent5 7 13" xfId="1155" xr:uid="{00000000-0005-0000-0000-0000A7030000}"/>
    <cellStyle name="20% - Accent5 7 2" xfId="1156" xr:uid="{00000000-0005-0000-0000-0000A8030000}"/>
    <cellStyle name="20% - Accent5 7 2 2" xfId="1157" xr:uid="{00000000-0005-0000-0000-0000A9030000}"/>
    <cellStyle name="20% - Accent5 7 3" xfId="1158" xr:uid="{00000000-0005-0000-0000-0000AA030000}"/>
    <cellStyle name="20% - Accent5 7 3 2" xfId="1159" xr:uid="{00000000-0005-0000-0000-0000AB030000}"/>
    <cellStyle name="20% - Accent5 7 4" xfId="1160" xr:uid="{00000000-0005-0000-0000-0000AC030000}"/>
    <cellStyle name="20% - Accent5 7 4 2" xfId="1161" xr:uid="{00000000-0005-0000-0000-0000AD030000}"/>
    <cellStyle name="20% - Accent5 7 5" xfId="1162" xr:uid="{00000000-0005-0000-0000-0000AE030000}"/>
    <cellStyle name="20% - Accent5 7 5 2" xfId="1163" xr:uid="{00000000-0005-0000-0000-0000AF030000}"/>
    <cellStyle name="20% - Accent5 7 6" xfId="1164" xr:uid="{00000000-0005-0000-0000-0000B0030000}"/>
    <cellStyle name="20% - Accent5 7 6 2" xfId="1165" xr:uid="{00000000-0005-0000-0000-0000B1030000}"/>
    <cellStyle name="20% - Accent5 7 7" xfId="1166" xr:uid="{00000000-0005-0000-0000-0000B2030000}"/>
    <cellStyle name="20% - Accent5 7 7 2" xfId="1167" xr:uid="{00000000-0005-0000-0000-0000B3030000}"/>
    <cellStyle name="20% - Accent5 7 8" xfId="1168" xr:uid="{00000000-0005-0000-0000-0000B4030000}"/>
    <cellStyle name="20% - Accent5 7 8 2" xfId="1169" xr:uid="{00000000-0005-0000-0000-0000B5030000}"/>
    <cellStyle name="20% - Accent5 7 9" xfId="1170" xr:uid="{00000000-0005-0000-0000-0000B6030000}"/>
    <cellStyle name="20% - Accent5 7 9 2" xfId="1171" xr:uid="{00000000-0005-0000-0000-0000B7030000}"/>
    <cellStyle name="20% - Accent5 8" xfId="1172" xr:uid="{00000000-0005-0000-0000-0000B8030000}"/>
    <cellStyle name="20% - Accent5 8 2" xfId="1173" xr:uid="{00000000-0005-0000-0000-0000B9030000}"/>
    <cellStyle name="20% - Accent5 8 3" xfId="1174" xr:uid="{00000000-0005-0000-0000-0000BA030000}"/>
    <cellStyle name="20% - Accent5 9" xfId="1175" xr:uid="{00000000-0005-0000-0000-0000BB030000}"/>
    <cellStyle name="20% - Accent5 9 2" xfId="1176" xr:uid="{00000000-0005-0000-0000-0000BC030000}"/>
    <cellStyle name="20% - Accent5 9 3" xfId="1177" xr:uid="{00000000-0005-0000-0000-0000BD030000}"/>
    <cellStyle name="20% - Accent6 10" xfId="1178" xr:uid="{00000000-0005-0000-0000-0000BE030000}"/>
    <cellStyle name="20% - Accent6 10 2" xfId="1179" xr:uid="{00000000-0005-0000-0000-0000BF030000}"/>
    <cellStyle name="20% - Accent6 10 3" xfId="1180" xr:uid="{00000000-0005-0000-0000-0000C0030000}"/>
    <cellStyle name="20% - Accent6 11" xfId="1181" xr:uid="{00000000-0005-0000-0000-0000C1030000}"/>
    <cellStyle name="20% - Accent6 11 2" xfId="1182" xr:uid="{00000000-0005-0000-0000-0000C2030000}"/>
    <cellStyle name="20% - Accent6 11 3" xfId="1183" xr:uid="{00000000-0005-0000-0000-0000C3030000}"/>
    <cellStyle name="20% - Accent6 12" xfId="1184" xr:uid="{00000000-0005-0000-0000-0000C4030000}"/>
    <cellStyle name="20% - Accent6 12 10" xfId="1185" xr:uid="{00000000-0005-0000-0000-0000C5030000}"/>
    <cellStyle name="20% - Accent6 12 10 2" xfId="1186" xr:uid="{00000000-0005-0000-0000-0000C6030000}"/>
    <cellStyle name="20% - Accent6 12 11" xfId="1187" xr:uid="{00000000-0005-0000-0000-0000C7030000}"/>
    <cellStyle name="20% - Accent6 12 11 2" xfId="1188" xr:uid="{00000000-0005-0000-0000-0000C8030000}"/>
    <cellStyle name="20% - Accent6 12 12" xfId="1189" xr:uid="{00000000-0005-0000-0000-0000C9030000}"/>
    <cellStyle name="20% - Accent6 12 12 2" xfId="1190" xr:uid="{00000000-0005-0000-0000-0000CA030000}"/>
    <cellStyle name="20% - Accent6 12 13" xfId="1191" xr:uid="{00000000-0005-0000-0000-0000CB030000}"/>
    <cellStyle name="20% - Accent6 12 13 2" xfId="1192" xr:uid="{00000000-0005-0000-0000-0000CC030000}"/>
    <cellStyle name="20% - Accent6 12 14" xfId="1193" xr:uid="{00000000-0005-0000-0000-0000CD030000}"/>
    <cellStyle name="20% - Accent6 12 14 2" xfId="1194" xr:uid="{00000000-0005-0000-0000-0000CE030000}"/>
    <cellStyle name="20% - Accent6 12 15" xfId="1195" xr:uid="{00000000-0005-0000-0000-0000CF030000}"/>
    <cellStyle name="20% - Accent6 12 15 2" xfId="1196" xr:uid="{00000000-0005-0000-0000-0000D0030000}"/>
    <cellStyle name="20% - Accent6 12 16" xfId="1197" xr:uid="{00000000-0005-0000-0000-0000D1030000}"/>
    <cellStyle name="20% - Accent6 12 16 2" xfId="1198" xr:uid="{00000000-0005-0000-0000-0000D2030000}"/>
    <cellStyle name="20% - Accent6 12 17" xfId="1199" xr:uid="{00000000-0005-0000-0000-0000D3030000}"/>
    <cellStyle name="20% - Accent6 12 17 2" xfId="1200" xr:uid="{00000000-0005-0000-0000-0000D4030000}"/>
    <cellStyle name="20% - Accent6 12 18" xfId="1201" xr:uid="{00000000-0005-0000-0000-0000D5030000}"/>
    <cellStyle name="20% - Accent6 12 18 2" xfId="1202" xr:uid="{00000000-0005-0000-0000-0000D6030000}"/>
    <cellStyle name="20% - Accent6 12 19" xfId="1203" xr:uid="{00000000-0005-0000-0000-0000D7030000}"/>
    <cellStyle name="20% - Accent6 12 19 2" xfId="1204" xr:uid="{00000000-0005-0000-0000-0000D8030000}"/>
    <cellStyle name="20% - Accent6 12 2" xfId="1205" xr:uid="{00000000-0005-0000-0000-0000D9030000}"/>
    <cellStyle name="20% - Accent6 12 2 2" xfId="1206" xr:uid="{00000000-0005-0000-0000-0000DA030000}"/>
    <cellStyle name="20% - Accent6 12 20" xfId="1207" xr:uid="{00000000-0005-0000-0000-0000DB030000}"/>
    <cellStyle name="20% - Accent6 12 20 2" xfId="1208" xr:uid="{00000000-0005-0000-0000-0000DC030000}"/>
    <cellStyle name="20% - Accent6 12 21" xfId="1209" xr:uid="{00000000-0005-0000-0000-0000DD030000}"/>
    <cellStyle name="20% - Accent6 12 21 2" xfId="1210" xr:uid="{00000000-0005-0000-0000-0000DE030000}"/>
    <cellStyle name="20% - Accent6 12 22" xfId="1211" xr:uid="{00000000-0005-0000-0000-0000DF030000}"/>
    <cellStyle name="20% - Accent6 12 22 2" xfId="1212" xr:uid="{00000000-0005-0000-0000-0000E0030000}"/>
    <cellStyle name="20% - Accent6 12 23" xfId="1213" xr:uid="{00000000-0005-0000-0000-0000E1030000}"/>
    <cellStyle name="20% - Accent6 12 23 2" xfId="1214" xr:uid="{00000000-0005-0000-0000-0000E2030000}"/>
    <cellStyle name="20% - Accent6 12 24" xfId="1215" xr:uid="{00000000-0005-0000-0000-0000E3030000}"/>
    <cellStyle name="20% - Accent6 12 24 2" xfId="1216" xr:uid="{00000000-0005-0000-0000-0000E4030000}"/>
    <cellStyle name="20% - Accent6 12 25" xfId="1217" xr:uid="{00000000-0005-0000-0000-0000E5030000}"/>
    <cellStyle name="20% - Accent6 12 25 2" xfId="1218" xr:uid="{00000000-0005-0000-0000-0000E6030000}"/>
    <cellStyle name="20% - Accent6 12 26" xfId="1219" xr:uid="{00000000-0005-0000-0000-0000E7030000}"/>
    <cellStyle name="20% - Accent6 12 26 2" xfId="1220" xr:uid="{00000000-0005-0000-0000-0000E8030000}"/>
    <cellStyle name="20% - Accent6 12 27" xfId="1221" xr:uid="{00000000-0005-0000-0000-0000E9030000}"/>
    <cellStyle name="20% - Accent6 12 27 2" xfId="1222" xr:uid="{00000000-0005-0000-0000-0000EA030000}"/>
    <cellStyle name="20% - Accent6 12 28" xfId="1223" xr:uid="{00000000-0005-0000-0000-0000EB030000}"/>
    <cellStyle name="20% - Accent6 12 28 2" xfId="1224" xr:uid="{00000000-0005-0000-0000-0000EC030000}"/>
    <cellStyle name="20% - Accent6 12 29" xfId="1225" xr:uid="{00000000-0005-0000-0000-0000ED030000}"/>
    <cellStyle name="20% - Accent6 12 29 2" xfId="1226" xr:uid="{00000000-0005-0000-0000-0000EE030000}"/>
    <cellStyle name="20% - Accent6 12 3" xfId="1227" xr:uid="{00000000-0005-0000-0000-0000EF030000}"/>
    <cellStyle name="20% - Accent6 12 3 2" xfId="1228" xr:uid="{00000000-0005-0000-0000-0000F0030000}"/>
    <cellStyle name="20% - Accent6 12 30" xfId="1229" xr:uid="{00000000-0005-0000-0000-0000F1030000}"/>
    <cellStyle name="20% - Accent6 12 30 2" xfId="1230" xr:uid="{00000000-0005-0000-0000-0000F2030000}"/>
    <cellStyle name="20% - Accent6 12 31" xfId="1231" xr:uid="{00000000-0005-0000-0000-0000F3030000}"/>
    <cellStyle name="20% - Accent6 12 4" xfId="1232" xr:uid="{00000000-0005-0000-0000-0000F4030000}"/>
    <cellStyle name="20% - Accent6 12 4 2" xfId="1233" xr:uid="{00000000-0005-0000-0000-0000F5030000}"/>
    <cellStyle name="20% - Accent6 12 5" xfId="1234" xr:uid="{00000000-0005-0000-0000-0000F6030000}"/>
    <cellStyle name="20% - Accent6 12 5 2" xfId="1235" xr:uid="{00000000-0005-0000-0000-0000F7030000}"/>
    <cellStyle name="20% - Accent6 12 6" xfId="1236" xr:uid="{00000000-0005-0000-0000-0000F8030000}"/>
    <cellStyle name="20% - Accent6 12 6 2" xfId="1237" xr:uid="{00000000-0005-0000-0000-0000F9030000}"/>
    <cellStyle name="20% - Accent6 12 7" xfId="1238" xr:uid="{00000000-0005-0000-0000-0000FA030000}"/>
    <cellStyle name="20% - Accent6 12 7 2" xfId="1239" xr:uid="{00000000-0005-0000-0000-0000FB030000}"/>
    <cellStyle name="20% - Accent6 12 8" xfId="1240" xr:uid="{00000000-0005-0000-0000-0000FC030000}"/>
    <cellStyle name="20% - Accent6 12 8 2" xfId="1241" xr:uid="{00000000-0005-0000-0000-0000FD030000}"/>
    <cellStyle name="20% - Accent6 12 9" xfId="1242" xr:uid="{00000000-0005-0000-0000-0000FE030000}"/>
    <cellStyle name="20% - Accent6 12 9 2" xfId="1243" xr:uid="{00000000-0005-0000-0000-0000FF030000}"/>
    <cellStyle name="20% - Accent6 13" xfId="1244" xr:uid="{00000000-0005-0000-0000-000000040000}"/>
    <cellStyle name="20% - Accent6 13 2" xfId="1245" xr:uid="{00000000-0005-0000-0000-000001040000}"/>
    <cellStyle name="20% - Accent6 14" xfId="1246" xr:uid="{00000000-0005-0000-0000-000002040000}"/>
    <cellStyle name="20% - Accent6 14 2" xfId="1247" xr:uid="{00000000-0005-0000-0000-000003040000}"/>
    <cellStyle name="20% - Accent6 15" xfId="1248" xr:uid="{00000000-0005-0000-0000-000004040000}"/>
    <cellStyle name="20% - Accent6 15 2" xfId="1249" xr:uid="{00000000-0005-0000-0000-000005040000}"/>
    <cellStyle name="20% - Accent6 16" xfId="1250" xr:uid="{00000000-0005-0000-0000-000006040000}"/>
    <cellStyle name="20% - Accent6 16 2" xfId="1251" xr:uid="{00000000-0005-0000-0000-000007040000}"/>
    <cellStyle name="20% - Accent6 17" xfId="1252" xr:uid="{00000000-0005-0000-0000-000008040000}"/>
    <cellStyle name="20% - Accent6 18" xfId="1253" xr:uid="{00000000-0005-0000-0000-000009040000}"/>
    <cellStyle name="20% - Accent6 19" xfId="1254" xr:uid="{00000000-0005-0000-0000-00000A040000}"/>
    <cellStyle name="20% - Accent6 2" xfId="1255" xr:uid="{00000000-0005-0000-0000-00000B040000}"/>
    <cellStyle name="20% - Accent6 2 10" xfId="1256" xr:uid="{00000000-0005-0000-0000-00000C040000}"/>
    <cellStyle name="20% - Accent6 2 10 2" xfId="1257" xr:uid="{00000000-0005-0000-0000-00000D040000}"/>
    <cellStyle name="20% - Accent6 2 11" xfId="1258" xr:uid="{00000000-0005-0000-0000-00000E040000}"/>
    <cellStyle name="20% - Accent6 2 11 2" xfId="1259" xr:uid="{00000000-0005-0000-0000-00000F040000}"/>
    <cellStyle name="20% - Accent6 2 12" xfId="1260" xr:uid="{00000000-0005-0000-0000-000010040000}"/>
    <cellStyle name="20% - Accent6 2 13" xfId="1261" xr:uid="{00000000-0005-0000-0000-000011040000}"/>
    <cellStyle name="20% - Accent6 2 14" xfId="1262" xr:uid="{00000000-0005-0000-0000-000012040000}"/>
    <cellStyle name="20% - Accent6 2 15" xfId="1263" xr:uid="{00000000-0005-0000-0000-000013040000}"/>
    <cellStyle name="20% - Accent6 2 16" xfId="1264" xr:uid="{00000000-0005-0000-0000-000014040000}"/>
    <cellStyle name="20% - Accent6 2 17" xfId="1265" xr:uid="{00000000-0005-0000-0000-000015040000}"/>
    <cellStyle name="20% - Accent6 2 18" xfId="1266" xr:uid="{00000000-0005-0000-0000-000016040000}"/>
    <cellStyle name="20% - Accent6 2 19" xfId="1267" xr:uid="{00000000-0005-0000-0000-000017040000}"/>
    <cellStyle name="20% - Accent6 2 2" xfId="1268" xr:uid="{00000000-0005-0000-0000-000018040000}"/>
    <cellStyle name="20% - Accent6 2 2 2" xfId="1269" xr:uid="{00000000-0005-0000-0000-000019040000}"/>
    <cellStyle name="20% - Accent6 2 2 3" xfId="1270" xr:uid="{00000000-0005-0000-0000-00001A040000}"/>
    <cellStyle name="20% - Accent6 2 20" xfId="1271" xr:uid="{00000000-0005-0000-0000-00001B040000}"/>
    <cellStyle name="20% - Accent6 2 21" xfId="1272" xr:uid="{00000000-0005-0000-0000-00001C040000}"/>
    <cellStyle name="20% - Accent6 2 22" xfId="1273" xr:uid="{00000000-0005-0000-0000-00001D040000}"/>
    <cellStyle name="20% - Accent6 2 23" xfId="1274" xr:uid="{00000000-0005-0000-0000-00001E040000}"/>
    <cellStyle name="20% - Accent6 2 24" xfId="1275" xr:uid="{00000000-0005-0000-0000-00001F040000}"/>
    <cellStyle name="20% - Accent6 2 25" xfId="1276" xr:uid="{00000000-0005-0000-0000-000020040000}"/>
    <cellStyle name="20% - Accent6 2 3" xfId="1277" xr:uid="{00000000-0005-0000-0000-000021040000}"/>
    <cellStyle name="20% - Accent6 2 3 2" xfId="1278" xr:uid="{00000000-0005-0000-0000-000022040000}"/>
    <cellStyle name="20% - Accent6 2 3 3" xfId="1279" xr:uid="{00000000-0005-0000-0000-000023040000}"/>
    <cellStyle name="20% - Accent6 2 4" xfId="1280" xr:uid="{00000000-0005-0000-0000-000024040000}"/>
    <cellStyle name="20% - Accent6 2 4 2" xfId="1281" xr:uid="{00000000-0005-0000-0000-000025040000}"/>
    <cellStyle name="20% - Accent6 2 4 3" xfId="1282" xr:uid="{00000000-0005-0000-0000-000026040000}"/>
    <cellStyle name="20% - Accent6 2 5" xfId="1283" xr:uid="{00000000-0005-0000-0000-000027040000}"/>
    <cellStyle name="20% - Accent6 2 5 2" xfId="1284" xr:uid="{00000000-0005-0000-0000-000028040000}"/>
    <cellStyle name="20% - Accent6 2 5 3" xfId="1285" xr:uid="{00000000-0005-0000-0000-000029040000}"/>
    <cellStyle name="20% - Accent6 2 6" xfId="1286" xr:uid="{00000000-0005-0000-0000-00002A040000}"/>
    <cellStyle name="20% - Accent6 2 6 2" xfId="1287" xr:uid="{00000000-0005-0000-0000-00002B040000}"/>
    <cellStyle name="20% - Accent6 2 6 3" xfId="1288" xr:uid="{00000000-0005-0000-0000-00002C040000}"/>
    <cellStyle name="20% - Accent6 2 7" xfId="1289" xr:uid="{00000000-0005-0000-0000-00002D040000}"/>
    <cellStyle name="20% - Accent6 2 7 2" xfId="1290" xr:uid="{00000000-0005-0000-0000-00002E040000}"/>
    <cellStyle name="20% - Accent6 2 7 3" xfId="1291" xr:uid="{00000000-0005-0000-0000-00002F040000}"/>
    <cellStyle name="20% - Accent6 2 8" xfId="1292" xr:uid="{00000000-0005-0000-0000-000030040000}"/>
    <cellStyle name="20% - Accent6 2 8 2" xfId="1293" xr:uid="{00000000-0005-0000-0000-000031040000}"/>
    <cellStyle name="20% - Accent6 2 8 3" xfId="1294" xr:uid="{00000000-0005-0000-0000-000032040000}"/>
    <cellStyle name="20% - Accent6 2 9" xfId="1295" xr:uid="{00000000-0005-0000-0000-000033040000}"/>
    <cellStyle name="20% - Accent6 20" xfId="1296" xr:uid="{00000000-0005-0000-0000-000034040000}"/>
    <cellStyle name="20% - Accent6 21" xfId="1297" xr:uid="{00000000-0005-0000-0000-000035040000}"/>
    <cellStyle name="20% - Accent6 22" xfId="1298" xr:uid="{00000000-0005-0000-0000-000036040000}"/>
    <cellStyle name="20% - Accent6 23" xfId="1299" xr:uid="{00000000-0005-0000-0000-000037040000}"/>
    <cellStyle name="20% - Accent6 24" xfId="1300" xr:uid="{00000000-0005-0000-0000-000038040000}"/>
    <cellStyle name="20% - Accent6 25" xfId="1301" xr:uid="{00000000-0005-0000-0000-000039040000}"/>
    <cellStyle name="20% - Accent6 26" xfId="1302" xr:uid="{00000000-0005-0000-0000-00003A040000}"/>
    <cellStyle name="20% - Accent6 27" xfId="1303" xr:uid="{00000000-0005-0000-0000-00003B040000}"/>
    <cellStyle name="20% - Accent6 28" xfId="1304" xr:uid="{00000000-0005-0000-0000-00003C040000}"/>
    <cellStyle name="20% - Accent6 29" xfId="1305" xr:uid="{00000000-0005-0000-0000-00003D040000}"/>
    <cellStyle name="20% - Accent6 3" xfId="1306" xr:uid="{00000000-0005-0000-0000-00003E040000}"/>
    <cellStyle name="20% - Accent6 3 2" xfId="1307" xr:uid="{00000000-0005-0000-0000-00003F040000}"/>
    <cellStyle name="20% - Accent6 3 2 2" xfId="1308" xr:uid="{00000000-0005-0000-0000-000040040000}"/>
    <cellStyle name="20% - Accent6 3 3" xfId="1309" xr:uid="{00000000-0005-0000-0000-000041040000}"/>
    <cellStyle name="20% - Accent6 3 4" xfId="1310" xr:uid="{00000000-0005-0000-0000-000042040000}"/>
    <cellStyle name="20% - Accent6 30" xfId="1311" xr:uid="{00000000-0005-0000-0000-000043040000}"/>
    <cellStyle name="20% - Accent6 4" xfId="1312" xr:uid="{00000000-0005-0000-0000-000044040000}"/>
    <cellStyle name="20% - Accent6 4 2" xfId="1313" xr:uid="{00000000-0005-0000-0000-000045040000}"/>
    <cellStyle name="20% - Accent6 4 2 2" xfId="1314" xr:uid="{00000000-0005-0000-0000-000046040000}"/>
    <cellStyle name="20% - Accent6 4 3" xfId="1315" xr:uid="{00000000-0005-0000-0000-000047040000}"/>
    <cellStyle name="20% - Accent6 4 4" xfId="1316" xr:uid="{00000000-0005-0000-0000-000048040000}"/>
    <cellStyle name="20% - Accent6 5" xfId="1317" xr:uid="{00000000-0005-0000-0000-000049040000}"/>
    <cellStyle name="20% - Accent6 5 2" xfId="1318" xr:uid="{00000000-0005-0000-0000-00004A040000}"/>
    <cellStyle name="20% - Accent6 5 2 2" xfId="1319" xr:uid="{00000000-0005-0000-0000-00004B040000}"/>
    <cellStyle name="20% - Accent6 5 3" xfId="1320" xr:uid="{00000000-0005-0000-0000-00004C040000}"/>
    <cellStyle name="20% - Accent6 5 4" xfId="1321" xr:uid="{00000000-0005-0000-0000-00004D040000}"/>
    <cellStyle name="20% - Accent6 6" xfId="1322" xr:uid="{00000000-0005-0000-0000-00004E040000}"/>
    <cellStyle name="20% - Accent6 6 2" xfId="1323" xr:uid="{00000000-0005-0000-0000-00004F040000}"/>
    <cellStyle name="20% - Accent6 6 2 2" xfId="1324" xr:uid="{00000000-0005-0000-0000-000050040000}"/>
    <cellStyle name="20% - Accent6 6 3" xfId="1325" xr:uid="{00000000-0005-0000-0000-000051040000}"/>
    <cellStyle name="20% - Accent6 6 3 2" xfId="1326" xr:uid="{00000000-0005-0000-0000-000052040000}"/>
    <cellStyle name="20% - Accent6 6 4" xfId="1327" xr:uid="{00000000-0005-0000-0000-000053040000}"/>
    <cellStyle name="20% - Accent6 6 5" xfId="1328" xr:uid="{00000000-0005-0000-0000-000054040000}"/>
    <cellStyle name="20% - Accent6 6 6" xfId="1329" xr:uid="{00000000-0005-0000-0000-000055040000}"/>
    <cellStyle name="20% - Accent6 7" xfId="1330" xr:uid="{00000000-0005-0000-0000-000056040000}"/>
    <cellStyle name="20% - Accent6 7 10" xfId="1331" xr:uid="{00000000-0005-0000-0000-000057040000}"/>
    <cellStyle name="20% - Accent6 7 10 2" xfId="1332" xr:uid="{00000000-0005-0000-0000-000058040000}"/>
    <cellStyle name="20% - Accent6 7 11" xfId="1333" xr:uid="{00000000-0005-0000-0000-000059040000}"/>
    <cellStyle name="20% - Accent6 7 11 2" xfId="1334" xr:uid="{00000000-0005-0000-0000-00005A040000}"/>
    <cellStyle name="20% - Accent6 7 12" xfId="1335" xr:uid="{00000000-0005-0000-0000-00005B040000}"/>
    <cellStyle name="20% - Accent6 7 13" xfId="1336" xr:uid="{00000000-0005-0000-0000-00005C040000}"/>
    <cellStyle name="20% - Accent6 7 2" xfId="1337" xr:uid="{00000000-0005-0000-0000-00005D040000}"/>
    <cellStyle name="20% - Accent6 7 2 2" xfId="1338" xr:uid="{00000000-0005-0000-0000-00005E040000}"/>
    <cellStyle name="20% - Accent6 7 3" xfId="1339" xr:uid="{00000000-0005-0000-0000-00005F040000}"/>
    <cellStyle name="20% - Accent6 7 3 2" xfId="1340" xr:uid="{00000000-0005-0000-0000-000060040000}"/>
    <cellStyle name="20% - Accent6 7 4" xfId="1341" xr:uid="{00000000-0005-0000-0000-000061040000}"/>
    <cellStyle name="20% - Accent6 7 4 2" xfId="1342" xr:uid="{00000000-0005-0000-0000-000062040000}"/>
    <cellStyle name="20% - Accent6 7 5" xfId="1343" xr:uid="{00000000-0005-0000-0000-000063040000}"/>
    <cellStyle name="20% - Accent6 7 5 2" xfId="1344" xr:uid="{00000000-0005-0000-0000-000064040000}"/>
    <cellStyle name="20% - Accent6 7 6" xfId="1345" xr:uid="{00000000-0005-0000-0000-000065040000}"/>
    <cellStyle name="20% - Accent6 7 6 2" xfId="1346" xr:uid="{00000000-0005-0000-0000-000066040000}"/>
    <cellStyle name="20% - Accent6 7 7" xfId="1347" xr:uid="{00000000-0005-0000-0000-000067040000}"/>
    <cellStyle name="20% - Accent6 7 7 2" xfId="1348" xr:uid="{00000000-0005-0000-0000-000068040000}"/>
    <cellStyle name="20% - Accent6 7 8" xfId="1349" xr:uid="{00000000-0005-0000-0000-000069040000}"/>
    <cellStyle name="20% - Accent6 7 8 2" xfId="1350" xr:uid="{00000000-0005-0000-0000-00006A040000}"/>
    <cellStyle name="20% - Accent6 7 9" xfId="1351" xr:uid="{00000000-0005-0000-0000-00006B040000}"/>
    <cellStyle name="20% - Accent6 7 9 2" xfId="1352" xr:uid="{00000000-0005-0000-0000-00006C040000}"/>
    <cellStyle name="20% - Accent6 8" xfId="1353" xr:uid="{00000000-0005-0000-0000-00006D040000}"/>
    <cellStyle name="20% - Accent6 8 2" xfId="1354" xr:uid="{00000000-0005-0000-0000-00006E040000}"/>
    <cellStyle name="20% - Accent6 8 3" xfId="1355" xr:uid="{00000000-0005-0000-0000-00006F040000}"/>
    <cellStyle name="20% - Accent6 9" xfId="1356" xr:uid="{00000000-0005-0000-0000-000070040000}"/>
    <cellStyle name="20% - Accent6 9 2" xfId="1357" xr:uid="{00000000-0005-0000-0000-000071040000}"/>
    <cellStyle name="20% - Accent6 9 3" xfId="1358" xr:uid="{00000000-0005-0000-0000-000072040000}"/>
    <cellStyle name="40% - Accent1 10" xfId="1359" xr:uid="{00000000-0005-0000-0000-000073040000}"/>
    <cellStyle name="40% - Accent1 10 2" xfId="1360" xr:uid="{00000000-0005-0000-0000-000074040000}"/>
    <cellStyle name="40% - Accent1 10 3" xfId="1361" xr:uid="{00000000-0005-0000-0000-000075040000}"/>
    <cellStyle name="40% - Accent1 11" xfId="1362" xr:uid="{00000000-0005-0000-0000-000076040000}"/>
    <cellStyle name="40% - Accent1 11 2" xfId="1363" xr:uid="{00000000-0005-0000-0000-000077040000}"/>
    <cellStyle name="40% - Accent1 11 3" xfId="1364" xr:uid="{00000000-0005-0000-0000-000078040000}"/>
    <cellStyle name="40% - Accent1 12" xfId="1365" xr:uid="{00000000-0005-0000-0000-000079040000}"/>
    <cellStyle name="40% - Accent1 12 10" xfId="1366" xr:uid="{00000000-0005-0000-0000-00007A040000}"/>
    <cellStyle name="40% - Accent1 12 10 2" xfId="1367" xr:uid="{00000000-0005-0000-0000-00007B040000}"/>
    <cellStyle name="40% - Accent1 12 11" xfId="1368" xr:uid="{00000000-0005-0000-0000-00007C040000}"/>
    <cellStyle name="40% - Accent1 12 11 2" xfId="1369" xr:uid="{00000000-0005-0000-0000-00007D040000}"/>
    <cellStyle name="40% - Accent1 12 12" xfId="1370" xr:uid="{00000000-0005-0000-0000-00007E040000}"/>
    <cellStyle name="40% - Accent1 12 12 2" xfId="1371" xr:uid="{00000000-0005-0000-0000-00007F040000}"/>
    <cellStyle name="40% - Accent1 12 13" xfId="1372" xr:uid="{00000000-0005-0000-0000-000080040000}"/>
    <cellStyle name="40% - Accent1 12 13 2" xfId="1373" xr:uid="{00000000-0005-0000-0000-000081040000}"/>
    <cellStyle name="40% - Accent1 12 14" xfId="1374" xr:uid="{00000000-0005-0000-0000-000082040000}"/>
    <cellStyle name="40% - Accent1 12 14 2" xfId="1375" xr:uid="{00000000-0005-0000-0000-000083040000}"/>
    <cellStyle name="40% - Accent1 12 15" xfId="1376" xr:uid="{00000000-0005-0000-0000-000084040000}"/>
    <cellStyle name="40% - Accent1 12 15 2" xfId="1377" xr:uid="{00000000-0005-0000-0000-000085040000}"/>
    <cellStyle name="40% - Accent1 12 16" xfId="1378" xr:uid="{00000000-0005-0000-0000-000086040000}"/>
    <cellStyle name="40% - Accent1 12 16 2" xfId="1379" xr:uid="{00000000-0005-0000-0000-000087040000}"/>
    <cellStyle name="40% - Accent1 12 17" xfId="1380" xr:uid="{00000000-0005-0000-0000-000088040000}"/>
    <cellStyle name="40% - Accent1 12 17 2" xfId="1381" xr:uid="{00000000-0005-0000-0000-000089040000}"/>
    <cellStyle name="40% - Accent1 12 18" xfId="1382" xr:uid="{00000000-0005-0000-0000-00008A040000}"/>
    <cellStyle name="40% - Accent1 12 18 2" xfId="1383" xr:uid="{00000000-0005-0000-0000-00008B040000}"/>
    <cellStyle name="40% - Accent1 12 19" xfId="1384" xr:uid="{00000000-0005-0000-0000-00008C040000}"/>
    <cellStyle name="40% - Accent1 12 19 2" xfId="1385" xr:uid="{00000000-0005-0000-0000-00008D040000}"/>
    <cellStyle name="40% - Accent1 12 2" xfId="1386" xr:uid="{00000000-0005-0000-0000-00008E040000}"/>
    <cellStyle name="40% - Accent1 12 2 2" xfId="1387" xr:uid="{00000000-0005-0000-0000-00008F040000}"/>
    <cellStyle name="40% - Accent1 12 20" xfId="1388" xr:uid="{00000000-0005-0000-0000-000090040000}"/>
    <cellStyle name="40% - Accent1 12 20 2" xfId="1389" xr:uid="{00000000-0005-0000-0000-000091040000}"/>
    <cellStyle name="40% - Accent1 12 21" xfId="1390" xr:uid="{00000000-0005-0000-0000-000092040000}"/>
    <cellStyle name="40% - Accent1 12 21 2" xfId="1391" xr:uid="{00000000-0005-0000-0000-000093040000}"/>
    <cellStyle name="40% - Accent1 12 22" xfId="1392" xr:uid="{00000000-0005-0000-0000-000094040000}"/>
    <cellStyle name="40% - Accent1 12 22 2" xfId="1393" xr:uid="{00000000-0005-0000-0000-000095040000}"/>
    <cellStyle name="40% - Accent1 12 23" xfId="1394" xr:uid="{00000000-0005-0000-0000-000096040000}"/>
    <cellStyle name="40% - Accent1 12 23 2" xfId="1395" xr:uid="{00000000-0005-0000-0000-000097040000}"/>
    <cellStyle name="40% - Accent1 12 24" xfId="1396" xr:uid="{00000000-0005-0000-0000-000098040000}"/>
    <cellStyle name="40% - Accent1 12 24 2" xfId="1397" xr:uid="{00000000-0005-0000-0000-000099040000}"/>
    <cellStyle name="40% - Accent1 12 25" xfId="1398" xr:uid="{00000000-0005-0000-0000-00009A040000}"/>
    <cellStyle name="40% - Accent1 12 25 2" xfId="1399" xr:uid="{00000000-0005-0000-0000-00009B040000}"/>
    <cellStyle name="40% - Accent1 12 26" xfId="1400" xr:uid="{00000000-0005-0000-0000-00009C040000}"/>
    <cellStyle name="40% - Accent1 12 26 2" xfId="1401" xr:uid="{00000000-0005-0000-0000-00009D040000}"/>
    <cellStyle name="40% - Accent1 12 27" xfId="1402" xr:uid="{00000000-0005-0000-0000-00009E040000}"/>
    <cellStyle name="40% - Accent1 12 27 2" xfId="1403" xr:uid="{00000000-0005-0000-0000-00009F040000}"/>
    <cellStyle name="40% - Accent1 12 28" xfId="1404" xr:uid="{00000000-0005-0000-0000-0000A0040000}"/>
    <cellStyle name="40% - Accent1 12 28 2" xfId="1405" xr:uid="{00000000-0005-0000-0000-0000A1040000}"/>
    <cellStyle name="40% - Accent1 12 29" xfId="1406" xr:uid="{00000000-0005-0000-0000-0000A2040000}"/>
    <cellStyle name="40% - Accent1 12 29 2" xfId="1407" xr:uid="{00000000-0005-0000-0000-0000A3040000}"/>
    <cellStyle name="40% - Accent1 12 3" xfId="1408" xr:uid="{00000000-0005-0000-0000-0000A4040000}"/>
    <cellStyle name="40% - Accent1 12 3 2" xfId="1409" xr:uid="{00000000-0005-0000-0000-0000A5040000}"/>
    <cellStyle name="40% - Accent1 12 30" xfId="1410" xr:uid="{00000000-0005-0000-0000-0000A6040000}"/>
    <cellStyle name="40% - Accent1 12 30 2" xfId="1411" xr:uid="{00000000-0005-0000-0000-0000A7040000}"/>
    <cellStyle name="40% - Accent1 12 31" xfId="1412" xr:uid="{00000000-0005-0000-0000-0000A8040000}"/>
    <cellStyle name="40% - Accent1 12 4" xfId="1413" xr:uid="{00000000-0005-0000-0000-0000A9040000}"/>
    <cellStyle name="40% - Accent1 12 4 2" xfId="1414" xr:uid="{00000000-0005-0000-0000-0000AA040000}"/>
    <cellStyle name="40% - Accent1 12 5" xfId="1415" xr:uid="{00000000-0005-0000-0000-0000AB040000}"/>
    <cellStyle name="40% - Accent1 12 5 2" xfId="1416" xr:uid="{00000000-0005-0000-0000-0000AC040000}"/>
    <cellStyle name="40% - Accent1 12 6" xfId="1417" xr:uid="{00000000-0005-0000-0000-0000AD040000}"/>
    <cellStyle name="40% - Accent1 12 6 2" xfId="1418" xr:uid="{00000000-0005-0000-0000-0000AE040000}"/>
    <cellStyle name="40% - Accent1 12 7" xfId="1419" xr:uid="{00000000-0005-0000-0000-0000AF040000}"/>
    <cellStyle name="40% - Accent1 12 7 2" xfId="1420" xr:uid="{00000000-0005-0000-0000-0000B0040000}"/>
    <cellStyle name="40% - Accent1 12 8" xfId="1421" xr:uid="{00000000-0005-0000-0000-0000B1040000}"/>
    <cellStyle name="40% - Accent1 12 8 2" xfId="1422" xr:uid="{00000000-0005-0000-0000-0000B2040000}"/>
    <cellStyle name="40% - Accent1 12 9" xfId="1423" xr:uid="{00000000-0005-0000-0000-0000B3040000}"/>
    <cellStyle name="40% - Accent1 12 9 2" xfId="1424" xr:uid="{00000000-0005-0000-0000-0000B4040000}"/>
    <cellStyle name="40% - Accent1 13" xfId="1425" xr:uid="{00000000-0005-0000-0000-0000B5040000}"/>
    <cellStyle name="40% - Accent1 13 2" xfId="1426" xr:uid="{00000000-0005-0000-0000-0000B6040000}"/>
    <cellStyle name="40% - Accent1 14" xfId="1427" xr:uid="{00000000-0005-0000-0000-0000B7040000}"/>
    <cellStyle name="40% - Accent1 14 2" xfId="1428" xr:uid="{00000000-0005-0000-0000-0000B8040000}"/>
    <cellStyle name="40% - Accent1 15" xfId="1429" xr:uid="{00000000-0005-0000-0000-0000B9040000}"/>
    <cellStyle name="40% - Accent1 15 2" xfId="1430" xr:uid="{00000000-0005-0000-0000-0000BA040000}"/>
    <cellStyle name="40% - Accent1 16" xfId="1431" xr:uid="{00000000-0005-0000-0000-0000BB040000}"/>
    <cellStyle name="40% - Accent1 16 2" xfId="1432" xr:uid="{00000000-0005-0000-0000-0000BC040000}"/>
    <cellStyle name="40% - Accent1 17" xfId="1433" xr:uid="{00000000-0005-0000-0000-0000BD040000}"/>
    <cellStyle name="40% - Accent1 18" xfId="1434" xr:uid="{00000000-0005-0000-0000-0000BE040000}"/>
    <cellStyle name="40% - Accent1 19" xfId="1435" xr:uid="{00000000-0005-0000-0000-0000BF040000}"/>
    <cellStyle name="40% - Accent1 2" xfId="1436" xr:uid="{00000000-0005-0000-0000-0000C0040000}"/>
    <cellStyle name="40% - Accent1 2 10" xfId="1437" xr:uid="{00000000-0005-0000-0000-0000C1040000}"/>
    <cellStyle name="40% - Accent1 2 10 2" xfId="1438" xr:uid="{00000000-0005-0000-0000-0000C2040000}"/>
    <cellStyle name="40% - Accent1 2 11" xfId="1439" xr:uid="{00000000-0005-0000-0000-0000C3040000}"/>
    <cellStyle name="40% - Accent1 2 11 2" xfId="1440" xr:uid="{00000000-0005-0000-0000-0000C4040000}"/>
    <cellStyle name="40% - Accent1 2 12" xfId="1441" xr:uid="{00000000-0005-0000-0000-0000C5040000}"/>
    <cellStyle name="40% - Accent1 2 13" xfId="1442" xr:uid="{00000000-0005-0000-0000-0000C6040000}"/>
    <cellStyle name="40% - Accent1 2 14" xfId="1443" xr:uid="{00000000-0005-0000-0000-0000C7040000}"/>
    <cellStyle name="40% - Accent1 2 15" xfId="1444" xr:uid="{00000000-0005-0000-0000-0000C8040000}"/>
    <cellStyle name="40% - Accent1 2 16" xfId="1445" xr:uid="{00000000-0005-0000-0000-0000C9040000}"/>
    <cellStyle name="40% - Accent1 2 17" xfId="1446" xr:uid="{00000000-0005-0000-0000-0000CA040000}"/>
    <cellStyle name="40% - Accent1 2 18" xfId="1447" xr:uid="{00000000-0005-0000-0000-0000CB040000}"/>
    <cellStyle name="40% - Accent1 2 19" xfId="1448" xr:uid="{00000000-0005-0000-0000-0000CC040000}"/>
    <cellStyle name="40% - Accent1 2 2" xfId="1449" xr:uid="{00000000-0005-0000-0000-0000CD040000}"/>
    <cellStyle name="40% - Accent1 2 2 2" xfId="1450" xr:uid="{00000000-0005-0000-0000-0000CE040000}"/>
    <cellStyle name="40% - Accent1 2 2 3" xfId="1451" xr:uid="{00000000-0005-0000-0000-0000CF040000}"/>
    <cellStyle name="40% - Accent1 2 20" xfId="1452" xr:uid="{00000000-0005-0000-0000-0000D0040000}"/>
    <cellStyle name="40% - Accent1 2 21" xfId="1453" xr:uid="{00000000-0005-0000-0000-0000D1040000}"/>
    <cellStyle name="40% - Accent1 2 22" xfId="1454" xr:uid="{00000000-0005-0000-0000-0000D2040000}"/>
    <cellStyle name="40% - Accent1 2 23" xfId="1455" xr:uid="{00000000-0005-0000-0000-0000D3040000}"/>
    <cellStyle name="40% - Accent1 2 24" xfId="1456" xr:uid="{00000000-0005-0000-0000-0000D4040000}"/>
    <cellStyle name="40% - Accent1 2 25" xfId="1457" xr:uid="{00000000-0005-0000-0000-0000D5040000}"/>
    <cellStyle name="40% - Accent1 2 3" xfId="1458" xr:uid="{00000000-0005-0000-0000-0000D6040000}"/>
    <cellStyle name="40% - Accent1 2 3 2" xfId="1459" xr:uid="{00000000-0005-0000-0000-0000D7040000}"/>
    <cellStyle name="40% - Accent1 2 3 3" xfId="1460" xr:uid="{00000000-0005-0000-0000-0000D8040000}"/>
    <cellStyle name="40% - Accent1 2 4" xfId="1461" xr:uid="{00000000-0005-0000-0000-0000D9040000}"/>
    <cellStyle name="40% - Accent1 2 4 2" xfId="1462" xr:uid="{00000000-0005-0000-0000-0000DA040000}"/>
    <cellStyle name="40% - Accent1 2 4 3" xfId="1463" xr:uid="{00000000-0005-0000-0000-0000DB040000}"/>
    <cellStyle name="40% - Accent1 2 5" xfId="1464" xr:uid="{00000000-0005-0000-0000-0000DC040000}"/>
    <cellStyle name="40% - Accent1 2 5 2" xfId="1465" xr:uid="{00000000-0005-0000-0000-0000DD040000}"/>
    <cellStyle name="40% - Accent1 2 5 3" xfId="1466" xr:uid="{00000000-0005-0000-0000-0000DE040000}"/>
    <cellStyle name="40% - Accent1 2 6" xfId="1467" xr:uid="{00000000-0005-0000-0000-0000DF040000}"/>
    <cellStyle name="40% - Accent1 2 6 2" xfId="1468" xr:uid="{00000000-0005-0000-0000-0000E0040000}"/>
    <cellStyle name="40% - Accent1 2 6 3" xfId="1469" xr:uid="{00000000-0005-0000-0000-0000E1040000}"/>
    <cellStyle name="40% - Accent1 2 7" xfId="1470" xr:uid="{00000000-0005-0000-0000-0000E2040000}"/>
    <cellStyle name="40% - Accent1 2 7 2" xfId="1471" xr:uid="{00000000-0005-0000-0000-0000E3040000}"/>
    <cellStyle name="40% - Accent1 2 7 3" xfId="1472" xr:uid="{00000000-0005-0000-0000-0000E4040000}"/>
    <cellStyle name="40% - Accent1 2 8" xfId="1473" xr:uid="{00000000-0005-0000-0000-0000E5040000}"/>
    <cellStyle name="40% - Accent1 2 8 2" xfId="1474" xr:uid="{00000000-0005-0000-0000-0000E6040000}"/>
    <cellStyle name="40% - Accent1 2 8 3" xfId="1475" xr:uid="{00000000-0005-0000-0000-0000E7040000}"/>
    <cellStyle name="40% - Accent1 2 9" xfId="1476" xr:uid="{00000000-0005-0000-0000-0000E8040000}"/>
    <cellStyle name="40% - Accent1 20" xfId="1477" xr:uid="{00000000-0005-0000-0000-0000E9040000}"/>
    <cellStyle name="40% - Accent1 21" xfId="1478" xr:uid="{00000000-0005-0000-0000-0000EA040000}"/>
    <cellStyle name="40% - Accent1 22" xfId="1479" xr:uid="{00000000-0005-0000-0000-0000EB040000}"/>
    <cellStyle name="40% - Accent1 23" xfId="1480" xr:uid="{00000000-0005-0000-0000-0000EC040000}"/>
    <cellStyle name="40% - Accent1 24" xfId="1481" xr:uid="{00000000-0005-0000-0000-0000ED040000}"/>
    <cellStyle name="40% - Accent1 25" xfId="1482" xr:uid="{00000000-0005-0000-0000-0000EE040000}"/>
    <cellStyle name="40% - Accent1 26" xfId="1483" xr:uid="{00000000-0005-0000-0000-0000EF040000}"/>
    <cellStyle name="40% - Accent1 27" xfId="1484" xr:uid="{00000000-0005-0000-0000-0000F0040000}"/>
    <cellStyle name="40% - Accent1 28" xfId="1485" xr:uid="{00000000-0005-0000-0000-0000F1040000}"/>
    <cellStyle name="40% - Accent1 29" xfId="1486" xr:uid="{00000000-0005-0000-0000-0000F2040000}"/>
    <cellStyle name="40% - Accent1 3" xfId="1487" xr:uid="{00000000-0005-0000-0000-0000F3040000}"/>
    <cellStyle name="40% - Accent1 3 2" xfId="1488" xr:uid="{00000000-0005-0000-0000-0000F4040000}"/>
    <cellStyle name="40% - Accent1 3 2 2" xfId="1489" xr:uid="{00000000-0005-0000-0000-0000F5040000}"/>
    <cellStyle name="40% - Accent1 3 3" xfId="1490" xr:uid="{00000000-0005-0000-0000-0000F6040000}"/>
    <cellStyle name="40% - Accent1 3 4" xfId="1491" xr:uid="{00000000-0005-0000-0000-0000F7040000}"/>
    <cellStyle name="40% - Accent1 30" xfId="1492" xr:uid="{00000000-0005-0000-0000-0000F8040000}"/>
    <cellStyle name="40% - Accent1 4" xfId="1493" xr:uid="{00000000-0005-0000-0000-0000F9040000}"/>
    <cellStyle name="40% - Accent1 4 2" xfId="1494" xr:uid="{00000000-0005-0000-0000-0000FA040000}"/>
    <cellStyle name="40% - Accent1 4 2 2" xfId="1495" xr:uid="{00000000-0005-0000-0000-0000FB040000}"/>
    <cellStyle name="40% - Accent1 4 3" xfId="1496" xr:uid="{00000000-0005-0000-0000-0000FC040000}"/>
    <cellStyle name="40% - Accent1 4 4" xfId="1497" xr:uid="{00000000-0005-0000-0000-0000FD040000}"/>
    <cellStyle name="40% - Accent1 5" xfId="1498" xr:uid="{00000000-0005-0000-0000-0000FE040000}"/>
    <cellStyle name="40% - Accent1 5 2" xfId="1499" xr:uid="{00000000-0005-0000-0000-0000FF040000}"/>
    <cellStyle name="40% - Accent1 5 2 2" xfId="1500" xr:uid="{00000000-0005-0000-0000-000000050000}"/>
    <cellStyle name="40% - Accent1 5 3" xfId="1501" xr:uid="{00000000-0005-0000-0000-000001050000}"/>
    <cellStyle name="40% - Accent1 5 4" xfId="1502" xr:uid="{00000000-0005-0000-0000-000002050000}"/>
    <cellStyle name="40% - Accent1 6" xfId="1503" xr:uid="{00000000-0005-0000-0000-000003050000}"/>
    <cellStyle name="40% - Accent1 6 2" xfId="1504" xr:uid="{00000000-0005-0000-0000-000004050000}"/>
    <cellStyle name="40% - Accent1 6 2 2" xfId="1505" xr:uid="{00000000-0005-0000-0000-000005050000}"/>
    <cellStyle name="40% - Accent1 6 3" xfId="1506" xr:uid="{00000000-0005-0000-0000-000006050000}"/>
    <cellStyle name="40% - Accent1 6 3 2" xfId="1507" xr:uid="{00000000-0005-0000-0000-000007050000}"/>
    <cellStyle name="40% - Accent1 6 4" xfId="1508" xr:uid="{00000000-0005-0000-0000-000008050000}"/>
    <cellStyle name="40% - Accent1 6 5" xfId="1509" xr:uid="{00000000-0005-0000-0000-000009050000}"/>
    <cellStyle name="40% - Accent1 6 6" xfId="1510" xr:uid="{00000000-0005-0000-0000-00000A050000}"/>
    <cellStyle name="40% - Accent1 7" xfId="1511" xr:uid="{00000000-0005-0000-0000-00000B050000}"/>
    <cellStyle name="40% - Accent1 7 10" xfId="1512" xr:uid="{00000000-0005-0000-0000-00000C050000}"/>
    <cellStyle name="40% - Accent1 7 10 2" xfId="1513" xr:uid="{00000000-0005-0000-0000-00000D050000}"/>
    <cellStyle name="40% - Accent1 7 11" xfId="1514" xr:uid="{00000000-0005-0000-0000-00000E050000}"/>
    <cellStyle name="40% - Accent1 7 11 2" xfId="1515" xr:uid="{00000000-0005-0000-0000-00000F050000}"/>
    <cellStyle name="40% - Accent1 7 12" xfId="1516" xr:uid="{00000000-0005-0000-0000-000010050000}"/>
    <cellStyle name="40% - Accent1 7 13" xfId="1517" xr:uid="{00000000-0005-0000-0000-000011050000}"/>
    <cellStyle name="40% - Accent1 7 2" xfId="1518" xr:uid="{00000000-0005-0000-0000-000012050000}"/>
    <cellStyle name="40% - Accent1 7 2 2" xfId="1519" xr:uid="{00000000-0005-0000-0000-000013050000}"/>
    <cellStyle name="40% - Accent1 7 3" xfId="1520" xr:uid="{00000000-0005-0000-0000-000014050000}"/>
    <cellStyle name="40% - Accent1 7 3 2" xfId="1521" xr:uid="{00000000-0005-0000-0000-000015050000}"/>
    <cellStyle name="40% - Accent1 7 4" xfId="1522" xr:uid="{00000000-0005-0000-0000-000016050000}"/>
    <cellStyle name="40% - Accent1 7 4 2" xfId="1523" xr:uid="{00000000-0005-0000-0000-000017050000}"/>
    <cellStyle name="40% - Accent1 7 5" xfId="1524" xr:uid="{00000000-0005-0000-0000-000018050000}"/>
    <cellStyle name="40% - Accent1 7 5 2" xfId="1525" xr:uid="{00000000-0005-0000-0000-000019050000}"/>
    <cellStyle name="40% - Accent1 7 6" xfId="1526" xr:uid="{00000000-0005-0000-0000-00001A050000}"/>
    <cellStyle name="40% - Accent1 7 6 2" xfId="1527" xr:uid="{00000000-0005-0000-0000-00001B050000}"/>
    <cellStyle name="40% - Accent1 7 7" xfId="1528" xr:uid="{00000000-0005-0000-0000-00001C050000}"/>
    <cellStyle name="40% - Accent1 7 7 2" xfId="1529" xr:uid="{00000000-0005-0000-0000-00001D050000}"/>
    <cellStyle name="40% - Accent1 7 8" xfId="1530" xr:uid="{00000000-0005-0000-0000-00001E050000}"/>
    <cellStyle name="40% - Accent1 7 8 2" xfId="1531" xr:uid="{00000000-0005-0000-0000-00001F050000}"/>
    <cellStyle name="40% - Accent1 7 9" xfId="1532" xr:uid="{00000000-0005-0000-0000-000020050000}"/>
    <cellStyle name="40% - Accent1 7 9 2" xfId="1533" xr:uid="{00000000-0005-0000-0000-000021050000}"/>
    <cellStyle name="40% - Accent1 8" xfId="1534" xr:uid="{00000000-0005-0000-0000-000022050000}"/>
    <cellStyle name="40% - Accent1 8 2" xfId="1535" xr:uid="{00000000-0005-0000-0000-000023050000}"/>
    <cellStyle name="40% - Accent1 8 3" xfId="1536" xr:uid="{00000000-0005-0000-0000-000024050000}"/>
    <cellStyle name="40% - Accent1 9" xfId="1537" xr:uid="{00000000-0005-0000-0000-000025050000}"/>
    <cellStyle name="40% - Accent1 9 2" xfId="1538" xr:uid="{00000000-0005-0000-0000-000026050000}"/>
    <cellStyle name="40% - Accent1 9 3" xfId="1539" xr:uid="{00000000-0005-0000-0000-000027050000}"/>
    <cellStyle name="40% - Accent2 10" xfId="1540" xr:uid="{00000000-0005-0000-0000-000028050000}"/>
    <cellStyle name="40% - Accent2 10 2" xfId="1541" xr:uid="{00000000-0005-0000-0000-000029050000}"/>
    <cellStyle name="40% - Accent2 10 3" xfId="1542" xr:uid="{00000000-0005-0000-0000-00002A050000}"/>
    <cellStyle name="40% - Accent2 11" xfId="1543" xr:uid="{00000000-0005-0000-0000-00002B050000}"/>
    <cellStyle name="40% - Accent2 11 2" xfId="1544" xr:uid="{00000000-0005-0000-0000-00002C050000}"/>
    <cellStyle name="40% - Accent2 11 3" xfId="1545" xr:uid="{00000000-0005-0000-0000-00002D050000}"/>
    <cellStyle name="40% - Accent2 12" xfId="1546" xr:uid="{00000000-0005-0000-0000-00002E050000}"/>
    <cellStyle name="40% - Accent2 12 10" xfId="1547" xr:uid="{00000000-0005-0000-0000-00002F050000}"/>
    <cellStyle name="40% - Accent2 12 10 2" xfId="1548" xr:uid="{00000000-0005-0000-0000-000030050000}"/>
    <cellStyle name="40% - Accent2 12 11" xfId="1549" xr:uid="{00000000-0005-0000-0000-000031050000}"/>
    <cellStyle name="40% - Accent2 12 11 2" xfId="1550" xr:uid="{00000000-0005-0000-0000-000032050000}"/>
    <cellStyle name="40% - Accent2 12 12" xfId="1551" xr:uid="{00000000-0005-0000-0000-000033050000}"/>
    <cellStyle name="40% - Accent2 12 12 2" xfId="1552" xr:uid="{00000000-0005-0000-0000-000034050000}"/>
    <cellStyle name="40% - Accent2 12 13" xfId="1553" xr:uid="{00000000-0005-0000-0000-000035050000}"/>
    <cellStyle name="40% - Accent2 12 13 2" xfId="1554" xr:uid="{00000000-0005-0000-0000-000036050000}"/>
    <cellStyle name="40% - Accent2 12 14" xfId="1555" xr:uid="{00000000-0005-0000-0000-000037050000}"/>
    <cellStyle name="40% - Accent2 12 14 2" xfId="1556" xr:uid="{00000000-0005-0000-0000-000038050000}"/>
    <cellStyle name="40% - Accent2 12 15" xfId="1557" xr:uid="{00000000-0005-0000-0000-000039050000}"/>
    <cellStyle name="40% - Accent2 12 15 2" xfId="1558" xr:uid="{00000000-0005-0000-0000-00003A050000}"/>
    <cellStyle name="40% - Accent2 12 16" xfId="1559" xr:uid="{00000000-0005-0000-0000-00003B050000}"/>
    <cellStyle name="40% - Accent2 12 16 2" xfId="1560" xr:uid="{00000000-0005-0000-0000-00003C050000}"/>
    <cellStyle name="40% - Accent2 12 17" xfId="1561" xr:uid="{00000000-0005-0000-0000-00003D050000}"/>
    <cellStyle name="40% - Accent2 12 17 2" xfId="1562" xr:uid="{00000000-0005-0000-0000-00003E050000}"/>
    <cellStyle name="40% - Accent2 12 18" xfId="1563" xr:uid="{00000000-0005-0000-0000-00003F050000}"/>
    <cellStyle name="40% - Accent2 12 18 2" xfId="1564" xr:uid="{00000000-0005-0000-0000-000040050000}"/>
    <cellStyle name="40% - Accent2 12 19" xfId="1565" xr:uid="{00000000-0005-0000-0000-000041050000}"/>
    <cellStyle name="40% - Accent2 12 19 2" xfId="1566" xr:uid="{00000000-0005-0000-0000-000042050000}"/>
    <cellStyle name="40% - Accent2 12 2" xfId="1567" xr:uid="{00000000-0005-0000-0000-000043050000}"/>
    <cellStyle name="40% - Accent2 12 2 2" xfId="1568" xr:uid="{00000000-0005-0000-0000-000044050000}"/>
    <cellStyle name="40% - Accent2 12 20" xfId="1569" xr:uid="{00000000-0005-0000-0000-000045050000}"/>
    <cellStyle name="40% - Accent2 12 20 2" xfId="1570" xr:uid="{00000000-0005-0000-0000-000046050000}"/>
    <cellStyle name="40% - Accent2 12 21" xfId="1571" xr:uid="{00000000-0005-0000-0000-000047050000}"/>
    <cellStyle name="40% - Accent2 12 21 2" xfId="1572" xr:uid="{00000000-0005-0000-0000-000048050000}"/>
    <cellStyle name="40% - Accent2 12 22" xfId="1573" xr:uid="{00000000-0005-0000-0000-000049050000}"/>
    <cellStyle name="40% - Accent2 12 22 2" xfId="1574" xr:uid="{00000000-0005-0000-0000-00004A050000}"/>
    <cellStyle name="40% - Accent2 12 23" xfId="1575" xr:uid="{00000000-0005-0000-0000-00004B050000}"/>
    <cellStyle name="40% - Accent2 12 23 2" xfId="1576" xr:uid="{00000000-0005-0000-0000-00004C050000}"/>
    <cellStyle name="40% - Accent2 12 24" xfId="1577" xr:uid="{00000000-0005-0000-0000-00004D050000}"/>
    <cellStyle name="40% - Accent2 12 24 2" xfId="1578" xr:uid="{00000000-0005-0000-0000-00004E050000}"/>
    <cellStyle name="40% - Accent2 12 25" xfId="1579" xr:uid="{00000000-0005-0000-0000-00004F050000}"/>
    <cellStyle name="40% - Accent2 12 25 2" xfId="1580" xr:uid="{00000000-0005-0000-0000-000050050000}"/>
    <cellStyle name="40% - Accent2 12 26" xfId="1581" xr:uid="{00000000-0005-0000-0000-000051050000}"/>
    <cellStyle name="40% - Accent2 12 26 2" xfId="1582" xr:uid="{00000000-0005-0000-0000-000052050000}"/>
    <cellStyle name="40% - Accent2 12 27" xfId="1583" xr:uid="{00000000-0005-0000-0000-000053050000}"/>
    <cellStyle name="40% - Accent2 12 27 2" xfId="1584" xr:uid="{00000000-0005-0000-0000-000054050000}"/>
    <cellStyle name="40% - Accent2 12 28" xfId="1585" xr:uid="{00000000-0005-0000-0000-000055050000}"/>
    <cellStyle name="40% - Accent2 12 28 2" xfId="1586" xr:uid="{00000000-0005-0000-0000-000056050000}"/>
    <cellStyle name="40% - Accent2 12 29" xfId="1587" xr:uid="{00000000-0005-0000-0000-000057050000}"/>
    <cellStyle name="40% - Accent2 12 29 2" xfId="1588" xr:uid="{00000000-0005-0000-0000-000058050000}"/>
    <cellStyle name="40% - Accent2 12 3" xfId="1589" xr:uid="{00000000-0005-0000-0000-000059050000}"/>
    <cellStyle name="40% - Accent2 12 3 2" xfId="1590" xr:uid="{00000000-0005-0000-0000-00005A050000}"/>
    <cellStyle name="40% - Accent2 12 30" xfId="1591" xr:uid="{00000000-0005-0000-0000-00005B050000}"/>
    <cellStyle name="40% - Accent2 12 30 2" xfId="1592" xr:uid="{00000000-0005-0000-0000-00005C050000}"/>
    <cellStyle name="40% - Accent2 12 31" xfId="1593" xr:uid="{00000000-0005-0000-0000-00005D050000}"/>
    <cellStyle name="40% - Accent2 12 4" xfId="1594" xr:uid="{00000000-0005-0000-0000-00005E050000}"/>
    <cellStyle name="40% - Accent2 12 4 2" xfId="1595" xr:uid="{00000000-0005-0000-0000-00005F050000}"/>
    <cellStyle name="40% - Accent2 12 5" xfId="1596" xr:uid="{00000000-0005-0000-0000-000060050000}"/>
    <cellStyle name="40% - Accent2 12 5 2" xfId="1597" xr:uid="{00000000-0005-0000-0000-000061050000}"/>
    <cellStyle name="40% - Accent2 12 6" xfId="1598" xr:uid="{00000000-0005-0000-0000-000062050000}"/>
    <cellStyle name="40% - Accent2 12 6 2" xfId="1599" xr:uid="{00000000-0005-0000-0000-000063050000}"/>
    <cellStyle name="40% - Accent2 12 7" xfId="1600" xr:uid="{00000000-0005-0000-0000-000064050000}"/>
    <cellStyle name="40% - Accent2 12 7 2" xfId="1601" xr:uid="{00000000-0005-0000-0000-000065050000}"/>
    <cellStyle name="40% - Accent2 12 8" xfId="1602" xr:uid="{00000000-0005-0000-0000-000066050000}"/>
    <cellStyle name="40% - Accent2 12 8 2" xfId="1603" xr:uid="{00000000-0005-0000-0000-000067050000}"/>
    <cellStyle name="40% - Accent2 12 9" xfId="1604" xr:uid="{00000000-0005-0000-0000-000068050000}"/>
    <cellStyle name="40% - Accent2 12 9 2" xfId="1605" xr:uid="{00000000-0005-0000-0000-000069050000}"/>
    <cellStyle name="40% - Accent2 13" xfId="1606" xr:uid="{00000000-0005-0000-0000-00006A050000}"/>
    <cellStyle name="40% - Accent2 13 2" xfId="1607" xr:uid="{00000000-0005-0000-0000-00006B050000}"/>
    <cellStyle name="40% - Accent2 14" xfId="1608" xr:uid="{00000000-0005-0000-0000-00006C050000}"/>
    <cellStyle name="40% - Accent2 14 2" xfId="1609" xr:uid="{00000000-0005-0000-0000-00006D050000}"/>
    <cellStyle name="40% - Accent2 15" xfId="1610" xr:uid="{00000000-0005-0000-0000-00006E050000}"/>
    <cellStyle name="40% - Accent2 15 2" xfId="1611" xr:uid="{00000000-0005-0000-0000-00006F050000}"/>
    <cellStyle name="40% - Accent2 16" xfId="1612" xr:uid="{00000000-0005-0000-0000-000070050000}"/>
    <cellStyle name="40% - Accent2 16 2" xfId="1613" xr:uid="{00000000-0005-0000-0000-000071050000}"/>
    <cellStyle name="40% - Accent2 17" xfId="1614" xr:uid="{00000000-0005-0000-0000-000072050000}"/>
    <cellStyle name="40% - Accent2 18" xfId="1615" xr:uid="{00000000-0005-0000-0000-000073050000}"/>
    <cellStyle name="40% - Accent2 19" xfId="1616" xr:uid="{00000000-0005-0000-0000-000074050000}"/>
    <cellStyle name="40% - Accent2 2" xfId="1617" xr:uid="{00000000-0005-0000-0000-000075050000}"/>
    <cellStyle name="40% - Accent2 2 10" xfId="1618" xr:uid="{00000000-0005-0000-0000-000076050000}"/>
    <cellStyle name="40% - Accent2 2 10 2" xfId="1619" xr:uid="{00000000-0005-0000-0000-000077050000}"/>
    <cellStyle name="40% - Accent2 2 11" xfId="1620" xr:uid="{00000000-0005-0000-0000-000078050000}"/>
    <cellStyle name="40% - Accent2 2 11 2" xfId="1621" xr:uid="{00000000-0005-0000-0000-000079050000}"/>
    <cellStyle name="40% - Accent2 2 12" xfId="1622" xr:uid="{00000000-0005-0000-0000-00007A050000}"/>
    <cellStyle name="40% - Accent2 2 13" xfId="1623" xr:uid="{00000000-0005-0000-0000-00007B050000}"/>
    <cellStyle name="40% - Accent2 2 14" xfId="1624" xr:uid="{00000000-0005-0000-0000-00007C050000}"/>
    <cellStyle name="40% - Accent2 2 15" xfId="1625" xr:uid="{00000000-0005-0000-0000-00007D050000}"/>
    <cellStyle name="40% - Accent2 2 16" xfId="1626" xr:uid="{00000000-0005-0000-0000-00007E050000}"/>
    <cellStyle name="40% - Accent2 2 17" xfId="1627" xr:uid="{00000000-0005-0000-0000-00007F050000}"/>
    <cellStyle name="40% - Accent2 2 18" xfId="1628" xr:uid="{00000000-0005-0000-0000-000080050000}"/>
    <cellStyle name="40% - Accent2 2 19" xfId="1629" xr:uid="{00000000-0005-0000-0000-000081050000}"/>
    <cellStyle name="40% - Accent2 2 2" xfId="1630" xr:uid="{00000000-0005-0000-0000-000082050000}"/>
    <cellStyle name="40% - Accent2 2 2 2" xfId="1631" xr:uid="{00000000-0005-0000-0000-000083050000}"/>
    <cellStyle name="40% - Accent2 2 2 3" xfId="1632" xr:uid="{00000000-0005-0000-0000-000084050000}"/>
    <cellStyle name="40% - Accent2 2 20" xfId="1633" xr:uid="{00000000-0005-0000-0000-000085050000}"/>
    <cellStyle name="40% - Accent2 2 21" xfId="1634" xr:uid="{00000000-0005-0000-0000-000086050000}"/>
    <cellStyle name="40% - Accent2 2 22" xfId="1635" xr:uid="{00000000-0005-0000-0000-000087050000}"/>
    <cellStyle name="40% - Accent2 2 23" xfId="1636" xr:uid="{00000000-0005-0000-0000-000088050000}"/>
    <cellStyle name="40% - Accent2 2 24" xfId="1637" xr:uid="{00000000-0005-0000-0000-000089050000}"/>
    <cellStyle name="40% - Accent2 2 3" xfId="1638" xr:uid="{00000000-0005-0000-0000-00008A050000}"/>
    <cellStyle name="40% - Accent2 2 3 2" xfId="1639" xr:uid="{00000000-0005-0000-0000-00008B050000}"/>
    <cellStyle name="40% - Accent2 2 3 3" xfId="1640" xr:uid="{00000000-0005-0000-0000-00008C050000}"/>
    <cellStyle name="40% - Accent2 2 4" xfId="1641" xr:uid="{00000000-0005-0000-0000-00008D050000}"/>
    <cellStyle name="40% - Accent2 2 4 2" xfId="1642" xr:uid="{00000000-0005-0000-0000-00008E050000}"/>
    <cellStyle name="40% - Accent2 2 4 3" xfId="1643" xr:uid="{00000000-0005-0000-0000-00008F050000}"/>
    <cellStyle name="40% - Accent2 2 5" xfId="1644" xr:uid="{00000000-0005-0000-0000-000090050000}"/>
    <cellStyle name="40% - Accent2 2 5 2" xfId="1645" xr:uid="{00000000-0005-0000-0000-000091050000}"/>
    <cellStyle name="40% - Accent2 2 5 3" xfId="1646" xr:uid="{00000000-0005-0000-0000-000092050000}"/>
    <cellStyle name="40% - Accent2 2 6" xfId="1647" xr:uid="{00000000-0005-0000-0000-000093050000}"/>
    <cellStyle name="40% - Accent2 2 6 2" xfId="1648" xr:uid="{00000000-0005-0000-0000-000094050000}"/>
    <cellStyle name="40% - Accent2 2 6 3" xfId="1649" xr:uid="{00000000-0005-0000-0000-000095050000}"/>
    <cellStyle name="40% - Accent2 2 7" xfId="1650" xr:uid="{00000000-0005-0000-0000-000096050000}"/>
    <cellStyle name="40% - Accent2 2 7 2" xfId="1651" xr:uid="{00000000-0005-0000-0000-000097050000}"/>
    <cellStyle name="40% - Accent2 2 7 3" xfId="1652" xr:uid="{00000000-0005-0000-0000-000098050000}"/>
    <cellStyle name="40% - Accent2 2 8" xfId="1653" xr:uid="{00000000-0005-0000-0000-000099050000}"/>
    <cellStyle name="40% - Accent2 2 8 2" xfId="1654" xr:uid="{00000000-0005-0000-0000-00009A050000}"/>
    <cellStyle name="40% - Accent2 2 8 3" xfId="1655" xr:uid="{00000000-0005-0000-0000-00009B050000}"/>
    <cellStyle name="40% - Accent2 2 9" xfId="1656" xr:uid="{00000000-0005-0000-0000-00009C050000}"/>
    <cellStyle name="40% - Accent2 20" xfId="1657" xr:uid="{00000000-0005-0000-0000-00009D050000}"/>
    <cellStyle name="40% - Accent2 21" xfId="1658" xr:uid="{00000000-0005-0000-0000-00009E050000}"/>
    <cellStyle name="40% - Accent2 22" xfId="1659" xr:uid="{00000000-0005-0000-0000-00009F050000}"/>
    <cellStyle name="40% - Accent2 23" xfId="1660" xr:uid="{00000000-0005-0000-0000-0000A0050000}"/>
    <cellStyle name="40% - Accent2 24" xfId="1661" xr:uid="{00000000-0005-0000-0000-0000A1050000}"/>
    <cellStyle name="40% - Accent2 25" xfId="1662" xr:uid="{00000000-0005-0000-0000-0000A2050000}"/>
    <cellStyle name="40% - Accent2 26" xfId="1663" xr:uid="{00000000-0005-0000-0000-0000A3050000}"/>
    <cellStyle name="40% - Accent2 27" xfId="1664" xr:uid="{00000000-0005-0000-0000-0000A4050000}"/>
    <cellStyle name="40% - Accent2 28" xfId="1665" xr:uid="{00000000-0005-0000-0000-0000A5050000}"/>
    <cellStyle name="40% - Accent2 29" xfId="1666" xr:uid="{00000000-0005-0000-0000-0000A6050000}"/>
    <cellStyle name="40% - Accent2 3" xfId="1667" xr:uid="{00000000-0005-0000-0000-0000A7050000}"/>
    <cellStyle name="40% - Accent2 3 2" xfId="1668" xr:uid="{00000000-0005-0000-0000-0000A8050000}"/>
    <cellStyle name="40% - Accent2 3 2 2" xfId="1669" xr:uid="{00000000-0005-0000-0000-0000A9050000}"/>
    <cellStyle name="40% - Accent2 3 3" xfId="1670" xr:uid="{00000000-0005-0000-0000-0000AA050000}"/>
    <cellStyle name="40% - Accent2 3 4" xfId="1671" xr:uid="{00000000-0005-0000-0000-0000AB050000}"/>
    <cellStyle name="40% - Accent2 4" xfId="1672" xr:uid="{00000000-0005-0000-0000-0000AC050000}"/>
    <cellStyle name="40% - Accent2 4 2" xfId="1673" xr:uid="{00000000-0005-0000-0000-0000AD050000}"/>
    <cellStyle name="40% - Accent2 4 2 2" xfId="1674" xr:uid="{00000000-0005-0000-0000-0000AE050000}"/>
    <cellStyle name="40% - Accent2 4 3" xfId="1675" xr:uid="{00000000-0005-0000-0000-0000AF050000}"/>
    <cellStyle name="40% - Accent2 4 4" xfId="1676" xr:uid="{00000000-0005-0000-0000-0000B0050000}"/>
    <cellStyle name="40% - Accent2 5" xfId="1677" xr:uid="{00000000-0005-0000-0000-0000B1050000}"/>
    <cellStyle name="40% - Accent2 5 2" xfId="1678" xr:uid="{00000000-0005-0000-0000-0000B2050000}"/>
    <cellStyle name="40% - Accent2 5 2 2" xfId="1679" xr:uid="{00000000-0005-0000-0000-0000B3050000}"/>
    <cellStyle name="40% - Accent2 5 3" xfId="1680" xr:uid="{00000000-0005-0000-0000-0000B4050000}"/>
    <cellStyle name="40% - Accent2 5 4" xfId="1681" xr:uid="{00000000-0005-0000-0000-0000B5050000}"/>
    <cellStyle name="40% - Accent2 6" xfId="1682" xr:uid="{00000000-0005-0000-0000-0000B6050000}"/>
    <cellStyle name="40% - Accent2 6 2" xfId="1683" xr:uid="{00000000-0005-0000-0000-0000B7050000}"/>
    <cellStyle name="40% - Accent2 6 2 2" xfId="1684" xr:uid="{00000000-0005-0000-0000-0000B8050000}"/>
    <cellStyle name="40% - Accent2 6 3" xfId="1685" xr:uid="{00000000-0005-0000-0000-0000B9050000}"/>
    <cellStyle name="40% - Accent2 6 3 2" xfId="1686" xr:uid="{00000000-0005-0000-0000-0000BA050000}"/>
    <cellStyle name="40% - Accent2 6 4" xfId="1687" xr:uid="{00000000-0005-0000-0000-0000BB050000}"/>
    <cellStyle name="40% - Accent2 6 5" xfId="1688" xr:uid="{00000000-0005-0000-0000-0000BC050000}"/>
    <cellStyle name="40% - Accent2 6 6" xfId="1689" xr:uid="{00000000-0005-0000-0000-0000BD050000}"/>
    <cellStyle name="40% - Accent2 7" xfId="1690" xr:uid="{00000000-0005-0000-0000-0000BE050000}"/>
    <cellStyle name="40% - Accent2 7 10" xfId="1691" xr:uid="{00000000-0005-0000-0000-0000BF050000}"/>
    <cellStyle name="40% - Accent2 7 10 2" xfId="1692" xr:uid="{00000000-0005-0000-0000-0000C0050000}"/>
    <cellStyle name="40% - Accent2 7 11" xfId="1693" xr:uid="{00000000-0005-0000-0000-0000C1050000}"/>
    <cellStyle name="40% - Accent2 7 11 2" xfId="1694" xr:uid="{00000000-0005-0000-0000-0000C2050000}"/>
    <cellStyle name="40% - Accent2 7 12" xfId="1695" xr:uid="{00000000-0005-0000-0000-0000C3050000}"/>
    <cellStyle name="40% - Accent2 7 13" xfId="1696" xr:uid="{00000000-0005-0000-0000-0000C4050000}"/>
    <cellStyle name="40% - Accent2 7 2" xfId="1697" xr:uid="{00000000-0005-0000-0000-0000C5050000}"/>
    <cellStyle name="40% - Accent2 7 2 2" xfId="1698" xr:uid="{00000000-0005-0000-0000-0000C6050000}"/>
    <cellStyle name="40% - Accent2 7 3" xfId="1699" xr:uid="{00000000-0005-0000-0000-0000C7050000}"/>
    <cellStyle name="40% - Accent2 7 3 2" xfId="1700" xr:uid="{00000000-0005-0000-0000-0000C8050000}"/>
    <cellStyle name="40% - Accent2 7 4" xfId="1701" xr:uid="{00000000-0005-0000-0000-0000C9050000}"/>
    <cellStyle name="40% - Accent2 7 4 2" xfId="1702" xr:uid="{00000000-0005-0000-0000-0000CA050000}"/>
    <cellStyle name="40% - Accent2 7 5" xfId="1703" xr:uid="{00000000-0005-0000-0000-0000CB050000}"/>
    <cellStyle name="40% - Accent2 7 5 2" xfId="1704" xr:uid="{00000000-0005-0000-0000-0000CC050000}"/>
    <cellStyle name="40% - Accent2 7 6" xfId="1705" xr:uid="{00000000-0005-0000-0000-0000CD050000}"/>
    <cellStyle name="40% - Accent2 7 6 2" xfId="1706" xr:uid="{00000000-0005-0000-0000-0000CE050000}"/>
    <cellStyle name="40% - Accent2 7 7" xfId="1707" xr:uid="{00000000-0005-0000-0000-0000CF050000}"/>
    <cellStyle name="40% - Accent2 7 7 2" xfId="1708" xr:uid="{00000000-0005-0000-0000-0000D0050000}"/>
    <cellStyle name="40% - Accent2 7 8" xfId="1709" xr:uid="{00000000-0005-0000-0000-0000D1050000}"/>
    <cellStyle name="40% - Accent2 7 8 2" xfId="1710" xr:uid="{00000000-0005-0000-0000-0000D2050000}"/>
    <cellStyle name="40% - Accent2 7 9" xfId="1711" xr:uid="{00000000-0005-0000-0000-0000D3050000}"/>
    <cellStyle name="40% - Accent2 7 9 2" xfId="1712" xr:uid="{00000000-0005-0000-0000-0000D4050000}"/>
    <cellStyle name="40% - Accent2 8" xfId="1713" xr:uid="{00000000-0005-0000-0000-0000D5050000}"/>
    <cellStyle name="40% - Accent2 8 2" xfId="1714" xr:uid="{00000000-0005-0000-0000-0000D6050000}"/>
    <cellStyle name="40% - Accent2 8 3" xfId="1715" xr:uid="{00000000-0005-0000-0000-0000D7050000}"/>
    <cellStyle name="40% - Accent2 9" xfId="1716" xr:uid="{00000000-0005-0000-0000-0000D8050000}"/>
    <cellStyle name="40% - Accent2 9 2" xfId="1717" xr:uid="{00000000-0005-0000-0000-0000D9050000}"/>
    <cellStyle name="40% - Accent2 9 3" xfId="1718" xr:uid="{00000000-0005-0000-0000-0000DA050000}"/>
    <cellStyle name="40% - Accent3 10" xfId="1719" xr:uid="{00000000-0005-0000-0000-0000DB050000}"/>
    <cellStyle name="40% - Accent3 10 2" xfId="1720" xr:uid="{00000000-0005-0000-0000-0000DC050000}"/>
    <cellStyle name="40% - Accent3 10 3" xfId="1721" xr:uid="{00000000-0005-0000-0000-0000DD050000}"/>
    <cellStyle name="40% - Accent3 11" xfId="1722" xr:uid="{00000000-0005-0000-0000-0000DE050000}"/>
    <cellStyle name="40% - Accent3 11 2" xfId="1723" xr:uid="{00000000-0005-0000-0000-0000DF050000}"/>
    <cellStyle name="40% - Accent3 11 3" xfId="1724" xr:uid="{00000000-0005-0000-0000-0000E0050000}"/>
    <cellStyle name="40% - Accent3 12" xfId="1725" xr:uid="{00000000-0005-0000-0000-0000E1050000}"/>
    <cellStyle name="40% - Accent3 12 10" xfId="1726" xr:uid="{00000000-0005-0000-0000-0000E2050000}"/>
    <cellStyle name="40% - Accent3 12 10 2" xfId="1727" xr:uid="{00000000-0005-0000-0000-0000E3050000}"/>
    <cellStyle name="40% - Accent3 12 11" xfId="1728" xr:uid="{00000000-0005-0000-0000-0000E4050000}"/>
    <cellStyle name="40% - Accent3 12 11 2" xfId="1729" xr:uid="{00000000-0005-0000-0000-0000E5050000}"/>
    <cellStyle name="40% - Accent3 12 12" xfId="1730" xr:uid="{00000000-0005-0000-0000-0000E6050000}"/>
    <cellStyle name="40% - Accent3 12 12 2" xfId="1731" xr:uid="{00000000-0005-0000-0000-0000E7050000}"/>
    <cellStyle name="40% - Accent3 12 13" xfId="1732" xr:uid="{00000000-0005-0000-0000-0000E8050000}"/>
    <cellStyle name="40% - Accent3 12 13 2" xfId="1733" xr:uid="{00000000-0005-0000-0000-0000E9050000}"/>
    <cellStyle name="40% - Accent3 12 14" xfId="1734" xr:uid="{00000000-0005-0000-0000-0000EA050000}"/>
    <cellStyle name="40% - Accent3 12 14 2" xfId="1735" xr:uid="{00000000-0005-0000-0000-0000EB050000}"/>
    <cellStyle name="40% - Accent3 12 15" xfId="1736" xr:uid="{00000000-0005-0000-0000-0000EC050000}"/>
    <cellStyle name="40% - Accent3 12 15 2" xfId="1737" xr:uid="{00000000-0005-0000-0000-0000ED050000}"/>
    <cellStyle name="40% - Accent3 12 16" xfId="1738" xr:uid="{00000000-0005-0000-0000-0000EE050000}"/>
    <cellStyle name="40% - Accent3 12 16 2" xfId="1739" xr:uid="{00000000-0005-0000-0000-0000EF050000}"/>
    <cellStyle name="40% - Accent3 12 17" xfId="1740" xr:uid="{00000000-0005-0000-0000-0000F0050000}"/>
    <cellStyle name="40% - Accent3 12 17 2" xfId="1741" xr:uid="{00000000-0005-0000-0000-0000F1050000}"/>
    <cellStyle name="40% - Accent3 12 18" xfId="1742" xr:uid="{00000000-0005-0000-0000-0000F2050000}"/>
    <cellStyle name="40% - Accent3 12 18 2" xfId="1743" xr:uid="{00000000-0005-0000-0000-0000F3050000}"/>
    <cellStyle name="40% - Accent3 12 19" xfId="1744" xr:uid="{00000000-0005-0000-0000-0000F4050000}"/>
    <cellStyle name="40% - Accent3 12 19 2" xfId="1745" xr:uid="{00000000-0005-0000-0000-0000F5050000}"/>
    <cellStyle name="40% - Accent3 12 2" xfId="1746" xr:uid="{00000000-0005-0000-0000-0000F6050000}"/>
    <cellStyle name="40% - Accent3 12 2 2" xfId="1747" xr:uid="{00000000-0005-0000-0000-0000F7050000}"/>
    <cellStyle name="40% - Accent3 12 20" xfId="1748" xr:uid="{00000000-0005-0000-0000-0000F8050000}"/>
    <cellStyle name="40% - Accent3 12 20 2" xfId="1749" xr:uid="{00000000-0005-0000-0000-0000F9050000}"/>
    <cellStyle name="40% - Accent3 12 21" xfId="1750" xr:uid="{00000000-0005-0000-0000-0000FA050000}"/>
    <cellStyle name="40% - Accent3 12 21 2" xfId="1751" xr:uid="{00000000-0005-0000-0000-0000FB050000}"/>
    <cellStyle name="40% - Accent3 12 22" xfId="1752" xr:uid="{00000000-0005-0000-0000-0000FC050000}"/>
    <cellStyle name="40% - Accent3 12 22 2" xfId="1753" xr:uid="{00000000-0005-0000-0000-0000FD050000}"/>
    <cellStyle name="40% - Accent3 12 23" xfId="1754" xr:uid="{00000000-0005-0000-0000-0000FE050000}"/>
    <cellStyle name="40% - Accent3 12 23 2" xfId="1755" xr:uid="{00000000-0005-0000-0000-0000FF050000}"/>
    <cellStyle name="40% - Accent3 12 24" xfId="1756" xr:uid="{00000000-0005-0000-0000-000000060000}"/>
    <cellStyle name="40% - Accent3 12 24 2" xfId="1757" xr:uid="{00000000-0005-0000-0000-000001060000}"/>
    <cellStyle name="40% - Accent3 12 25" xfId="1758" xr:uid="{00000000-0005-0000-0000-000002060000}"/>
    <cellStyle name="40% - Accent3 12 25 2" xfId="1759" xr:uid="{00000000-0005-0000-0000-000003060000}"/>
    <cellStyle name="40% - Accent3 12 26" xfId="1760" xr:uid="{00000000-0005-0000-0000-000004060000}"/>
    <cellStyle name="40% - Accent3 12 26 2" xfId="1761" xr:uid="{00000000-0005-0000-0000-000005060000}"/>
    <cellStyle name="40% - Accent3 12 27" xfId="1762" xr:uid="{00000000-0005-0000-0000-000006060000}"/>
    <cellStyle name="40% - Accent3 12 27 2" xfId="1763" xr:uid="{00000000-0005-0000-0000-000007060000}"/>
    <cellStyle name="40% - Accent3 12 28" xfId="1764" xr:uid="{00000000-0005-0000-0000-000008060000}"/>
    <cellStyle name="40% - Accent3 12 28 2" xfId="1765" xr:uid="{00000000-0005-0000-0000-000009060000}"/>
    <cellStyle name="40% - Accent3 12 29" xfId="1766" xr:uid="{00000000-0005-0000-0000-00000A060000}"/>
    <cellStyle name="40% - Accent3 12 29 2" xfId="1767" xr:uid="{00000000-0005-0000-0000-00000B060000}"/>
    <cellStyle name="40% - Accent3 12 3" xfId="1768" xr:uid="{00000000-0005-0000-0000-00000C060000}"/>
    <cellStyle name="40% - Accent3 12 3 2" xfId="1769" xr:uid="{00000000-0005-0000-0000-00000D060000}"/>
    <cellStyle name="40% - Accent3 12 30" xfId="1770" xr:uid="{00000000-0005-0000-0000-00000E060000}"/>
    <cellStyle name="40% - Accent3 12 30 2" xfId="1771" xr:uid="{00000000-0005-0000-0000-00000F060000}"/>
    <cellStyle name="40% - Accent3 12 31" xfId="1772" xr:uid="{00000000-0005-0000-0000-000010060000}"/>
    <cellStyle name="40% - Accent3 12 4" xfId="1773" xr:uid="{00000000-0005-0000-0000-000011060000}"/>
    <cellStyle name="40% - Accent3 12 4 2" xfId="1774" xr:uid="{00000000-0005-0000-0000-000012060000}"/>
    <cellStyle name="40% - Accent3 12 5" xfId="1775" xr:uid="{00000000-0005-0000-0000-000013060000}"/>
    <cellStyle name="40% - Accent3 12 5 2" xfId="1776" xr:uid="{00000000-0005-0000-0000-000014060000}"/>
    <cellStyle name="40% - Accent3 12 6" xfId="1777" xr:uid="{00000000-0005-0000-0000-000015060000}"/>
    <cellStyle name="40% - Accent3 12 6 2" xfId="1778" xr:uid="{00000000-0005-0000-0000-000016060000}"/>
    <cellStyle name="40% - Accent3 12 7" xfId="1779" xr:uid="{00000000-0005-0000-0000-000017060000}"/>
    <cellStyle name="40% - Accent3 12 7 2" xfId="1780" xr:uid="{00000000-0005-0000-0000-000018060000}"/>
    <cellStyle name="40% - Accent3 12 8" xfId="1781" xr:uid="{00000000-0005-0000-0000-000019060000}"/>
    <cellStyle name="40% - Accent3 12 8 2" xfId="1782" xr:uid="{00000000-0005-0000-0000-00001A060000}"/>
    <cellStyle name="40% - Accent3 12 9" xfId="1783" xr:uid="{00000000-0005-0000-0000-00001B060000}"/>
    <cellStyle name="40% - Accent3 12 9 2" xfId="1784" xr:uid="{00000000-0005-0000-0000-00001C060000}"/>
    <cellStyle name="40% - Accent3 13" xfId="1785" xr:uid="{00000000-0005-0000-0000-00001D060000}"/>
    <cellStyle name="40% - Accent3 13 2" xfId="1786" xr:uid="{00000000-0005-0000-0000-00001E060000}"/>
    <cellStyle name="40% - Accent3 14" xfId="1787" xr:uid="{00000000-0005-0000-0000-00001F060000}"/>
    <cellStyle name="40% - Accent3 14 2" xfId="1788" xr:uid="{00000000-0005-0000-0000-000020060000}"/>
    <cellStyle name="40% - Accent3 15" xfId="1789" xr:uid="{00000000-0005-0000-0000-000021060000}"/>
    <cellStyle name="40% - Accent3 15 2" xfId="1790" xr:uid="{00000000-0005-0000-0000-000022060000}"/>
    <cellStyle name="40% - Accent3 16" xfId="1791" xr:uid="{00000000-0005-0000-0000-000023060000}"/>
    <cellStyle name="40% - Accent3 16 2" xfId="1792" xr:uid="{00000000-0005-0000-0000-000024060000}"/>
    <cellStyle name="40% - Accent3 17" xfId="1793" xr:uid="{00000000-0005-0000-0000-000025060000}"/>
    <cellStyle name="40% - Accent3 18" xfId="1794" xr:uid="{00000000-0005-0000-0000-000026060000}"/>
    <cellStyle name="40% - Accent3 19" xfId="1795" xr:uid="{00000000-0005-0000-0000-000027060000}"/>
    <cellStyle name="40% - Accent3 2" xfId="1796" xr:uid="{00000000-0005-0000-0000-000028060000}"/>
    <cellStyle name="40% - Accent3 2 10" xfId="1797" xr:uid="{00000000-0005-0000-0000-000029060000}"/>
    <cellStyle name="40% - Accent3 2 10 2" xfId="1798" xr:uid="{00000000-0005-0000-0000-00002A060000}"/>
    <cellStyle name="40% - Accent3 2 11" xfId="1799" xr:uid="{00000000-0005-0000-0000-00002B060000}"/>
    <cellStyle name="40% - Accent3 2 11 2" xfId="1800" xr:uid="{00000000-0005-0000-0000-00002C060000}"/>
    <cellStyle name="40% - Accent3 2 12" xfId="1801" xr:uid="{00000000-0005-0000-0000-00002D060000}"/>
    <cellStyle name="40% - Accent3 2 13" xfId="1802" xr:uid="{00000000-0005-0000-0000-00002E060000}"/>
    <cellStyle name="40% - Accent3 2 14" xfId="1803" xr:uid="{00000000-0005-0000-0000-00002F060000}"/>
    <cellStyle name="40% - Accent3 2 15" xfId="1804" xr:uid="{00000000-0005-0000-0000-000030060000}"/>
    <cellStyle name="40% - Accent3 2 16" xfId="1805" xr:uid="{00000000-0005-0000-0000-000031060000}"/>
    <cellStyle name="40% - Accent3 2 17" xfId="1806" xr:uid="{00000000-0005-0000-0000-000032060000}"/>
    <cellStyle name="40% - Accent3 2 18" xfId="1807" xr:uid="{00000000-0005-0000-0000-000033060000}"/>
    <cellStyle name="40% - Accent3 2 19" xfId="1808" xr:uid="{00000000-0005-0000-0000-000034060000}"/>
    <cellStyle name="40% - Accent3 2 2" xfId="1809" xr:uid="{00000000-0005-0000-0000-000035060000}"/>
    <cellStyle name="40% - Accent3 2 2 2" xfId="1810" xr:uid="{00000000-0005-0000-0000-000036060000}"/>
    <cellStyle name="40% - Accent3 2 2 3" xfId="1811" xr:uid="{00000000-0005-0000-0000-000037060000}"/>
    <cellStyle name="40% - Accent3 2 20" xfId="1812" xr:uid="{00000000-0005-0000-0000-000038060000}"/>
    <cellStyle name="40% - Accent3 2 21" xfId="1813" xr:uid="{00000000-0005-0000-0000-000039060000}"/>
    <cellStyle name="40% - Accent3 2 22" xfId="1814" xr:uid="{00000000-0005-0000-0000-00003A060000}"/>
    <cellStyle name="40% - Accent3 2 23" xfId="1815" xr:uid="{00000000-0005-0000-0000-00003B060000}"/>
    <cellStyle name="40% - Accent3 2 24" xfId="1816" xr:uid="{00000000-0005-0000-0000-00003C060000}"/>
    <cellStyle name="40% - Accent3 2 25" xfId="1817" xr:uid="{00000000-0005-0000-0000-00003D060000}"/>
    <cellStyle name="40% - Accent3 2 3" xfId="1818" xr:uid="{00000000-0005-0000-0000-00003E060000}"/>
    <cellStyle name="40% - Accent3 2 3 2" xfId="1819" xr:uid="{00000000-0005-0000-0000-00003F060000}"/>
    <cellStyle name="40% - Accent3 2 3 3" xfId="1820" xr:uid="{00000000-0005-0000-0000-000040060000}"/>
    <cellStyle name="40% - Accent3 2 4" xfId="1821" xr:uid="{00000000-0005-0000-0000-000041060000}"/>
    <cellStyle name="40% - Accent3 2 4 2" xfId="1822" xr:uid="{00000000-0005-0000-0000-000042060000}"/>
    <cellStyle name="40% - Accent3 2 4 3" xfId="1823" xr:uid="{00000000-0005-0000-0000-000043060000}"/>
    <cellStyle name="40% - Accent3 2 5" xfId="1824" xr:uid="{00000000-0005-0000-0000-000044060000}"/>
    <cellStyle name="40% - Accent3 2 5 2" xfId="1825" xr:uid="{00000000-0005-0000-0000-000045060000}"/>
    <cellStyle name="40% - Accent3 2 5 3" xfId="1826" xr:uid="{00000000-0005-0000-0000-000046060000}"/>
    <cellStyle name="40% - Accent3 2 6" xfId="1827" xr:uid="{00000000-0005-0000-0000-000047060000}"/>
    <cellStyle name="40% - Accent3 2 6 2" xfId="1828" xr:uid="{00000000-0005-0000-0000-000048060000}"/>
    <cellStyle name="40% - Accent3 2 6 3" xfId="1829" xr:uid="{00000000-0005-0000-0000-000049060000}"/>
    <cellStyle name="40% - Accent3 2 7" xfId="1830" xr:uid="{00000000-0005-0000-0000-00004A060000}"/>
    <cellStyle name="40% - Accent3 2 7 2" xfId="1831" xr:uid="{00000000-0005-0000-0000-00004B060000}"/>
    <cellStyle name="40% - Accent3 2 7 3" xfId="1832" xr:uid="{00000000-0005-0000-0000-00004C060000}"/>
    <cellStyle name="40% - Accent3 2 8" xfId="1833" xr:uid="{00000000-0005-0000-0000-00004D060000}"/>
    <cellStyle name="40% - Accent3 2 8 2" xfId="1834" xr:uid="{00000000-0005-0000-0000-00004E060000}"/>
    <cellStyle name="40% - Accent3 2 8 3" xfId="1835" xr:uid="{00000000-0005-0000-0000-00004F060000}"/>
    <cellStyle name="40% - Accent3 2 9" xfId="1836" xr:uid="{00000000-0005-0000-0000-000050060000}"/>
    <cellStyle name="40% - Accent3 20" xfId="1837" xr:uid="{00000000-0005-0000-0000-000051060000}"/>
    <cellStyle name="40% - Accent3 21" xfId="1838" xr:uid="{00000000-0005-0000-0000-000052060000}"/>
    <cellStyle name="40% - Accent3 22" xfId="1839" xr:uid="{00000000-0005-0000-0000-000053060000}"/>
    <cellStyle name="40% - Accent3 23" xfId="1840" xr:uid="{00000000-0005-0000-0000-000054060000}"/>
    <cellStyle name="40% - Accent3 24" xfId="1841" xr:uid="{00000000-0005-0000-0000-000055060000}"/>
    <cellStyle name="40% - Accent3 25" xfId="1842" xr:uid="{00000000-0005-0000-0000-000056060000}"/>
    <cellStyle name="40% - Accent3 26" xfId="1843" xr:uid="{00000000-0005-0000-0000-000057060000}"/>
    <cellStyle name="40% - Accent3 27" xfId="1844" xr:uid="{00000000-0005-0000-0000-000058060000}"/>
    <cellStyle name="40% - Accent3 28" xfId="1845" xr:uid="{00000000-0005-0000-0000-000059060000}"/>
    <cellStyle name="40% - Accent3 29" xfId="1846" xr:uid="{00000000-0005-0000-0000-00005A060000}"/>
    <cellStyle name="40% - Accent3 3" xfId="1847" xr:uid="{00000000-0005-0000-0000-00005B060000}"/>
    <cellStyle name="40% - Accent3 3 2" xfId="1848" xr:uid="{00000000-0005-0000-0000-00005C060000}"/>
    <cellStyle name="40% - Accent3 3 2 2" xfId="1849" xr:uid="{00000000-0005-0000-0000-00005D060000}"/>
    <cellStyle name="40% - Accent3 3 3" xfId="1850" xr:uid="{00000000-0005-0000-0000-00005E060000}"/>
    <cellStyle name="40% - Accent3 3 4" xfId="1851" xr:uid="{00000000-0005-0000-0000-00005F060000}"/>
    <cellStyle name="40% - Accent3 30" xfId="1852" xr:uid="{00000000-0005-0000-0000-000060060000}"/>
    <cellStyle name="40% - Accent3 4" xfId="1853" xr:uid="{00000000-0005-0000-0000-000061060000}"/>
    <cellStyle name="40% - Accent3 4 2" xfId="1854" xr:uid="{00000000-0005-0000-0000-000062060000}"/>
    <cellStyle name="40% - Accent3 4 2 2" xfId="1855" xr:uid="{00000000-0005-0000-0000-000063060000}"/>
    <cellStyle name="40% - Accent3 4 3" xfId="1856" xr:uid="{00000000-0005-0000-0000-000064060000}"/>
    <cellStyle name="40% - Accent3 4 4" xfId="1857" xr:uid="{00000000-0005-0000-0000-000065060000}"/>
    <cellStyle name="40% - Accent3 5" xfId="1858" xr:uid="{00000000-0005-0000-0000-000066060000}"/>
    <cellStyle name="40% - Accent3 5 2" xfId="1859" xr:uid="{00000000-0005-0000-0000-000067060000}"/>
    <cellStyle name="40% - Accent3 5 2 2" xfId="1860" xr:uid="{00000000-0005-0000-0000-000068060000}"/>
    <cellStyle name="40% - Accent3 5 3" xfId="1861" xr:uid="{00000000-0005-0000-0000-000069060000}"/>
    <cellStyle name="40% - Accent3 5 4" xfId="1862" xr:uid="{00000000-0005-0000-0000-00006A060000}"/>
    <cellStyle name="40% - Accent3 6" xfId="1863" xr:uid="{00000000-0005-0000-0000-00006B060000}"/>
    <cellStyle name="40% - Accent3 6 2" xfId="1864" xr:uid="{00000000-0005-0000-0000-00006C060000}"/>
    <cellStyle name="40% - Accent3 6 2 2" xfId="1865" xr:uid="{00000000-0005-0000-0000-00006D060000}"/>
    <cellStyle name="40% - Accent3 6 3" xfId="1866" xr:uid="{00000000-0005-0000-0000-00006E060000}"/>
    <cellStyle name="40% - Accent3 6 3 2" xfId="1867" xr:uid="{00000000-0005-0000-0000-00006F060000}"/>
    <cellStyle name="40% - Accent3 6 4" xfId="1868" xr:uid="{00000000-0005-0000-0000-000070060000}"/>
    <cellStyle name="40% - Accent3 6 5" xfId="1869" xr:uid="{00000000-0005-0000-0000-000071060000}"/>
    <cellStyle name="40% - Accent3 6 6" xfId="1870" xr:uid="{00000000-0005-0000-0000-000072060000}"/>
    <cellStyle name="40% - Accent3 7" xfId="1871" xr:uid="{00000000-0005-0000-0000-000073060000}"/>
    <cellStyle name="40% - Accent3 7 10" xfId="1872" xr:uid="{00000000-0005-0000-0000-000074060000}"/>
    <cellStyle name="40% - Accent3 7 10 2" xfId="1873" xr:uid="{00000000-0005-0000-0000-000075060000}"/>
    <cellStyle name="40% - Accent3 7 11" xfId="1874" xr:uid="{00000000-0005-0000-0000-000076060000}"/>
    <cellStyle name="40% - Accent3 7 11 2" xfId="1875" xr:uid="{00000000-0005-0000-0000-000077060000}"/>
    <cellStyle name="40% - Accent3 7 12" xfId="1876" xr:uid="{00000000-0005-0000-0000-000078060000}"/>
    <cellStyle name="40% - Accent3 7 13" xfId="1877" xr:uid="{00000000-0005-0000-0000-000079060000}"/>
    <cellStyle name="40% - Accent3 7 2" xfId="1878" xr:uid="{00000000-0005-0000-0000-00007A060000}"/>
    <cellStyle name="40% - Accent3 7 2 2" xfId="1879" xr:uid="{00000000-0005-0000-0000-00007B060000}"/>
    <cellStyle name="40% - Accent3 7 3" xfId="1880" xr:uid="{00000000-0005-0000-0000-00007C060000}"/>
    <cellStyle name="40% - Accent3 7 3 2" xfId="1881" xr:uid="{00000000-0005-0000-0000-00007D060000}"/>
    <cellStyle name="40% - Accent3 7 4" xfId="1882" xr:uid="{00000000-0005-0000-0000-00007E060000}"/>
    <cellStyle name="40% - Accent3 7 4 2" xfId="1883" xr:uid="{00000000-0005-0000-0000-00007F060000}"/>
    <cellStyle name="40% - Accent3 7 5" xfId="1884" xr:uid="{00000000-0005-0000-0000-000080060000}"/>
    <cellStyle name="40% - Accent3 7 5 2" xfId="1885" xr:uid="{00000000-0005-0000-0000-000081060000}"/>
    <cellStyle name="40% - Accent3 7 6" xfId="1886" xr:uid="{00000000-0005-0000-0000-000082060000}"/>
    <cellStyle name="40% - Accent3 7 6 2" xfId="1887" xr:uid="{00000000-0005-0000-0000-000083060000}"/>
    <cellStyle name="40% - Accent3 7 7" xfId="1888" xr:uid="{00000000-0005-0000-0000-000084060000}"/>
    <cellStyle name="40% - Accent3 7 7 2" xfId="1889" xr:uid="{00000000-0005-0000-0000-000085060000}"/>
    <cellStyle name="40% - Accent3 7 8" xfId="1890" xr:uid="{00000000-0005-0000-0000-000086060000}"/>
    <cellStyle name="40% - Accent3 7 8 2" xfId="1891" xr:uid="{00000000-0005-0000-0000-000087060000}"/>
    <cellStyle name="40% - Accent3 7 9" xfId="1892" xr:uid="{00000000-0005-0000-0000-000088060000}"/>
    <cellStyle name="40% - Accent3 7 9 2" xfId="1893" xr:uid="{00000000-0005-0000-0000-000089060000}"/>
    <cellStyle name="40% - Accent3 8" xfId="1894" xr:uid="{00000000-0005-0000-0000-00008A060000}"/>
    <cellStyle name="40% - Accent3 8 2" xfId="1895" xr:uid="{00000000-0005-0000-0000-00008B060000}"/>
    <cellStyle name="40% - Accent3 8 3" xfId="1896" xr:uid="{00000000-0005-0000-0000-00008C060000}"/>
    <cellStyle name="40% - Accent3 9" xfId="1897" xr:uid="{00000000-0005-0000-0000-00008D060000}"/>
    <cellStyle name="40% - Accent3 9 2" xfId="1898" xr:uid="{00000000-0005-0000-0000-00008E060000}"/>
    <cellStyle name="40% - Accent3 9 3" xfId="1899" xr:uid="{00000000-0005-0000-0000-00008F060000}"/>
    <cellStyle name="40% - Accent4 10" xfId="1900" xr:uid="{00000000-0005-0000-0000-000090060000}"/>
    <cellStyle name="40% - Accent4 10 2" xfId="1901" xr:uid="{00000000-0005-0000-0000-000091060000}"/>
    <cellStyle name="40% - Accent4 10 3" xfId="1902" xr:uid="{00000000-0005-0000-0000-000092060000}"/>
    <cellStyle name="40% - Accent4 11" xfId="1903" xr:uid="{00000000-0005-0000-0000-000093060000}"/>
    <cellStyle name="40% - Accent4 11 2" xfId="1904" xr:uid="{00000000-0005-0000-0000-000094060000}"/>
    <cellStyle name="40% - Accent4 11 3" xfId="1905" xr:uid="{00000000-0005-0000-0000-000095060000}"/>
    <cellStyle name="40% - Accent4 12" xfId="1906" xr:uid="{00000000-0005-0000-0000-000096060000}"/>
    <cellStyle name="40% - Accent4 12 10" xfId="1907" xr:uid="{00000000-0005-0000-0000-000097060000}"/>
    <cellStyle name="40% - Accent4 12 10 2" xfId="1908" xr:uid="{00000000-0005-0000-0000-000098060000}"/>
    <cellStyle name="40% - Accent4 12 11" xfId="1909" xr:uid="{00000000-0005-0000-0000-000099060000}"/>
    <cellStyle name="40% - Accent4 12 11 2" xfId="1910" xr:uid="{00000000-0005-0000-0000-00009A060000}"/>
    <cellStyle name="40% - Accent4 12 12" xfId="1911" xr:uid="{00000000-0005-0000-0000-00009B060000}"/>
    <cellStyle name="40% - Accent4 12 12 2" xfId="1912" xr:uid="{00000000-0005-0000-0000-00009C060000}"/>
    <cellStyle name="40% - Accent4 12 13" xfId="1913" xr:uid="{00000000-0005-0000-0000-00009D060000}"/>
    <cellStyle name="40% - Accent4 12 13 2" xfId="1914" xr:uid="{00000000-0005-0000-0000-00009E060000}"/>
    <cellStyle name="40% - Accent4 12 14" xfId="1915" xr:uid="{00000000-0005-0000-0000-00009F060000}"/>
    <cellStyle name="40% - Accent4 12 14 2" xfId="1916" xr:uid="{00000000-0005-0000-0000-0000A0060000}"/>
    <cellStyle name="40% - Accent4 12 15" xfId="1917" xr:uid="{00000000-0005-0000-0000-0000A1060000}"/>
    <cellStyle name="40% - Accent4 12 15 2" xfId="1918" xr:uid="{00000000-0005-0000-0000-0000A2060000}"/>
    <cellStyle name="40% - Accent4 12 16" xfId="1919" xr:uid="{00000000-0005-0000-0000-0000A3060000}"/>
    <cellStyle name="40% - Accent4 12 16 2" xfId="1920" xr:uid="{00000000-0005-0000-0000-0000A4060000}"/>
    <cellStyle name="40% - Accent4 12 17" xfId="1921" xr:uid="{00000000-0005-0000-0000-0000A5060000}"/>
    <cellStyle name="40% - Accent4 12 17 2" xfId="1922" xr:uid="{00000000-0005-0000-0000-0000A6060000}"/>
    <cellStyle name="40% - Accent4 12 18" xfId="1923" xr:uid="{00000000-0005-0000-0000-0000A7060000}"/>
    <cellStyle name="40% - Accent4 12 18 2" xfId="1924" xr:uid="{00000000-0005-0000-0000-0000A8060000}"/>
    <cellStyle name="40% - Accent4 12 19" xfId="1925" xr:uid="{00000000-0005-0000-0000-0000A9060000}"/>
    <cellStyle name="40% - Accent4 12 19 2" xfId="1926" xr:uid="{00000000-0005-0000-0000-0000AA060000}"/>
    <cellStyle name="40% - Accent4 12 2" xfId="1927" xr:uid="{00000000-0005-0000-0000-0000AB060000}"/>
    <cellStyle name="40% - Accent4 12 2 2" xfId="1928" xr:uid="{00000000-0005-0000-0000-0000AC060000}"/>
    <cellStyle name="40% - Accent4 12 20" xfId="1929" xr:uid="{00000000-0005-0000-0000-0000AD060000}"/>
    <cellStyle name="40% - Accent4 12 20 2" xfId="1930" xr:uid="{00000000-0005-0000-0000-0000AE060000}"/>
    <cellStyle name="40% - Accent4 12 21" xfId="1931" xr:uid="{00000000-0005-0000-0000-0000AF060000}"/>
    <cellStyle name="40% - Accent4 12 21 2" xfId="1932" xr:uid="{00000000-0005-0000-0000-0000B0060000}"/>
    <cellStyle name="40% - Accent4 12 22" xfId="1933" xr:uid="{00000000-0005-0000-0000-0000B1060000}"/>
    <cellStyle name="40% - Accent4 12 22 2" xfId="1934" xr:uid="{00000000-0005-0000-0000-0000B2060000}"/>
    <cellStyle name="40% - Accent4 12 23" xfId="1935" xr:uid="{00000000-0005-0000-0000-0000B3060000}"/>
    <cellStyle name="40% - Accent4 12 23 2" xfId="1936" xr:uid="{00000000-0005-0000-0000-0000B4060000}"/>
    <cellStyle name="40% - Accent4 12 24" xfId="1937" xr:uid="{00000000-0005-0000-0000-0000B5060000}"/>
    <cellStyle name="40% - Accent4 12 24 2" xfId="1938" xr:uid="{00000000-0005-0000-0000-0000B6060000}"/>
    <cellStyle name="40% - Accent4 12 25" xfId="1939" xr:uid="{00000000-0005-0000-0000-0000B7060000}"/>
    <cellStyle name="40% - Accent4 12 25 2" xfId="1940" xr:uid="{00000000-0005-0000-0000-0000B8060000}"/>
    <cellStyle name="40% - Accent4 12 26" xfId="1941" xr:uid="{00000000-0005-0000-0000-0000B9060000}"/>
    <cellStyle name="40% - Accent4 12 26 2" xfId="1942" xr:uid="{00000000-0005-0000-0000-0000BA060000}"/>
    <cellStyle name="40% - Accent4 12 27" xfId="1943" xr:uid="{00000000-0005-0000-0000-0000BB060000}"/>
    <cellStyle name="40% - Accent4 12 27 2" xfId="1944" xr:uid="{00000000-0005-0000-0000-0000BC060000}"/>
    <cellStyle name="40% - Accent4 12 28" xfId="1945" xr:uid="{00000000-0005-0000-0000-0000BD060000}"/>
    <cellStyle name="40% - Accent4 12 28 2" xfId="1946" xr:uid="{00000000-0005-0000-0000-0000BE060000}"/>
    <cellStyle name="40% - Accent4 12 29" xfId="1947" xr:uid="{00000000-0005-0000-0000-0000BF060000}"/>
    <cellStyle name="40% - Accent4 12 29 2" xfId="1948" xr:uid="{00000000-0005-0000-0000-0000C0060000}"/>
    <cellStyle name="40% - Accent4 12 3" xfId="1949" xr:uid="{00000000-0005-0000-0000-0000C1060000}"/>
    <cellStyle name="40% - Accent4 12 3 2" xfId="1950" xr:uid="{00000000-0005-0000-0000-0000C2060000}"/>
    <cellStyle name="40% - Accent4 12 30" xfId="1951" xr:uid="{00000000-0005-0000-0000-0000C3060000}"/>
    <cellStyle name="40% - Accent4 12 30 2" xfId="1952" xr:uid="{00000000-0005-0000-0000-0000C4060000}"/>
    <cellStyle name="40% - Accent4 12 31" xfId="1953" xr:uid="{00000000-0005-0000-0000-0000C5060000}"/>
    <cellStyle name="40% - Accent4 12 4" xfId="1954" xr:uid="{00000000-0005-0000-0000-0000C6060000}"/>
    <cellStyle name="40% - Accent4 12 4 2" xfId="1955" xr:uid="{00000000-0005-0000-0000-0000C7060000}"/>
    <cellStyle name="40% - Accent4 12 5" xfId="1956" xr:uid="{00000000-0005-0000-0000-0000C8060000}"/>
    <cellStyle name="40% - Accent4 12 5 2" xfId="1957" xr:uid="{00000000-0005-0000-0000-0000C9060000}"/>
    <cellStyle name="40% - Accent4 12 6" xfId="1958" xr:uid="{00000000-0005-0000-0000-0000CA060000}"/>
    <cellStyle name="40% - Accent4 12 6 2" xfId="1959" xr:uid="{00000000-0005-0000-0000-0000CB060000}"/>
    <cellStyle name="40% - Accent4 12 7" xfId="1960" xr:uid="{00000000-0005-0000-0000-0000CC060000}"/>
    <cellStyle name="40% - Accent4 12 7 2" xfId="1961" xr:uid="{00000000-0005-0000-0000-0000CD060000}"/>
    <cellStyle name="40% - Accent4 12 8" xfId="1962" xr:uid="{00000000-0005-0000-0000-0000CE060000}"/>
    <cellStyle name="40% - Accent4 12 8 2" xfId="1963" xr:uid="{00000000-0005-0000-0000-0000CF060000}"/>
    <cellStyle name="40% - Accent4 12 9" xfId="1964" xr:uid="{00000000-0005-0000-0000-0000D0060000}"/>
    <cellStyle name="40% - Accent4 12 9 2" xfId="1965" xr:uid="{00000000-0005-0000-0000-0000D1060000}"/>
    <cellStyle name="40% - Accent4 13" xfId="1966" xr:uid="{00000000-0005-0000-0000-0000D2060000}"/>
    <cellStyle name="40% - Accent4 13 2" xfId="1967" xr:uid="{00000000-0005-0000-0000-0000D3060000}"/>
    <cellStyle name="40% - Accent4 14" xfId="1968" xr:uid="{00000000-0005-0000-0000-0000D4060000}"/>
    <cellStyle name="40% - Accent4 14 2" xfId="1969" xr:uid="{00000000-0005-0000-0000-0000D5060000}"/>
    <cellStyle name="40% - Accent4 15" xfId="1970" xr:uid="{00000000-0005-0000-0000-0000D6060000}"/>
    <cellStyle name="40% - Accent4 15 2" xfId="1971" xr:uid="{00000000-0005-0000-0000-0000D7060000}"/>
    <cellStyle name="40% - Accent4 16" xfId="1972" xr:uid="{00000000-0005-0000-0000-0000D8060000}"/>
    <cellStyle name="40% - Accent4 16 2" xfId="1973" xr:uid="{00000000-0005-0000-0000-0000D9060000}"/>
    <cellStyle name="40% - Accent4 17" xfId="1974" xr:uid="{00000000-0005-0000-0000-0000DA060000}"/>
    <cellStyle name="40% - Accent4 18" xfId="1975" xr:uid="{00000000-0005-0000-0000-0000DB060000}"/>
    <cellStyle name="40% - Accent4 19" xfId="1976" xr:uid="{00000000-0005-0000-0000-0000DC060000}"/>
    <cellStyle name="40% - Accent4 2" xfId="1977" xr:uid="{00000000-0005-0000-0000-0000DD060000}"/>
    <cellStyle name="40% - Accent4 2 10" xfId="1978" xr:uid="{00000000-0005-0000-0000-0000DE060000}"/>
    <cellStyle name="40% - Accent4 2 10 2" xfId="1979" xr:uid="{00000000-0005-0000-0000-0000DF060000}"/>
    <cellStyle name="40% - Accent4 2 11" xfId="1980" xr:uid="{00000000-0005-0000-0000-0000E0060000}"/>
    <cellStyle name="40% - Accent4 2 11 2" xfId="1981" xr:uid="{00000000-0005-0000-0000-0000E1060000}"/>
    <cellStyle name="40% - Accent4 2 12" xfId="1982" xr:uid="{00000000-0005-0000-0000-0000E2060000}"/>
    <cellStyle name="40% - Accent4 2 13" xfId="1983" xr:uid="{00000000-0005-0000-0000-0000E3060000}"/>
    <cellStyle name="40% - Accent4 2 14" xfId="1984" xr:uid="{00000000-0005-0000-0000-0000E4060000}"/>
    <cellStyle name="40% - Accent4 2 15" xfId="1985" xr:uid="{00000000-0005-0000-0000-0000E5060000}"/>
    <cellStyle name="40% - Accent4 2 16" xfId="1986" xr:uid="{00000000-0005-0000-0000-0000E6060000}"/>
    <cellStyle name="40% - Accent4 2 17" xfId="1987" xr:uid="{00000000-0005-0000-0000-0000E7060000}"/>
    <cellStyle name="40% - Accent4 2 18" xfId="1988" xr:uid="{00000000-0005-0000-0000-0000E8060000}"/>
    <cellStyle name="40% - Accent4 2 19" xfId="1989" xr:uid="{00000000-0005-0000-0000-0000E9060000}"/>
    <cellStyle name="40% - Accent4 2 2" xfId="1990" xr:uid="{00000000-0005-0000-0000-0000EA060000}"/>
    <cellStyle name="40% - Accent4 2 2 2" xfId="1991" xr:uid="{00000000-0005-0000-0000-0000EB060000}"/>
    <cellStyle name="40% - Accent4 2 2 3" xfId="1992" xr:uid="{00000000-0005-0000-0000-0000EC060000}"/>
    <cellStyle name="40% - Accent4 2 20" xfId="1993" xr:uid="{00000000-0005-0000-0000-0000ED060000}"/>
    <cellStyle name="40% - Accent4 2 21" xfId="1994" xr:uid="{00000000-0005-0000-0000-0000EE060000}"/>
    <cellStyle name="40% - Accent4 2 22" xfId="1995" xr:uid="{00000000-0005-0000-0000-0000EF060000}"/>
    <cellStyle name="40% - Accent4 2 23" xfId="1996" xr:uid="{00000000-0005-0000-0000-0000F0060000}"/>
    <cellStyle name="40% - Accent4 2 24" xfId="1997" xr:uid="{00000000-0005-0000-0000-0000F1060000}"/>
    <cellStyle name="40% - Accent4 2 25" xfId="1998" xr:uid="{00000000-0005-0000-0000-0000F2060000}"/>
    <cellStyle name="40% - Accent4 2 3" xfId="1999" xr:uid="{00000000-0005-0000-0000-0000F3060000}"/>
    <cellStyle name="40% - Accent4 2 3 2" xfId="2000" xr:uid="{00000000-0005-0000-0000-0000F4060000}"/>
    <cellStyle name="40% - Accent4 2 3 3" xfId="2001" xr:uid="{00000000-0005-0000-0000-0000F5060000}"/>
    <cellStyle name="40% - Accent4 2 4" xfId="2002" xr:uid="{00000000-0005-0000-0000-0000F6060000}"/>
    <cellStyle name="40% - Accent4 2 4 2" xfId="2003" xr:uid="{00000000-0005-0000-0000-0000F7060000}"/>
    <cellStyle name="40% - Accent4 2 4 3" xfId="2004" xr:uid="{00000000-0005-0000-0000-0000F8060000}"/>
    <cellStyle name="40% - Accent4 2 5" xfId="2005" xr:uid="{00000000-0005-0000-0000-0000F9060000}"/>
    <cellStyle name="40% - Accent4 2 5 2" xfId="2006" xr:uid="{00000000-0005-0000-0000-0000FA060000}"/>
    <cellStyle name="40% - Accent4 2 5 3" xfId="2007" xr:uid="{00000000-0005-0000-0000-0000FB060000}"/>
    <cellStyle name="40% - Accent4 2 6" xfId="2008" xr:uid="{00000000-0005-0000-0000-0000FC060000}"/>
    <cellStyle name="40% - Accent4 2 6 2" xfId="2009" xr:uid="{00000000-0005-0000-0000-0000FD060000}"/>
    <cellStyle name="40% - Accent4 2 6 3" xfId="2010" xr:uid="{00000000-0005-0000-0000-0000FE060000}"/>
    <cellStyle name="40% - Accent4 2 7" xfId="2011" xr:uid="{00000000-0005-0000-0000-0000FF060000}"/>
    <cellStyle name="40% - Accent4 2 7 2" xfId="2012" xr:uid="{00000000-0005-0000-0000-000000070000}"/>
    <cellStyle name="40% - Accent4 2 7 3" xfId="2013" xr:uid="{00000000-0005-0000-0000-000001070000}"/>
    <cellStyle name="40% - Accent4 2 8" xfId="2014" xr:uid="{00000000-0005-0000-0000-000002070000}"/>
    <cellStyle name="40% - Accent4 2 8 2" xfId="2015" xr:uid="{00000000-0005-0000-0000-000003070000}"/>
    <cellStyle name="40% - Accent4 2 8 3" xfId="2016" xr:uid="{00000000-0005-0000-0000-000004070000}"/>
    <cellStyle name="40% - Accent4 2 9" xfId="2017" xr:uid="{00000000-0005-0000-0000-000005070000}"/>
    <cellStyle name="40% - Accent4 20" xfId="2018" xr:uid="{00000000-0005-0000-0000-000006070000}"/>
    <cellStyle name="40% - Accent4 21" xfId="2019" xr:uid="{00000000-0005-0000-0000-000007070000}"/>
    <cellStyle name="40% - Accent4 22" xfId="2020" xr:uid="{00000000-0005-0000-0000-000008070000}"/>
    <cellStyle name="40% - Accent4 23" xfId="2021" xr:uid="{00000000-0005-0000-0000-000009070000}"/>
    <cellStyle name="40% - Accent4 24" xfId="2022" xr:uid="{00000000-0005-0000-0000-00000A070000}"/>
    <cellStyle name="40% - Accent4 25" xfId="2023" xr:uid="{00000000-0005-0000-0000-00000B070000}"/>
    <cellStyle name="40% - Accent4 26" xfId="2024" xr:uid="{00000000-0005-0000-0000-00000C070000}"/>
    <cellStyle name="40% - Accent4 27" xfId="2025" xr:uid="{00000000-0005-0000-0000-00000D070000}"/>
    <cellStyle name="40% - Accent4 28" xfId="2026" xr:uid="{00000000-0005-0000-0000-00000E070000}"/>
    <cellStyle name="40% - Accent4 29" xfId="2027" xr:uid="{00000000-0005-0000-0000-00000F070000}"/>
    <cellStyle name="40% - Accent4 3" xfId="2028" xr:uid="{00000000-0005-0000-0000-000010070000}"/>
    <cellStyle name="40% - Accent4 3 2" xfId="2029" xr:uid="{00000000-0005-0000-0000-000011070000}"/>
    <cellStyle name="40% - Accent4 3 2 2" xfId="2030" xr:uid="{00000000-0005-0000-0000-000012070000}"/>
    <cellStyle name="40% - Accent4 3 3" xfId="2031" xr:uid="{00000000-0005-0000-0000-000013070000}"/>
    <cellStyle name="40% - Accent4 3 4" xfId="2032" xr:uid="{00000000-0005-0000-0000-000014070000}"/>
    <cellStyle name="40% - Accent4 30" xfId="2033" xr:uid="{00000000-0005-0000-0000-000015070000}"/>
    <cellStyle name="40% - Accent4 4" xfId="2034" xr:uid="{00000000-0005-0000-0000-000016070000}"/>
    <cellStyle name="40% - Accent4 4 2" xfId="2035" xr:uid="{00000000-0005-0000-0000-000017070000}"/>
    <cellStyle name="40% - Accent4 4 2 2" xfId="2036" xr:uid="{00000000-0005-0000-0000-000018070000}"/>
    <cellStyle name="40% - Accent4 4 3" xfId="2037" xr:uid="{00000000-0005-0000-0000-000019070000}"/>
    <cellStyle name="40% - Accent4 4 4" xfId="2038" xr:uid="{00000000-0005-0000-0000-00001A070000}"/>
    <cellStyle name="40% - Accent4 5" xfId="2039" xr:uid="{00000000-0005-0000-0000-00001B070000}"/>
    <cellStyle name="40% - Accent4 5 2" xfId="2040" xr:uid="{00000000-0005-0000-0000-00001C070000}"/>
    <cellStyle name="40% - Accent4 5 2 2" xfId="2041" xr:uid="{00000000-0005-0000-0000-00001D070000}"/>
    <cellStyle name="40% - Accent4 5 3" xfId="2042" xr:uid="{00000000-0005-0000-0000-00001E070000}"/>
    <cellStyle name="40% - Accent4 5 4" xfId="2043" xr:uid="{00000000-0005-0000-0000-00001F070000}"/>
    <cellStyle name="40% - Accent4 6" xfId="2044" xr:uid="{00000000-0005-0000-0000-000020070000}"/>
    <cellStyle name="40% - Accent4 6 2" xfId="2045" xr:uid="{00000000-0005-0000-0000-000021070000}"/>
    <cellStyle name="40% - Accent4 6 2 2" xfId="2046" xr:uid="{00000000-0005-0000-0000-000022070000}"/>
    <cellStyle name="40% - Accent4 6 3" xfId="2047" xr:uid="{00000000-0005-0000-0000-000023070000}"/>
    <cellStyle name="40% - Accent4 6 3 2" xfId="2048" xr:uid="{00000000-0005-0000-0000-000024070000}"/>
    <cellStyle name="40% - Accent4 6 4" xfId="2049" xr:uid="{00000000-0005-0000-0000-000025070000}"/>
    <cellStyle name="40% - Accent4 6 5" xfId="2050" xr:uid="{00000000-0005-0000-0000-000026070000}"/>
    <cellStyle name="40% - Accent4 6 6" xfId="2051" xr:uid="{00000000-0005-0000-0000-000027070000}"/>
    <cellStyle name="40% - Accent4 7" xfId="2052" xr:uid="{00000000-0005-0000-0000-000028070000}"/>
    <cellStyle name="40% - Accent4 7 10" xfId="2053" xr:uid="{00000000-0005-0000-0000-000029070000}"/>
    <cellStyle name="40% - Accent4 7 10 2" xfId="2054" xr:uid="{00000000-0005-0000-0000-00002A070000}"/>
    <cellStyle name="40% - Accent4 7 11" xfId="2055" xr:uid="{00000000-0005-0000-0000-00002B070000}"/>
    <cellStyle name="40% - Accent4 7 11 2" xfId="2056" xr:uid="{00000000-0005-0000-0000-00002C070000}"/>
    <cellStyle name="40% - Accent4 7 12" xfId="2057" xr:uid="{00000000-0005-0000-0000-00002D070000}"/>
    <cellStyle name="40% - Accent4 7 13" xfId="2058" xr:uid="{00000000-0005-0000-0000-00002E070000}"/>
    <cellStyle name="40% - Accent4 7 2" xfId="2059" xr:uid="{00000000-0005-0000-0000-00002F070000}"/>
    <cellStyle name="40% - Accent4 7 2 2" xfId="2060" xr:uid="{00000000-0005-0000-0000-000030070000}"/>
    <cellStyle name="40% - Accent4 7 3" xfId="2061" xr:uid="{00000000-0005-0000-0000-000031070000}"/>
    <cellStyle name="40% - Accent4 7 3 2" xfId="2062" xr:uid="{00000000-0005-0000-0000-000032070000}"/>
    <cellStyle name="40% - Accent4 7 4" xfId="2063" xr:uid="{00000000-0005-0000-0000-000033070000}"/>
    <cellStyle name="40% - Accent4 7 4 2" xfId="2064" xr:uid="{00000000-0005-0000-0000-000034070000}"/>
    <cellStyle name="40% - Accent4 7 5" xfId="2065" xr:uid="{00000000-0005-0000-0000-000035070000}"/>
    <cellStyle name="40% - Accent4 7 5 2" xfId="2066" xr:uid="{00000000-0005-0000-0000-000036070000}"/>
    <cellStyle name="40% - Accent4 7 6" xfId="2067" xr:uid="{00000000-0005-0000-0000-000037070000}"/>
    <cellStyle name="40% - Accent4 7 6 2" xfId="2068" xr:uid="{00000000-0005-0000-0000-000038070000}"/>
    <cellStyle name="40% - Accent4 7 7" xfId="2069" xr:uid="{00000000-0005-0000-0000-000039070000}"/>
    <cellStyle name="40% - Accent4 7 7 2" xfId="2070" xr:uid="{00000000-0005-0000-0000-00003A070000}"/>
    <cellStyle name="40% - Accent4 7 8" xfId="2071" xr:uid="{00000000-0005-0000-0000-00003B070000}"/>
    <cellStyle name="40% - Accent4 7 8 2" xfId="2072" xr:uid="{00000000-0005-0000-0000-00003C070000}"/>
    <cellStyle name="40% - Accent4 7 9" xfId="2073" xr:uid="{00000000-0005-0000-0000-00003D070000}"/>
    <cellStyle name="40% - Accent4 7 9 2" xfId="2074" xr:uid="{00000000-0005-0000-0000-00003E070000}"/>
    <cellStyle name="40% - Accent4 8" xfId="2075" xr:uid="{00000000-0005-0000-0000-00003F070000}"/>
    <cellStyle name="40% - Accent4 8 2" xfId="2076" xr:uid="{00000000-0005-0000-0000-000040070000}"/>
    <cellStyle name="40% - Accent4 8 3" xfId="2077" xr:uid="{00000000-0005-0000-0000-000041070000}"/>
    <cellStyle name="40% - Accent4 9" xfId="2078" xr:uid="{00000000-0005-0000-0000-000042070000}"/>
    <cellStyle name="40% - Accent4 9 2" xfId="2079" xr:uid="{00000000-0005-0000-0000-000043070000}"/>
    <cellStyle name="40% - Accent4 9 3" xfId="2080" xr:uid="{00000000-0005-0000-0000-000044070000}"/>
    <cellStyle name="40% - Accent5 10" xfId="2081" xr:uid="{00000000-0005-0000-0000-000045070000}"/>
    <cellStyle name="40% - Accent5 10 2" xfId="2082" xr:uid="{00000000-0005-0000-0000-000046070000}"/>
    <cellStyle name="40% - Accent5 10 3" xfId="2083" xr:uid="{00000000-0005-0000-0000-000047070000}"/>
    <cellStyle name="40% - Accent5 11" xfId="2084" xr:uid="{00000000-0005-0000-0000-000048070000}"/>
    <cellStyle name="40% - Accent5 11 2" xfId="2085" xr:uid="{00000000-0005-0000-0000-000049070000}"/>
    <cellStyle name="40% - Accent5 11 3" xfId="2086" xr:uid="{00000000-0005-0000-0000-00004A070000}"/>
    <cellStyle name="40% - Accent5 12" xfId="2087" xr:uid="{00000000-0005-0000-0000-00004B070000}"/>
    <cellStyle name="40% - Accent5 12 10" xfId="2088" xr:uid="{00000000-0005-0000-0000-00004C070000}"/>
    <cellStyle name="40% - Accent5 12 10 2" xfId="2089" xr:uid="{00000000-0005-0000-0000-00004D070000}"/>
    <cellStyle name="40% - Accent5 12 11" xfId="2090" xr:uid="{00000000-0005-0000-0000-00004E070000}"/>
    <cellStyle name="40% - Accent5 12 11 2" xfId="2091" xr:uid="{00000000-0005-0000-0000-00004F070000}"/>
    <cellStyle name="40% - Accent5 12 12" xfId="2092" xr:uid="{00000000-0005-0000-0000-000050070000}"/>
    <cellStyle name="40% - Accent5 12 12 2" xfId="2093" xr:uid="{00000000-0005-0000-0000-000051070000}"/>
    <cellStyle name="40% - Accent5 12 13" xfId="2094" xr:uid="{00000000-0005-0000-0000-000052070000}"/>
    <cellStyle name="40% - Accent5 12 13 2" xfId="2095" xr:uid="{00000000-0005-0000-0000-000053070000}"/>
    <cellStyle name="40% - Accent5 12 14" xfId="2096" xr:uid="{00000000-0005-0000-0000-000054070000}"/>
    <cellStyle name="40% - Accent5 12 14 2" xfId="2097" xr:uid="{00000000-0005-0000-0000-000055070000}"/>
    <cellStyle name="40% - Accent5 12 15" xfId="2098" xr:uid="{00000000-0005-0000-0000-000056070000}"/>
    <cellStyle name="40% - Accent5 12 15 2" xfId="2099" xr:uid="{00000000-0005-0000-0000-000057070000}"/>
    <cellStyle name="40% - Accent5 12 16" xfId="2100" xr:uid="{00000000-0005-0000-0000-000058070000}"/>
    <cellStyle name="40% - Accent5 12 16 2" xfId="2101" xr:uid="{00000000-0005-0000-0000-000059070000}"/>
    <cellStyle name="40% - Accent5 12 17" xfId="2102" xr:uid="{00000000-0005-0000-0000-00005A070000}"/>
    <cellStyle name="40% - Accent5 12 17 2" xfId="2103" xr:uid="{00000000-0005-0000-0000-00005B070000}"/>
    <cellStyle name="40% - Accent5 12 18" xfId="2104" xr:uid="{00000000-0005-0000-0000-00005C070000}"/>
    <cellStyle name="40% - Accent5 12 18 2" xfId="2105" xr:uid="{00000000-0005-0000-0000-00005D070000}"/>
    <cellStyle name="40% - Accent5 12 19" xfId="2106" xr:uid="{00000000-0005-0000-0000-00005E070000}"/>
    <cellStyle name="40% - Accent5 12 19 2" xfId="2107" xr:uid="{00000000-0005-0000-0000-00005F070000}"/>
    <cellStyle name="40% - Accent5 12 2" xfId="2108" xr:uid="{00000000-0005-0000-0000-000060070000}"/>
    <cellStyle name="40% - Accent5 12 2 2" xfId="2109" xr:uid="{00000000-0005-0000-0000-000061070000}"/>
    <cellStyle name="40% - Accent5 12 20" xfId="2110" xr:uid="{00000000-0005-0000-0000-000062070000}"/>
    <cellStyle name="40% - Accent5 12 20 2" xfId="2111" xr:uid="{00000000-0005-0000-0000-000063070000}"/>
    <cellStyle name="40% - Accent5 12 21" xfId="2112" xr:uid="{00000000-0005-0000-0000-000064070000}"/>
    <cellStyle name="40% - Accent5 12 21 2" xfId="2113" xr:uid="{00000000-0005-0000-0000-000065070000}"/>
    <cellStyle name="40% - Accent5 12 22" xfId="2114" xr:uid="{00000000-0005-0000-0000-000066070000}"/>
    <cellStyle name="40% - Accent5 12 22 2" xfId="2115" xr:uid="{00000000-0005-0000-0000-000067070000}"/>
    <cellStyle name="40% - Accent5 12 23" xfId="2116" xr:uid="{00000000-0005-0000-0000-000068070000}"/>
    <cellStyle name="40% - Accent5 12 23 2" xfId="2117" xr:uid="{00000000-0005-0000-0000-000069070000}"/>
    <cellStyle name="40% - Accent5 12 24" xfId="2118" xr:uid="{00000000-0005-0000-0000-00006A070000}"/>
    <cellStyle name="40% - Accent5 12 24 2" xfId="2119" xr:uid="{00000000-0005-0000-0000-00006B070000}"/>
    <cellStyle name="40% - Accent5 12 25" xfId="2120" xr:uid="{00000000-0005-0000-0000-00006C070000}"/>
    <cellStyle name="40% - Accent5 12 25 2" xfId="2121" xr:uid="{00000000-0005-0000-0000-00006D070000}"/>
    <cellStyle name="40% - Accent5 12 26" xfId="2122" xr:uid="{00000000-0005-0000-0000-00006E070000}"/>
    <cellStyle name="40% - Accent5 12 26 2" xfId="2123" xr:uid="{00000000-0005-0000-0000-00006F070000}"/>
    <cellStyle name="40% - Accent5 12 27" xfId="2124" xr:uid="{00000000-0005-0000-0000-000070070000}"/>
    <cellStyle name="40% - Accent5 12 27 2" xfId="2125" xr:uid="{00000000-0005-0000-0000-000071070000}"/>
    <cellStyle name="40% - Accent5 12 28" xfId="2126" xr:uid="{00000000-0005-0000-0000-000072070000}"/>
    <cellStyle name="40% - Accent5 12 28 2" xfId="2127" xr:uid="{00000000-0005-0000-0000-000073070000}"/>
    <cellStyle name="40% - Accent5 12 29" xfId="2128" xr:uid="{00000000-0005-0000-0000-000074070000}"/>
    <cellStyle name="40% - Accent5 12 29 2" xfId="2129" xr:uid="{00000000-0005-0000-0000-000075070000}"/>
    <cellStyle name="40% - Accent5 12 3" xfId="2130" xr:uid="{00000000-0005-0000-0000-000076070000}"/>
    <cellStyle name="40% - Accent5 12 3 2" xfId="2131" xr:uid="{00000000-0005-0000-0000-000077070000}"/>
    <cellStyle name="40% - Accent5 12 30" xfId="2132" xr:uid="{00000000-0005-0000-0000-000078070000}"/>
    <cellStyle name="40% - Accent5 12 30 2" xfId="2133" xr:uid="{00000000-0005-0000-0000-000079070000}"/>
    <cellStyle name="40% - Accent5 12 31" xfId="2134" xr:uid="{00000000-0005-0000-0000-00007A070000}"/>
    <cellStyle name="40% - Accent5 12 4" xfId="2135" xr:uid="{00000000-0005-0000-0000-00007B070000}"/>
    <cellStyle name="40% - Accent5 12 4 2" xfId="2136" xr:uid="{00000000-0005-0000-0000-00007C070000}"/>
    <cellStyle name="40% - Accent5 12 5" xfId="2137" xr:uid="{00000000-0005-0000-0000-00007D070000}"/>
    <cellStyle name="40% - Accent5 12 5 2" xfId="2138" xr:uid="{00000000-0005-0000-0000-00007E070000}"/>
    <cellStyle name="40% - Accent5 12 6" xfId="2139" xr:uid="{00000000-0005-0000-0000-00007F070000}"/>
    <cellStyle name="40% - Accent5 12 6 2" xfId="2140" xr:uid="{00000000-0005-0000-0000-000080070000}"/>
    <cellStyle name="40% - Accent5 12 7" xfId="2141" xr:uid="{00000000-0005-0000-0000-000081070000}"/>
    <cellStyle name="40% - Accent5 12 7 2" xfId="2142" xr:uid="{00000000-0005-0000-0000-000082070000}"/>
    <cellStyle name="40% - Accent5 12 8" xfId="2143" xr:uid="{00000000-0005-0000-0000-000083070000}"/>
    <cellStyle name="40% - Accent5 12 8 2" xfId="2144" xr:uid="{00000000-0005-0000-0000-000084070000}"/>
    <cellStyle name="40% - Accent5 12 9" xfId="2145" xr:uid="{00000000-0005-0000-0000-000085070000}"/>
    <cellStyle name="40% - Accent5 12 9 2" xfId="2146" xr:uid="{00000000-0005-0000-0000-000086070000}"/>
    <cellStyle name="40% - Accent5 13" xfId="2147" xr:uid="{00000000-0005-0000-0000-000087070000}"/>
    <cellStyle name="40% - Accent5 13 2" xfId="2148" xr:uid="{00000000-0005-0000-0000-000088070000}"/>
    <cellStyle name="40% - Accent5 14" xfId="2149" xr:uid="{00000000-0005-0000-0000-000089070000}"/>
    <cellStyle name="40% - Accent5 14 2" xfId="2150" xr:uid="{00000000-0005-0000-0000-00008A070000}"/>
    <cellStyle name="40% - Accent5 15" xfId="2151" xr:uid="{00000000-0005-0000-0000-00008B070000}"/>
    <cellStyle name="40% - Accent5 15 2" xfId="2152" xr:uid="{00000000-0005-0000-0000-00008C070000}"/>
    <cellStyle name="40% - Accent5 16" xfId="2153" xr:uid="{00000000-0005-0000-0000-00008D070000}"/>
    <cellStyle name="40% - Accent5 16 2" xfId="2154" xr:uid="{00000000-0005-0000-0000-00008E070000}"/>
    <cellStyle name="40% - Accent5 17" xfId="2155" xr:uid="{00000000-0005-0000-0000-00008F070000}"/>
    <cellStyle name="40% - Accent5 18" xfId="2156" xr:uid="{00000000-0005-0000-0000-000090070000}"/>
    <cellStyle name="40% - Accent5 19" xfId="2157" xr:uid="{00000000-0005-0000-0000-000091070000}"/>
    <cellStyle name="40% - Accent5 2" xfId="2158" xr:uid="{00000000-0005-0000-0000-000092070000}"/>
    <cellStyle name="40% - Accent5 2 10" xfId="2159" xr:uid="{00000000-0005-0000-0000-000093070000}"/>
    <cellStyle name="40% - Accent5 2 10 2" xfId="2160" xr:uid="{00000000-0005-0000-0000-000094070000}"/>
    <cellStyle name="40% - Accent5 2 11" xfId="2161" xr:uid="{00000000-0005-0000-0000-000095070000}"/>
    <cellStyle name="40% - Accent5 2 11 2" xfId="2162" xr:uid="{00000000-0005-0000-0000-000096070000}"/>
    <cellStyle name="40% - Accent5 2 12" xfId="2163" xr:uid="{00000000-0005-0000-0000-000097070000}"/>
    <cellStyle name="40% - Accent5 2 13" xfId="2164" xr:uid="{00000000-0005-0000-0000-000098070000}"/>
    <cellStyle name="40% - Accent5 2 14" xfId="2165" xr:uid="{00000000-0005-0000-0000-000099070000}"/>
    <cellStyle name="40% - Accent5 2 15" xfId="2166" xr:uid="{00000000-0005-0000-0000-00009A070000}"/>
    <cellStyle name="40% - Accent5 2 16" xfId="2167" xr:uid="{00000000-0005-0000-0000-00009B070000}"/>
    <cellStyle name="40% - Accent5 2 17" xfId="2168" xr:uid="{00000000-0005-0000-0000-00009C070000}"/>
    <cellStyle name="40% - Accent5 2 18" xfId="2169" xr:uid="{00000000-0005-0000-0000-00009D070000}"/>
    <cellStyle name="40% - Accent5 2 19" xfId="2170" xr:uid="{00000000-0005-0000-0000-00009E070000}"/>
    <cellStyle name="40% - Accent5 2 2" xfId="2171" xr:uid="{00000000-0005-0000-0000-00009F070000}"/>
    <cellStyle name="40% - Accent5 2 2 2" xfId="2172" xr:uid="{00000000-0005-0000-0000-0000A0070000}"/>
    <cellStyle name="40% - Accent5 2 2 3" xfId="2173" xr:uid="{00000000-0005-0000-0000-0000A1070000}"/>
    <cellStyle name="40% - Accent5 2 20" xfId="2174" xr:uid="{00000000-0005-0000-0000-0000A2070000}"/>
    <cellStyle name="40% - Accent5 2 21" xfId="2175" xr:uid="{00000000-0005-0000-0000-0000A3070000}"/>
    <cellStyle name="40% - Accent5 2 22" xfId="2176" xr:uid="{00000000-0005-0000-0000-0000A4070000}"/>
    <cellStyle name="40% - Accent5 2 23" xfId="2177" xr:uid="{00000000-0005-0000-0000-0000A5070000}"/>
    <cellStyle name="40% - Accent5 2 24" xfId="2178" xr:uid="{00000000-0005-0000-0000-0000A6070000}"/>
    <cellStyle name="40% - Accent5 2 25" xfId="2179" xr:uid="{00000000-0005-0000-0000-0000A7070000}"/>
    <cellStyle name="40% - Accent5 2 3" xfId="2180" xr:uid="{00000000-0005-0000-0000-0000A8070000}"/>
    <cellStyle name="40% - Accent5 2 3 2" xfId="2181" xr:uid="{00000000-0005-0000-0000-0000A9070000}"/>
    <cellStyle name="40% - Accent5 2 3 3" xfId="2182" xr:uid="{00000000-0005-0000-0000-0000AA070000}"/>
    <cellStyle name="40% - Accent5 2 4" xfId="2183" xr:uid="{00000000-0005-0000-0000-0000AB070000}"/>
    <cellStyle name="40% - Accent5 2 4 2" xfId="2184" xr:uid="{00000000-0005-0000-0000-0000AC070000}"/>
    <cellStyle name="40% - Accent5 2 4 3" xfId="2185" xr:uid="{00000000-0005-0000-0000-0000AD070000}"/>
    <cellStyle name="40% - Accent5 2 5" xfId="2186" xr:uid="{00000000-0005-0000-0000-0000AE070000}"/>
    <cellStyle name="40% - Accent5 2 5 2" xfId="2187" xr:uid="{00000000-0005-0000-0000-0000AF070000}"/>
    <cellStyle name="40% - Accent5 2 5 3" xfId="2188" xr:uid="{00000000-0005-0000-0000-0000B0070000}"/>
    <cellStyle name="40% - Accent5 2 6" xfId="2189" xr:uid="{00000000-0005-0000-0000-0000B1070000}"/>
    <cellStyle name="40% - Accent5 2 6 2" xfId="2190" xr:uid="{00000000-0005-0000-0000-0000B2070000}"/>
    <cellStyle name="40% - Accent5 2 6 3" xfId="2191" xr:uid="{00000000-0005-0000-0000-0000B3070000}"/>
    <cellStyle name="40% - Accent5 2 7" xfId="2192" xr:uid="{00000000-0005-0000-0000-0000B4070000}"/>
    <cellStyle name="40% - Accent5 2 7 2" xfId="2193" xr:uid="{00000000-0005-0000-0000-0000B5070000}"/>
    <cellStyle name="40% - Accent5 2 7 3" xfId="2194" xr:uid="{00000000-0005-0000-0000-0000B6070000}"/>
    <cellStyle name="40% - Accent5 2 8" xfId="2195" xr:uid="{00000000-0005-0000-0000-0000B7070000}"/>
    <cellStyle name="40% - Accent5 2 8 2" xfId="2196" xr:uid="{00000000-0005-0000-0000-0000B8070000}"/>
    <cellStyle name="40% - Accent5 2 8 3" xfId="2197" xr:uid="{00000000-0005-0000-0000-0000B9070000}"/>
    <cellStyle name="40% - Accent5 2 9" xfId="2198" xr:uid="{00000000-0005-0000-0000-0000BA070000}"/>
    <cellStyle name="40% - Accent5 20" xfId="2199" xr:uid="{00000000-0005-0000-0000-0000BB070000}"/>
    <cellStyle name="40% - Accent5 21" xfId="2200" xr:uid="{00000000-0005-0000-0000-0000BC070000}"/>
    <cellStyle name="40% - Accent5 22" xfId="2201" xr:uid="{00000000-0005-0000-0000-0000BD070000}"/>
    <cellStyle name="40% - Accent5 23" xfId="2202" xr:uid="{00000000-0005-0000-0000-0000BE070000}"/>
    <cellStyle name="40% - Accent5 24" xfId="2203" xr:uid="{00000000-0005-0000-0000-0000BF070000}"/>
    <cellStyle name="40% - Accent5 25" xfId="2204" xr:uid="{00000000-0005-0000-0000-0000C0070000}"/>
    <cellStyle name="40% - Accent5 26" xfId="2205" xr:uid="{00000000-0005-0000-0000-0000C1070000}"/>
    <cellStyle name="40% - Accent5 27" xfId="2206" xr:uid="{00000000-0005-0000-0000-0000C2070000}"/>
    <cellStyle name="40% - Accent5 28" xfId="2207" xr:uid="{00000000-0005-0000-0000-0000C3070000}"/>
    <cellStyle name="40% - Accent5 29" xfId="2208" xr:uid="{00000000-0005-0000-0000-0000C4070000}"/>
    <cellStyle name="40% - Accent5 3" xfId="2209" xr:uid="{00000000-0005-0000-0000-0000C5070000}"/>
    <cellStyle name="40% - Accent5 3 2" xfId="2210" xr:uid="{00000000-0005-0000-0000-0000C6070000}"/>
    <cellStyle name="40% - Accent5 3 2 2" xfId="2211" xr:uid="{00000000-0005-0000-0000-0000C7070000}"/>
    <cellStyle name="40% - Accent5 3 3" xfId="2212" xr:uid="{00000000-0005-0000-0000-0000C8070000}"/>
    <cellStyle name="40% - Accent5 3 4" xfId="2213" xr:uid="{00000000-0005-0000-0000-0000C9070000}"/>
    <cellStyle name="40% - Accent5 30" xfId="2214" xr:uid="{00000000-0005-0000-0000-0000CA070000}"/>
    <cellStyle name="40% - Accent5 4" xfId="2215" xr:uid="{00000000-0005-0000-0000-0000CB070000}"/>
    <cellStyle name="40% - Accent5 4 2" xfId="2216" xr:uid="{00000000-0005-0000-0000-0000CC070000}"/>
    <cellStyle name="40% - Accent5 4 2 2" xfId="2217" xr:uid="{00000000-0005-0000-0000-0000CD070000}"/>
    <cellStyle name="40% - Accent5 4 3" xfId="2218" xr:uid="{00000000-0005-0000-0000-0000CE070000}"/>
    <cellStyle name="40% - Accent5 4 4" xfId="2219" xr:uid="{00000000-0005-0000-0000-0000CF070000}"/>
    <cellStyle name="40% - Accent5 5" xfId="2220" xr:uid="{00000000-0005-0000-0000-0000D0070000}"/>
    <cellStyle name="40% - Accent5 5 2" xfId="2221" xr:uid="{00000000-0005-0000-0000-0000D1070000}"/>
    <cellStyle name="40% - Accent5 5 2 2" xfId="2222" xr:uid="{00000000-0005-0000-0000-0000D2070000}"/>
    <cellStyle name="40% - Accent5 5 3" xfId="2223" xr:uid="{00000000-0005-0000-0000-0000D3070000}"/>
    <cellStyle name="40% - Accent5 5 4" xfId="2224" xr:uid="{00000000-0005-0000-0000-0000D4070000}"/>
    <cellStyle name="40% - Accent5 6" xfId="2225" xr:uid="{00000000-0005-0000-0000-0000D5070000}"/>
    <cellStyle name="40% - Accent5 6 2" xfId="2226" xr:uid="{00000000-0005-0000-0000-0000D6070000}"/>
    <cellStyle name="40% - Accent5 6 2 2" xfId="2227" xr:uid="{00000000-0005-0000-0000-0000D7070000}"/>
    <cellStyle name="40% - Accent5 6 3" xfId="2228" xr:uid="{00000000-0005-0000-0000-0000D8070000}"/>
    <cellStyle name="40% - Accent5 6 3 2" xfId="2229" xr:uid="{00000000-0005-0000-0000-0000D9070000}"/>
    <cellStyle name="40% - Accent5 6 4" xfId="2230" xr:uid="{00000000-0005-0000-0000-0000DA070000}"/>
    <cellStyle name="40% - Accent5 6 5" xfId="2231" xr:uid="{00000000-0005-0000-0000-0000DB070000}"/>
    <cellStyle name="40% - Accent5 6 6" xfId="2232" xr:uid="{00000000-0005-0000-0000-0000DC070000}"/>
    <cellStyle name="40% - Accent5 7" xfId="2233" xr:uid="{00000000-0005-0000-0000-0000DD070000}"/>
    <cellStyle name="40% - Accent5 7 10" xfId="2234" xr:uid="{00000000-0005-0000-0000-0000DE070000}"/>
    <cellStyle name="40% - Accent5 7 10 2" xfId="2235" xr:uid="{00000000-0005-0000-0000-0000DF070000}"/>
    <cellStyle name="40% - Accent5 7 11" xfId="2236" xr:uid="{00000000-0005-0000-0000-0000E0070000}"/>
    <cellStyle name="40% - Accent5 7 11 2" xfId="2237" xr:uid="{00000000-0005-0000-0000-0000E1070000}"/>
    <cellStyle name="40% - Accent5 7 12" xfId="2238" xr:uid="{00000000-0005-0000-0000-0000E2070000}"/>
    <cellStyle name="40% - Accent5 7 13" xfId="2239" xr:uid="{00000000-0005-0000-0000-0000E3070000}"/>
    <cellStyle name="40% - Accent5 7 2" xfId="2240" xr:uid="{00000000-0005-0000-0000-0000E4070000}"/>
    <cellStyle name="40% - Accent5 7 2 2" xfId="2241" xr:uid="{00000000-0005-0000-0000-0000E5070000}"/>
    <cellStyle name="40% - Accent5 7 3" xfId="2242" xr:uid="{00000000-0005-0000-0000-0000E6070000}"/>
    <cellStyle name="40% - Accent5 7 3 2" xfId="2243" xr:uid="{00000000-0005-0000-0000-0000E7070000}"/>
    <cellStyle name="40% - Accent5 7 4" xfId="2244" xr:uid="{00000000-0005-0000-0000-0000E8070000}"/>
    <cellStyle name="40% - Accent5 7 4 2" xfId="2245" xr:uid="{00000000-0005-0000-0000-0000E9070000}"/>
    <cellStyle name="40% - Accent5 7 5" xfId="2246" xr:uid="{00000000-0005-0000-0000-0000EA070000}"/>
    <cellStyle name="40% - Accent5 7 5 2" xfId="2247" xr:uid="{00000000-0005-0000-0000-0000EB070000}"/>
    <cellStyle name="40% - Accent5 7 6" xfId="2248" xr:uid="{00000000-0005-0000-0000-0000EC070000}"/>
    <cellStyle name="40% - Accent5 7 6 2" xfId="2249" xr:uid="{00000000-0005-0000-0000-0000ED070000}"/>
    <cellStyle name="40% - Accent5 7 7" xfId="2250" xr:uid="{00000000-0005-0000-0000-0000EE070000}"/>
    <cellStyle name="40% - Accent5 7 7 2" xfId="2251" xr:uid="{00000000-0005-0000-0000-0000EF070000}"/>
    <cellStyle name="40% - Accent5 7 8" xfId="2252" xr:uid="{00000000-0005-0000-0000-0000F0070000}"/>
    <cellStyle name="40% - Accent5 7 8 2" xfId="2253" xr:uid="{00000000-0005-0000-0000-0000F1070000}"/>
    <cellStyle name="40% - Accent5 7 9" xfId="2254" xr:uid="{00000000-0005-0000-0000-0000F2070000}"/>
    <cellStyle name="40% - Accent5 7 9 2" xfId="2255" xr:uid="{00000000-0005-0000-0000-0000F3070000}"/>
    <cellStyle name="40% - Accent5 8" xfId="2256" xr:uid="{00000000-0005-0000-0000-0000F4070000}"/>
    <cellStyle name="40% - Accent5 8 2" xfId="2257" xr:uid="{00000000-0005-0000-0000-0000F5070000}"/>
    <cellStyle name="40% - Accent5 8 3" xfId="2258" xr:uid="{00000000-0005-0000-0000-0000F6070000}"/>
    <cellStyle name="40% - Accent5 9" xfId="2259" xr:uid="{00000000-0005-0000-0000-0000F7070000}"/>
    <cellStyle name="40% - Accent5 9 2" xfId="2260" xr:uid="{00000000-0005-0000-0000-0000F8070000}"/>
    <cellStyle name="40% - Accent5 9 3" xfId="2261" xr:uid="{00000000-0005-0000-0000-0000F9070000}"/>
    <cellStyle name="40% - Accent6 10" xfId="2262" xr:uid="{00000000-0005-0000-0000-0000FA070000}"/>
    <cellStyle name="40% - Accent6 10 2" xfId="2263" xr:uid="{00000000-0005-0000-0000-0000FB070000}"/>
    <cellStyle name="40% - Accent6 10 3" xfId="2264" xr:uid="{00000000-0005-0000-0000-0000FC070000}"/>
    <cellStyle name="40% - Accent6 11" xfId="2265" xr:uid="{00000000-0005-0000-0000-0000FD070000}"/>
    <cellStyle name="40% - Accent6 11 2" xfId="2266" xr:uid="{00000000-0005-0000-0000-0000FE070000}"/>
    <cellStyle name="40% - Accent6 11 3" xfId="2267" xr:uid="{00000000-0005-0000-0000-0000FF070000}"/>
    <cellStyle name="40% - Accent6 12" xfId="2268" xr:uid="{00000000-0005-0000-0000-000000080000}"/>
    <cellStyle name="40% - Accent6 12 10" xfId="2269" xr:uid="{00000000-0005-0000-0000-000001080000}"/>
    <cellStyle name="40% - Accent6 12 10 2" xfId="2270" xr:uid="{00000000-0005-0000-0000-000002080000}"/>
    <cellStyle name="40% - Accent6 12 11" xfId="2271" xr:uid="{00000000-0005-0000-0000-000003080000}"/>
    <cellStyle name="40% - Accent6 12 11 2" xfId="2272" xr:uid="{00000000-0005-0000-0000-000004080000}"/>
    <cellStyle name="40% - Accent6 12 12" xfId="2273" xr:uid="{00000000-0005-0000-0000-000005080000}"/>
    <cellStyle name="40% - Accent6 12 12 2" xfId="2274" xr:uid="{00000000-0005-0000-0000-000006080000}"/>
    <cellStyle name="40% - Accent6 12 13" xfId="2275" xr:uid="{00000000-0005-0000-0000-000007080000}"/>
    <cellStyle name="40% - Accent6 12 13 2" xfId="2276" xr:uid="{00000000-0005-0000-0000-000008080000}"/>
    <cellStyle name="40% - Accent6 12 14" xfId="2277" xr:uid="{00000000-0005-0000-0000-000009080000}"/>
    <cellStyle name="40% - Accent6 12 14 2" xfId="2278" xr:uid="{00000000-0005-0000-0000-00000A080000}"/>
    <cellStyle name="40% - Accent6 12 15" xfId="2279" xr:uid="{00000000-0005-0000-0000-00000B080000}"/>
    <cellStyle name="40% - Accent6 12 15 2" xfId="2280" xr:uid="{00000000-0005-0000-0000-00000C080000}"/>
    <cellStyle name="40% - Accent6 12 16" xfId="2281" xr:uid="{00000000-0005-0000-0000-00000D080000}"/>
    <cellStyle name="40% - Accent6 12 16 2" xfId="2282" xr:uid="{00000000-0005-0000-0000-00000E080000}"/>
    <cellStyle name="40% - Accent6 12 17" xfId="2283" xr:uid="{00000000-0005-0000-0000-00000F080000}"/>
    <cellStyle name="40% - Accent6 12 17 2" xfId="2284" xr:uid="{00000000-0005-0000-0000-000010080000}"/>
    <cellStyle name="40% - Accent6 12 18" xfId="2285" xr:uid="{00000000-0005-0000-0000-000011080000}"/>
    <cellStyle name="40% - Accent6 12 18 2" xfId="2286" xr:uid="{00000000-0005-0000-0000-000012080000}"/>
    <cellStyle name="40% - Accent6 12 19" xfId="2287" xr:uid="{00000000-0005-0000-0000-000013080000}"/>
    <cellStyle name="40% - Accent6 12 19 2" xfId="2288" xr:uid="{00000000-0005-0000-0000-000014080000}"/>
    <cellStyle name="40% - Accent6 12 2" xfId="2289" xr:uid="{00000000-0005-0000-0000-000015080000}"/>
    <cellStyle name="40% - Accent6 12 2 2" xfId="2290" xr:uid="{00000000-0005-0000-0000-000016080000}"/>
    <cellStyle name="40% - Accent6 12 20" xfId="2291" xr:uid="{00000000-0005-0000-0000-000017080000}"/>
    <cellStyle name="40% - Accent6 12 20 2" xfId="2292" xr:uid="{00000000-0005-0000-0000-000018080000}"/>
    <cellStyle name="40% - Accent6 12 21" xfId="2293" xr:uid="{00000000-0005-0000-0000-000019080000}"/>
    <cellStyle name="40% - Accent6 12 21 2" xfId="2294" xr:uid="{00000000-0005-0000-0000-00001A080000}"/>
    <cellStyle name="40% - Accent6 12 22" xfId="2295" xr:uid="{00000000-0005-0000-0000-00001B080000}"/>
    <cellStyle name="40% - Accent6 12 22 2" xfId="2296" xr:uid="{00000000-0005-0000-0000-00001C080000}"/>
    <cellStyle name="40% - Accent6 12 23" xfId="2297" xr:uid="{00000000-0005-0000-0000-00001D080000}"/>
    <cellStyle name="40% - Accent6 12 23 2" xfId="2298" xr:uid="{00000000-0005-0000-0000-00001E080000}"/>
    <cellStyle name="40% - Accent6 12 24" xfId="2299" xr:uid="{00000000-0005-0000-0000-00001F080000}"/>
    <cellStyle name="40% - Accent6 12 24 2" xfId="2300" xr:uid="{00000000-0005-0000-0000-000020080000}"/>
    <cellStyle name="40% - Accent6 12 25" xfId="2301" xr:uid="{00000000-0005-0000-0000-000021080000}"/>
    <cellStyle name="40% - Accent6 12 25 2" xfId="2302" xr:uid="{00000000-0005-0000-0000-000022080000}"/>
    <cellStyle name="40% - Accent6 12 26" xfId="2303" xr:uid="{00000000-0005-0000-0000-000023080000}"/>
    <cellStyle name="40% - Accent6 12 26 2" xfId="2304" xr:uid="{00000000-0005-0000-0000-000024080000}"/>
    <cellStyle name="40% - Accent6 12 27" xfId="2305" xr:uid="{00000000-0005-0000-0000-000025080000}"/>
    <cellStyle name="40% - Accent6 12 27 2" xfId="2306" xr:uid="{00000000-0005-0000-0000-000026080000}"/>
    <cellStyle name="40% - Accent6 12 28" xfId="2307" xr:uid="{00000000-0005-0000-0000-000027080000}"/>
    <cellStyle name="40% - Accent6 12 28 2" xfId="2308" xr:uid="{00000000-0005-0000-0000-000028080000}"/>
    <cellStyle name="40% - Accent6 12 29" xfId="2309" xr:uid="{00000000-0005-0000-0000-000029080000}"/>
    <cellStyle name="40% - Accent6 12 29 2" xfId="2310" xr:uid="{00000000-0005-0000-0000-00002A080000}"/>
    <cellStyle name="40% - Accent6 12 3" xfId="2311" xr:uid="{00000000-0005-0000-0000-00002B080000}"/>
    <cellStyle name="40% - Accent6 12 3 2" xfId="2312" xr:uid="{00000000-0005-0000-0000-00002C080000}"/>
    <cellStyle name="40% - Accent6 12 30" xfId="2313" xr:uid="{00000000-0005-0000-0000-00002D080000}"/>
    <cellStyle name="40% - Accent6 12 30 2" xfId="2314" xr:uid="{00000000-0005-0000-0000-00002E080000}"/>
    <cellStyle name="40% - Accent6 12 31" xfId="2315" xr:uid="{00000000-0005-0000-0000-00002F080000}"/>
    <cellStyle name="40% - Accent6 12 4" xfId="2316" xr:uid="{00000000-0005-0000-0000-000030080000}"/>
    <cellStyle name="40% - Accent6 12 4 2" xfId="2317" xr:uid="{00000000-0005-0000-0000-000031080000}"/>
    <cellStyle name="40% - Accent6 12 5" xfId="2318" xr:uid="{00000000-0005-0000-0000-000032080000}"/>
    <cellStyle name="40% - Accent6 12 5 2" xfId="2319" xr:uid="{00000000-0005-0000-0000-000033080000}"/>
    <cellStyle name="40% - Accent6 12 6" xfId="2320" xr:uid="{00000000-0005-0000-0000-000034080000}"/>
    <cellStyle name="40% - Accent6 12 6 2" xfId="2321" xr:uid="{00000000-0005-0000-0000-000035080000}"/>
    <cellStyle name="40% - Accent6 12 7" xfId="2322" xr:uid="{00000000-0005-0000-0000-000036080000}"/>
    <cellStyle name="40% - Accent6 12 7 2" xfId="2323" xr:uid="{00000000-0005-0000-0000-000037080000}"/>
    <cellStyle name="40% - Accent6 12 8" xfId="2324" xr:uid="{00000000-0005-0000-0000-000038080000}"/>
    <cellStyle name="40% - Accent6 12 8 2" xfId="2325" xr:uid="{00000000-0005-0000-0000-000039080000}"/>
    <cellStyle name="40% - Accent6 12 9" xfId="2326" xr:uid="{00000000-0005-0000-0000-00003A080000}"/>
    <cellStyle name="40% - Accent6 12 9 2" xfId="2327" xr:uid="{00000000-0005-0000-0000-00003B080000}"/>
    <cellStyle name="40% - Accent6 13" xfId="2328" xr:uid="{00000000-0005-0000-0000-00003C080000}"/>
    <cellStyle name="40% - Accent6 13 2" xfId="2329" xr:uid="{00000000-0005-0000-0000-00003D080000}"/>
    <cellStyle name="40% - Accent6 14" xfId="2330" xr:uid="{00000000-0005-0000-0000-00003E080000}"/>
    <cellStyle name="40% - Accent6 14 2" xfId="2331" xr:uid="{00000000-0005-0000-0000-00003F080000}"/>
    <cellStyle name="40% - Accent6 15" xfId="2332" xr:uid="{00000000-0005-0000-0000-000040080000}"/>
    <cellStyle name="40% - Accent6 15 2" xfId="2333" xr:uid="{00000000-0005-0000-0000-000041080000}"/>
    <cellStyle name="40% - Accent6 16" xfId="2334" xr:uid="{00000000-0005-0000-0000-000042080000}"/>
    <cellStyle name="40% - Accent6 16 2" xfId="2335" xr:uid="{00000000-0005-0000-0000-000043080000}"/>
    <cellStyle name="40% - Accent6 17" xfId="2336" xr:uid="{00000000-0005-0000-0000-000044080000}"/>
    <cellStyle name="40% - Accent6 18" xfId="2337" xr:uid="{00000000-0005-0000-0000-000045080000}"/>
    <cellStyle name="40% - Accent6 19" xfId="2338" xr:uid="{00000000-0005-0000-0000-000046080000}"/>
    <cellStyle name="40% - Accent6 2" xfId="2339" xr:uid="{00000000-0005-0000-0000-000047080000}"/>
    <cellStyle name="40% - Accent6 2 10" xfId="2340" xr:uid="{00000000-0005-0000-0000-000048080000}"/>
    <cellStyle name="40% - Accent6 2 10 2" xfId="2341" xr:uid="{00000000-0005-0000-0000-000049080000}"/>
    <cellStyle name="40% - Accent6 2 11" xfId="2342" xr:uid="{00000000-0005-0000-0000-00004A080000}"/>
    <cellStyle name="40% - Accent6 2 11 2" xfId="2343" xr:uid="{00000000-0005-0000-0000-00004B080000}"/>
    <cellStyle name="40% - Accent6 2 12" xfId="2344" xr:uid="{00000000-0005-0000-0000-00004C080000}"/>
    <cellStyle name="40% - Accent6 2 13" xfId="2345" xr:uid="{00000000-0005-0000-0000-00004D080000}"/>
    <cellStyle name="40% - Accent6 2 14" xfId="2346" xr:uid="{00000000-0005-0000-0000-00004E080000}"/>
    <cellStyle name="40% - Accent6 2 15" xfId="2347" xr:uid="{00000000-0005-0000-0000-00004F080000}"/>
    <cellStyle name="40% - Accent6 2 16" xfId="2348" xr:uid="{00000000-0005-0000-0000-000050080000}"/>
    <cellStyle name="40% - Accent6 2 17" xfId="2349" xr:uid="{00000000-0005-0000-0000-000051080000}"/>
    <cellStyle name="40% - Accent6 2 18" xfId="2350" xr:uid="{00000000-0005-0000-0000-000052080000}"/>
    <cellStyle name="40% - Accent6 2 19" xfId="2351" xr:uid="{00000000-0005-0000-0000-000053080000}"/>
    <cellStyle name="40% - Accent6 2 2" xfId="2352" xr:uid="{00000000-0005-0000-0000-000054080000}"/>
    <cellStyle name="40% - Accent6 2 2 2" xfId="2353" xr:uid="{00000000-0005-0000-0000-000055080000}"/>
    <cellStyle name="40% - Accent6 2 2 3" xfId="2354" xr:uid="{00000000-0005-0000-0000-000056080000}"/>
    <cellStyle name="40% - Accent6 2 20" xfId="2355" xr:uid="{00000000-0005-0000-0000-000057080000}"/>
    <cellStyle name="40% - Accent6 2 21" xfId="2356" xr:uid="{00000000-0005-0000-0000-000058080000}"/>
    <cellStyle name="40% - Accent6 2 22" xfId="2357" xr:uid="{00000000-0005-0000-0000-000059080000}"/>
    <cellStyle name="40% - Accent6 2 23" xfId="2358" xr:uid="{00000000-0005-0000-0000-00005A080000}"/>
    <cellStyle name="40% - Accent6 2 24" xfId="2359" xr:uid="{00000000-0005-0000-0000-00005B080000}"/>
    <cellStyle name="40% - Accent6 2 25" xfId="2360" xr:uid="{00000000-0005-0000-0000-00005C080000}"/>
    <cellStyle name="40% - Accent6 2 3" xfId="2361" xr:uid="{00000000-0005-0000-0000-00005D080000}"/>
    <cellStyle name="40% - Accent6 2 3 2" xfId="2362" xr:uid="{00000000-0005-0000-0000-00005E080000}"/>
    <cellStyle name="40% - Accent6 2 3 3" xfId="2363" xr:uid="{00000000-0005-0000-0000-00005F080000}"/>
    <cellStyle name="40% - Accent6 2 4" xfId="2364" xr:uid="{00000000-0005-0000-0000-000060080000}"/>
    <cellStyle name="40% - Accent6 2 4 2" xfId="2365" xr:uid="{00000000-0005-0000-0000-000061080000}"/>
    <cellStyle name="40% - Accent6 2 4 3" xfId="2366" xr:uid="{00000000-0005-0000-0000-000062080000}"/>
    <cellStyle name="40% - Accent6 2 5" xfId="2367" xr:uid="{00000000-0005-0000-0000-000063080000}"/>
    <cellStyle name="40% - Accent6 2 5 2" xfId="2368" xr:uid="{00000000-0005-0000-0000-000064080000}"/>
    <cellStyle name="40% - Accent6 2 5 3" xfId="2369" xr:uid="{00000000-0005-0000-0000-000065080000}"/>
    <cellStyle name="40% - Accent6 2 6" xfId="2370" xr:uid="{00000000-0005-0000-0000-000066080000}"/>
    <cellStyle name="40% - Accent6 2 6 2" xfId="2371" xr:uid="{00000000-0005-0000-0000-000067080000}"/>
    <cellStyle name="40% - Accent6 2 6 3" xfId="2372" xr:uid="{00000000-0005-0000-0000-000068080000}"/>
    <cellStyle name="40% - Accent6 2 7" xfId="2373" xr:uid="{00000000-0005-0000-0000-000069080000}"/>
    <cellStyle name="40% - Accent6 2 7 2" xfId="2374" xr:uid="{00000000-0005-0000-0000-00006A080000}"/>
    <cellStyle name="40% - Accent6 2 7 3" xfId="2375" xr:uid="{00000000-0005-0000-0000-00006B080000}"/>
    <cellStyle name="40% - Accent6 2 8" xfId="2376" xr:uid="{00000000-0005-0000-0000-00006C080000}"/>
    <cellStyle name="40% - Accent6 2 8 2" xfId="2377" xr:uid="{00000000-0005-0000-0000-00006D080000}"/>
    <cellStyle name="40% - Accent6 2 8 3" xfId="2378" xr:uid="{00000000-0005-0000-0000-00006E080000}"/>
    <cellStyle name="40% - Accent6 2 9" xfId="2379" xr:uid="{00000000-0005-0000-0000-00006F080000}"/>
    <cellStyle name="40% - Accent6 20" xfId="2380" xr:uid="{00000000-0005-0000-0000-000070080000}"/>
    <cellStyle name="40% - Accent6 21" xfId="2381" xr:uid="{00000000-0005-0000-0000-000071080000}"/>
    <cellStyle name="40% - Accent6 22" xfId="2382" xr:uid="{00000000-0005-0000-0000-000072080000}"/>
    <cellStyle name="40% - Accent6 23" xfId="2383" xr:uid="{00000000-0005-0000-0000-000073080000}"/>
    <cellStyle name="40% - Accent6 24" xfId="2384" xr:uid="{00000000-0005-0000-0000-000074080000}"/>
    <cellStyle name="40% - Accent6 25" xfId="2385" xr:uid="{00000000-0005-0000-0000-000075080000}"/>
    <cellStyle name="40% - Accent6 26" xfId="2386" xr:uid="{00000000-0005-0000-0000-000076080000}"/>
    <cellStyle name="40% - Accent6 27" xfId="2387" xr:uid="{00000000-0005-0000-0000-000077080000}"/>
    <cellStyle name="40% - Accent6 28" xfId="2388" xr:uid="{00000000-0005-0000-0000-000078080000}"/>
    <cellStyle name="40% - Accent6 29" xfId="2389" xr:uid="{00000000-0005-0000-0000-000079080000}"/>
    <cellStyle name="40% - Accent6 3" xfId="2390" xr:uid="{00000000-0005-0000-0000-00007A080000}"/>
    <cellStyle name="40% - Accent6 3 2" xfId="2391" xr:uid="{00000000-0005-0000-0000-00007B080000}"/>
    <cellStyle name="40% - Accent6 3 2 2" xfId="2392" xr:uid="{00000000-0005-0000-0000-00007C080000}"/>
    <cellStyle name="40% - Accent6 3 3" xfId="2393" xr:uid="{00000000-0005-0000-0000-00007D080000}"/>
    <cellStyle name="40% - Accent6 3 4" xfId="2394" xr:uid="{00000000-0005-0000-0000-00007E080000}"/>
    <cellStyle name="40% - Accent6 30" xfId="2395" xr:uid="{00000000-0005-0000-0000-00007F080000}"/>
    <cellStyle name="40% - Accent6 4" xfId="2396" xr:uid="{00000000-0005-0000-0000-000080080000}"/>
    <cellStyle name="40% - Accent6 4 2" xfId="2397" xr:uid="{00000000-0005-0000-0000-000081080000}"/>
    <cellStyle name="40% - Accent6 4 2 2" xfId="2398" xr:uid="{00000000-0005-0000-0000-000082080000}"/>
    <cellStyle name="40% - Accent6 4 3" xfId="2399" xr:uid="{00000000-0005-0000-0000-000083080000}"/>
    <cellStyle name="40% - Accent6 4 4" xfId="2400" xr:uid="{00000000-0005-0000-0000-000084080000}"/>
    <cellStyle name="40% - Accent6 5" xfId="2401" xr:uid="{00000000-0005-0000-0000-000085080000}"/>
    <cellStyle name="40% - Accent6 5 2" xfId="2402" xr:uid="{00000000-0005-0000-0000-000086080000}"/>
    <cellStyle name="40% - Accent6 5 2 2" xfId="2403" xr:uid="{00000000-0005-0000-0000-000087080000}"/>
    <cellStyle name="40% - Accent6 5 3" xfId="2404" xr:uid="{00000000-0005-0000-0000-000088080000}"/>
    <cellStyle name="40% - Accent6 5 4" xfId="2405" xr:uid="{00000000-0005-0000-0000-000089080000}"/>
    <cellStyle name="40% - Accent6 6" xfId="2406" xr:uid="{00000000-0005-0000-0000-00008A080000}"/>
    <cellStyle name="40% - Accent6 6 2" xfId="2407" xr:uid="{00000000-0005-0000-0000-00008B080000}"/>
    <cellStyle name="40% - Accent6 6 2 2" xfId="2408" xr:uid="{00000000-0005-0000-0000-00008C080000}"/>
    <cellStyle name="40% - Accent6 6 3" xfId="2409" xr:uid="{00000000-0005-0000-0000-00008D080000}"/>
    <cellStyle name="40% - Accent6 6 3 2" xfId="2410" xr:uid="{00000000-0005-0000-0000-00008E080000}"/>
    <cellStyle name="40% - Accent6 6 4" xfId="2411" xr:uid="{00000000-0005-0000-0000-00008F080000}"/>
    <cellStyle name="40% - Accent6 6 5" xfId="2412" xr:uid="{00000000-0005-0000-0000-000090080000}"/>
    <cellStyle name="40% - Accent6 6 6" xfId="2413" xr:uid="{00000000-0005-0000-0000-000091080000}"/>
    <cellStyle name="40% - Accent6 7" xfId="2414" xr:uid="{00000000-0005-0000-0000-000092080000}"/>
    <cellStyle name="40% - Accent6 7 10" xfId="2415" xr:uid="{00000000-0005-0000-0000-000093080000}"/>
    <cellStyle name="40% - Accent6 7 10 2" xfId="2416" xr:uid="{00000000-0005-0000-0000-000094080000}"/>
    <cellStyle name="40% - Accent6 7 11" xfId="2417" xr:uid="{00000000-0005-0000-0000-000095080000}"/>
    <cellStyle name="40% - Accent6 7 11 2" xfId="2418" xr:uid="{00000000-0005-0000-0000-000096080000}"/>
    <cellStyle name="40% - Accent6 7 12" xfId="2419" xr:uid="{00000000-0005-0000-0000-000097080000}"/>
    <cellStyle name="40% - Accent6 7 13" xfId="2420" xr:uid="{00000000-0005-0000-0000-000098080000}"/>
    <cellStyle name="40% - Accent6 7 2" xfId="2421" xr:uid="{00000000-0005-0000-0000-000099080000}"/>
    <cellStyle name="40% - Accent6 7 2 2" xfId="2422" xr:uid="{00000000-0005-0000-0000-00009A080000}"/>
    <cellStyle name="40% - Accent6 7 3" xfId="2423" xr:uid="{00000000-0005-0000-0000-00009B080000}"/>
    <cellStyle name="40% - Accent6 7 3 2" xfId="2424" xr:uid="{00000000-0005-0000-0000-00009C080000}"/>
    <cellStyle name="40% - Accent6 7 4" xfId="2425" xr:uid="{00000000-0005-0000-0000-00009D080000}"/>
    <cellStyle name="40% - Accent6 7 4 2" xfId="2426" xr:uid="{00000000-0005-0000-0000-00009E080000}"/>
    <cellStyle name="40% - Accent6 7 5" xfId="2427" xr:uid="{00000000-0005-0000-0000-00009F080000}"/>
    <cellStyle name="40% - Accent6 7 5 2" xfId="2428" xr:uid="{00000000-0005-0000-0000-0000A0080000}"/>
    <cellStyle name="40% - Accent6 7 6" xfId="2429" xr:uid="{00000000-0005-0000-0000-0000A1080000}"/>
    <cellStyle name="40% - Accent6 7 6 2" xfId="2430" xr:uid="{00000000-0005-0000-0000-0000A2080000}"/>
    <cellStyle name="40% - Accent6 7 7" xfId="2431" xr:uid="{00000000-0005-0000-0000-0000A3080000}"/>
    <cellStyle name="40% - Accent6 7 7 2" xfId="2432" xr:uid="{00000000-0005-0000-0000-0000A4080000}"/>
    <cellStyle name="40% - Accent6 7 8" xfId="2433" xr:uid="{00000000-0005-0000-0000-0000A5080000}"/>
    <cellStyle name="40% - Accent6 7 8 2" xfId="2434" xr:uid="{00000000-0005-0000-0000-0000A6080000}"/>
    <cellStyle name="40% - Accent6 7 9" xfId="2435" xr:uid="{00000000-0005-0000-0000-0000A7080000}"/>
    <cellStyle name="40% - Accent6 7 9 2" xfId="2436" xr:uid="{00000000-0005-0000-0000-0000A8080000}"/>
    <cellStyle name="40% - Accent6 8" xfId="2437" xr:uid="{00000000-0005-0000-0000-0000A9080000}"/>
    <cellStyle name="40% - Accent6 8 2" xfId="2438" xr:uid="{00000000-0005-0000-0000-0000AA080000}"/>
    <cellStyle name="40% - Accent6 8 3" xfId="2439" xr:uid="{00000000-0005-0000-0000-0000AB080000}"/>
    <cellStyle name="40% - Accent6 9" xfId="2440" xr:uid="{00000000-0005-0000-0000-0000AC080000}"/>
    <cellStyle name="40% - Accent6 9 2" xfId="2441" xr:uid="{00000000-0005-0000-0000-0000AD080000}"/>
    <cellStyle name="40% - Accent6 9 3" xfId="2442" xr:uid="{00000000-0005-0000-0000-0000AE080000}"/>
    <cellStyle name="60% - Accent1 10" xfId="2443" xr:uid="{00000000-0005-0000-0000-0000AF080000}"/>
    <cellStyle name="60% - Accent1 10 2" xfId="2444" xr:uid="{00000000-0005-0000-0000-0000B0080000}"/>
    <cellStyle name="60% - Accent1 10 3" xfId="2445" xr:uid="{00000000-0005-0000-0000-0000B1080000}"/>
    <cellStyle name="60% - Accent1 11" xfId="2446" xr:uid="{00000000-0005-0000-0000-0000B2080000}"/>
    <cellStyle name="60% - Accent1 11 2" xfId="2447" xr:uid="{00000000-0005-0000-0000-0000B3080000}"/>
    <cellStyle name="60% - Accent1 11 3" xfId="2448" xr:uid="{00000000-0005-0000-0000-0000B4080000}"/>
    <cellStyle name="60% - Accent1 12" xfId="2449" xr:uid="{00000000-0005-0000-0000-0000B5080000}"/>
    <cellStyle name="60% - Accent1 12 10" xfId="2450" xr:uid="{00000000-0005-0000-0000-0000B6080000}"/>
    <cellStyle name="60% - Accent1 12 10 2" xfId="2451" xr:uid="{00000000-0005-0000-0000-0000B7080000}"/>
    <cellStyle name="60% - Accent1 12 11" xfId="2452" xr:uid="{00000000-0005-0000-0000-0000B8080000}"/>
    <cellStyle name="60% - Accent1 12 11 2" xfId="2453" xr:uid="{00000000-0005-0000-0000-0000B9080000}"/>
    <cellStyle name="60% - Accent1 12 12" xfId="2454" xr:uid="{00000000-0005-0000-0000-0000BA080000}"/>
    <cellStyle name="60% - Accent1 12 12 2" xfId="2455" xr:uid="{00000000-0005-0000-0000-0000BB080000}"/>
    <cellStyle name="60% - Accent1 12 13" xfId="2456" xr:uid="{00000000-0005-0000-0000-0000BC080000}"/>
    <cellStyle name="60% - Accent1 12 13 2" xfId="2457" xr:uid="{00000000-0005-0000-0000-0000BD080000}"/>
    <cellStyle name="60% - Accent1 12 14" xfId="2458" xr:uid="{00000000-0005-0000-0000-0000BE080000}"/>
    <cellStyle name="60% - Accent1 12 14 2" xfId="2459" xr:uid="{00000000-0005-0000-0000-0000BF080000}"/>
    <cellStyle name="60% - Accent1 12 15" xfId="2460" xr:uid="{00000000-0005-0000-0000-0000C0080000}"/>
    <cellStyle name="60% - Accent1 12 15 2" xfId="2461" xr:uid="{00000000-0005-0000-0000-0000C1080000}"/>
    <cellStyle name="60% - Accent1 12 16" xfId="2462" xr:uid="{00000000-0005-0000-0000-0000C2080000}"/>
    <cellStyle name="60% - Accent1 12 16 2" xfId="2463" xr:uid="{00000000-0005-0000-0000-0000C3080000}"/>
    <cellStyle name="60% - Accent1 12 17" xfId="2464" xr:uid="{00000000-0005-0000-0000-0000C4080000}"/>
    <cellStyle name="60% - Accent1 12 17 2" xfId="2465" xr:uid="{00000000-0005-0000-0000-0000C5080000}"/>
    <cellStyle name="60% - Accent1 12 18" xfId="2466" xr:uid="{00000000-0005-0000-0000-0000C6080000}"/>
    <cellStyle name="60% - Accent1 12 18 2" xfId="2467" xr:uid="{00000000-0005-0000-0000-0000C7080000}"/>
    <cellStyle name="60% - Accent1 12 19" xfId="2468" xr:uid="{00000000-0005-0000-0000-0000C8080000}"/>
    <cellStyle name="60% - Accent1 12 19 2" xfId="2469" xr:uid="{00000000-0005-0000-0000-0000C9080000}"/>
    <cellStyle name="60% - Accent1 12 2" xfId="2470" xr:uid="{00000000-0005-0000-0000-0000CA080000}"/>
    <cellStyle name="60% - Accent1 12 2 2" xfId="2471" xr:uid="{00000000-0005-0000-0000-0000CB080000}"/>
    <cellStyle name="60% - Accent1 12 20" xfId="2472" xr:uid="{00000000-0005-0000-0000-0000CC080000}"/>
    <cellStyle name="60% - Accent1 12 20 2" xfId="2473" xr:uid="{00000000-0005-0000-0000-0000CD080000}"/>
    <cellStyle name="60% - Accent1 12 21" xfId="2474" xr:uid="{00000000-0005-0000-0000-0000CE080000}"/>
    <cellStyle name="60% - Accent1 12 21 2" xfId="2475" xr:uid="{00000000-0005-0000-0000-0000CF080000}"/>
    <cellStyle name="60% - Accent1 12 22" xfId="2476" xr:uid="{00000000-0005-0000-0000-0000D0080000}"/>
    <cellStyle name="60% - Accent1 12 22 2" xfId="2477" xr:uid="{00000000-0005-0000-0000-0000D1080000}"/>
    <cellStyle name="60% - Accent1 12 23" xfId="2478" xr:uid="{00000000-0005-0000-0000-0000D2080000}"/>
    <cellStyle name="60% - Accent1 12 23 2" xfId="2479" xr:uid="{00000000-0005-0000-0000-0000D3080000}"/>
    <cellStyle name="60% - Accent1 12 24" xfId="2480" xr:uid="{00000000-0005-0000-0000-0000D4080000}"/>
    <cellStyle name="60% - Accent1 12 24 2" xfId="2481" xr:uid="{00000000-0005-0000-0000-0000D5080000}"/>
    <cellStyle name="60% - Accent1 12 25" xfId="2482" xr:uid="{00000000-0005-0000-0000-0000D6080000}"/>
    <cellStyle name="60% - Accent1 12 25 2" xfId="2483" xr:uid="{00000000-0005-0000-0000-0000D7080000}"/>
    <cellStyle name="60% - Accent1 12 26" xfId="2484" xr:uid="{00000000-0005-0000-0000-0000D8080000}"/>
    <cellStyle name="60% - Accent1 12 26 2" xfId="2485" xr:uid="{00000000-0005-0000-0000-0000D9080000}"/>
    <cellStyle name="60% - Accent1 12 27" xfId="2486" xr:uid="{00000000-0005-0000-0000-0000DA080000}"/>
    <cellStyle name="60% - Accent1 12 27 2" xfId="2487" xr:uid="{00000000-0005-0000-0000-0000DB080000}"/>
    <cellStyle name="60% - Accent1 12 28" xfId="2488" xr:uid="{00000000-0005-0000-0000-0000DC080000}"/>
    <cellStyle name="60% - Accent1 12 28 2" xfId="2489" xr:uid="{00000000-0005-0000-0000-0000DD080000}"/>
    <cellStyle name="60% - Accent1 12 29" xfId="2490" xr:uid="{00000000-0005-0000-0000-0000DE080000}"/>
    <cellStyle name="60% - Accent1 12 29 2" xfId="2491" xr:uid="{00000000-0005-0000-0000-0000DF080000}"/>
    <cellStyle name="60% - Accent1 12 3" xfId="2492" xr:uid="{00000000-0005-0000-0000-0000E0080000}"/>
    <cellStyle name="60% - Accent1 12 3 2" xfId="2493" xr:uid="{00000000-0005-0000-0000-0000E1080000}"/>
    <cellStyle name="60% - Accent1 12 30" xfId="2494" xr:uid="{00000000-0005-0000-0000-0000E2080000}"/>
    <cellStyle name="60% - Accent1 12 30 2" xfId="2495" xr:uid="{00000000-0005-0000-0000-0000E3080000}"/>
    <cellStyle name="60% - Accent1 12 31" xfId="2496" xr:uid="{00000000-0005-0000-0000-0000E4080000}"/>
    <cellStyle name="60% - Accent1 12 4" xfId="2497" xr:uid="{00000000-0005-0000-0000-0000E5080000}"/>
    <cellStyle name="60% - Accent1 12 4 2" xfId="2498" xr:uid="{00000000-0005-0000-0000-0000E6080000}"/>
    <cellStyle name="60% - Accent1 12 5" xfId="2499" xr:uid="{00000000-0005-0000-0000-0000E7080000}"/>
    <cellStyle name="60% - Accent1 12 5 2" xfId="2500" xr:uid="{00000000-0005-0000-0000-0000E8080000}"/>
    <cellStyle name="60% - Accent1 12 6" xfId="2501" xr:uid="{00000000-0005-0000-0000-0000E9080000}"/>
    <cellStyle name="60% - Accent1 12 6 2" xfId="2502" xr:uid="{00000000-0005-0000-0000-0000EA080000}"/>
    <cellStyle name="60% - Accent1 12 7" xfId="2503" xr:uid="{00000000-0005-0000-0000-0000EB080000}"/>
    <cellStyle name="60% - Accent1 12 7 2" xfId="2504" xr:uid="{00000000-0005-0000-0000-0000EC080000}"/>
    <cellStyle name="60% - Accent1 12 8" xfId="2505" xr:uid="{00000000-0005-0000-0000-0000ED080000}"/>
    <cellStyle name="60% - Accent1 12 8 2" xfId="2506" xr:uid="{00000000-0005-0000-0000-0000EE080000}"/>
    <cellStyle name="60% - Accent1 12 9" xfId="2507" xr:uid="{00000000-0005-0000-0000-0000EF080000}"/>
    <cellStyle name="60% - Accent1 12 9 2" xfId="2508" xr:uid="{00000000-0005-0000-0000-0000F0080000}"/>
    <cellStyle name="60% - Accent1 13" xfId="2509" xr:uid="{00000000-0005-0000-0000-0000F1080000}"/>
    <cellStyle name="60% - Accent1 13 2" xfId="2510" xr:uid="{00000000-0005-0000-0000-0000F2080000}"/>
    <cellStyle name="60% - Accent1 14" xfId="2511" xr:uid="{00000000-0005-0000-0000-0000F3080000}"/>
    <cellStyle name="60% - Accent1 14 2" xfId="2512" xr:uid="{00000000-0005-0000-0000-0000F4080000}"/>
    <cellStyle name="60% - Accent1 15" xfId="2513" xr:uid="{00000000-0005-0000-0000-0000F5080000}"/>
    <cellStyle name="60% - Accent1 15 2" xfId="2514" xr:uid="{00000000-0005-0000-0000-0000F6080000}"/>
    <cellStyle name="60% - Accent1 16" xfId="2515" xr:uid="{00000000-0005-0000-0000-0000F7080000}"/>
    <cellStyle name="60% - Accent1 16 2" xfId="2516" xr:uid="{00000000-0005-0000-0000-0000F8080000}"/>
    <cellStyle name="60% - Accent1 17" xfId="2517" xr:uid="{00000000-0005-0000-0000-0000F9080000}"/>
    <cellStyle name="60% - Accent1 18" xfId="2518" xr:uid="{00000000-0005-0000-0000-0000FA080000}"/>
    <cellStyle name="60% - Accent1 19" xfId="2519" xr:uid="{00000000-0005-0000-0000-0000FB080000}"/>
    <cellStyle name="60% - Accent1 2" xfId="2520" xr:uid="{00000000-0005-0000-0000-0000FC080000}"/>
    <cellStyle name="60% - Accent1 2 10" xfId="2521" xr:uid="{00000000-0005-0000-0000-0000FD080000}"/>
    <cellStyle name="60% - Accent1 2 10 2" xfId="2522" xr:uid="{00000000-0005-0000-0000-0000FE080000}"/>
    <cellStyle name="60% - Accent1 2 11" xfId="2523" xr:uid="{00000000-0005-0000-0000-0000FF080000}"/>
    <cellStyle name="60% - Accent1 2 11 2" xfId="2524" xr:uid="{00000000-0005-0000-0000-000000090000}"/>
    <cellStyle name="60% - Accent1 2 12" xfId="2525" xr:uid="{00000000-0005-0000-0000-000001090000}"/>
    <cellStyle name="60% - Accent1 2 13" xfId="2526" xr:uid="{00000000-0005-0000-0000-000002090000}"/>
    <cellStyle name="60% - Accent1 2 14" xfId="2527" xr:uid="{00000000-0005-0000-0000-000003090000}"/>
    <cellStyle name="60% - Accent1 2 15" xfId="2528" xr:uid="{00000000-0005-0000-0000-000004090000}"/>
    <cellStyle name="60% - Accent1 2 16" xfId="2529" xr:uid="{00000000-0005-0000-0000-000005090000}"/>
    <cellStyle name="60% - Accent1 2 17" xfId="2530" xr:uid="{00000000-0005-0000-0000-000006090000}"/>
    <cellStyle name="60% - Accent1 2 18" xfId="2531" xr:uid="{00000000-0005-0000-0000-000007090000}"/>
    <cellStyle name="60% - Accent1 2 19" xfId="2532" xr:uid="{00000000-0005-0000-0000-000008090000}"/>
    <cellStyle name="60% - Accent1 2 2" xfId="2533" xr:uid="{00000000-0005-0000-0000-000009090000}"/>
    <cellStyle name="60% - Accent1 2 2 2" xfId="2534" xr:uid="{00000000-0005-0000-0000-00000A090000}"/>
    <cellStyle name="60% - Accent1 2 2 3" xfId="2535" xr:uid="{00000000-0005-0000-0000-00000B090000}"/>
    <cellStyle name="60% - Accent1 2 20" xfId="2536" xr:uid="{00000000-0005-0000-0000-00000C090000}"/>
    <cellStyle name="60% - Accent1 2 21" xfId="2537" xr:uid="{00000000-0005-0000-0000-00000D090000}"/>
    <cellStyle name="60% - Accent1 2 22" xfId="2538" xr:uid="{00000000-0005-0000-0000-00000E090000}"/>
    <cellStyle name="60% - Accent1 2 23" xfId="2539" xr:uid="{00000000-0005-0000-0000-00000F090000}"/>
    <cellStyle name="60% - Accent1 2 24" xfId="2540" xr:uid="{00000000-0005-0000-0000-000010090000}"/>
    <cellStyle name="60% - Accent1 2 25" xfId="2541" xr:uid="{00000000-0005-0000-0000-000011090000}"/>
    <cellStyle name="60% - Accent1 2 3" xfId="2542" xr:uid="{00000000-0005-0000-0000-000012090000}"/>
    <cellStyle name="60% - Accent1 2 3 2" xfId="2543" xr:uid="{00000000-0005-0000-0000-000013090000}"/>
    <cellStyle name="60% - Accent1 2 3 3" xfId="2544" xr:uid="{00000000-0005-0000-0000-000014090000}"/>
    <cellStyle name="60% - Accent1 2 4" xfId="2545" xr:uid="{00000000-0005-0000-0000-000015090000}"/>
    <cellStyle name="60% - Accent1 2 4 2" xfId="2546" xr:uid="{00000000-0005-0000-0000-000016090000}"/>
    <cellStyle name="60% - Accent1 2 4 3" xfId="2547" xr:uid="{00000000-0005-0000-0000-000017090000}"/>
    <cellStyle name="60% - Accent1 2 5" xfId="2548" xr:uid="{00000000-0005-0000-0000-000018090000}"/>
    <cellStyle name="60% - Accent1 2 5 2" xfId="2549" xr:uid="{00000000-0005-0000-0000-000019090000}"/>
    <cellStyle name="60% - Accent1 2 5 3" xfId="2550" xr:uid="{00000000-0005-0000-0000-00001A090000}"/>
    <cellStyle name="60% - Accent1 2 6" xfId="2551" xr:uid="{00000000-0005-0000-0000-00001B090000}"/>
    <cellStyle name="60% - Accent1 2 6 2" xfId="2552" xr:uid="{00000000-0005-0000-0000-00001C090000}"/>
    <cellStyle name="60% - Accent1 2 6 3" xfId="2553" xr:uid="{00000000-0005-0000-0000-00001D090000}"/>
    <cellStyle name="60% - Accent1 2 7" xfId="2554" xr:uid="{00000000-0005-0000-0000-00001E090000}"/>
    <cellStyle name="60% - Accent1 2 7 2" xfId="2555" xr:uid="{00000000-0005-0000-0000-00001F090000}"/>
    <cellStyle name="60% - Accent1 2 7 3" xfId="2556" xr:uid="{00000000-0005-0000-0000-000020090000}"/>
    <cellStyle name="60% - Accent1 2 8" xfId="2557" xr:uid="{00000000-0005-0000-0000-000021090000}"/>
    <cellStyle name="60% - Accent1 2 8 2" xfId="2558" xr:uid="{00000000-0005-0000-0000-000022090000}"/>
    <cellStyle name="60% - Accent1 2 8 3" xfId="2559" xr:uid="{00000000-0005-0000-0000-000023090000}"/>
    <cellStyle name="60% - Accent1 2 9" xfId="2560" xr:uid="{00000000-0005-0000-0000-000024090000}"/>
    <cellStyle name="60% - Accent1 20" xfId="2561" xr:uid="{00000000-0005-0000-0000-000025090000}"/>
    <cellStyle name="60% - Accent1 21" xfId="2562" xr:uid="{00000000-0005-0000-0000-000026090000}"/>
    <cellStyle name="60% - Accent1 22" xfId="2563" xr:uid="{00000000-0005-0000-0000-000027090000}"/>
    <cellStyle name="60% - Accent1 23" xfId="2564" xr:uid="{00000000-0005-0000-0000-000028090000}"/>
    <cellStyle name="60% - Accent1 24" xfId="2565" xr:uid="{00000000-0005-0000-0000-000029090000}"/>
    <cellStyle name="60% - Accent1 25" xfId="2566" xr:uid="{00000000-0005-0000-0000-00002A090000}"/>
    <cellStyle name="60% - Accent1 26" xfId="2567" xr:uid="{00000000-0005-0000-0000-00002B090000}"/>
    <cellStyle name="60% - Accent1 27" xfId="2568" xr:uid="{00000000-0005-0000-0000-00002C090000}"/>
    <cellStyle name="60% - Accent1 28" xfId="2569" xr:uid="{00000000-0005-0000-0000-00002D090000}"/>
    <cellStyle name="60% - Accent1 29" xfId="2570" xr:uid="{00000000-0005-0000-0000-00002E090000}"/>
    <cellStyle name="60% - Accent1 3" xfId="2571" xr:uid="{00000000-0005-0000-0000-00002F090000}"/>
    <cellStyle name="60% - Accent1 3 2" xfId="2572" xr:uid="{00000000-0005-0000-0000-000030090000}"/>
    <cellStyle name="60% - Accent1 3 2 2" xfId="2573" xr:uid="{00000000-0005-0000-0000-000031090000}"/>
    <cellStyle name="60% - Accent1 3 3" xfId="2574" xr:uid="{00000000-0005-0000-0000-000032090000}"/>
    <cellStyle name="60% - Accent1 3 4" xfId="2575" xr:uid="{00000000-0005-0000-0000-000033090000}"/>
    <cellStyle name="60% - Accent1 30" xfId="2576" xr:uid="{00000000-0005-0000-0000-000034090000}"/>
    <cellStyle name="60% - Accent1 4" xfId="2577" xr:uid="{00000000-0005-0000-0000-000035090000}"/>
    <cellStyle name="60% - Accent1 4 2" xfId="2578" xr:uid="{00000000-0005-0000-0000-000036090000}"/>
    <cellStyle name="60% - Accent1 4 2 2" xfId="2579" xr:uid="{00000000-0005-0000-0000-000037090000}"/>
    <cellStyle name="60% - Accent1 4 3" xfId="2580" xr:uid="{00000000-0005-0000-0000-000038090000}"/>
    <cellStyle name="60% - Accent1 4 4" xfId="2581" xr:uid="{00000000-0005-0000-0000-000039090000}"/>
    <cellStyle name="60% - Accent1 5" xfId="2582" xr:uid="{00000000-0005-0000-0000-00003A090000}"/>
    <cellStyle name="60% - Accent1 5 2" xfId="2583" xr:uid="{00000000-0005-0000-0000-00003B090000}"/>
    <cellStyle name="60% - Accent1 5 2 2" xfId="2584" xr:uid="{00000000-0005-0000-0000-00003C090000}"/>
    <cellStyle name="60% - Accent1 5 3" xfId="2585" xr:uid="{00000000-0005-0000-0000-00003D090000}"/>
    <cellStyle name="60% - Accent1 5 4" xfId="2586" xr:uid="{00000000-0005-0000-0000-00003E090000}"/>
    <cellStyle name="60% - Accent1 6" xfId="2587" xr:uid="{00000000-0005-0000-0000-00003F090000}"/>
    <cellStyle name="60% - Accent1 6 2" xfId="2588" xr:uid="{00000000-0005-0000-0000-000040090000}"/>
    <cellStyle name="60% - Accent1 6 2 2" xfId="2589" xr:uid="{00000000-0005-0000-0000-000041090000}"/>
    <cellStyle name="60% - Accent1 6 3" xfId="2590" xr:uid="{00000000-0005-0000-0000-000042090000}"/>
    <cellStyle name="60% - Accent1 6 3 2" xfId="2591" xr:uid="{00000000-0005-0000-0000-000043090000}"/>
    <cellStyle name="60% - Accent1 6 4" xfId="2592" xr:uid="{00000000-0005-0000-0000-000044090000}"/>
    <cellStyle name="60% - Accent1 6 5" xfId="2593" xr:uid="{00000000-0005-0000-0000-000045090000}"/>
    <cellStyle name="60% - Accent1 6 6" xfId="2594" xr:uid="{00000000-0005-0000-0000-000046090000}"/>
    <cellStyle name="60% - Accent1 7" xfId="2595" xr:uid="{00000000-0005-0000-0000-000047090000}"/>
    <cellStyle name="60% - Accent1 7 10" xfId="2596" xr:uid="{00000000-0005-0000-0000-000048090000}"/>
    <cellStyle name="60% - Accent1 7 10 2" xfId="2597" xr:uid="{00000000-0005-0000-0000-000049090000}"/>
    <cellStyle name="60% - Accent1 7 11" xfId="2598" xr:uid="{00000000-0005-0000-0000-00004A090000}"/>
    <cellStyle name="60% - Accent1 7 11 2" xfId="2599" xr:uid="{00000000-0005-0000-0000-00004B090000}"/>
    <cellStyle name="60% - Accent1 7 12" xfId="2600" xr:uid="{00000000-0005-0000-0000-00004C090000}"/>
    <cellStyle name="60% - Accent1 7 13" xfId="2601" xr:uid="{00000000-0005-0000-0000-00004D090000}"/>
    <cellStyle name="60% - Accent1 7 2" xfId="2602" xr:uid="{00000000-0005-0000-0000-00004E090000}"/>
    <cellStyle name="60% - Accent1 7 2 2" xfId="2603" xr:uid="{00000000-0005-0000-0000-00004F090000}"/>
    <cellStyle name="60% - Accent1 7 3" xfId="2604" xr:uid="{00000000-0005-0000-0000-000050090000}"/>
    <cellStyle name="60% - Accent1 7 3 2" xfId="2605" xr:uid="{00000000-0005-0000-0000-000051090000}"/>
    <cellStyle name="60% - Accent1 7 4" xfId="2606" xr:uid="{00000000-0005-0000-0000-000052090000}"/>
    <cellStyle name="60% - Accent1 7 4 2" xfId="2607" xr:uid="{00000000-0005-0000-0000-000053090000}"/>
    <cellStyle name="60% - Accent1 7 5" xfId="2608" xr:uid="{00000000-0005-0000-0000-000054090000}"/>
    <cellStyle name="60% - Accent1 7 5 2" xfId="2609" xr:uid="{00000000-0005-0000-0000-000055090000}"/>
    <cellStyle name="60% - Accent1 7 6" xfId="2610" xr:uid="{00000000-0005-0000-0000-000056090000}"/>
    <cellStyle name="60% - Accent1 7 6 2" xfId="2611" xr:uid="{00000000-0005-0000-0000-000057090000}"/>
    <cellStyle name="60% - Accent1 7 7" xfId="2612" xr:uid="{00000000-0005-0000-0000-000058090000}"/>
    <cellStyle name="60% - Accent1 7 7 2" xfId="2613" xr:uid="{00000000-0005-0000-0000-000059090000}"/>
    <cellStyle name="60% - Accent1 7 8" xfId="2614" xr:uid="{00000000-0005-0000-0000-00005A090000}"/>
    <cellStyle name="60% - Accent1 7 8 2" xfId="2615" xr:uid="{00000000-0005-0000-0000-00005B090000}"/>
    <cellStyle name="60% - Accent1 7 9" xfId="2616" xr:uid="{00000000-0005-0000-0000-00005C090000}"/>
    <cellStyle name="60% - Accent1 7 9 2" xfId="2617" xr:uid="{00000000-0005-0000-0000-00005D090000}"/>
    <cellStyle name="60% - Accent1 8" xfId="2618" xr:uid="{00000000-0005-0000-0000-00005E090000}"/>
    <cellStyle name="60% - Accent1 8 2" xfId="2619" xr:uid="{00000000-0005-0000-0000-00005F090000}"/>
    <cellStyle name="60% - Accent1 8 3" xfId="2620" xr:uid="{00000000-0005-0000-0000-000060090000}"/>
    <cellStyle name="60% - Accent1 9" xfId="2621" xr:uid="{00000000-0005-0000-0000-000061090000}"/>
    <cellStyle name="60% - Accent1 9 2" xfId="2622" xr:uid="{00000000-0005-0000-0000-000062090000}"/>
    <cellStyle name="60% - Accent1 9 3" xfId="2623" xr:uid="{00000000-0005-0000-0000-000063090000}"/>
    <cellStyle name="60% - Accent2 10" xfId="2624" xr:uid="{00000000-0005-0000-0000-000064090000}"/>
    <cellStyle name="60% - Accent2 10 2" xfId="2625" xr:uid="{00000000-0005-0000-0000-000065090000}"/>
    <cellStyle name="60% - Accent2 10 3" xfId="2626" xr:uid="{00000000-0005-0000-0000-000066090000}"/>
    <cellStyle name="60% - Accent2 11" xfId="2627" xr:uid="{00000000-0005-0000-0000-000067090000}"/>
    <cellStyle name="60% - Accent2 11 2" xfId="2628" xr:uid="{00000000-0005-0000-0000-000068090000}"/>
    <cellStyle name="60% - Accent2 11 3" xfId="2629" xr:uid="{00000000-0005-0000-0000-000069090000}"/>
    <cellStyle name="60% - Accent2 12" xfId="2630" xr:uid="{00000000-0005-0000-0000-00006A090000}"/>
    <cellStyle name="60% - Accent2 12 10" xfId="2631" xr:uid="{00000000-0005-0000-0000-00006B090000}"/>
    <cellStyle name="60% - Accent2 12 10 2" xfId="2632" xr:uid="{00000000-0005-0000-0000-00006C090000}"/>
    <cellStyle name="60% - Accent2 12 11" xfId="2633" xr:uid="{00000000-0005-0000-0000-00006D090000}"/>
    <cellStyle name="60% - Accent2 12 11 2" xfId="2634" xr:uid="{00000000-0005-0000-0000-00006E090000}"/>
    <cellStyle name="60% - Accent2 12 12" xfId="2635" xr:uid="{00000000-0005-0000-0000-00006F090000}"/>
    <cellStyle name="60% - Accent2 12 12 2" xfId="2636" xr:uid="{00000000-0005-0000-0000-000070090000}"/>
    <cellStyle name="60% - Accent2 12 13" xfId="2637" xr:uid="{00000000-0005-0000-0000-000071090000}"/>
    <cellStyle name="60% - Accent2 12 13 2" xfId="2638" xr:uid="{00000000-0005-0000-0000-000072090000}"/>
    <cellStyle name="60% - Accent2 12 14" xfId="2639" xr:uid="{00000000-0005-0000-0000-000073090000}"/>
    <cellStyle name="60% - Accent2 12 14 2" xfId="2640" xr:uid="{00000000-0005-0000-0000-000074090000}"/>
    <cellStyle name="60% - Accent2 12 15" xfId="2641" xr:uid="{00000000-0005-0000-0000-000075090000}"/>
    <cellStyle name="60% - Accent2 12 15 2" xfId="2642" xr:uid="{00000000-0005-0000-0000-000076090000}"/>
    <cellStyle name="60% - Accent2 12 16" xfId="2643" xr:uid="{00000000-0005-0000-0000-000077090000}"/>
    <cellStyle name="60% - Accent2 12 16 2" xfId="2644" xr:uid="{00000000-0005-0000-0000-000078090000}"/>
    <cellStyle name="60% - Accent2 12 17" xfId="2645" xr:uid="{00000000-0005-0000-0000-000079090000}"/>
    <cellStyle name="60% - Accent2 12 17 2" xfId="2646" xr:uid="{00000000-0005-0000-0000-00007A090000}"/>
    <cellStyle name="60% - Accent2 12 18" xfId="2647" xr:uid="{00000000-0005-0000-0000-00007B090000}"/>
    <cellStyle name="60% - Accent2 12 18 2" xfId="2648" xr:uid="{00000000-0005-0000-0000-00007C090000}"/>
    <cellStyle name="60% - Accent2 12 19" xfId="2649" xr:uid="{00000000-0005-0000-0000-00007D090000}"/>
    <cellStyle name="60% - Accent2 12 19 2" xfId="2650" xr:uid="{00000000-0005-0000-0000-00007E090000}"/>
    <cellStyle name="60% - Accent2 12 2" xfId="2651" xr:uid="{00000000-0005-0000-0000-00007F090000}"/>
    <cellStyle name="60% - Accent2 12 2 2" xfId="2652" xr:uid="{00000000-0005-0000-0000-000080090000}"/>
    <cellStyle name="60% - Accent2 12 20" xfId="2653" xr:uid="{00000000-0005-0000-0000-000081090000}"/>
    <cellStyle name="60% - Accent2 12 20 2" xfId="2654" xr:uid="{00000000-0005-0000-0000-000082090000}"/>
    <cellStyle name="60% - Accent2 12 21" xfId="2655" xr:uid="{00000000-0005-0000-0000-000083090000}"/>
    <cellStyle name="60% - Accent2 12 21 2" xfId="2656" xr:uid="{00000000-0005-0000-0000-000084090000}"/>
    <cellStyle name="60% - Accent2 12 22" xfId="2657" xr:uid="{00000000-0005-0000-0000-000085090000}"/>
    <cellStyle name="60% - Accent2 12 22 2" xfId="2658" xr:uid="{00000000-0005-0000-0000-000086090000}"/>
    <cellStyle name="60% - Accent2 12 23" xfId="2659" xr:uid="{00000000-0005-0000-0000-000087090000}"/>
    <cellStyle name="60% - Accent2 12 23 2" xfId="2660" xr:uid="{00000000-0005-0000-0000-000088090000}"/>
    <cellStyle name="60% - Accent2 12 24" xfId="2661" xr:uid="{00000000-0005-0000-0000-000089090000}"/>
    <cellStyle name="60% - Accent2 12 24 2" xfId="2662" xr:uid="{00000000-0005-0000-0000-00008A090000}"/>
    <cellStyle name="60% - Accent2 12 25" xfId="2663" xr:uid="{00000000-0005-0000-0000-00008B090000}"/>
    <cellStyle name="60% - Accent2 12 25 2" xfId="2664" xr:uid="{00000000-0005-0000-0000-00008C090000}"/>
    <cellStyle name="60% - Accent2 12 26" xfId="2665" xr:uid="{00000000-0005-0000-0000-00008D090000}"/>
    <cellStyle name="60% - Accent2 12 26 2" xfId="2666" xr:uid="{00000000-0005-0000-0000-00008E090000}"/>
    <cellStyle name="60% - Accent2 12 27" xfId="2667" xr:uid="{00000000-0005-0000-0000-00008F090000}"/>
    <cellStyle name="60% - Accent2 12 27 2" xfId="2668" xr:uid="{00000000-0005-0000-0000-000090090000}"/>
    <cellStyle name="60% - Accent2 12 28" xfId="2669" xr:uid="{00000000-0005-0000-0000-000091090000}"/>
    <cellStyle name="60% - Accent2 12 28 2" xfId="2670" xr:uid="{00000000-0005-0000-0000-000092090000}"/>
    <cellStyle name="60% - Accent2 12 29" xfId="2671" xr:uid="{00000000-0005-0000-0000-000093090000}"/>
    <cellStyle name="60% - Accent2 12 29 2" xfId="2672" xr:uid="{00000000-0005-0000-0000-000094090000}"/>
    <cellStyle name="60% - Accent2 12 3" xfId="2673" xr:uid="{00000000-0005-0000-0000-000095090000}"/>
    <cellStyle name="60% - Accent2 12 3 2" xfId="2674" xr:uid="{00000000-0005-0000-0000-000096090000}"/>
    <cellStyle name="60% - Accent2 12 30" xfId="2675" xr:uid="{00000000-0005-0000-0000-000097090000}"/>
    <cellStyle name="60% - Accent2 12 30 2" xfId="2676" xr:uid="{00000000-0005-0000-0000-000098090000}"/>
    <cellStyle name="60% - Accent2 12 31" xfId="2677" xr:uid="{00000000-0005-0000-0000-000099090000}"/>
    <cellStyle name="60% - Accent2 12 4" xfId="2678" xr:uid="{00000000-0005-0000-0000-00009A090000}"/>
    <cellStyle name="60% - Accent2 12 4 2" xfId="2679" xr:uid="{00000000-0005-0000-0000-00009B090000}"/>
    <cellStyle name="60% - Accent2 12 5" xfId="2680" xr:uid="{00000000-0005-0000-0000-00009C090000}"/>
    <cellStyle name="60% - Accent2 12 5 2" xfId="2681" xr:uid="{00000000-0005-0000-0000-00009D090000}"/>
    <cellStyle name="60% - Accent2 12 6" xfId="2682" xr:uid="{00000000-0005-0000-0000-00009E090000}"/>
    <cellStyle name="60% - Accent2 12 6 2" xfId="2683" xr:uid="{00000000-0005-0000-0000-00009F090000}"/>
    <cellStyle name="60% - Accent2 12 7" xfId="2684" xr:uid="{00000000-0005-0000-0000-0000A0090000}"/>
    <cellStyle name="60% - Accent2 12 7 2" xfId="2685" xr:uid="{00000000-0005-0000-0000-0000A1090000}"/>
    <cellStyle name="60% - Accent2 12 8" xfId="2686" xr:uid="{00000000-0005-0000-0000-0000A2090000}"/>
    <cellStyle name="60% - Accent2 12 8 2" xfId="2687" xr:uid="{00000000-0005-0000-0000-0000A3090000}"/>
    <cellStyle name="60% - Accent2 12 9" xfId="2688" xr:uid="{00000000-0005-0000-0000-0000A4090000}"/>
    <cellStyle name="60% - Accent2 12 9 2" xfId="2689" xr:uid="{00000000-0005-0000-0000-0000A5090000}"/>
    <cellStyle name="60% - Accent2 13" xfId="2690" xr:uid="{00000000-0005-0000-0000-0000A6090000}"/>
    <cellStyle name="60% - Accent2 13 2" xfId="2691" xr:uid="{00000000-0005-0000-0000-0000A7090000}"/>
    <cellStyle name="60% - Accent2 14" xfId="2692" xr:uid="{00000000-0005-0000-0000-0000A8090000}"/>
    <cellStyle name="60% - Accent2 14 2" xfId="2693" xr:uid="{00000000-0005-0000-0000-0000A9090000}"/>
    <cellStyle name="60% - Accent2 15" xfId="2694" xr:uid="{00000000-0005-0000-0000-0000AA090000}"/>
    <cellStyle name="60% - Accent2 15 2" xfId="2695" xr:uid="{00000000-0005-0000-0000-0000AB090000}"/>
    <cellStyle name="60% - Accent2 16" xfId="2696" xr:uid="{00000000-0005-0000-0000-0000AC090000}"/>
    <cellStyle name="60% - Accent2 16 2" xfId="2697" xr:uid="{00000000-0005-0000-0000-0000AD090000}"/>
    <cellStyle name="60% - Accent2 17" xfId="2698" xr:uid="{00000000-0005-0000-0000-0000AE090000}"/>
    <cellStyle name="60% - Accent2 18" xfId="2699" xr:uid="{00000000-0005-0000-0000-0000AF090000}"/>
    <cellStyle name="60% - Accent2 19" xfId="2700" xr:uid="{00000000-0005-0000-0000-0000B0090000}"/>
    <cellStyle name="60% - Accent2 2" xfId="2701" xr:uid="{00000000-0005-0000-0000-0000B1090000}"/>
    <cellStyle name="60% - Accent2 2 10" xfId="2702" xr:uid="{00000000-0005-0000-0000-0000B2090000}"/>
    <cellStyle name="60% - Accent2 2 10 2" xfId="2703" xr:uid="{00000000-0005-0000-0000-0000B3090000}"/>
    <cellStyle name="60% - Accent2 2 11" xfId="2704" xr:uid="{00000000-0005-0000-0000-0000B4090000}"/>
    <cellStyle name="60% - Accent2 2 11 2" xfId="2705" xr:uid="{00000000-0005-0000-0000-0000B5090000}"/>
    <cellStyle name="60% - Accent2 2 12" xfId="2706" xr:uid="{00000000-0005-0000-0000-0000B6090000}"/>
    <cellStyle name="60% - Accent2 2 13" xfId="2707" xr:uid="{00000000-0005-0000-0000-0000B7090000}"/>
    <cellStyle name="60% - Accent2 2 14" xfId="2708" xr:uid="{00000000-0005-0000-0000-0000B8090000}"/>
    <cellStyle name="60% - Accent2 2 15" xfId="2709" xr:uid="{00000000-0005-0000-0000-0000B9090000}"/>
    <cellStyle name="60% - Accent2 2 16" xfId="2710" xr:uid="{00000000-0005-0000-0000-0000BA090000}"/>
    <cellStyle name="60% - Accent2 2 17" xfId="2711" xr:uid="{00000000-0005-0000-0000-0000BB090000}"/>
    <cellStyle name="60% - Accent2 2 18" xfId="2712" xr:uid="{00000000-0005-0000-0000-0000BC090000}"/>
    <cellStyle name="60% - Accent2 2 19" xfId="2713" xr:uid="{00000000-0005-0000-0000-0000BD090000}"/>
    <cellStyle name="60% - Accent2 2 2" xfId="2714" xr:uid="{00000000-0005-0000-0000-0000BE090000}"/>
    <cellStyle name="60% - Accent2 2 2 2" xfId="2715" xr:uid="{00000000-0005-0000-0000-0000BF090000}"/>
    <cellStyle name="60% - Accent2 2 2 3" xfId="2716" xr:uid="{00000000-0005-0000-0000-0000C0090000}"/>
    <cellStyle name="60% - Accent2 2 20" xfId="2717" xr:uid="{00000000-0005-0000-0000-0000C1090000}"/>
    <cellStyle name="60% - Accent2 2 21" xfId="2718" xr:uid="{00000000-0005-0000-0000-0000C2090000}"/>
    <cellStyle name="60% - Accent2 2 22" xfId="2719" xr:uid="{00000000-0005-0000-0000-0000C3090000}"/>
    <cellStyle name="60% - Accent2 2 23" xfId="2720" xr:uid="{00000000-0005-0000-0000-0000C4090000}"/>
    <cellStyle name="60% - Accent2 2 24" xfId="2721" xr:uid="{00000000-0005-0000-0000-0000C5090000}"/>
    <cellStyle name="60% - Accent2 2 25" xfId="2722" xr:uid="{00000000-0005-0000-0000-0000C6090000}"/>
    <cellStyle name="60% - Accent2 2 3" xfId="2723" xr:uid="{00000000-0005-0000-0000-0000C7090000}"/>
    <cellStyle name="60% - Accent2 2 3 2" xfId="2724" xr:uid="{00000000-0005-0000-0000-0000C8090000}"/>
    <cellStyle name="60% - Accent2 2 3 3" xfId="2725" xr:uid="{00000000-0005-0000-0000-0000C9090000}"/>
    <cellStyle name="60% - Accent2 2 4" xfId="2726" xr:uid="{00000000-0005-0000-0000-0000CA090000}"/>
    <cellStyle name="60% - Accent2 2 4 2" xfId="2727" xr:uid="{00000000-0005-0000-0000-0000CB090000}"/>
    <cellStyle name="60% - Accent2 2 4 3" xfId="2728" xr:uid="{00000000-0005-0000-0000-0000CC090000}"/>
    <cellStyle name="60% - Accent2 2 5" xfId="2729" xr:uid="{00000000-0005-0000-0000-0000CD090000}"/>
    <cellStyle name="60% - Accent2 2 5 2" xfId="2730" xr:uid="{00000000-0005-0000-0000-0000CE090000}"/>
    <cellStyle name="60% - Accent2 2 5 3" xfId="2731" xr:uid="{00000000-0005-0000-0000-0000CF090000}"/>
    <cellStyle name="60% - Accent2 2 6" xfId="2732" xr:uid="{00000000-0005-0000-0000-0000D0090000}"/>
    <cellStyle name="60% - Accent2 2 6 2" xfId="2733" xr:uid="{00000000-0005-0000-0000-0000D1090000}"/>
    <cellStyle name="60% - Accent2 2 6 3" xfId="2734" xr:uid="{00000000-0005-0000-0000-0000D2090000}"/>
    <cellStyle name="60% - Accent2 2 7" xfId="2735" xr:uid="{00000000-0005-0000-0000-0000D3090000}"/>
    <cellStyle name="60% - Accent2 2 7 2" xfId="2736" xr:uid="{00000000-0005-0000-0000-0000D4090000}"/>
    <cellStyle name="60% - Accent2 2 7 3" xfId="2737" xr:uid="{00000000-0005-0000-0000-0000D5090000}"/>
    <cellStyle name="60% - Accent2 2 8" xfId="2738" xr:uid="{00000000-0005-0000-0000-0000D6090000}"/>
    <cellStyle name="60% - Accent2 2 8 2" xfId="2739" xr:uid="{00000000-0005-0000-0000-0000D7090000}"/>
    <cellStyle name="60% - Accent2 2 8 3" xfId="2740" xr:uid="{00000000-0005-0000-0000-0000D8090000}"/>
    <cellStyle name="60% - Accent2 2 9" xfId="2741" xr:uid="{00000000-0005-0000-0000-0000D9090000}"/>
    <cellStyle name="60% - Accent2 20" xfId="2742" xr:uid="{00000000-0005-0000-0000-0000DA090000}"/>
    <cellStyle name="60% - Accent2 21" xfId="2743" xr:uid="{00000000-0005-0000-0000-0000DB090000}"/>
    <cellStyle name="60% - Accent2 22" xfId="2744" xr:uid="{00000000-0005-0000-0000-0000DC090000}"/>
    <cellStyle name="60% - Accent2 23" xfId="2745" xr:uid="{00000000-0005-0000-0000-0000DD090000}"/>
    <cellStyle name="60% - Accent2 24" xfId="2746" xr:uid="{00000000-0005-0000-0000-0000DE090000}"/>
    <cellStyle name="60% - Accent2 25" xfId="2747" xr:uid="{00000000-0005-0000-0000-0000DF090000}"/>
    <cellStyle name="60% - Accent2 26" xfId="2748" xr:uid="{00000000-0005-0000-0000-0000E0090000}"/>
    <cellStyle name="60% - Accent2 27" xfId="2749" xr:uid="{00000000-0005-0000-0000-0000E1090000}"/>
    <cellStyle name="60% - Accent2 28" xfId="2750" xr:uid="{00000000-0005-0000-0000-0000E2090000}"/>
    <cellStyle name="60% - Accent2 29" xfId="2751" xr:uid="{00000000-0005-0000-0000-0000E3090000}"/>
    <cellStyle name="60% - Accent2 3" xfId="2752" xr:uid="{00000000-0005-0000-0000-0000E4090000}"/>
    <cellStyle name="60% - Accent2 3 2" xfId="2753" xr:uid="{00000000-0005-0000-0000-0000E5090000}"/>
    <cellStyle name="60% - Accent2 3 2 2" xfId="2754" xr:uid="{00000000-0005-0000-0000-0000E6090000}"/>
    <cellStyle name="60% - Accent2 3 3" xfId="2755" xr:uid="{00000000-0005-0000-0000-0000E7090000}"/>
    <cellStyle name="60% - Accent2 3 4" xfId="2756" xr:uid="{00000000-0005-0000-0000-0000E8090000}"/>
    <cellStyle name="60% - Accent2 30" xfId="2757" xr:uid="{00000000-0005-0000-0000-0000E9090000}"/>
    <cellStyle name="60% - Accent2 4" xfId="2758" xr:uid="{00000000-0005-0000-0000-0000EA090000}"/>
    <cellStyle name="60% - Accent2 4 2" xfId="2759" xr:uid="{00000000-0005-0000-0000-0000EB090000}"/>
    <cellStyle name="60% - Accent2 4 2 2" xfId="2760" xr:uid="{00000000-0005-0000-0000-0000EC090000}"/>
    <cellStyle name="60% - Accent2 4 3" xfId="2761" xr:uid="{00000000-0005-0000-0000-0000ED090000}"/>
    <cellStyle name="60% - Accent2 4 4" xfId="2762" xr:uid="{00000000-0005-0000-0000-0000EE090000}"/>
    <cellStyle name="60% - Accent2 5" xfId="2763" xr:uid="{00000000-0005-0000-0000-0000EF090000}"/>
    <cellStyle name="60% - Accent2 5 2" xfId="2764" xr:uid="{00000000-0005-0000-0000-0000F0090000}"/>
    <cellStyle name="60% - Accent2 5 2 2" xfId="2765" xr:uid="{00000000-0005-0000-0000-0000F1090000}"/>
    <cellStyle name="60% - Accent2 5 3" xfId="2766" xr:uid="{00000000-0005-0000-0000-0000F2090000}"/>
    <cellStyle name="60% - Accent2 5 4" xfId="2767" xr:uid="{00000000-0005-0000-0000-0000F3090000}"/>
    <cellStyle name="60% - Accent2 6" xfId="2768" xr:uid="{00000000-0005-0000-0000-0000F4090000}"/>
    <cellStyle name="60% - Accent2 6 2" xfId="2769" xr:uid="{00000000-0005-0000-0000-0000F5090000}"/>
    <cellStyle name="60% - Accent2 6 2 2" xfId="2770" xr:uid="{00000000-0005-0000-0000-0000F6090000}"/>
    <cellStyle name="60% - Accent2 6 3" xfId="2771" xr:uid="{00000000-0005-0000-0000-0000F7090000}"/>
    <cellStyle name="60% - Accent2 6 3 2" xfId="2772" xr:uid="{00000000-0005-0000-0000-0000F8090000}"/>
    <cellStyle name="60% - Accent2 6 4" xfId="2773" xr:uid="{00000000-0005-0000-0000-0000F9090000}"/>
    <cellStyle name="60% - Accent2 6 5" xfId="2774" xr:uid="{00000000-0005-0000-0000-0000FA090000}"/>
    <cellStyle name="60% - Accent2 6 6" xfId="2775" xr:uid="{00000000-0005-0000-0000-0000FB090000}"/>
    <cellStyle name="60% - Accent2 7" xfId="2776" xr:uid="{00000000-0005-0000-0000-0000FC090000}"/>
    <cellStyle name="60% - Accent2 7 10" xfId="2777" xr:uid="{00000000-0005-0000-0000-0000FD090000}"/>
    <cellStyle name="60% - Accent2 7 10 2" xfId="2778" xr:uid="{00000000-0005-0000-0000-0000FE090000}"/>
    <cellStyle name="60% - Accent2 7 11" xfId="2779" xr:uid="{00000000-0005-0000-0000-0000FF090000}"/>
    <cellStyle name="60% - Accent2 7 11 2" xfId="2780" xr:uid="{00000000-0005-0000-0000-0000000A0000}"/>
    <cellStyle name="60% - Accent2 7 12" xfId="2781" xr:uid="{00000000-0005-0000-0000-0000010A0000}"/>
    <cellStyle name="60% - Accent2 7 13" xfId="2782" xr:uid="{00000000-0005-0000-0000-0000020A0000}"/>
    <cellStyle name="60% - Accent2 7 2" xfId="2783" xr:uid="{00000000-0005-0000-0000-0000030A0000}"/>
    <cellStyle name="60% - Accent2 7 2 2" xfId="2784" xr:uid="{00000000-0005-0000-0000-0000040A0000}"/>
    <cellStyle name="60% - Accent2 7 3" xfId="2785" xr:uid="{00000000-0005-0000-0000-0000050A0000}"/>
    <cellStyle name="60% - Accent2 7 3 2" xfId="2786" xr:uid="{00000000-0005-0000-0000-0000060A0000}"/>
    <cellStyle name="60% - Accent2 7 4" xfId="2787" xr:uid="{00000000-0005-0000-0000-0000070A0000}"/>
    <cellStyle name="60% - Accent2 7 4 2" xfId="2788" xr:uid="{00000000-0005-0000-0000-0000080A0000}"/>
    <cellStyle name="60% - Accent2 7 5" xfId="2789" xr:uid="{00000000-0005-0000-0000-0000090A0000}"/>
    <cellStyle name="60% - Accent2 7 5 2" xfId="2790" xr:uid="{00000000-0005-0000-0000-00000A0A0000}"/>
    <cellStyle name="60% - Accent2 7 6" xfId="2791" xr:uid="{00000000-0005-0000-0000-00000B0A0000}"/>
    <cellStyle name="60% - Accent2 7 6 2" xfId="2792" xr:uid="{00000000-0005-0000-0000-00000C0A0000}"/>
    <cellStyle name="60% - Accent2 7 7" xfId="2793" xr:uid="{00000000-0005-0000-0000-00000D0A0000}"/>
    <cellStyle name="60% - Accent2 7 7 2" xfId="2794" xr:uid="{00000000-0005-0000-0000-00000E0A0000}"/>
    <cellStyle name="60% - Accent2 7 8" xfId="2795" xr:uid="{00000000-0005-0000-0000-00000F0A0000}"/>
    <cellStyle name="60% - Accent2 7 8 2" xfId="2796" xr:uid="{00000000-0005-0000-0000-0000100A0000}"/>
    <cellStyle name="60% - Accent2 7 9" xfId="2797" xr:uid="{00000000-0005-0000-0000-0000110A0000}"/>
    <cellStyle name="60% - Accent2 7 9 2" xfId="2798" xr:uid="{00000000-0005-0000-0000-0000120A0000}"/>
    <cellStyle name="60% - Accent2 8" xfId="2799" xr:uid="{00000000-0005-0000-0000-0000130A0000}"/>
    <cellStyle name="60% - Accent2 8 2" xfId="2800" xr:uid="{00000000-0005-0000-0000-0000140A0000}"/>
    <cellStyle name="60% - Accent2 8 3" xfId="2801" xr:uid="{00000000-0005-0000-0000-0000150A0000}"/>
    <cellStyle name="60% - Accent2 9" xfId="2802" xr:uid="{00000000-0005-0000-0000-0000160A0000}"/>
    <cellStyle name="60% - Accent2 9 2" xfId="2803" xr:uid="{00000000-0005-0000-0000-0000170A0000}"/>
    <cellStyle name="60% - Accent2 9 3" xfId="2804" xr:uid="{00000000-0005-0000-0000-0000180A0000}"/>
    <cellStyle name="60% - Accent3 10" xfId="2805" xr:uid="{00000000-0005-0000-0000-0000190A0000}"/>
    <cellStyle name="60% - Accent3 10 2" xfId="2806" xr:uid="{00000000-0005-0000-0000-00001A0A0000}"/>
    <cellStyle name="60% - Accent3 10 3" xfId="2807" xr:uid="{00000000-0005-0000-0000-00001B0A0000}"/>
    <cellStyle name="60% - Accent3 11" xfId="2808" xr:uid="{00000000-0005-0000-0000-00001C0A0000}"/>
    <cellStyle name="60% - Accent3 11 2" xfId="2809" xr:uid="{00000000-0005-0000-0000-00001D0A0000}"/>
    <cellStyle name="60% - Accent3 11 3" xfId="2810" xr:uid="{00000000-0005-0000-0000-00001E0A0000}"/>
    <cellStyle name="60% - Accent3 12" xfId="2811" xr:uid="{00000000-0005-0000-0000-00001F0A0000}"/>
    <cellStyle name="60% - Accent3 12 10" xfId="2812" xr:uid="{00000000-0005-0000-0000-0000200A0000}"/>
    <cellStyle name="60% - Accent3 12 10 2" xfId="2813" xr:uid="{00000000-0005-0000-0000-0000210A0000}"/>
    <cellStyle name="60% - Accent3 12 11" xfId="2814" xr:uid="{00000000-0005-0000-0000-0000220A0000}"/>
    <cellStyle name="60% - Accent3 12 11 2" xfId="2815" xr:uid="{00000000-0005-0000-0000-0000230A0000}"/>
    <cellStyle name="60% - Accent3 12 12" xfId="2816" xr:uid="{00000000-0005-0000-0000-0000240A0000}"/>
    <cellStyle name="60% - Accent3 12 12 2" xfId="2817" xr:uid="{00000000-0005-0000-0000-0000250A0000}"/>
    <cellStyle name="60% - Accent3 12 13" xfId="2818" xr:uid="{00000000-0005-0000-0000-0000260A0000}"/>
    <cellStyle name="60% - Accent3 12 13 2" xfId="2819" xr:uid="{00000000-0005-0000-0000-0000270A0000}"/>
    <cellStyle name="60% - Accent3 12 14" xfId="2820" xr:uid="{00000000-0005-0000-0000-0000280A0000}"/>
    <cellStyle name="60% - Accent3 12 14 2" xfId="2821" xr:uid="{00000000-0005-0000-0000-0000290A0000}"/>
    <cellStyle name="60% - Accent3 12 15" xfId="2822" xr:uid="{00000000-0005-0000-0000-00002A0A0000}"/>
    <cellStyle name="60% - Accent3 12 15 2" xfId="2823" xr:uid="{00000000-0005-0000-0000-00002B0A0000}"/>
    <cellStyle name="60% - Accent3 12 16" xfId="2824" xr:uid="{00000000-0005-0000-0000-00002C0A0000}"/>
    <cellStyle name="60% - Accent3 12 16 2" xfId="2825" xr:uid="{00000000-0005-0000-0000-00002D0A0000}"/>
    <cellStyle name="60% - Accent3 12 17" xfId="2826" xr:uid="{00000000-0005-0000-0000-00002E0A0000}"/>
    <cellStyle name="60% - Accent3 12 17 2" xfId="2827" xr:uid="{00000000-0005-0000-0000-00002F0A0000}"/>
    <cellStyle name="60% - Accent3 12 18" xfId="2828" xr:uid="{00000000-0005-0000-0000-0000300A0000}"/>
    <cellStyle name="60% - Accent3 12 18 2" xfId="2829" xr:uid="{00000000-0005-0000-0000-0000310A0000}"/>
    <cellStyle name="60% - Accent3 12 19" xfId="2830" xr:uid="{00000000-0005-0000-0000-0000320A0000}"/>
    <cellStyle name="60% - Accent3 12 19 2" xfId="2831" xr:uid="{00000000-0005-0000-0000-0000330A0000}"/>
    <cellStyle name="60% - Accent3 12 2" xfId="2832" xr:uid="{00000000-0005-0000-0000-0000340A0000}"/>
    <cellStyle name="60% - Accent3 12 2 2" xfId="2833" xr:uid="{00000000-0005-0000-0000-0000350A0000}"/>
    <cellStyle name="60% - Accent3 12 20" xfId="2834" xr:uid="{00000000-0005-0000-0000-0000360A0000}"/>
    <cellStyle name="60% - Accent3 12 20 2" xfId="2835" xr:uid="{00000000-0005-0000-0000-0000370A0000}"/>
    <cellStyle name="60% - Accent3 12 21" xfId="2836" xr:uid="{00000000-0005-0000-0000-0000380A0000}"/>
    <cellStyle name="60% - Accent3 12 21 2" xfId="2837" xr:uid="{00000000-0005-0000-0000-0000390A0000}"/>
    <cellStyle name="60% - Accent3 12 22" xfId="2838" xr:uid="{00000000-0005-0000-0000-00003A0A0000}"/>
    <cellStyle name="60% - Accent3 12 22 2" xfId="2839" xr:uid="{00000000-0005-0000-0000-00003B0A0000}"/>
    <cellStyle name="60% - Accent3 12 23" xfId="2840" xr:uid="{00000000-0005-0000-0000-00003C0A0000}"/>
    <cellStyle name="60% - Accent3 12 23 2" xfId="2841" xr:uid="{00000000-0005-0000-0000-00003D0A0000}"/>
    <cellStyle name="60% - Accent3 12 24" xfId="2842" xr:uid="{00000000-0005-0000-0000-00003E0A0000}"/>
    <cellStyle name="60% - Accent3 12 24 2" xfId="2843" xr:uid="{00000000-0005-0000-0000-00003F0A0000}"/>
    <cellStyle name="60% - Accent3 12 25" xfId="2844" xr:uid="{00000000-0005-0000-0000-0000400A0000}"/>
    <cellStyle name="60% - Accent3 12 25 2" xfId="2845" xr:uid="{00000000-0005-0000-0000-0000410A0000}"/>
    <cellStyle name="60% - Accent3 12 26" xfId="2846" xr:uid="{00000000-0005-0000-0000-0000420A0000}"/>
    <cellStyle name="60% - Accent3 12 26 2" xfId="2847" xr:uid="{00000000-0005-0000-0000-0000430A0000}"/>
    <cellStyle name="60% - Accent3 12 27" xfId="2848" xr:uid="{00000000-0005-0000-0000-0000440A0000}"/>
    <cellStyle name="60% - Accent3 12 27 2" xfId="2849" xr:uid="{00000000-0005-0000-0000-0000450A0000}"/>
    <cellStyle name="60% - Accent3 12 28" xfId="2850" xr:uid="{00000000-0005-0000-0000-0000460A0000}"/>
    <cellStyle name="60% - Accent3 12 28 2" xfId="2851" xr:uid="{00000000-0005-0000-0000-0000470A0000}"/>
    <cellStyle name="60% - Accent3 12 29" xfId="2852" xr:uid="{00000000-0005-0000-0000-0000480A0000}"/>
    <cellStyle name="60% - Accent3 12 29 2" xfId="2853" xr:uid="{00000000-0005-0000-0000-0000490A0000}"/>
    <cellStyle name="60% - Accent3 12 3" xfId="2854" xr:uid="{00000000-0005-0000-0000-00004A0A0000}"/>
    <cellStyle name="60% - Accent3 12 3 2" xfId="2855" xr:uid="{00000000-0005-0000-0000-00004B0A0000}"/>
    <cellStyle name="60% - Accent3 12 30" xfId="2856" xr:uid="{00000000-0005-0000-0000-00004C0A0000}"/>
    <cellStyle name="60% - Accent3 12 30 2" xfId="2857" xr:uid="{00000000-0005-0000-0000-00004D0A0000}"/>
    <cellStyle name="60% - Accent3 12 31" xfId="2858" xr:uid="{00000000-0005-0000-0000-00004E0A0000}"/>
    <cellStyle name="60% - Accent3 12 4" xfId="2859" xr:uid="{00000000-0005-0000-0000-00004F0A0000}"/>
    <cellStyle name="60% - Accent3 12 4 2" xfId="2860" xr:uid="{00000000-0005-0000-0000-0000500A0000}"/>
    <cellStyle name="60% - Accent3 12 5" xfId="2861" xr:uid="{00000000-0005-0000-0000-0000510A0000}"/>
    <cellStyle name="60% - Accent3 12 5 2" xfId="2862" xr:uid="{00000000-0005-0000-0000-0000520A0000}"/>
    <cellStyle name="60% - Accent3 12 6" xfId="2863" xr:uid="{00000000-0005-0000-0000-0000530A0000}"/>
    <cellStyle name="60% - Accent3 12 6 2" xfId="2864" xr:uid="{00000000-0005-0000-0000-0000540A0000}"/>
    <cellStyle name="60% - Accent3 12 7" xfId="2865" xr:uid="{00000000-0005-0000-0000-0000550A0000}"/>
    <cellStyle name="60% - Accent3 12 7 2" xfId="2866" xr:uid="{00000000-0005-0000-0000-0000560A0000}"/>
    <cellStyle name="60% - Accent3 12 8" xfId="2867" xr:uid="{00000000-0005-0000-0000-0000570A0000}"/>
    <cellStyle name="60% - Accent3 12 8 2" xfId="2868" xr:uid="{00000000-0005-0000-0000-0000580A0000}"/>
    <cellStyle name="60% - Accent3 12 9" xfId="2869" xr:uid="{00000000-0005-0000-0000-0000590A0000}"/>
    <cellStyle name="60% - Accent3 12 9 2" xfId="2870" xr:uid="{00000000-0005-0000-0000-00005A0A0000}"/>
    <cellStyle name="60% - Accent3 13" xfId="2871" xr:uid="{00000000-0005-0000-0000-00005B0A0000}"/>
    <cellStyle name="60% - Accent3 13 2" xfId="2872" xr:uid="{00000000-0005-0000-0000-00005C0A0000}"/>
    <cellStyle name="60% - Accent3 14" xfId="2873" xr:uid="{00000000-0005-0000-0000-00005D0A0000}"/>
    <cellStyle name="60% - Accent3 14 2" xfId="2874" xr:uid="{00000000-0005-0000-0000-00005E0A0000}"/>
    <cellStyle name="60% - Accent3 15" xfId="2875" xr:uid="{00000000-0005-0000-0000-00005F0A0000}"/>
    <cellStyle name="60% - Accent3 15 2" xfId="2876" xr:uid="{00000000-0005-0000-0000-0000600A0000}"/>
    <cellStyle name="60% - Accent3 16" xfId="2877" xr:uid="{00000000-0005-0000-0000-0000610A0000}"/>
    <cellStyle name="60% - Accent3 16 2" xfId="2878" xr:uid="{00000000-0005-0000-0000-0000620A0000}"/>
    <cellStyle name="60% - Accent3 17" xfId="2879" xr:uid="{00000000-0005-0000-0000-0000630A0000}"/>
    <cellStyle name="60% - Accent3 18" xfId="2880" xr:uid="{00000000-0005-0000-0000-0000640A0000}"/>
    <cellStyle name="60% - Accent3 19" xfId="2881" xr:uid="{00000000-0005-0000-0000-0000650A0000}"/>
    <cellStyle name="60% - Accent3 2" xfId="2882" xr:uid="{00000000-0005-0000-0000-0000660A0000}"/>
    <cellStyle name="60% - Accent3 2 10" xfId="2883" xr:uid="{00000000-0005-0000-0000-0000670A0000}"/>
    <cellStyle name="60% - Accent3 2 10 2" xfId="2884" xr:uid="{00000000-0005-0000-0000-0000680A0000}"/>
    <cellStyle name="60% - Accent3 2 11" xfId="2885" xr:uid="{00000000-0005-0000-0000-0000690A0000}"/>
    <cellStyle name="60% - Accent3 2 11 2" xfId="2886" xr:uid="{00000000-0005-0000-0000-00006A0A0000}"/>
    <cellStyle name="60% - Accent3 2 12" xfId="2887" xr:uid="{00000000-0005-0000-0000-00006B0A0000}"/>
    <cellStyle name="60% - Accent3 2 13" xfId="2888" xr:uid="{00000000-0005-0000-0000-00006C0A0000}"/>
    <cellStyle name="60% - Accent3 2 14" xfId="2889" xr:uid="{00000000-0005-0000-0000-00006D0A0000}"/>
    <cellStyle name="60% - Accent3 2 15" xfId="2890" xr:uid="{00000000-0005-0000-0000-00006E0A0000}"/>
    <cellStyle name="60% - Accent3 2 16" xfId="2891" xr:uid="{00000000-0005-0000-0000-00006F0A0000}"/>
    <cellStyle name="60% - Accent3 2 17" xfId="2892" xr:uid="{00000000-0005-0000-0000-0000700A0000}"/>
    <cellStyle name="60% - Accent3 2 18" xfId="2893" xr:uid="{00000000-0005-0000-0000-0000710A0000}"/>
    <cellStyle name="60% - Accent3 2 19" xfId="2894" xr:uid="{00000000-0005-0000-0000-0000720A0000}"/>
    <cellStyle name="60% - Accent3 2 2" xfId="2895" xr:uid="{00000000-0005-0000-0000-0000730A0000}"/>
    <cellStyle name="60% - Accent3 2 2 2" xfId="2896" xr:uid="{00000000-0005-0000-0000-0000740A0000}"/>
    <cellStyle name="60% - Accent3 2 2 3" xfId="2897" xr:uid="{00000000-0005-0000-0000-0000750A0000}"/>
    <cellStyle name="60% - Accent3 2 20" xfId="2898" xr:uid="{00000000-0005-0000-0000-0000760A0000}"/>
    <cellStyle name="60% - Accent3 2 21" xfId="2899" xr:uid="{00000000-0005-0000-0000-0000770A0000}"/>
    <cellStyle name="60% - Accent3 2 22" xfId="2900" xr:uid="{00000000-0005-0000-0000-0000780A0000}"/>
    <cellStyle name="60% - Accent3 2 23" xfId="2901" xr:uid="{00000000-0005-0000-0000-0000790A0000}"/>
    <cellStyle name="60% - Accent3 2 24" xfId="2902" xr:uid="{00000000-0005-0000-0000-00007A0A0000}"/>
    <cellStyle name="60% - Accent3 2 25" xfId="2903" xr:uid="{00000000-0005-0000-0000-00007B0A0000}"/>
    <cellStyle name="60% - Accent3 2 3" xfId="2904" xr:uid="{00000000-0005-0000-0000-00007C0A0000}"/>
    <cellStyle name="60% - Accent3 2 3 2" xfId="2905" xr:uid="{00000000-0005-0000-0000-00007D0A0000}"/>
    <cellStyle name="60% - Accent3 2 3 3" xfId="2906" xr:uid="{00000000-0005-0000-0000-00007E0A0000}"/>
    <cellStyle name="60% - Accent3 2 4" xfId="2907" xr:uid="{00000000-0005-0000-0000-00007F0A0000}"/>
    <cellStyle name="60% - Accent3 2 4 2" xfId="2908" xr:uid="{00000000-0005-0000-0000-0000800A0000}"/>
    <cellStyle name="60% - Accent3 2 4 3" xfId="2909" xr:uid="{00000000-0005-0000-0000-0000810A0000}"/>
    <cellStyle name="60% - Accent3 2 5" xfId="2910" xr:uid="{00000000-0005-0000-0000-0000820A0000}"/>
    <cellStyle name="60% - Accent3 2 5 2" xfId="2911" xr:uid="{00000000-0005-0000-0000-0000830A0000}"/>
    <cellStyle name="60% - Accent3 2 5 3" xfId="2912" xr:uid="{00000000-0005-0000-0000-0000840A0000}"/>
    <cellStyle name="60% - Accent3 2 6" xfId="2913" xr:uid="{00000000-0005-0000-0000-0000850A0000}"/>
    <cellStyle name="60% - Accent3 2 6 2" xfId="2914" xr:uid="{00000000-0005-0000-0000-0000860A0000}"/>
    <cellStyle name="60% - Accent3 2 6 3" xfId="2915" xr:uid="{00000000-0005-0000-0000-0000870A0000}"/>
    <cellStyle name="60% - Accent3 2 7" xfId="2916" xr:uid="{00000000-0005-0000-0000-0000880A0000}"/>
    <cellStyle name="60% - Accent3 2 7 2" xfId="2917" xr:uid="{00000000-0005-0000-0000-0000890A0000}"/>
    <cellStyle name="60% - Accent3 2 7 3" xfId="2918" xr:uid="{00000000-0005-0000-0000-00008A0A0000}"/>
    <cellStyle name="60% - Accent3 2 8" xfId="2919" xr:uid="{00000000-0005-0000-0000-00008B0A0000}"/>
    <cellStyle name="60% - Accent3 2 8 2" xfId="2920" xr:uid="{00000000-0005-0000-0000-00008C0A0000}"/>
    <cellStyle name="60% - Accent3 2 8 3" xfId="2921" xr:uid="{00000000-0005-0000-0000-00008D0A0000}"/>
    <cellStyle name="60% - Accent3 2 9" xfId="2922" xr:uid="{00000000-0005-0000-0000-00008E0A0000}"/>
    <cellStyle name="60% - Accent3 20" xfId="2923" xr:uid="{00000000-0005-0000-0000-00008F0A0000}"/>
    <cellStyle name="60% - Accent3 21" xfId="2924" xr:uid="{00000000-0005-0000-0000-0000900A0000}"/>
    <cellStyle name="60% - Accent3 22" xfId="2925" xr:uid="{00000000-0005-0000-0000-0000910A0000}"/>
    <cellStyle name="60% - Accent3 23" xfId="2926" xr:uid="{00000000-0005-0000-0000-0000920A0000}"/>
    <cellStyle name="60% - Accent3 24" xfId="2927" xr:uid="{00000000-0005-0000-0000-0000930A0000}"/>
    <cellStyle name="60% - Accent3 25" xfId="2928" xr:uid="{00000000-0005-0000-0000-0000940A0000}"/>
    <cellStyle name="60% - Accent3 26" xfId="2929" xr:uid="{00000000-0005-0000-0000-0000950A0000}"/>
    <cellStyle name="60% - Accent3 27" xfId="2930" xr:uid="{00000000-0005-0000-0000-0000960A0000}"/>
    <cellStyle name="60% - Accent3 28" xfId="2931" xr:uid="{00000000-0005-0000-0000-0000970A0000}"/>
    <cellStyle name="60% - Accent3 29" xfId="2932" xr:uid="{00000000-0005-0000-0000-0000980A0000}"/>
    <cellStyle name="60% - Accent3 3" xfId="2933" xr:uid="{00000000-0005-0000-0000-0000990A0000}"/>
    <cellStyle name="60% - Accent3 3 2" xfId="2934" xr:uid="{00000000-0005-0000-0000-00009A0A0000}"/>
    <cellStyle name="60% - Accent3 3 2 2" xfId="2935" xr:uid="{00000000-0005-0000-0000-00009B0A0000}"/>
    <cellStyle name="60% - Accent3 3 3" xfId="2936" xr:uid="{00000000-0005-0000-0000-00009C0A0000}"/>
    <cellStyle name="60% - Accent3 3 4" xfId="2937" xr:uid="{00000000-0005-0000-0000-00009D0A0000}"/>
    <cellStyle name="60% - Accent3 30" xfId="2938" xr:uid="{00000000-0005-0000-0000-00009E0A0000}"/>
    <cellStyle name="60% - Accent3 4" xfId="2939" xr:uid="{00000000-0005-0000-0000-00009F0A0000}"/>
    <cellStyle name="60% - Accent3 4 2" xfId="2940" xr:uid="{00000000-0005-0000-0000-0000A00A0000}"/>
    <cellStyle name="60% - Accent3 4 2 2" xfId="2941" xr:uid="{00000000-0005-0000-0000-0000A10A0000}"/>
    <cellStyle name="60% - Accent3 4 3" xfId="2942" xr:uid="{00000000-0005-0000-0000-0000A20A0000}"/>
    <cellStyle name="60% - Accent3 4 4" xfId="2943" xr:uid="{00000000-0005-0000-0000-0000A30A0000}"/>
    <cellStyle name="60% - Accent3 5" xfId="2944" xr:uid="{00000000-0005-0000-0000-0000A40A0000}"/>
    <cellStyle name="60% - Accent3 5 2" xfId="2945" xr:uid="{00000000-0005-0000-0000-0000A50A0000}"/>
    <cellStyle name="60% - Accent3 5 2 2" xfId="2946" xr:uid="{00000000-0005-0000-0000-0000A60A0000}"/>
    <cellStyle name="60% - Accent3 5 3" xfId="2947" xr:uid="{00000000-0005-0000-0000-0000A70A0000}"/>
    <cellStyle name="60% - Accent3 5 4" xfId="2948" xr:uid="{00000000-0005-0000-0000-0000A80A0000}"/>
    <cellStyle name="60% - Accent3 6" xfId="2949" xr:uid="{00000000-0005-0000-0000-0000A90A0000}"/>
    <cellStyle name="60% - Accent3 6 2" xfId="2950" xr:uid="{00000000-0005-0000-0000-0000AA0A0000}"/>
    <cellStyle name="60% - Accent3 6 2 2" xfId="2951" xr:uid="{00000000-0005-0000-0000-0000AB0A0000}"/>
    <cellStyle name="60% - Accent3 6 3" xfId="2952" xr:uid="{00000000-0005-0000-0000-0000AC0A0000}"/>
    <cellStyle name="60% - Accent3 6 3 2" xfId="2953" xr:uid="{00000000-0005-0000-0000-0000AD0A0000}"/>
    <cellStyle name="60% - Accent3 6 4" xfId="2954" xr:uid="{00000000-0005-0000-0000-0000AE0A0000}"/>
    <cellStyle name="60% - Accent3 6 5" xfId="2955" xr:uid="{00000000-0005-0000-0000-0000AF0A0000}"/>
    <cellStyle name="60% - Accent3 6 6" xfId="2956" xr:uid="{00000000-0005-0000-0000-0000B00A0000}"/>
    <cellStyle name="60% - Accent3 7" xfId="2957" xr:uid="{00000000-0005-0000-0000-0000B10A0000}"/>
    <cellStyle name="60% - Accent3 7 10" xfId="2958" xr:uid="{00000000-0005-0000-0000-0000B20A0000}"/>
    <cellStyle name="60% - Accent3 7 10 2" xfId="2959" xr:uid="{00000000-0005-0000-0000-0000B30A0000}"/>
    <cellStyle name="60% - Accent3 7 11" xfId="2960" xr:uid="{00000000-0005-0000-0000-0000B40A0000}"/>
    <cellStyle name="60% - Accent3 7 11 2" xfId="2961" xr:uid="{00000000-0005-0000-0000-0000B50A0000}"/>
    <cellStyle name="60% - Accent3 7 12" xfId="2962" xr:uid="{00000000-0005-0000-0000-0000B60A0000}"/>
    <cellStyle name="60% - Accent3 7 13" xfId="2963" xr:uid="{00000000-0005-0000-0000-0000B70A0000}"/>
    <cellStyle name="60% - Accent3 7 2" xfId="2964" xr:uid="{00000000-0005-0000-0000-0000B80A0000}"/>
    <cellStyle name="60% - Accent3 7 2 2" xfId="2965" xr:uid="{00000000-0005-0000-0000-0000B90A0000}"/>
    <cellStyle name="60% - Accent3 7 3" xfId="2966" xr:uid="{00000000-0005-0000-0000-0000BA0A0000}"/>
    <cellStyle name="60% - Accent3 7 3 2" xfId="2967" xr:uid="{00000000-0005-0000-0000-0000BB0A0000}"/>
    <cellStyle name="60% - Accent3 7 4" xfId="2968" xr:uid="{00000000-0005-0000-0000-0000BC0A0000}"/>
    <cellStyle name="60% - Accent3 7 4 2" xfId="2969" xr:uid="{00000000-0005-0000-0000-0000BD0A0000}"/>
    <cellStyle name="60% - Accent3 7 5" xfId="2970" xr:uid="{00000000-0005-0000-0000-0000BE0A0000}"/>
    <cellStyle name="60% - Accent3 7 5 2" xfId="2971" xr:uid="{00000000-0005-0000-0000-0000BF0A0000}"/>
    <cellStyle name="60% - Accent3 7 6" xfId="2972" xr:uid="{00000000-0005-0000-0000-0000C00A0000}"/>
    <cellStyle name="60% - Accent3 7 6 2" xfId="2973" xr:uid="{00000000-0005-0000-0000-0000C10A0000}"/>
    <cellStyle name="60% - Accent3 7 7" xfId="2974" xr:uid="{00000000-0005-0000-0000-0000C20A0000}"/>
    <cellStyle name="60% - Accent3 7 7 2" xfId="2975" xr:uid="{00000000-0005-0000-0000-0000C30A0000}"/>
    <cellStyle name="60% - Accent3 7 8" xfId="2976" xr:uid="{00000000-0005-0000-0000-0000C40A0000}"/>
    <cellStyle name="60% - Accent3 7 8 2" xfId="2977" xr:uid="{00000000-0005-0000-0000-0000C50A0000}"/>
    <cellStyle name="60% - Accent3 7 9" xfId="2978" xr:uid="{00000000-0005-0000-0000-0000C60A0000}"/>
    <cellStyle name="60% - Accent3 7 9 2" xfId="2979" xr:uid="{00000000-0005-0000-0000-0000C70A0000}"/>
    <cellStyle name="60% - Accent3 8" xfId="2980" xr:uid="{00000000-0005-0000-0000-0000C80A0000}"/>
    <cellStyle name="60% - Accent3 8 2" xfId="2981" xr:uid="{00000000-0005-0000-0000-0000C90A0000}"/>
    <cellStyle name="60% - Accent3 8 3" xfId="2982" xr:uid="{00000000-0005-0000-0000-0000CA0A0000}"/>
    <cellStyle name="60% - Accent3 9" xfId="2983" xr:uid="{00000000-0005-0000-0000-0000CB0A0000}"/>
    <cellStyle name="60% - Accent3 9 2" xfId="2984" xr:uid="{00000000-0005-0000-0000-0000CC0A0000}"/>
    <cellStyle name="60% - Accent3 9 3" xfId="2985" xr:uid="{00000000-0005-0000-0000-0000CD0A0000}"/>
    <cellStyle name="60% - Accent4 10" xfId="2986" xr:uid="{00000000-0005-0000-0000-0000CE0A0000}"/>
    <cellStyle name="60% - Accent4 10 2" xfId="2987" xr:uid="{00000000-0005-0000-0000-0000CF0A0000}"/>
    <cellStyle name="60% - Accent4 10 3" xfId="2988" xr:uid="{00000000-0005-0000-0000-0000D00A0000}"/>
    <cellStyle name="60% - Accent4 11" xfId="2989" xr:uid="{00000000-0005-0000-0000-0000D10A0000}"/>
    <cellStyle name="60% - Accent4 11 2" xfId="2990" xr:uid="{00000000-0005-0000-0000-0000D20A0000}"/>
    <cellStyle name="60% - Accent4 11 3" xfId="2991" xr:uid="{00000000-0005-0000-0000-0000D30A0000}"/>
    <cellStyle name="60% - Accent4 12" xfId="2992" xr:uid="{00000000-0005-0000-0000-0000D40A0000}"/>
    <cellStyle name="60% - Accent4 12 10" xfId="2993" xr:uid="{00000000-0005-0000-0000-0000D50A0000}"/>
    <cellStyle name="60% - Accent4 12 10 2" xfId="2994" xr:uid="{00000000-0005-0000-0000-0000D60A0000}"/>
    <cellStyle name="60% - Accent4 12 11" xfId="2995" xr:uid="{00000000-0005-0000-0000-0000D70A0000}"/>
    <cellStyle name="60% - Accent4 12 11 2" xfId="2996" xr:uid="{00000000-0005-0000-0000-0000D80A0000}"/>
    <cellStyle name="60% - Accent4 12 12" xfId="2997" xr:uid="{00000000-0005-0000-0000-0000D90A0000}"/>
    <cellStyle name="60% - Accent4 12 12 2" xfId="2998" xr:uid="{00000000-0005-0000-0000-0000DA0A0000}"/>
    <cellStyle name="60% - Accent4 12 13" xfId="2999" xr:uid="{00000000-0005-0000-0000-0000DB0A0000}"/>
    <cellStyle name="60% - Accent4 12 13 2" xfId="3000" xr:uid="{00000000-0005-0000-0000-0000DC0A0000}"/>
    <cellStyle name="60% - Accent4 12 14" xfId="3001" xr:uid="{00000000-0005-0000-0000-0000DD0A0000}"/>
    <cellStyle name="60% - Accent4 12 14 2" xfId="3002" xr:uid="{00000000-0005-0000-0000-0000DE0A0000}"/>
    <cellStyle name="60% - Accent4 12 15" xfId="3003" xr:uid="{00000000-0005-0000-0000-0000DF0A0000}"/>
    <cellStyle name="60% - Accent4 12 15 2" xfId="3004" xr:uid="{00000000-0005-0000-0000-0000E00A0000}"/>
    <cellStyle name="60% - Accent4 12 16" xfId="3005" xr:uid="{00000000-0005-0000-0000-0000E10A0000}"/>
    <cellStyle name="60% - Accent4 12 16 2" xfId="3006" xr:uid="{00000000-0005-0000-0000-0000E20A0000}"/>
    <cellStyle name="60% - Accent4 12 17" xfId="3007" xr:uid="{00000000-0005-0000-0000-0000E30A0000}"/>
    <cellStyle name="60% - Accent4 12 17 2" xfId="3008" xr:uid="{00000000-0005-0000-0000-0000E40A0000}"/>
    <cellStyle name="60% - Accent4 12 18" xfId="3009" xr:uid="{00000000-0005-0000-0000-0000E50A0000}"/>
    <cellStyle name="60% - Accent4 12 18 2" xfId="3010" xr:uid="{00000000-0005-0000-0000-0000E60A0000}"/>
    <cellStyle name="60% - Accent4 12 19" xfId="3011" xr:uid="{00000000-0005-0000-0000-0000E70A0000}"/>
    <cellStyle name="60% - Accent4 12 19 2" xfId="3012" xr:uid="{00000000-0005-0000-0000-0000E80A0000}"/>
    <cellStyle name="60% - Accent4 12 2" xfId="3013" xr:uid="{00000000-0005-0000-0000-0000E90A0000}"/>
    <cellStyle name="60% - Accent4 12 2 2" xfId="3014" xr:uid="{00000000-0005-0000-0000-0000EA0A0000}"/>
    <cellStyle name="60% - Accent4 12 20" xfId="3015" xr:uid="{00000000-0005-0000-0000-0000EB0A0000}"/>
    <cellStyle name="60% - Accent4 12 20 2" xfId="3016" xr:uid="{00000000-0005-0000-0000-0000EC0A0000}"/>
    <cellStyle name="60% - Accent4 12 21" xfId="3017" xr:uid="{00000000-0005-0000-0000-0000ED0A0000}"/>
    <cellStyle name="60% - Accent4 12 21 2" xfId="3018" xr:uid="{00000000-0005-0000-0000-0000EE0A0000}"/>
    <cellStyle name="60% - Accent4 12 22" xfId="3019" xr:uid="{00000000-0005-0000-0000-0000EF0A0000}"/>
    <cellStyle name="60% - Accent4 12 22 2" xfId="3020" xr:uid="{00000000-0005-0000-0000-0000F00A0000}"/>
    <cellStyle name="60% - Accent4 12 23" xfId="3021" xr:uid="{00000000-0005-0000-0000-0000F10A0000}"/>
    <cellStyle name="60% - Accent4 12 23 2" xfId="3022" xr:uid="{00000000-0005-0000-0000-0000F20A0000}"/>
    <cellStyle name="60% - Accent4 12 24" xfId="3023" xr:uid="{00000000-0005-0000-0000-0000F30A0000}"/>
    <cellStyle name="60% - Accent4 12 24 2" xfId="3024" xr:uid="{00000000-0005-0000-0000-0000F40A0000}"/>
    <cellStyle name="60% - Accent4 12 25" xfId="3025" xr:uid="{00000000-0005-0000-0000-0000F50A0000}"/>
    <cellStyle name="60% - Accent4 12 25 2" xfId="3026" xr:uid="{00000000-0005-0000-0000-0000F60A0000}"/>
    <cellStyle name="60% - Accent4 12 26" xfId="3027" xr:uid="{00000000-0005-0000-0000-0000F70A0000}"/>
    <cellStyle name="60% - Accent4 12 26 2" xfId="3028" xr:uid="{00000000-0005-0000-0000-0000F80A0000}"/>
    <cellStyle name="60% - Accent4 12 27" xfId="3029" xr:uid="{00000000-0005-0000-0000-0000F90A0000}"/>
    <cellStyle name="60% - Accent4 12 27 2" xfId="3030" xr:uid="{00000000-0005-0000-0000-0000FA0A0000}"/>
    <cellStyle name="60% - Accent4 12 28" xfId="3031" xr:uid="{00000000-0005-0000-0000-0000FB0A0000}"/>
    <cellStyle name="60% - Accent4 12 28 2" xfId="3032" xr:uid="{00000000-0005-0000-0000-0000FC0A0000}"/>
    <cellStyle name="60% - Accent4 12 29" xfId="3033" xr:uid="{00000000-0005-0000-0000-0000FD0A0000}"/>
    <cellStyle name="60% - Accent4 12 29 2" xfId="3034" xr:uid="{00000000-0005-0000-0000-0000FE0A0000}"/>
    <cellStyle name="60% - Accent4 12 3" xfId="3035" xr:uid="{00000000-0005-0000-0000-0000FF0A0000}"/>
    <cellStyle name="60% - Accent4 12 3 2" xfId="3036" xr:uid="{00000000-0005-0000-0000-0000000B0000}"/>
    <cellStyle name="60% - Accent4 12 30" xfId="3037" xr:uid="{00000000-0005-0000-0000-0000010B0000}"/>
    <cellStyle name="60% - Accent4 12 30 2" xfId="3038" xr:uid="{00000000-0005-0000-0000-0000020B0000}"/>
    <cellStyle name="60% - Accent4 12 31" xfId="3039" xr:uid="{00000000-0005-0000-0000-0000030B0000}"/>
    <cellStyle name="60% - Accent4 12 4" xfId="3040" xr:uid="{00000000-0005-0000-0000-0000040B0000}"/>
    <cellStyle name="60% - Accent4 12 4 2" xfId="3041" xr:uid="{00000000-0005-0000-0000-0000050B0000}"/>
    <cellStyle name="60% - Accent4 12 5" xfId="3042" xr:uid="{00000000-0005-0000-0000-0000060B0000}"/>
    <cellStyle name="60% - Accent4 12 5 2" xfId="3043" xr:uid="{00000000-0005-0000-0000-0000070B0000}"/>
    <cellStyle name="60% - Accent4 12 6" xfId="3044" xr:uid="{00000000-0005-0000-0000-0000080B0000}"/>
    <cellStyle name="60% - Accent4 12 6 2" xfId="3045" xr:uid="{00000000-0005-0000-0000-0000090B0000}"/>
    <cellStyle name="60% - Accent4 12 7" xfId="3046" xr:uid="{00000000-0005-0000-0000-00000A0B0000}"/>
    <cellStyle name="60% - Accent4 12 7 2" xfId="3047" xr:uid="{00000000-0005-0000-0000-00000B0B0000}"/>
    <cellStyle name="60% - Accent4 12 8" xfId="3048" xr:uid="{00000000-0005-0000-0000-00000C0B0000}"/>
    <cellStyle name="60% - Accent4 12 8 2" xfId="3049" xr:uid="{00000000-0005-0000-0000-00000D0B0000}"/>
    <cellStyle name="60% - Accent4 12 9" xfId="3050" xr:uid="{00000000-0005-0000-0000-00000E0B0000}"/>
    <cellStyle name="60% - Accent4 12 9 2" xfId="3051" xr:uid="{00000000-0005-0000-0000-00000F0B0000}"/>
    <cellStyle name="60% - Accent4 13" xfId="3052" xr:uid="{00000000-0005-0000-0000-0000100B0000}"/>
    <cellStyle name="60% - Accent4 13 2" xfId="3053" xr:uid="{00000000-0005-0000-0000-0000110B0000}"/>
    <cellStyle name="60% - Accent4 14" xfId="3054" xr:uid="{00000000-0005-0000-0000-0000120B0000}"/>
    <cellStyle name="60% - Accent4 14 2" xfId="3055" xr:uid="{00000000-0005-0000-0000-0000130B0000}"/>
    <cellStyle name="60% - Accent4 15" xfId="3056" xr:uid="{00000000-0005-0000-0000-0000140B0000}"/>
    <cellStyle name="60% - Accent4 15 2" xfId="3057" xr:uid="{00000000-0005-0000-0000-0000150B0000}"/>
    <cellStyle name="60% - Accent4 16" xfId="3058" xr:uid="{00000000-0005-0000-0000-0000160B0000}"/>
    <cellStyle name="60% - Accent4 16 2" xfId="3059" xr:uid="{00000000-0005-0000-0000-0000170B0000}"/>
    <cellStyle name="60% - Accent4 17" xfId="3060" xr:uid="{00000000-0005-0000-0000-0000180B0000}"/>
    <cellStyle name="60% - Accent4 18" xfId="3061" xr:uid="{00000000-0005-0000-0000-0000190B0000}"/>
    <cellStyle name="60% - Accent4 19" xfId="3062" xr:uid="{00000000-0005-0000-0000-00001A0B0000}"/>
    <cellStyle name="60% - Accent4 2" xfId="3063" xr:uid="{00000000-0005-0000-0000-00001B0B0000}"/>
    <cellStyle name="60% - Accent4 2 10" xfId="3064" xr:uid="{00000000-0005-0000-0000-00001C0B0000}"/>
    <cellStyle name="60% - Accent4 2 10 2" xfId="3065" xr:uid="{00000000-0005-0000-0000-00001D0B0000}"/>
    <cellStyle name="60% - Accent4 2 11" xfId="3066" xr:uid="{00000000-0005-0000-0000-00001E0B0000}"/>
    <cellStyle name="60% - Accent4 2 11 2" xfId="3067" xr:uid="{00000000-0005-0000-0000-00001F0B0000}"/>
    <cellStyle name="60% - Accent4 2 12" xfId="3068" xr:uid="{00000000-0005-0000-0000-0000200B0000}"/>
    <cellStyle name="60% - Accent4 2 13" xfId="3069" xr:uid="{00000000-0005-0000-0000-0000210B0000}"/>
    <cellStyle name="60% - Accent4 2 14" xfId="3070" xr:uid="{00000000-0005-0000-0000-0000220B0000}"/>
    <cellStyle name="60% - Accent4 2 15" xfId="3071" xr:uid="{00000000-0005-0000-0000-0000230B0000}"/>
    <cellStyle name="60% - Accent4 2 16" xfId="3072" xr:uid="{00000000-0005-0000-0000-0000240B0000}"/>
    <cellStyle name="60% - Accent4 2 17" xfId="3073" xr:uid="{00000000-0005-0000-0000-0000250B0000}"/>
    <cellStyle name="60% - Accent4 2 18" xfId="3074" xr:uid="{00000000-0005-0000-0000-0000260B0000}"/>
    <cellStyle name="60% - Accent4 2 19" xfId="3075" xr:uid="{00000000-0005-0000-0000-0000270B0000}"/>
    <cellStyle name="60% - Accent4 2 2" xfId="3076" xr:uid="{00000000-0005-0000-0000-0000280B0000}"/>
    <cellStyle name="60% - Accent4 2 2 2" xfId="3077" xr:uid="{00000000-0005-0000-0000-0000290B0000}"/>
    <cellStyle name="60% - Accent4 2 2 3" xfId="3078" xr:uid="{00000000-0005-0000-0000-00002A0B0000}"/>
    <cellStyle name="60% - Accent4 2 20" xfId="3079" xr:uid="{00000000-0005-0000-0000-00002B0B0000}"/>
    <cellStyle name="60% - Accent4 2 21" xfId="3080" xr:uid="{00000000-0005-0000-0000-00002C0B0000}"/>
    <cellStyle name="60% - Accent4 2 22" xfId="3081" xr:uid="{00000000-0005-0000-0000-00002D0B0000}"/>
    <cellStyle name="60% - Accent4 2 23" xfId="3082" xr:uid="{00000000-0005-0000-0000-00002E0B0000}"/>
    <cellStyle name="60% - Accent4 2 24" xfId="3083" xr:uid="{00000000-0005-0000-0000-00002F0B0000}"/>
    <cellStyle name="60% - Accent4 2 25" xfId="3084" xr:uid="{00000000-0005-0000-0000-0000300B0000}"/>
    <cellStyle name="60% - Accent4 2 3" xfId="3085" xr:uid="{00000000-0005-0000-0000-0000310B0000}"/>
    <cellStyle name="60% - Accent4 2 3 2" xfId="3086" xr:uid="{00000000-0005-0000-0000-0000320B0000}"/>
    <cellStyle name="60% - Accent4 2 3 3" xfId="3087" xr:uid="{00000000-0005-0000-0000-0000330B0000}"/>
    <cellStyle name="60% - Accent4 2 4" xfId="3088" xr:uid="{00000000-0005-0000-0000-0000340B0000}"/>
    <cellStyle name="60% - Accent4 2 4 2" xfId="3089" xr:uid="{00000000-0005-0000-0000-0000350B0000}"/>
    <cellStyle name="60% - Accent4 2 4 3" xfId="3090" xr:uid="{00000000-0005-0000-0000-0000360B0000}"/>
    <cellStyle name="60% - Accent4 2 5" xfId="3091" xr:uid="{00000000-0005-0000-0000-0000370B0000}"/>
    <cellStyle name="60% - Accent4 2 5 2" xfId="3092" xr:uid="{00000000-0005-0000-0000-0000380B0000}"/>
    <cellStyle name="60% - Accent4 2 5 3" xfId="3093" xr:uid="{00000000-0005-0000-0000-0000390B0000}"/>
    <cellStyle name="60% - Accent4 2 6" xfId="3094" xr:uid="{00000000-0005-0000-0000-00003A0B0000}"/>
    <cellStyle name="60% - Accent4 2 6 2" xfId="3095" xr:uid="{00000000-0005-0000-0000-00003B0B0000}"/>
    <cellStyle name="60% - Accent4 2 6 3" xfId="3096" xr:uid="{00000000-0005-0000-0000-00003C0B0000}"/>
    <cellStyle name="60% - Accent4 2 7" xfId="3097" xr:uid="{00000000-0005-0000-0000-00003D0B0000}"/>
    <cellStyle name="60% - Accent4 2 7 2" xfId="3098" xr:uid="{00000000-0005-0000-0000-00003E0B0000}"/>
    <cellStyle name="60% - Accent4 2 7 3" xfId="3099" xr:uid="{00000000-0005-0000-0000-00003F0B0000}"/>
    <cellStyle name="60% - Accent4 2 8" xfId="3100" xr:uid="{00000000-0005-0000-0000-0000400B0000}"/>
    <cellStyle name="60% - Accent4 2 8 2" xfId="3101" xr:uid="{00000000-0005-0000-0000-0000410B0000}"/>
    <cellStyle name="60% - Accent4 2 8 3" xfId="3102" xr:uid="{00000000-0005-0000-0000-0000420B0000}"/>
    <cellStyle name="60% - Accent4 2 9" xfId="3103" xr:uid="{00000000-0005-0000-0000-0000430B0000}"/>
    <cellStyle name="60% - Accent4 20" xfId="3104" xr:uid="{00000000-0005-0000-0000-0000440B0000}"/>
    <cellStyle name="60% - Accent4 21" xfId="3105" xr:uid="{00000000-0005-0000-0000-0000450B0000}"/>
    <cellStyle name="60% - Accent4 22" xfId="3106" xr:uid="{00000000-0005-0000-0000-0000460B0000}"/>
    <cellStyle name="60% - Accent4 23" xfId="3107" xr:uid="{00000000-0005-0000-0000-0000470B0000}"/>
    <cellStyle name="60% - Accent4 24" xfId="3108" xr:uid="{00000000-0005-0000-0000-0000480B0000}"/>
    <cellStyle name="60% - Accent4 25" xfId="3109" xr:uid="{00000000-0005-0000-0000-0000490B0000}"/>
    <cellStyle name="60% - Accent4 26" xfId="3110" xr:uid="{00000000-0005-0000-0000-00004A0B0000}"/>
    <cellStyle name="60% - Accent4 27" xfId="3111" xr:uid="{00000000-0005-0000-0000-00004B0B0000}"/>
    <cellStyle name="60% - Accent4 28" xfId="3112" xr:uid="{00000000-0005-0000-0000-00004C0B0000}"/>
    <cellStyle name="60% - Accent4 29" xfId="3113" xr:uid="{00000000-0005-0000-0000-00004D0B0000}"/>
    <cellStyle name="60% - Accent4 3" xfId="3114" xr:uid="{00000000-0005-0000-0000-00004E0B0000}"/>
    <cellStyle name="60% - Accent4 3 2" xfId="3115" xr:uid="{00000000-0005-0000-0000-00004F0B0000}"/>
    <cellStyle name="60% - Accent4 3 2 2" xfId="3116" xr:uid="{00000000-0005-0000-0000-0000500B0000}"/>
    <cellStyle name="60% - Accent4 3 3" xfId="3117" xr:uid="{00000000-0005-0000-0000-0000510B0000}"/>
    <cellStyle name="60% - Accent4 3 4" xfId="3118" xr:uid="{00000000-0005-0000-0000-0000520B0000}"/>
    <cellStyle name="60% - Accent4 30" xfId="3119" xr:uid="{00000000-0005-0000-0000-0000530B0000}"/>
    <cellStyle name="60% - Accent4 4" xfId="3120" xr:uid="{00000000-0005-0000-0000-0000540B0000}"/>
    <cellStyle name="60% - Accent4 4 2" xfId="3121" xr:uid="{00000000-0005-0000-0000-0000550B0000}"/>
    <cellStyle name="60% - Accent4 4 2 2" xfId="3122" xr:uid="{00000000-0005-0000-0000-0000560B0000}"/>
    <cellStyle name="60% - Accent4 4 3" xfId="3123" xr:uid="{00000000-0005-0000-0000-0000570B0000}"/>
    <cellStyle name="60% - Accent4 4 4" xfId="3124" xr:uid="{00000000-0005-0000-0000-0000580B0000}"/>
    <cellStyle name="60% - Accent4 5" xfId="3125" xr:uid="{00000000-0005-0000-0000-0000590B0000}"/>
    <cellStyle name="60% - Accent4 5 2" xfId="3126" xr:uid="{00000000-0005-0000-0000-00005A0B0000}"/>
    <cellStyle name="60% - Accent4 5 2 2" xfId="3127" xr:uid="{00000000-0005-0000-0000-00005B0B0000}"/>
    <cellStyle name="60% - Accent4 5 3" xfId="3128" xr:uid="{00000000-0005-0000-0000-00005C0B0000}"/>
    <cellStyle name="60% - Accent4 5 4" xfId="3129" xr:uid="{00000000-0005-0000-0000-00005D0B0000}"/>
    <cellStyle name="60% - Accent4 6" xfId="3130" xr:uid="{00000000-0005-0000-0000-00005E0B0000}"/>
    <cellStyle name="60% - Accent4 6 2" xfId="3131" xr:uid="{00000000-0005-0000-0000-00005F0B0000}"/>
    <cellStyle name="60% - Accent4 6 2 2" xfId="3132" xr:uid="{00000000-0005-0000-0000-0000600B0000}"/>
    <cellStyle name="60% - Accent4 6 3" xfId="3133" xr:uid="{00000000-0005-0000-0000-0000610B0000}"/>
    <cellStyle name="60% - Accent4 6 3 2" xfId="3134" xr:uid="{00000000-0005-0000-0000-0000620B0000}"/>
    <cellStyle name="60% - Accent4 6 4" xfId="3135" xr:uid="{00000000-0005-0000-0000-0000630B0000}"/>
    <cellStyle name="60% - Accent4 6 5" xfId="3136" xr:uid="{00000000-0005-0000-0000-0000640B0000}"/>
    <cellStyle name="60% - Accent4 6 6" xfId="3137" xr:uid="{00000000-0005-0000-0000-0000650B0000}"/>
    <cellStyle name="60% - Accent4 7" xfId="3138" xr:uid="{00000000-0005-0000-0000-0000660B0000}"/>
    <cellStyle name="60% - Accent4 7 10" xfId="3139" xr:uid="{00000000-0005-0000-0000-0000670B0000}"/>
    <cellStyle name="60% - Accent4 7 10 2" xfId="3140" xr:uid="{00000000-0005-0000-0000-0000680B0000}"/>
    <cellStyle name="60% - Accent4 7 11" xfId="3141" xr:uid="{00000000-0005-0000-0000-0000690B0000}"/>
    <cellStyle name="60% - Accent4 7 11 2" xfId="3142" xr:uid="{00000000-0005-0000-0000-00006A0B0000}"/>
    <cellStyle name="60% - Accent4 7 12" xfId="3143" xr:uid="{00000000-0005-0000-0000-00006B0B0000}"/>
    <cellStyle name="60% - Accent4 7 13" xfId="3144" xr:uid="{00000000-0005-0000-0000-00006C0B0000}"/>
    <cellStyle name="60% - Accent4 7 2" xfId="3145" xr:uid="{00000000-0005-0000-0000-00006D0B0000}"/>
    <cellStyle name="60% - Accent4 7 2 2" xfId="3146" xr:uid="{00000000-0005-0000-0000-00006E0B0000}"/>
    <cellStyle name="60% - Accent4 7 3" xfId="3147" xr:uid="{00000000-0005-0000-0000-00006F0B0000}"/>
    <cellStyle name="60% - Accent4 7 3 2" xfId="3148" xr:uid="{00000000-0005-0000-0000-0000700B0000}"/>
    <cellStyle name="60% - Accent4 7 4" xfId="3149" xr:uid="{00000000-0005-0000-0000-0000710B0000}"/>
    <cellStyle name="60% - Accent4 7 4 2" xfId="3150" xr:uid="{00000000-0005-0000-0000-0000720B0000}"/>
    <cellStyle name="60% - Accent4 7 5" xfId="3151" xr:uid="{00000000-0005-0000-0000-0000730B0000}"/>
    <cellStyle name="60% - Accent4 7 5 2" xfId="3152" xr:uid="{00000000-0005-0000-0000-0000740B0000}"/>
    <cellStyle name="60% - Accent4 7 6" xfId="3153" xr:uid="{00000000-0005-0000-0000-0000750B0000}"/>
    <cellStyle name="60% - Accent4 7 6 2" xfId="3154" xr:uid="{00000000-0005-0000-0000-0000760B0000}"/>
    <cellStyle name="60% - Accent4 7 7" xfId="3155" xr:uid="{00000000-0005-0000-0000-0000770B0000}"/>
    <cellStyle name="60% - Accent4 7 7 2" xfId="3156" xr:uid="{00000000-0005-0000-0000-0000780B0000}"/>
    <cellStyle name="60% - Accent4 7 8" xfId="3157" xr:uid="{00000000-0005-0000-0000-0000790B0000}"/>
    <cellStyle name="60% - Accent4 7 8 2" xfId="3158" xr:uid="{00000000-0005-0000-0000-00007A0B0000}"/>
    <cellStyle name="60% - Accent4 7 9" xfId="3159" xr:uid="{00000000-0005-0000-0000-00007B0B0000}"/>
    <cellStyle name="60% - Accent4 7 9 2" xfId="3160" xr:uid="{00000000-0005-0000-0000-00007C0B0000}"/>
    <cellStyle name="60% - Accent4 8" xfId="3161" xr:uid="{00000000-0005-0000-0000-00007D0B0000}"/>
    <cellStyle name="60% - Accent4 8 2" xfId="3162" xr:uid="{00000000-0005-0000-0000-00007E0B0000}"/>
    <cellStyle name="60% - Accent4 8 3" xfId="3163" xr:uid="{00000000-0005-0000-0000-00007F0B0000}"/>
    <cellStyle name="60% - Accent4 9" xfId="3164" xr:uid="{00000000-0005-0000-0000-0000800B0000}"/>
    <cellStyle name="60% - Accent4 9 2" xfId="3165" xr:uid="{00000000-0005-0000-0000-0000810B0000}"/>
    <cellStyle name="60% - Accent4 9 3" xfId="3166" xr:uid="{00000000-0005-0000-0000-0000820B0000}"/>
    <cellStyle name="60% - Accent5 10" xfId="3167" xr:uid="{00000000-0005-0000-0000-0000830B0000}"/>
    <cellStyle name="60% - Accent5 10 2" xfId="3168" xr:uid="{00000000-0005-0000-0000-0000840B0000}"/>
    <cellStyle name="60% - Accent5 10 3" xfId="3169" xr:uid="{00000000-0005-0000-0000-0000850B0000}"/>
    <cellStyle name="60% - Accent5 11" xfId="3170" xr:uid="{00000000-0005-0000-0000-0000860B0000}"/>
    <cellStyle name="60% - Accent5 11 2" xfId="3171" xr:uid="{00000000-0005-0000-0000-0000870B0000}"/>
    <cellStyle name="60% - Accent5 11 3" xfId="3172" xr:uid="{00000000-0005-0000-0000-0000880B0000}"/>
    <cellStyle name="60% - Accent5 12" xfId="3173" xr:uid="{00000000-0005-0000-0000-0000890B0000}"/>
    <cellStyle name="60% - Accent5 12 10" xfId="3174" xr:uid="{00000000-0005-0000-0000-00008A0B0000}"/>
    <cellStyle name="60% - Accent5 12 10 2" xfId="3175" xr:uid="{00000000-0005-0000-0000-00008B0B0000}"/>
    <cellStyle name="60% - Accent5 12 11" xfId="3176" xr:uid="{00000000-0005-0000-0000-00008C0B0000}"/>
    <cellStyle name="60% - Accent5 12 11 2" xfId="3177" xr:uid="{00000000-0005-0000-0000-00008D0B0000}"/>
    <cellStyle name="60% - Accent5 12 12" xfId="3178" xr:uid="{00000000-0005-0000-0000-00008E0B0000}"/>
    <cellStyle name="60% - Accent5 12 12 2" xfId="3179" xr:uid="{00000000-0005-0000-0000-00008F0B0000}"/>
    <cellStyle name="60% - Accent5 12 13" xfId="3180" xr:uid="{00000000-0005-0000-0000-0000900B0000}"/>
    <cellStyle name="60% - Accent5 12 13 2" xfId="3181" xr:uid="{00000000-0005-0000-0000-0000910B0000}"/>
    <cellStyle name="60% - Accent5 12 14" xfId="3182" xr:uid="{00000000-0005-0000-0000-0000920B0000}"/>
    <cellStyle name="60% - Accent5 12 14 2" xfId="3183" xr:uid="{00000000-0005-0000-0000-0000930B0000}"/>
    <cellStyle name="60% - Accent5 12 15" xfId="3184" xr:uid="{00000000-0005-0000-0000-0000940B0000}"/>
    <cellStyle name="60% - Accent5 12 15 2" xfId="3185" xr:uid="{00000000-0005-0000-0000-0000950B0000}"/>
    <cellStyle name="60% - Accent5 12 16" xfId="3186" xr:uid="{00000000-0005-0000-0000-0000960B0000}"/>
    <cellStyle name="60% - Accent5 12 16 2" xfId="3187" xr:uid="{00000000-0005-0000-0000-0000970B0000}"/>
    <cellStyle name="60% - Accent5 12 17" xfId="3188" xr:uid="{00000000-0005-0000-0000-0000980B0000}"/>
    <cellStyle name="60% - Accent5 12 17 2" xfId="3189" xr:uid="{00000000-0005-0000-0000-0000990B0000}"/>
    <cellStyle name="60% - Accent5 12 18" xfId="3190" xr:uid="{00000000-0005-0000-0000-00009A0B0000}"/>
    <cellStyle name="60% - Accent5 12 18 2" xfId="3191" xr:uid="{00000000-0005-0000-0000-00009B0B0000}"/>
    <cellStyle name="60% - Accent5 12 19" xfId="3192" xr:uid="{00000000-0005-0000-0000-00009C0B0000}"/>
    <cellStyle name="60% - Accent5 12 19 2" xfId="3193" xr:uid="{00000000-0005-0000-0000-00009D0B0000}"/>
    <cellStyle name="60% - Accent5 12 2" xfId="3194" xr:uid="{00000000-0005-0000-0000-00009E0B0000}"/>
    <cellStyle name="60% - Accent5 12 2 2" xfId="3195" xr:uid="{00000000-0005-0000-0000-00009F0B0000}"/>
    <cellStyle name="60% - Accent5 12 20" xfId="3196" xr:uid="{00000000-0005-0000-0000-0000A00B0000}"/>
    <cellStyle name="60% - Accent5 12 20 2" xfId="3197" xr:uid="{00000000-0005-0000-0000-0000A10B0000}"/>
    <cellStyle name="60% - Accent5 12 21" xfId="3198" xr:uid="{00000000-0005-0000-0000-0000A20B0000}"/>
    <cellStyle name="60% - Accent5 12 21 2" xfId="3199" xr:uid="{00000000-0005-0000-0000-0000A30B0000}"/>
    <cellStyle name="60% - Accent5 12 22" xfId="3200" xr:uid="{00000000-0005-0000-0000-0000A40B0000}"/>
    <cellStyle name="60% - Accent5 12 22 2" xfId="3201" xr:uid="{00000000-0005-0000-0000-0000A50B0000}"/>
    <cellStyle name="60% - Accent5 12 23" xfId="3202" xr:uid="{00000000-0005-0000-0000-0000A60B0000}"/>
    <cellStyle name="60% - Accent5 12 23 2" xfId="3203" xr:uid="{00000000-0005-0000-0000-0000A70B0000}"/>
    <cellStyle name="60% - Accent5 12 24" xfId="3204" xr:uid="{00000000-0005-0000-0000-0000A80B0000}"/>
    <cellStyle name="60% - Accent5 12 24 2" xfId="3205" xr:uid="{00000000-0005-0000-0000-0000A90B0000}"/>
    <cellStyle name="60% - Accent5 12 25" xfId="3206" xr:uid="{00000000-0005-0000-0000-0000AA0B0000}"/>
    <cellStyle name="60% - Accent5 12 25 2" xfId="3207" xr:uid="{00000000-0005-0000-0000-0000AB0B0000}"/>
    <cellStyle name="60% - Accent5 12 26" xfId="3208" xr:uid="{00000000-0005-0000-0000-0000AC0B0000}"/>
    <cellStyle name="60% - Accent5 12 26 2" xfId="3209" xr:uid="{00000000-0005-0000-0000-0000AD0B0000}"/>
    <cellStyle name="60% - Accent5 12 27" xfId="3210" xr:uid="{00000000-0005-0000-0000-0000AE0B0000}"/>
    <cellStyle name="60% - Accent5 12 27 2" xfId="3211" xr:uid="{00000000-0005-0000-0000-0000AF0B0000}"/>
    <cellStyle name="60% - Accent5 12 28" xfId="3212" xr:uid="{00000000-0005-0000-0000-0000B00B0000}"/>
    <cellStyle name="60% - Accent5 12 28 2" xfId="3213" xr:uid="{00000000-0005-0000-0000-0000B10B0000}"/>
    <cellStyle name="60% - Accent5 12 29" xfId="3214" xr:uid="{00000000-0005-0000-0000-0000B20B0000}"/>
    <cellStyle name="60% - Accent5 12 29 2" xfId="3215" xr:uid="{00000000-0005-0000-0000-0000B30B0000}"/>
    <cellStyle name="60% - Accent5 12 3" xfId="3216" xr:uid="{00000000-0005-0000-0000-0000B40B0000}"/>
    <cellStyle name="60% - Accent5 12 3 2" xfId="3217" xr:uid="{00000000-0005-0000-0000-0000B50B0000}"/>
    <cellStyle name="60% - Accent5 12 30" xfId="3218" xr:uid="{00000000-0005-0000-0000-0000B60B0000}"/>
    <cellStyle name="60% - Accent5 12 30 2" xfId="3219" xr:uid="{00000000-0005-0000-0000-0000B70B0000}"/>
    <cellStyle name="60% - Accent5 12 31" xfId="3220" xr:uid="{00000000-0005-0000-0000-0000B80B0000}"/>
    <cellStyle name="60% - Accent5 12 4" xfId="3221" xr:uid="{00000000-0005-0000-0000-0000B90B0000}"/>
    <cellStyle name="60% - Accent5 12 4 2" xfId="3222" xr:uid="{00000000-0005-0000-0000-0000BA0B0000}"/>
    <cellStyle name="60% - Accent5 12 5" xfId="3223" xr:uid="{00000000-0005-0000-0000-0000BB0B0000}"/>
    <cellStyle name="60% - Accent5 12 5 2" xfId="3224" xr:uid="{00000000-0005-0000-0000-0000BC0B0000}"/>
    <cellStyle name="60% - Accent5 12 6" xfId="3225" xr:uid="{00000000-0005-0000-0000-0000BD0B0000}"/>
    <cellStyle name="60% - Accent5 12 6 2" xfId="3226" xr:uid="{00000000-0005-0000-0000-0000BE0B0000}"/>
    <cellStyle name="60% - Accent5 12 7" xfId="3227" xr:uid="{00000000-0005-0000-0000-0000BF0B0000}"/>
    <cellStyle name="60% - Accent5 12 7 2" xfId="3228" xr:uid="{00000000-0005-0000-0000-0000C00B0000}"/>
    <cellStyle name="60% - Accent5 12 8" xfId="3229" xr:uid="{00000000-0005-0000-0000-0000C10B0000}"/>
    <cellStyle name="60% - Accent5 12 8 2" xfId="3230" xr:uid="{00000000-0005-0000-0000-0000C20B0000}"/>
    <cellStyle name="60% - Accent5 12 9" xfId="3231" xr:uid="{00000000-0005-0000-0000-0000C30B0000}"/>
    <cellStyle name="60% - Accent5 12 9 2" xfId="3232" xr:uid="{00000000-0005-0000-0000-0000C40B0000}"/>
    <cellStyle name="60% - Accent5 13" xfId="3233" xr:uid="{00000000-0005-0000-0000-0000C50B0000}"/>
    <cellStyle name="60% - Accent5 13 2" xfId="3234" xr:uid="{00000000-0005-0000-0000-0000C60B0000}"/>
    <cellStyle name="60% - Accent5 14" xfId="3235" xr:uid="{00000000-0005-0000-0000-0000C70B0000}"/>
    <cellStyle name="60% - Accent5 14 2" xfId="3236" xr:uid="{00000000-0005-0000-0000-0000C80B0000}"/>
    <cellStyle name="60% - Accent5 15" xfId="3237" xr:uid="{00000000-0005-0000-0000-0000C90B0000}"/>
    <cellStyle name="60% - Accent5 15 2" xfId="3238" xr:uid="{00000000-0005-0000-0000-0000CA0B0000}"/>
    <cellStyle name="60% - Accent5 16" xfId="3239" xr:uid="{00000000-0005-0000-0000-0000CB0B0000}"/>
    <cellStyle name="60% - Accent5 16 2" xfId="3240" xr:uid="{00000000-0005-0000-0000-0000CC0B0000}"/>
    <cellStyle name="60% - Accent5 17" xfId="3241" xr:uid="{00000000-0005-0000-0000-0000CD0B0000}"/>
    <cellStyle name="60% - Accent5 18" xfId="3242" xr:uid="{00000000-0005-0000-0000-0000CE0B0000}"/>
    <cellStyle name="60% - Accent5 19" xfId="3243" xr:uid="{00000000-0005-0000-0000-0000CF0B0000}"/>
    <cellStyle name="60% - Accent5 2" xfId="3244" xr:uid="{00000000-0005-0000-0000-0000D00B0000}"/>
    <cellStyle name="60% - Accent5 2 10" xfId="3245" xr:uid="{00000000-0005-0000-0000-0000D10B0000}"/>
    <cellStyle name="60% - Accent5 2 10 2" xfId="3246" xr:uid="{00000000-0005-0000-0000-0000D20B0000}"/>
    <cellStyle name="60% - Accent5 2 11" xfId="3247" xr:uid="{00000000-0005-0000-0000-0000D30B0000}"/>
    <cellStyle name="60% - Accent5 2 11 2" xfId="3248" xr:uid="{00000000-0005-0000-0000-0000D40B0000}"/>
    <cellStyle name="60% - Accent5 2 12" xfId="3249" xr:uid="{00000000-0005-0000-0000-0000D50B0000}"/>
    <cellStyle name="60% - Accent5 2 13" xfId="3250" xr:uid="{00000000-0005-0000-0000-0000D60B0000}"/>
    <cellStyle name="60% - Accent5 2 14" xfId="3251" xr:uid="{00000000-0005-0000-0000-0000D70B0000}"/>
    <cellStyle name="60% - Accent5 2 15" xfId="3252" xr:uid="{00000000-0005-0000-0000-0000D80B0000}"/>
    <cellStyle name="60% - Accent5 2 16" xfId="3253" xr:uid="{00000000-0005-0000-0000-0000D90B0000}"/>
    <cellStyle name="60% - Accent5 2 17" xfId="3254" xr:uid="{00000000-0005-0000-0000-0000DA0B0000}"/>
    <cellStyle name="60% - Accent5 2 18" xfId="3255" xr:uid="{00000000-0005-0000-0000-0000DB0B0000}"/>
    <cellStyle name="60% - Accent5 2 19" xfId="3256" xr:uid="{00000000-0005-0000-0000-0000DC0B0000}"/>
    <cellStyle name="60% - Accent5 2 2" xfId="3257" xr:uid="{00000000-0005-0000-0000-0000DD0B0000}"/>
    <cellStyle name="60% - Accent5 2 2 2" xfId="3258" xr:uid="{00000000-0005-0000-0000-0000DE0B0000}"/>
    <cellStyle name="60% - Accent5 2 2 3" xfId="3259" xr:uid="{00000000-0005-0000-0000-0000DF0B0000}"/>
    <cellStyle name="60% - Accent5 2 20" xfId="3260" xr:uid="{00000000-0005-0000-0000-0000E00B0000}"/>
    <cellStyle name="60% - Accent5 2 21" xfId="3261" xr:uid="{00000000-0005-0000-0000-0000E10B0000}"/>
    <cellStyle name="60% - Accent5 2 22" xfId="3262" xr:uid="{00000000-0005-0000-0000-0000E20B0000}"/>
    <cellStyle name="60% - Accent5 2 23" xfId="3263" xr:uid="{00000000-0005-0000-0000-0000E30B0000}"/>
    <cellStyle name="60% - Accent5 2 24" xfId="3264" xr:uid="{00000000-0005-0000-0000-0000E40B0000}"/>
    <cellStyle name="60% - Accent5 2 25" xfId="3265" xr:uid="{00000000-0005-0000-0000-0000E50B0000}"/>
    <cellStyle name="60% - Accent5 2 3" xfId="3266" xr:uid="{00000000-0005-0000-0000-0000E60B0000}"/>
    <cellStyle name="60% - Accent5 2 3 2" xfId="3267" xr:uid="{00000000-0005-0000-0000-0000E70B0000}"/>
    <cellStyle name="60% - Accent5 2 3 3" xfId="3268" xr:uid="{00000000-0005-0000-0000-0000E80B0000}"/>
    <cellStyle name="60% - Accent5 2 4" xfId="3269" xr:uid="{00000000-0005-0000-0000-0000E90B0000}"/>
    <cellStyle name="60% - Accent5 2 4 2" xfId="3270" xr:uid="{00000000-0005-0000-0000-0000EA0B0000}"/>
    <cellStyle name="60% - Accent5 2 4 3" xfId="3271" xr:uid="{00000000-0005-0000-0000-0000EB0B0000}"/>
    <cellStyle name="60% - Accent5 2 5" xfId="3272" xr:uid="{00000000-0005-0000-0000-0000EC0B0000}"/>
    <cellStyle name="60% - Accent5 2 5 2" xfId="3273" xr:uid="{00000000-0005-0000-0000-0000ED0B0000}"/>
    <cellStyle name="60% - Accent5 2 5 3" xfId="3274" xr:uid="{00000000-0005-0000-0000-0000EE0B0000}"/>
    <cellStyle name="60% - Accent5 2 6" xfId="3275" xr:uid="{00000000-0005-0000-0000-0000EF0B0000}"/>
    <cellStyle name="60% - Accent5 2 6 2" xfId="3276" xr:uid="{00000000-0005-0000-0000-0000F00B0000}"/>
    <cellStyle name="60% - Accent5 2 6 3" xfId="3277" xr:uid="{00000000-0005-0000-0000-0000F10B0000}"/>
    <cellStyle name="60% - Accent5 2 7" xfId="3278" xr:uid="{00000000-0005-0000-0000-0000F20B0000}"/>
    <cellStyle name="60% - Accent5 2 7 2" xfId="3279" xr:uid="{00000000-0005-0000-0000-0000F30B0000}"/>
    <cellStyle name="60% - Accent5 2 7 3" xfId="3280" xr:uid="{00000000-0005-0000-0000-0000F40B0000}"/>
    <cellStyle name="60% - Accent5 2 8" xfId="3281" xr:uid="{00000000-0005-0000-0000-0000F50B0000}"/>
    <cellStyle name="60% - Accent5 2 8 2" xfId="3282" xr:uid="{00000000-0005-0000-0000-0000F60B0000}"/>
    <cellStyle name="60% - Accent5 2 8 3" xfId="3283" xr:uid="{00000000-0005-0000-0000-0000F70B0000}"/>
    <cellStyle name="60% - Accent5 2 9" xfId="3284" xr:uid="{00000000-0005-0000-0000-0000F80B0000}"/>
    <cellStyle name="60% - Accent5 20" xfId="3285" xr:uid="{00000000-0005-0000-0000-0000F90B0000}"/>
    <cellStyle name="60% - Accent5 21" xfId="3286" xr:uid="{00000000-0005-0000-0000-0000FA0B0000}"/>
    <cellStyle name="60% - Accent5 22" xfId="3287" xr:uid="{00000000-0005-0000-0000-0000FB0B0000}"/>
    <cellStyle name="60% - Accent5 23" xfId="3288" xr:uid="{00000000-0005-0000-0000-0000FC0B0000}"/>
    <cellStyle name="60% - Accent5 24" xfId="3289" xr:uid="{00000000-0005-0000-0000-0000FD0B0000}"/>
    <cellStyle name="60% - Accent5 25" xfId="3290" xr:uid="{00000000-0005-0000-0000-0000FE0B0000}"/>
    <cellStyle name="60% - Accent5 26" xfId="3291" xr:uid="{00000000-0005-0000-0000-0000FF0B0000}"/>
    <cellStyle name="60% - Accent5 27" xfId="3292" xr:uid="{00000000-0005-0000-0000-0000000C0000}"/>
    <cellStyle name="60% - Accent5 28" xfId="3293" xr:uid="{00000000-0005-0000-0000-0000010C0000}"/>
    <cellStyle name="60% - Accent5 29" xfId="3294" xr:uid="{00000000-0005-0000-0000-0000020C0000}"/>
    <cellStyle name="60% - Accent5 3" xfId="3295" xr:uid="{00000000-0005-0000-0000-0000030C0000}"/>
    <cellStyle name="60% - Accent5 3 2" xfId="3296" xr:uid="{00000000-0005-0000-0000-0000040C0000}"/>
    <cellStyle name="60% - Accent5 3 2 2" xfId="3297" xr:uid="{00000000-0005-0000-0000-0000050C0000}"/>
    <cellStyle name="60% - Accent5 3 3" xfId="3298" xr:uid="{00000000-0005-0000-0000-0000060C0000}"/>
    <cellStyle name="60% - Accent5 3 4" xfId="3299" xr:uid="{00000000-0005-0000-0000-0000070C0000}"/>
    <cellStyle name="60% - Accent5 30" xfId="3300" xr:uid="{00000000-0005-0000-0000-0000080C0000}"/>
    <cellStyle name="60% - Accent5 4" xfId="3301" xr:uid="{00000000-0005-0000-0000-0000090C0000}"/>
    <cellStyle name="60% - Accent5 4 2" xfId="3302" xr:uid="{00000000-0005-0000-0000-00000A0C0000}"/>
    <cellStyle name="60% - Accent5 4 2 2" xfId="3303" xr:uid="{00000000-0005-0000-0000-00000B0C0000}"/>
    <cellStyle name="60% - Accent5 4 3" xfId="3304" xr:uid="{00000000-0005-0000-0000-00000C0C0000}"/>
    <cellStyle name="60% - Accent5 4 4" xfId="3305" xr:uid="{00000000-0005-0000-0000-00000D0C0000}"/>
    <cellStyle name="60% - Accent5 5" xfId="3306" xr:uid="{00000000-0005-0000-0000-00000E0C0000}"/>
    <cellStyle name="60% - Accent5 5 2" xfId="3307" xr:uid="{00000000-0005-0000-0000-00000F0C0000}"/>
    <cellStyle name="60% - Accent5 5 2 2" xfId="3308" xr:uid="{00000000-0005-0000-0000-0000100C0000}"/>
    <cellStyle name="60% - Accent5 5 3" xfId="3309" xr:uid="{00000000-0005-0000-0000-0000110C0000}"/>
    <cellStyle name="60% - Accent5 5 4" xfId="3310" xr:uid="{00000000-0005-0000-0000-0000120C0000}"/>
    <cellStyle name="60% - Accent5 6" xfId="3311" xr:uid="{00000000-0005-0000-0000-0000130C0000}"/>
    <cellStyle name="60% - Accent5 6 2" xfId="3312" xr:uid="{00000000-0005-0000-0000-0000140C0000}"/>
    <cellStyle name="60% - Accent5 6 2 2" xfId="3313" xr:uid="{00000000-0005-0000-0000-0000150C0000}"/>
    <cellStyle name="60% - Accent5 6 3" xfId="3314" xr:uid="{00000000-0005-0000-0000-0000160C0000}"/>
    <cellStyle name="60% - Accent5 6 3 2" xfId="3315" xr:uid="{00000000-0005-0000-0000-0000170C0000}"/>
    <cellStyle name="60% - Accent5 6 4" xfId="3316" xr:uid="{00000000-0005-0000-0000-0000180C0000}"/>
    <cellStyle name="60% - Accent5 6 5" xfId="3317" xr:uid="{00000000-0005-0000-0000-0000190C0000}"/>
    <cellStyle name="60% - Accent5 6 6" xfId="3318" xr:uid="{00000000-0005-0000-0000-00001A0C0000}"/>
    <cellStyle name="60% - Accent5 7" xfId="3319" xr:uid="{00000000-0005-0000-0000-00001B0C0000}"/>
    <cellStyle name="60% - Accent5 7 10" xfId="3320" xr:uid="{00000000-0005-0000-0000-00001C0C0000}"/>
    <cellStyle name="60% - Accent5 7 10 2" xfId="3321" xr:uid="{00000000-0005-0000-0000-00001D0C0000}"/>
    <cellStyle name="60% - Accent5 7 11" xfId="3322" xr:uid="{00000000-0005-0000-0000-00001E0C0000}"/>
    <cellStyle name="60% - Accent5 7 11 2" xfId="3323" xr:uid="{00000000-0005-0000-0000-00001F0C0000}"/>
    <cellStyle name="60% - Accent5 7 12" xfId="3324" xr:uid="{00000000-0005-0000-0000-0000200C0000}"/>
    <cellStyle name="60% - Accent5 7 13" xfId="3325" xr:uid="{00000000-0005-0000-0000-0000210C0000}"/>
    <cellStyle name="60% - Accent5 7 2" xfId="3326" xr:uid="{00000000-0005-0000-0000-0000220C0000}"/>
    <cellStyle name="60% - Accent5 7 2 2" xfId="3327" xr:uid="{00000000-0005-0000-0000-0000230C0000}"/>
    <cellStyle name="60% - Accent5 7 3" xfId="3328" xr:uid="{00000000-0005-0000-0000-0000240C0000}"/>
    <cellStyle name="60% - Accent5 7 3 2" xfId="3329" xr:uid="{00000000-0005-0000-0000-0000250C0000}"/>
    <cellStyle name="60% - Accent5 7 4" xfId="3330" xr:uid="{00000000-0005-0000-0000-0000260C0000}"/>
    <cellStyle name="60% - Accent5 7 4 2" xfId="3331" xr:uid="{00000000-0005-0000-0000-0000270C0000}"/>
    <cellStyle name="60% - Accent5 7 5" xfId="3332" xr:uid="{00000000-0005-0000-0000-0000280C0000}"/>
    <cellStyle name="60% - Accent5 7 5 2" xfId="3333" xr:uid="{00000000-0005-0000-0000-0000290C0000}"/>
    <cellStyle name="60% - Accent5 7 6" xfId="3334" xr:uid="{00000000-0005-0000-0000-00002A0C0000}"/>
    <cellStyle name="60% - Accent5 7 6 2" xfId="3335" xr:uid="{00000000-0005-0000-0000-00002B0C0000}"/>
    <cellStyle name="60% - Accent5 7 7" xfId="3336" xr:uid="{00000000-0005-0000-0000-00002C0C0000}"/>
    <cellStyle name="60% - Accent5 7 7 2" xfId="3337" xr:uid="{00000000-0005-0000-0000-00002D0C0000}"/>
    <cellStyle name="60% - Accent5 7 8" xfId="3338" xr:uid="{00000000-0005-0000-0000-00002E0C0000}"/>
    <cellStyle name="60% - Accent5 7 8 2" xfId="3339" xr:uid="{00000000-0005-0000-0000-00002F0C0000}"/>
    <cellStyle name="60% - Accent5 7 9" xfId="3340" xr:uid="{00000000-0005-0000-0000-0000300C0000}"/>
    <cellStyle name="60% - Accent5 7 9 2" xfId="3341" xr:uid="{00000000-0005-0000-0000-0000310C0000}"/>
    <cellStyle name="60% - Accent5 8" xfId="3342" xr:uid="{00000000-0005-0000-0000-0000320C0000}"/>
    <cellStyle name="60% - Accent5 8 2" xfId="3343" xr:uid="{00000000-0005-0000-0000-0000330C0000}"/>
    <cellStyle name="60% - Accent5 8 3" xfId="3344" xr:uid="{00000000-0005-0000-0000-0000340C0000}"/>
    <cellStyle name="60% - Accent5 9" xfId="3345" xr:uid="{00000000-0005-0000-0000-0000350C0000}"/>
    <cellStyle name="60% - Accent5 9 2" xfId="3346" xr:uid="{00000000-0005-0000-0000-0000360C0000}"/>
    <cellStyle name="60% - Accent5 9 3" xfId="3347" xr:uid="{00000000-0005-0000-0000-0000370C0000}"/>
    <cellStyle name="60% - Accent6 10" xfId="3348" xr:uid="{00000000-0005-0000-0000-0000380C0000}"/>
    <cellStyle name="60% - Accent6 10 2" xfId="3349" xr:uid="{00000000-0005-0000-0000-0000390C0000}"/>
    <cellStyle name="60% - Accent6 10 3" xfId="3350" xr:uid="{00000000-0005-0000-0000-00003A0C0000}"/>
    <cellStyle name="60% - Accent6 11" xfId="3351" xr:uid="{00000000-0005-0000-0000-00003B0C0000}"/>
    <cellStyle name="60% - Accent6 11 2" xfId="3352" xr:uid="{00000000-0005-0000-0000-00003C0C0000}"/>
    <cellStyle name="60% - Accent6 11 3" xfId="3353" xr:uid="{00000000-0005-0000-0000-00003D0C0000}"/>
    <cellStyle name="60% - Accent6 12" xfId="3354" xr:uid="{00000000-0005-0000-0000-00003E0C0000}"/>
    <cellStyle name="60% - Accent6 12 10" xfId="3355" xr:uid="{00000000-0005-0000-0000-00003F0C0000}"/>
    <cellStyle name="60% - Accent6 12 10 2" xfId="3356" xr:uid="{00000000-0005-0000-0000-0000400C0000}"/>
    <cellStyle name="60% - Accent6 12 11" xfId="3357" xr:uid="{00000000-0005-0000-0000-0000410C0000}"/>
    <cellStyle name="60% - Accent6 12 11 2" xfId="3358" xr:uid="{00000000-0005-0000-0000-0000420C0000}"/>
    <cellStyle name="60% - Accent6 12 12" xfId="3359" xr:uid="{00000000-0005-0000-0000-0000430C0000}"/>
    <cellStyle name="60% - Accent6 12 12 2" xfId="3360" xr:uid="{00000000-0005-0000-0000-0000440C0000}"/>
    <cellStyle name="60% - Accent6 12 13" xfId="3361" xr:uid="{00000000-0005-0000-0000-0000450C0000}"/>
    <cellStyle name="60% - Accent6 12 13 2" xfId="3362" xr:uid="{00000000-0005-0000-0000-0000460C0000}"/>
    <cellStyle name="60% - Accent6 12 14" xfId="3363" xr:uid="{00000000-0005-0000-0000-0000470C0000}"/>
    <cellStyle name="60% - Accent6 12 14 2" xfId="3364" xr:uid="{00000000-0005-0000-0000-0000480C0000}"/>
    <cellStyle name="60% - Accent6 12 15" xfId="3365" xr:uid="{00000000-0005-0000-0000-0000490C0000}"/>
    <cellStyle name="60% - Accent6 12 15 2" xfId="3366" xr:uid="{00000000-0005-0000-0000-00004A0C0000}"/>
    <cellStyle name="60% - Accent6 12 16" xfId="3367" xr:uid="{00000000-0005-0000-0000-00004B0C0000}"/>
    <cellStyle name="60% - Accent6 12 16 2" xfId="3368" xr:uid="{00000000-0005-0000-0000-00004C0C0000}"/>
    <cellStyle name="60% - Accent6 12 17" xfId="3369" xr:uid="{00000000-0005-0000-0000-00004D0C0000}"/>
    <cellStyle name="60% - Accent6 12 17 2" xfId="3370" xr:uid="{00000000-0005-0000-0000-00004E0C0000}"/>
    <cellStyle name="60% - Accent6 12 18" xfId="3371" xr:uid="{00000000-0005-0000-0000-00004F0C0000}"/>
    <cellStyle name="60% - Accent6 12 18 2" xfId="3372" xr:uid="{00000000-0005-0000-0000-0000500C0000}"/>
    <cellStyle name="60% - Accent6 12 19" xfId="3373" xr:uid="{00000000-0005-0000-0000-0000510C0000}"/>
    <cellStyle name="60% - Accent6 12 19 2" xfId="3374" xr:uid="{00000000-0005-0000-0000-0000520C0000}"/>
    <cellStyle name="60% - Accent6 12 2" xfId="3375" xr:uid="{00000000-0005-0000-0000-0000530C0000}"/>
    <cellStyle name="60% - Accent6 12 2 2" xfId="3376" xr:uid="{00000000-0005-0000-0000-0000540C0000}"/>
    <cellStyle name="60% - Accent6 12 20" xfId="3377" xr:uid="{00000000-0005-0000-0000-0000550C0000}"/>
    <cellStyle name="60% - Accent6 12 20 2" xfId="3378" xr:uid="{00000000-0005-0000-0000-0000560C0000}"/>
    <cellStyle name="60% - Accent6 12 21" xfId="3379" xr:uid="{00000000-0005-0000-0000-0000570C0000}"/>
    <cellStyle name="60% - Accent6 12 21 2" xfId="3380" xr:uid="{00000000-0005-0000-0000-0000580C0000}"/>
    <cellStyle name="60% - Accent6 12 22" xfId="3381" xr:uid="{00000000-0005-0000-0000-0000590C0000}"/>
    <cellStyle name="60% - Accent6 12 22 2" xfId="3382" xr:uid="{00000000-0005-0000-0000-00005A0C0000}"/>
    <cellStyle name="60% - Accent6 12 23" xfId="3383" xr:uid="{00000000-0005-0000-0000-00005B0C0000}"/>
    <cellStyle name="60% - Accent6 12 23 2" xfId="3384" xr:uid="{00000000-0005-0000-0000-00005C0C0000}"/>
    <cellStyle name="60% - Accent6 12 24" xfId="3385" xr:uid="{00000000-0005-0000-0000-00005D0C0000}"/>
    <cellStyle name="60% - Accent6 12 24 2" xfId="3386" xr:uid="{00000000-0005-0000-0000-00005E0C0000}"/>
    <cellStyle name="60% - Accent6 12 25" xfId="3387" xr:uid="{00000000-0005-0000-0000-00005F0C0000}"/>
    <cellStyle name="60% - Accent6 12 25 2" xfId="3388" xr:uid="{00000000-0005-0000-0000-0000600C0000}"/>
    <cellStyle name="60% - Accent6 12 26" xfId="3389" xr:uid="{00000000-0005-0000-0000-0000610C0000}"/>
    <cellStyle name="60% - Accent6 12 26 2" xfId="3390" xr:uid="{00000000-0005-0000-0000-0000620C0000}"/>
    <cellStyle name="60% - Accent6 12 27" xfId="3391" xr:uid="{00000000-0005-0000-0000-0000630C0000}"/>
    <cellStyle name="60% - Accent6 12 27 2" xfId="3392" xr:uid="{00000000-0005-0000-0000-0000640C0000}"/>
    <cellStyle name="60% - Accent6 12 28" xfId="3393" xr:uid="{00000000-0005-0000-0000-0000650C0000}"/>
    <cellStyle name="60% - Accent6 12 28 2" xfId="3394" xr:uid="{00000000-0005-0000-0000-0000660C0000}"/>
    <cellStyle name="60% - Accent6 12 29" xfId="3395" xr:uid="{00000000-0005-0000-0000-0000670C0000}"/>
    <cellStyle name="60% - Accent6 12 29 2" xfId="3396" xr:uid="{00000000-0005-0000-0000-0000680C0000}"/>
    <cellStyle name="60% - Accent6 12 3" xfId="3397" xr:uid="{00000000-0005-0000-0000-0000690C0000}"/>
    <cellStyle name="60% - Accent6 12 3 2" xfId="3398" xr:uid="{00000000-0005-0000-0000-00006A0C0000}"/>
    <cellStyle name="60% - Accent6 12 30" xfId="3399" xr:uid="{00000000-0005-0000-0000-00006B0C0000}"/>
    <cellStyle name="60% - Accent6 12 30 2" xfId="3400" xr:uid="{00000000-0005-0000-0000-00006C0C0000}"/>
    <cellStyle name="60% - Accent6 12 31" xfId="3401" xr:uid="{00000000-0005-0000-0000-00006D0C0000}"/>
    <cellStyle name="60% - Accent6 12 4" xfId="3402" xr:uid="{00000000-0005-0000-0000-00006E0C0000}"/>
    <cellStyle name="60% - Accent6 12 4 2" xfId="3403" xr:uid="{00000000-0005-0000-0000-00006F0C0000}"/>
    <cellStyle name="60% - Accent6 12 5" xfId="3404" xr:uid="{00000000-0005-0000-0000-0000700C0000}"/>
    <cellStyle name="60% - Accent6 12 5 2" xfId="3405" xr:uid="{00000000-0005-0000-0000-0000710C0000}"/>
    <cellStyle name="60% - Accent6 12 6" xfId="3406" xr:uid="{00000000-0005-0000-0000-0000720C0000}"/>
    <cellStyle name="60% - Accent6 12 6 2" xfId="3407" xr:uid="{00000000-0005-0000-0000-0000730C0000}"/>
    <cellStyle name="60% - Accent6 12 7" xfId="3408" xr:uid="{00000000-0005-0000-0000-0000740C0000}"/>
    <cellStyle name="60% - Accent6 12 7 2" xfId="3409" xr:uid="{00000000-0005-0000-0000-0000750C0000}"/>
    <cellStyle name="60% - Accent6 12 8" xfId="3410" xr:uid="{00000000-0005-0000-0000-0000760C0000}"/>
    <cellStyle name="60% - Accent6 12 8 2" xfId="3411" xr:uid="{00000000-0005-0000-0000-0000770C0000}"/>
    <cellStyle name="60% - Accent6 12 9" xfId="3412" xr:uid="{00000000-0005-0000-0000-0000780C0000}"/>
    <cellStyle name="60% - Accent6 12 9 2" xfId="3413" xr:uid="{00000000-0005-0000-0000-0000790C0000}"/>
    <cellStyle name="60% - Accent6 13" xfId="3414" xr:uid="{00000000-0005-0000-0000-00007A0C0000}"/>
    <cellStyle name="60% - Accent6 13 2" xfId="3415" xr:uid="{00000000-0005-0000-0000-00007B0C0000}"/>
    <cellStyle name="60% - Accent6 14" xfId="3416" xr:uid="{00000000-0005-0000-0000-00007C0C0000}"/>
    <cellStyle name="60% - Accent6 14 2" xfId="3417" xr:uid="{00000000-0005-0000-0000-00007D0C0000}"/>
    <cellStyle name="60% - Accent6 15" xfId="3418" xr:uid="{00000000-0005-0000-0000-00007E0C0000}"/>
    <cellStyle name="60% - Accent6 15 2" xfId="3419" xr:uid="{00000000-0005-0000-0000-00007F0C0000}"/>
    <cellStyle name="60% - Accent6 16" xfId="3420" xr:uid="{00000000-0005-0000-0000-0000800C0000}"/>
    <cellStyle name="60% - Accent6 16 2" xfId="3421" xr:uid="{00000000-0005-0000-0000-0000810C0000}"/>
    <cellStyle name="60% - Accent6 17" xfId="3422" xr:uid="{00000000-0005-0000-0000-0000820C0000}"/>
    <cellStyle name="60% - Accent6 18" xfId="3423" xr:uid="{00000000-0005-0000-0000-0000830C0000}"/>
    <cellStyle name="60% - Accent6 19" xfId="3424" xr:uid="{00000000-0005-0000-0000-0000840C0000}"/>
    <cellStyle name="60% - Accent6 2" xfId="3425" xr:uid="{00000000-0005-0000-0000-0000850C0000}"/>
    <cellStyle name="60% - Accent6 2 10" xfId="3426" xr:uid="{00000000-0005-0000-0000-0000860C0000}"/>
    <cellStyle name="60% - Accent6 2 10 2" xfId="3427" xr:uid="{00000000-0005-0000-0000-0000870C0000}"/>
    <cellStyle name="60% - Accent6 2 11" xfId="3428" xr:uid="{00000000-0005-0000-0000-0000880C0000}"/>
    <cellStyle name="60% - Accent6 2 11 2" xfId="3429" xr:uid="{00000000-0005-0000-0000-0000890C0000}"/>
    <cellStyle name="60% - Accent6 2 12" xfId="3430" xr:uid="{00000000-0005-0000-0000-00008A0C0000}"/>
    <cellStyle name="60% - Accent6 2 13" xfId="3431" xr:uid="{00000000-0005-0000-0000-00008B0C0000}"/>
    <cellStyle name="60% - Accent6 2 14" xfId="3432" xr:uid="{00000000-0005-0000-0000-00008C0C0000}"/>
    <cellStyle name="60% - Accent6 2 15" xfId="3433" xr:uid="{00000000-0005-0000-0000-00008D0C0000}"/>
    <cellStyle name="60% - Accent6 2 16" xfId="3434" xr:uid="{00000000-0005-0000-0000-00008E0C0000}"/>
    <cellStyle name="60% - Accent6 2 17" xfId="3435" xr:uid="{00000000-0005-0000-0000-00008F0C0000}"/>
    <cellStyle name="60% - Accent6 2 18" xfId="3436" xr:uid="{00000000-0005-0000-0000-0000900C0000}"/>
    <cellStyle name="60% - Accent6 2 19" xfId="3437" xr:uid="{00000000-0005-0000-0000-0000910C0000}"/>
    <cellStyle name="60% - Accent6 2 2" xfId="3438" xr:uid="{00000000-0005-0000-0000-0000920C0000}"/>
    <cellStyle name="60% - Accent6 2 2 2" xfId="3439" xr:uid="{00000000-0005-0000-0000-0000930C0000}"/>
    <cellStyle name="60% - Accent6 2 2 3" xfId="3440" xr:uid="{00000000-0005-0000-0000-0000940C0000}"/>
    <cellStyle name="60% - Accent6 2 20" xfId="3441" xr:uid="{00000000-0005-0000-0000-0000950C0000}"/>
    <cellStyle name="60% - Accent6 2 21" xfId="3442" xr:uid="{00000000-0005-0000-0000-0000960C0000}"/>
    <cellStyle name="60% - Accent6 2 22" xfId="3443" xr:uid="{00000000-0005-0000-0000-0000970C0000}"/>
    <cellStyle name="60% - Accent6 2 23" xfId="3444" xr:uid="{00000000-0005-0000-0000-0000980C0000}"/>
    <cellStyle name="60% - Accent6 2 24" xfId="3445" xr:uid="{00000000-0005-0000-0000-0000990C0000}"/>
    <cellStyle name="60% - Accent6 2 25" xfId="3446" xr:uid="{00000000-0005-0000-0000-00009A0C0000}"/>
    <cellStyle name="60% - Accent6 2 3" xfId="3447" xr:uid="{00000000-0005-0000-0000-00009B0C0000}"/>
    <cellStyle name="60% - Accent6 2 3 2" xfId="3448" xr:uid="{00000000-0005-0000-0000-00009C0C0000}"/>
    <cellStyle name="60% - Accent6 2 3 3" xfId="3449" xr:uid="{00000000-0005-0000-0000-00009D0C0000}"/>
    <cellStyle name="60% - Accent6 2 4" xfId="3450" xr:uid="{00000000-0005-0000-0000-00009E0C0000}"/>
    <cellStyle name="60% - Accent6 2 4 2" xfId="3451" xr:uid="{00000000-0005-0000-0000-00009F0C0000}"/>
    <cellStyle name="60% - Accent6 2 4 3" xfId="3452" xr:uid="{00000000-0005-0000-0000-0000A00C0000}"/>
    <cellStyle name="60% - Accent6 2 5" xfId="3453" xr:uid="{00000000-0005-0000-0000-0000A10C0000}"/>
    <cellStyle name="60% - Accent6 2 5 2" xfId="3454" xr:uid="{00000000-0005-0000-0000-0000A20C0000}"/>
    <cellStyle name="60% - Accent6 2 5 3" xfId="3455" xr:uid="{00000000-0005-0000-0000-0000A30C0000}"/>
    <cellStyle name="60% - Accent6 2 6" xfId="3456" xr:uid="{00000000-0005-0000-0000-0000A40C0000}"/>
    <cellStyle name="60% - Accent6 2 6 2" xfId="3457" xr:uid="{00000000-0005-0000-0000-0000A50C0000}"/>
    <cellStyle name="60% - Accent6 2 6 3" xfId="3458" xr:uid="{00000000-0005-0000-0000-0000A60C0000}"/>
    <cellStyle name="60% - Accent6 2 7" xfId="3459" xr:uid="{00000000-0005-0000-0000-0000A70C0000}"/>
    <cellStyle name="60% - Accent6 2 7 2" xfId="3460" xr:uid="{00000000-0005-0000-0000-0000A80C0000}"/>
    <cellStyle name="60% - Accent6 2 7 3" xfId="3461" xr:uid="{00000000-0005-0000-0000-0000A90C0000}"/>
    <cellStyle name="60% - Accent6 2 8" xfId="3462" xr:uid="{00000000-0005-0000-0000-0000AA0C0000}"/>
    <cellStyle name="60% - Accent6 2 8 2" xfId="3463" xr:uid="{00000000-0005-0000-0000-0000AB0C0000}"/>
    <cellStyle name="60% - Accent6 2 8 3" xfId="3464" xr:uid="{00000000-0005-0000-0000-0000AC0C0000}"/>
    <cellStyle name="60% - Accent6 2 9" xfId="3465" xr:uid="{00000000-0005-0000-0000-0000AD0C0000}"/>
    <cellStyle name="60% - Accent6 20" xfId="3466" xr:uid="{00000000-0005-0000-0000-0000AE0C0000}"/>
    <cellStyle name="60% - Accent6 21" xfId="3467" xr:uid="{00000000-0005-0000-0000-0000AF0C0000}"/>
    <cellStyle name="60% - Accent6 22" xfId="3468" xr:uid="{00000000-0005-0000-0000-0000B00C0000}"/>
    <cellStyle name="60% - Accent6 23" xfId="3469" xr:uid="{00000000-0005-0000-0000-0000B10C0000}"/>
    <cellStyle name="60% - Accent6 24" xfId="3470" xr:uid="{00000000-0005-0000-0000-0000B20C0000}"/>
    <cellStyle name="60% - Accent6 25" xfId="3471" xr:uid="{00000000-0005-0000-0000-0000B30C0000}"/>
    <cellStyle name="60% - Accent6 26" xfId="3472" xr:uid="{00000000-0005-0000-0000-0000B40C0000}"/>
    <cellStyle name="60% - Accent6 27" xfId="3473" xr:uid="{00000000-0005-0000-0000-0000B50C0000}"/>
    <cellStyle name="60% - Accent6 28" xfId="3474" xr:uid="{00000000-0005-0000-0000-0000B60C0000}"/>
    <cellStyle name="60% - Accent6 29" xfId="3475" xr:uid="{00000000-0005-0000-0000-0000B70C0000}"/>
    <cellStyle name="60% - Accent6 3" xfId="3476" xr:uid="{00000000-0005-0000-0000-0000B80C0000}"/>
    <cellStyle name="60% - Accent6 3 2" xfId="3477" xr:uid="{00000000-0005-0000-0000-0000B90C0000}"/>
    <cellStyle name="60% - Accent6 3 2 2" xfId="3478" xr:uid="{00000000-0005-0000-0000-0000BA0C0000}"/>
    <cellStyle name="60% - Accent6 3 3" xfId="3479" xr:uid="{00000000-0005-0000-0000-0000BB0C0000}"/>
    <cellStyle name="60% - Accent6 3 4" xfId="3480" xr:uid="{00000000-0005-0000-0000-0000BC0C0000}"/>
    <cellStyle name="60% - Accent6 30" xfId="3481" xr:uid="{00000000-0005-0000-0000-0000BD0C0000}"/>
    <cellStyle name="60% - Accent6 4" xfId="3482" xr:uid="{00000000-0005-0000-0000-0000BE0C0000}"/>
    <cellStyle name="60% - Accent6 4 2" xfId="3483" xr:uid="{00000000-0005-0000-0000-0000BF0C0000}"/>
    <cellStyle name="60% - Accent6 4 2 2" xfId="3484" xr:uid="{00000000-0005-0000-0000-0000C00C0000}"/>
    <cellStyle name="60% - Accent6 4 3" xfId="3485" xr:uid="{00000000-0005-0000-0000-0000C10C0000}"/>
    <cellStyle name="60% - Accent6 4 4" xfId="3486" xr:uid="{00000000-0005-0000-0000-0000C20C0000}"/>
    <cellStyle name="60% - Accent6 5" xfId="3487" xr:uid="{00000000-0005-0000-0000-0000C30C0000}"/>
    <cellStyle name="60% - Accent6 5 2" xfId="3488" xr:uid="{00000000-0005-0000-0000-0000C40C0000}"/>
    <cellStyle name="60% - Accent6 5 2 2" xfId="3489" xr:uid="{00000000-0005-0000-0000-0000C50C0000}"/>
    <cellStyle name="60% - Accent6 5 3" xfId="3490" xr:uid="{00000000-0005-0000-0000-0000C60C0000}"/>
    <cellStyle name="60% - Accent6 5 4" xfId="3491" xr:uid="{00000000-0005-0000-0000-0000C70C0000}"/>
    <cellStyle name="60% - Accent6 6" xfId="3492" xr:uid="{00000000-0005-0000-0000-0000C80C0000}"/>
    <cellStyle name="60% - Accent6 6 2" xfId="3493" xr:uid="{00000000-0005-0000-0000-0000C90C0000}"/>
    <cellStyle name="60% - Accent6 6 2 2" xfId="3494" xr:uid="{00000000-0005-0000-0000-0000CA0C0000}"/>
    <cellStyle name="60% - Accent6 6 3" xfId="3495" xr:uid="{00000000-0005-0000-0000-0000CB0C0000}"/>
    <cellStyle name="60% - Accent6 6 3 2" xfId="3496" xr:uid="{00000000-0005-0000-0000-0000CC0C0000}"/>
    <cellStyle name="60% - Accent6 6 4" xfId="3497" xr:uid="{00000000-0005-0000-0000-0000CD0C0000}"/>
    <cellStyle name="60% - Accent6 6 5" xfId="3498" xr:uid="{00000000-0005-0000-0000-0000CE0C0000}"/>
    <cellStyle name="60% - Accent6 6 6" xfId="3499" xr:uid="{00000000-0005-0000-0000-0000CF0C0000}"/>
    <cellStyle name="60% - Accent6 7" xfId="3500" xr:uid="{00000000-0005-0000-0000-0000D00C0000}"/>
    <cellStyle name="60% - Accent6 7 10" xfId="3501" xr:uid="{00000000-0005-0000-0000-0000D10C0000}"/>
    <cellStyle name="60% - Accent6 7 10 2" xfId="3502" xr:uid="{00000000-0005-0000-0000-0000D20C0000}"/>
    <cellStyle name="60% - Accent6 7 11" xfId="3503" xr:uid="{00000000-0005-0000-0000-0000D30C0000}"/>
    <cellStyle name="60% - Accent6 7 11 2" xfId="3504" xr:uid="{00000000-0005-0000-0000-0000D40C0000}"/>
    <cellStyle name="60% - Accent6 7 12" xfId="3505" xr:uid="{00000000-0005-0000-0000-0000D50C0000}"/>
    <cellStyle name="60% - Accent6 7 13" xfId="3506" xr:uid="{00000000-0005-0000-0000-0000D60C0000}"/>
    <cellStyle name="60% - Accent6 7 2" xfId="3507" xr:uid="{00000000-0005-0000-0000-0000D70C0000}"/>
    <cellStyle name="60% - Accent6 7 2 2" xfId="3508" xr:uid="{00000000-0005-0000-0000-0000D80C0000}"/>
    <cellStyle name="60% - Accent6 7 3" xfId="3509" xr:uid="{00000000-0005-0000-0000-0000D90C0000}"/>
    <cellStyle name="60% - Accent6 7 3 2" xfId="3510" xr:uid="{00000000-0005-0000-0000-0000DA0C0000}"/>
    <cellStyle name="60% - Accent6 7 4" xfId="3511" xr:uid="{00000000-0005-0000-0000-0000DB0C0000}"/>
    <cellStyle name="60% - Accent6 7 4 2" xfId="3512" xr:uid="{00000000-0005-0000-0000-0000DC0C0000}"/>
    <cellStyle name="60% - Accent6 7 5" xfId="3513" xr:uid="{00000000-0005-0000-0000-0000DD0C0000}"/>
    <cellStyle name="60% - Accent6 7 5 2" xfId="3514" xr:uid="{00000000-0005-0000-0000-0000DE0C0000}"/>
    <cellStyle name="60% - Accent6 7 6" xfId="3515" xr:uid="{00000000-0005-0000-0000-0000DF0C0000}"/>
    <cellStyle name="60% - Accent6 7 6 2" xfId="3516" xr:uid="{00000000-0005-0000-0000-0000E00C0000}"/>
    <cellStyle name="60% - Accent6 7 7" xfId="3517" xr:uid="{00000000-0005-0000-0000-0000E10C0000}"/>
    <cellStyle name="60% - Accent6 7 7 2" xfId="3518" xr:uid="{00000000-0005-0000-0000-0000E20C0000}"/>
    <cellStyle name="60% - Accent6 7 8" xfId="3519" xr:uid="{00000000-0005-0000-0000-0000E30C0000}"/>
    <cellStyle name="60% - Accent6 7 8 2" xfId="3520" xr:uid="{00000000-0005-0000-0000-0000E40C0000}"/>
    <cellStyle name="60% - Accent6 7 9" xfId="3521" xr:uid="{00000000-0005-0000-0000-0000E50C0000}"/>
    <cellStyle name="60% - Accent6 7 9 2" xfId="3522" xr:uid="{00000000-0005-0000-0000-0000E60C0000}"/>
    <cellStyle name="60% - Accent6 8" xfId="3523" xr:uid="{00000000-0005-0000-0000-0000E70C0000}"/>
    <cellStyle name="60% - Accent6 8 2" xfId="3524" xr:uid="{00000000-0005-0000-0000-0000E80C0000}"/>
    <cellStyle name="60% - Accent6 8 3" xfId="3525" xr:uid="{00000000-0005-0000-0000-0000E90C0000}"/>
    <cellStyle name="60% - Accent6 9" xfId="3526" xr:uid="{00000000-0005-0000-0000-0000EA0C0000}"/>
    <cellStyle name="60% - Accent6 9 2" xfId="3527" xr:uid="{00000000-0005-0000-0000-0000EB0C0000}"/>
    <cellStyle name="60% - Accent6 9 3" xfId="3528" xr:uid="{00000000-0005-0000-0000-0000EC0C0000}"/>
    <cellStyle name="Accent1 - 20%" xfId="3529" xr:uid="{00000000-0005-0000-0000-0000ED0C0000}"/>
    <cellStyle name="Accent1 - 40%" xfId="3530" xr:uid="{00000000-0005-0000-0000-0000EE0C0000}"/>
    <cellStyle name="Accent1 - 60%" xfId="3531" xr:uid="{00000000-0005-0000-0000-0000EF0C0000}"/>
    <cellStyle name="Accent1 10" xfId="3532" xr:uid="{00000000-0005-0000-0000-0000F00C0000}"/>
    <cellStyle name="Accent1 10 2" xfId="3533" xr:uid="{00000000-0005-0000-0000-0000F10C0000}"/>
    <cellStyle name="Accent1 10 3" xfId="3534" xr:uid="{00000000-0005-0000-0000-0000F20C0000}"/>
    <cellStyle name="Accent1 11" xfId="3535" xr:uid="{00000000-0005-0000-0000-0000F30C0000}"/>
    <cellStyle name="Accent1 11 2" xfId="3536" xr:uid="{00000000-0005-0000-0000-0000F40C0000}"/>
    <cellStyle name="Accent1 11 3" xfId="3537" xr:uid="{00000000-0005-0000-0000-0000F50C0000}"/>
    <cellStyle name="Accent1 12" xfId="3538" xr:uid="{00000000-0005-0000-0000-0000F60C0000}"/>
    <cellStyle name="Accent1 12 10" xfId="3539" xr:uid="{00000000-0005-0000-0000-0000F70C0000}"/>
    <cellStyle name="Accent1 12 10 2" xfId="3540" xr:uid="{00000000-0005-0000-0000-0000F80C0000}"/>
    <cellStyle name="Accent1 12 11" xfId="3541" xr:uid="{00000000-0005-0000-0000-0000F90C0000}"/>
    <cellStyle name="Accent1 12 11 2" xfId="3542" xr:uid="{00000000-0005-0000-0000-0000FA0C0000}"/>
    <cellStyle name="Accent1 12 12" xfId="3543" xr:uid="{00000000-0005-0000-0000-0000FB0C0000}"/>
    <cellStyle name="Accent1 12 12 2" xfId="3544" xr:uid="{00000000-0005-0000-0000-0000FC0C0000}"/>
    <cellStyle name="Accent1 12 13" xfId="3545" xr:uid="{00000000-0005-0000-0000-0000FD0C0000}"/>
    <cellStyle name="Accent1 12 13 2" xfId="3546" xr:uid="{00000000-0005-0000-0000-0000FE0C0000}"/>
    <cellStyle name="Accent1 12 14" xfId="3547" xr:uid="{00000000-0005-0000-0000-0000FF0C0000}"/>
    <cellStyle name="Accent1 12 14 2" xfId="3548" xr:uid="{00000000-0005-0000-0000-0000000D0000}"/>
    <cellStyle name="Accent1 12 15" xfId="3549" xr:uid="{00000000-0005-0000-0000-0000010D0000}"/>
    <cellStyle name="Accent1 12 15 2" xfId="3550" xr:uid="{00000000-0005-0000-0000-0000020D0000}"/>
    <cellStyle name="Accent1 12 16" xfId="3551" xr:uid="{00000000-0005-0000-0000-0000030D0000}"/>
    <cellStyle name="Accent1 12 16 2" xfId="3552" xr:uid="{00000000-0005-0000-0000-0000040D0000}"/>
    <cellStyle name="Accent1 12 17" xfId="3553" xr:uid="{00000000-0005-0000-0000-0000050D0000}"/>
    <cellStyle name="Accent1 12 17 2" xfId="3554" xr:uid="{00000000-0005-0000-0000-0000060D0000}"/>
    <cellStyle name="Accent1 12 18" xfId="3555" xr:uid="{00000000-0005-0000-0000-0000070D0000}"/>
    <cellStyle name="Accent1 12 18 2" xfId="3556" xr:uid="{00000000-0005-0000-0000-0000080D0000}"/>
    <cellStyle name="Accent1 12 19" xfId="3557" xr:uid="{00000000-0005-0000-0000-0000090D0000}"/>
    <cellStyle name="Accent1 12 19 2" xfId="3558" xr:uid="{00000000-0005-0000-0000-00000A0D0000}"/>
    <cellStyle name="Accent1 12 2" xfId="3559" xr:uid="{00000000-0005-0000-0000-00000B0D0000}"/>
    <cellStyle name="Accent1 12 2 2" xfId="3560" xr:uid="{00000000-0005-0000-0000-00000C0D0000}"/>
    <cellStyle name="Accent1 12 20" xfId="3561" xr:uid="{00000000-0005-0000-0000-00000D0D0000}"/>
    <cellStyle name="Accent1 12 20 2" xfId="3562" xr:uid="{00000000-0005-0000-0000-00000E0D0000}"/>
    <cellStyle name="Accent1 12 21" xfId="3563" xr:uid="{00000000-0005-0000-0000-00000F0D0000}"/>
    <cellStyle name="Accent1 12 21 2" xfId="3564" xr:uid="{00000000-0005-0000-0000-0000100D0000}"/>
    <cellStyle name="Accent1 12 22" xfId="3565" xr:uid="{00000000-0005-0000-0000-0000110D0000}"/>
    <cellStyle name="Accent1 12 22 2" xfId="3566" xr:uid="{00000000-0005-0000-0000-0000120D0000}"/>
    <cellStyle name="Accent1 12 23" xfId="3567" xr:uid="{00000000-0005-0000-0000-0000130D0000}"/>
    <cellStyle name="Accent1 12 23 2" xfId="3568" xr:uid="{00000000-0005-0000-0000-0000140D0000}"/>
    <cellStyle name="Accent1 12 24" xfId="3569" xr:uid="{00000000-0005-0000-0000-0000150D0000}"/>
    <cellStyle name="Accent1 12 24 2" xfId="3570" xr:uid="{00000000-0005-0000-0000-0000160D0000}"/>
    <cellStyle name="Accent1 12 25" xfId="3571" xr:uid="{00000000-0005-0000-0000-0000170D0000}"/>
    <cellStyle name="Accent1 12 25 2" xfId="3572" xr:uid="{00000000-0005-0000-0000-0000180D0000}"/>
    <cellStyle name="Accent1 12 26" xfId="3573" xr:uid="{00000000-0005-0000-0000-0000190D0000}"/>
    <cellStyle name="Accent1 12 26 2" xfId="3574" xr:uid="{00000000-0005-0000-0000-00001A0D0000}"/>
    <cellStyle name="Accent1 12 27" xfId="3575" xr:uid="{00000000-0005-0000-0000-00001B0D0000}"/>
    <cellStyle name="Accent1 12 27 2" xfId="3576" xr:uid="{00000000-0005-0000-0000-00001C0D0000}"/>
    <cellStyle name="Accent1 12 28" xfId="3577" xr:uid="{00000000-0005-0000-0000-00001D0D0000}"/>
    <cellStyle name="Accent1 12 28 2" xfId="3578" xr:uid="{00000000-0005-0000-0000-00001E0D0000}"/>
    <cellStyle name="Accent1 12 29" xfId="3579" xr:uid="{00000000-0005-0000-0000-00001F0D0000}"/>
    <cellStyle name="Accent1 12 29 2" xfId="3580" xr:uid="{00000000-0005-0000-0000-0000200D0000}"/>
    <cellStyle name="Accent1 12 3" xfId="3581" xr:uid="{00000000-0005-0000-0000-0000210D0000}"/>
    <cellStyle name="Accent1 12 3 2" xfId="3582" xr:uid="{00000000-0005-0000-0000-0000220D0000}"/>
    <cellStyle name="Accent1 12 30" xfId="3583" xr:uid="{00000000-0005-0000-0000-0000230D0000}"/>
    <cellStyle name="Accent1 12 30 2" xfId="3584" xr:uid="{00000000-0005-0000-0000-0000240D0000}"/>
    <cellStyle name="Accent1 12 31" xfId="3585" xr:uid="{00000000-0005-0000-0000-0000250D0000}"/>
    <cellStyle name="Accent1 12 32" xfId="3586" xr:uid="{00000000-0005-0000-0000-0000260D0000}"/>
    <cellStyle name="Accent1 12 4" xfId="3587" xr:uid="{00000000-0005-0000-0000-0000270D0000}"/>
    <cellStyle name="Accent1 12 4 2" xfId="3588" xr:uid="{00000000-0005-0000-0000-0000280D0000}"/>
    <cellStyle name="Accent1 12 5" xfId="3589" xr:uid="{00000000-0005-0000-0000-0000290D0000}"/>
    <cellStyle name="Accent1 12 5 2" xfId="3590" xr:uid="{00000000-0005-0000-0000-00002A0D0000}"/>
    <cellStyle name="Accent1 12 6" xfId="3591" xr:uid="{00000000-0005-0000-0000-00002B0D0000}"/>
    <cellStyle name="Accent1 12 6 2" xfId="3592" xr:uid="{00000000-0005-0000-0000-00002C0D0000}"/>
    <cellStyle name="Accent1 12 7" xfId="3593" xr:uid="{00000000-0005-0000-0000-00002D0D0000}"/>
    <cellStyle name="Accent1 12 7 2" xfId="3594" xr:uid="{00000000-0005-0000-0000-00002E0D0000}"/>
    <cellStyle name="Accent1 12 8" xfId="3595" xr:uid="{00000000-0005-0000-0000-00002F0D0000}"/>
    <cellStyle name="Accent1 12 8 2" xfId="3596" xr:uid="{00000000-0005-0000-0000-0000300D0000}"/>
    <cellStyle name="Accent1 12 9" xfId="3597" xr:uid="{00000000-0005-0000-0000-0000310D0000}"/>
    <cellStyle name="Accent1 12 9 2" xfId="3598" xr:uid="{00000000-0005-0000-0000-0000320D0000}"/>
    <cellStyle name="Accent1 13" xfId="3599" xr:uid="{00000000-0005-0000-0000-0000330D0000}"/>
    <cellStyle name="Accent1 13 2" xfId="3600" xr:uid="{00000000-0005-0000-0000-0000340D0000}"/>
    <cellStyle name="Accent1 13 3" xfId="3601" xr:uid="{00000000-0005-0000-0000-0000350D0000}"/>
    <cellStyle name="Accent1 14" xfId="3602" xr:uid="{00000000-0005-0000-0000-0000360D0000}"/>
    <cellStyle name="Accent1 14 2" xfId="3603" xr:uid="{00000000-0005-0000-0000-0000370D0000}"/>
    <cellStyle name="Accent1 14 3" xfId="3604" xr:uid="{00000000-0005-0000-0000-0000380D0000}"/>
    <cellStyle name="Accent1 15" xfId="3605" xr:uid="{00000000-0005-0000-0000-0000390D0000}"/>
    <cellStyle name="Accent1 15 2" xfId="3606" xr:uid="{00000000-0005-0000-0000-00003A0D0000}"/>
    <cellStyle name="Accent1 15 3" xfId="3607" xr:uid="{00000000-0005-0000-0000-00003B0D0000}"/>
    <cellStyle name="Accent1 16" xfId="3608" xr:uid="{00000000-0005-0000-0000-00003C0D0000}"/>
    <cellStyle name="Accent1 16 2" xfId="3609" xr:uid="{00000000-0005-0000-0000-00003D0D0000}"/>
    <cellStyle name="Accent1 17" xfId="3610" xr:uid="{00000000-0005-0000-0000-00003E0D0000}"/>
    <cellStyle name="Accent1 18" xfId="3611" xr:uid="{00000000-0005-0000-0000-00003F0D0000}"/>
    <cellStyle name="Accent1 19" xfId="3612" xr:uid="{00000000-0005-0000-0000-0000400D0000}"/>
    <cellStyle name="Accent1 2" xfId="3613" xr:uid="{00000000-0005-0000-0000-0000410D0000}"/>
    <cellStyle name="Accent1 2 10" xfId="3614" xr:uid="{00000000-0005-0000-0000-0000420D0000}"/>
    <cellStyle name="Accent1 2 10 2" xfId="3615" xr:uid="{00000000-0005-0000-0000-0000430D0000}"/>
    <cellStyle name="Accent1 2 11" xfId="3616" xr:uid="{00000000-0005-0000-0000-0000440D0000}"/>
    <cellStyle name="Accent1 2 11 2" xfId="3617" xr:uid="{00000000-0005-0000-0000-0000450D0000}"/>
    <cellStyle name="Accent1 2 12" xfId="3618" xr:uid="{00000000-0005-0000-0000-0000460D0000}"/>
    <cellStyle name="Accent1 2 13" xfId="3619" xr:uid="{00000000-0005-0000-0000-0000470D0000}"/>
    <cellStyle name="Accent1 2 14" xfId="3620" xr:uid="{00000000-0005-0000-0000-0000480D0000}"/>
    <cellStyle name="Accent1 2 15" xfId="3621" xr:uid="{00000000-0005-0000-0000-0000490D0000}"/>
    <cellStyle name="Accent1 2 16" xfId="3622" xr:uid="{00000000-0005-0000-0000-00004A0D0000}"/>
    <cellStyle name="Accent1 2 17" xfId="3623" xr:uid="{00000000-0005-0000-0000-00004B0D0000}"/>
    <cellStyle name="Accent1 2 18" xfId="3624" xr:uid="{00000000-0005-0000-0000-00004C0D0000}"/>
    <cellStyle name="Accent1 2 19" xfId="3625" xr:uid="{00000000-0005-0000-0000-00004D0D0000}"/>
    <cellStyle name="Accent1 2 2" xfId="3626" xr:uid="{00000000-0005-0000-0000-00004E0D0000}"/>
    <cellStyle name="Accent1 2 2 2" xfId="3627" xr:uid="{00000000-0005-0000-0000-00004F0D0000}"/>
    <cellStyle name="Accent1 2 2 3" xfId="3628" xr:uid="{00000000-0005-0000-0000-0000500D0000}"/>
    <cellStyle name="Accent1 2 20" xfId="3629" xr:uid="{00000000-0005-0000-0000-0000510D0000}"/>
    <cellStyle name="Accent1 2 21" xfId="3630" xr:uid="{00000000-0005-0000-0000-0000520D0000}"/>
    <cellStyle name="Accent1 2 22" xfId="3631" xr:uid="{00000000-0005-0000-0000-0000530D0000}"/>
    <cellStyle name="Accent1 2 23" xfId="3632" xr:uid="{00000000-0005-0000-0000-0000540D0000}"/>
    <cellStyle name="Accent1 2 24" xfId="3633" xr:uid="{00000000-0005-0000-0000-0000550D0000}"/>
    <cellStyle name="Accent1 2 25" xfId="3634" xr:uid="{00000000-0005-0000-0000-0000560D0000}"/>
    <cellStyle name="Accent1 2 3" xfId="3635" xr:uid="{00000000-0005-0000-0000-0000570D0000}"/>
    <cellStyle name="Accent1 2 3 2" xfId="3636" xr:uid="{00000000-0005-0000-0000-0000580D0000}"/>
    <cellStyle name="Accent1 2 3 3" xfId="3637" xr:uid="{00000000-0005-0000-0000-0000590D0000}"/>
    <cellStyle name="Accent1 2 4" xfId="3638" xr:uid="{00000000-0005-0000-0000-00005A0D0000}"/>
    <cellStyle name="Accent1 2 4 2" xfId="3639" xr:uid="{00000000-0005-0000-0000-00005B0D0000}"/>
    <cellStyle name="Accent1 2 4 3" xfId="3640" xr:uid="{00000000-0005-0000-0000-00005C0D0000}"/>
    <cellStyle name="Accent1 2 5" xfId="3641" xr:uid="{00000000-0005-0000-0000-00005D0D0000}"/>
    <cellStyle name="Accent1 2 5 2" xfId="3642" xr:uid="{00000000-0005-0000-0000-00005E0D0000}"/>
    <cellStyle name="Accent1 2 5 3" xfId="3643" xr:uid="{00000000-0005-0000-0000-00005F0D0000}"/>
    <cellStyle name="Accent1 2 6" xfId="3644" xr:uid="{00000000-0005-0000-0000-0000600D0000}"/>
    <cellStyle name="Accent1 2 6 2" xfId="3645" xr:uid="{00000000-0005-0000-0000-0000610D0000}"/>
    <cellStyle name="Accent1 2 6 3" xfId="3646" xr:uid="{00000000-0005-0000-0000-0000620D0000}"/>
    <cellStyle name="Accent1 2 7" xfId="3647" xr:uid="{00000000-0005-0000-0000-0000630D0000}"/>
    <cellStyle name="Accent1 2 7 2" xfId="3648" xr:uid="{00000000-0005-0000-0000-0000640D0000}"/>
    <cellStyle name="Accent1 2 7 3" xfId="3649" xr:uid="{00000000-0005-0000-0000-0000650D0000}"/>
    <cellStyle name="Accent1 2 8" xfId="3650" xr:uid="{00000000-0005-0000-0000-0000660D0000}"/>
    <cellStyle name="Accent1 2 8 2" xfId="3651" xr:uid="{00000000-0005-0000-0000-0000670D0000}"/>
    <cellStyle name="Accent1 2 8 3" xfId="3652" xr:uid="{00000000-0005-0000-0000-0000680D0000}"/>
    <cellStyle name="Accent1 2 9" xfId="3653" xr:uid="{00000000-0005-0000-0000-0000690D0000}"/>
    <cellStyle name="Accent1 20" xfId="3654" xr:uid="{00000000-0005-0000-0000-00006A0D0000}"/>
    <cellStyle name="Accent1 21" xfId="3655" xr:uid="{00000000-0005-0000-0000-00006B0D0000}"/>
    <cellStyle name="Accent1 22" xfId="3656" xr:uid="{00000000-0005-0000-0000-00006C0D0000}"/>
    <cellStyle name="Accent1 23" xfId="3657" xr:uid="{00000000-0005-0000-0000-00006D0D0000}"/>
    <cellStyle name="Accent1 24" xfId="3658" xr:uid="{00000000-0005-0000-0000-00006E0D0000}"/>
    <cellStyle name="Accent1 25" xfId="3659" xr:uid="{00000000-0005-0000-0000-00006F0D0000}"/>
    <cellStyle name="Accent1 26" xfId="3660" xr:uid="{00000000-0005-0000-0000-0000700D0000}"/>
    <cellStyle name="Accent1 27" xfId="3661" xr:uid="{00000000-0005-0000-0000-0000710D0000}"/>
    <cellStyle name="Accent1 28" xfId="3662" xr:uid="{00000000-0005-0000-0000-0000720D0000}"/>
    <cellStyle name="Accent1 29" xfId="3663" xr:uid="{00000000-0005-0000-0000-0000730D0000}"/>
    <cellStyle name="Accent1 3" xfId="3664" xr:uid="{00000000-0005-0000-0000-0000740D0000}"/>
    <cellStyle name="Accent1 3 2" xfId="3665" xr:uid="{00000000-0005-0000-0000-0000750D0000}"/>
    <cellStyle name="Accent1 3 2 2" xfId="3666" xr:uid="{00000000-0005-0000-0000-0000760D0000}"/>
    <cellStyle name="Accent1 3 3" xfId="3667" xr:uid="{00000000-0005-0000-0000-0000770D0000}"/>
    <cellStyle name="Accent1 3 4" xfId="3668" xr:uid="{00000000-0005-0000-0000-0000780D0000}"/>
    <cellStyle name="Accent1 3 5" xfId="3669" xr:uid="{00000000-0005-0000-0000-0000790D0000}"/>
    <cellStyle name="Accent1 30" xfId="3670" xr:uid="{00000000-0005-0000-0000-00007A0D0000}"/>
    <cellStyle name="Accent1 4" xfId="3671" xr:uid="{00000000-0005-0000-0000-00007B0D0000}"/>
    <cellStyle name="Accent1 4 2" xfId="3672" xr:uid="{00000000-0005-0000-0000-00007C0D0000}"/>
    <cellStyle name="Accent1 4 2 2" xfId="3673" xr:uid="{00000000-0005-0000-0000-00007D0D0000}"/>
    <cellStyle name="Accent1 4 3" xfId="3674" xr:uid="{00000000-0005-0000-0000-00007E0D0000}"/>
    <cellStyle name="Accent1 4 4" xfId="3675" xr:uid="{00000000-0005-0000-0000-00007F0D0000}"/>
    <cellStyle name="Accent1 4 5" xfId="3676" xr:uid="{00000000-0005-0000-0000-0000800D0000}"/>
    <cellStyle name="Accent1 5" xfId="3677" xr:uid="{00000000-0005-0000-0000-0000810D0000}"/>
    <cellStyle name="Accent1 5 2" xfId="3678" xr:uid="{00000000-0005-0000-0000-0000820D0000}"/>
    <cellStyle name="Accent1 5 2 2" xfId="3679" xr:uid="{00000000-0005-0000-0000-0000830D0000}"/>
    <cellStyle name="Accent1 5 3" xfId="3680" xr:uid="{00000000-0005-0000-0000-0000840D0000}"/>
    <cellStyle name="Accent1 5 4" xfId="3681" xr:uid="{00000000-0005-0000-0000-0000850D0000}"/>
    <cellStyle name="Accent1 5 5" xfId="3682" xr:uid="{00000000-0005-0000-0000-0000860D0000}"/>
    <cellStyle name="Accent1 6" xfId="3683" xr:uid="{00000000-0005-0000-0000-0000870D0000}"/>
    <cellStyle name="Accent1 6 2" xfId="3684" xr:uid="{00000000-0005-0000-0000-0000880D0000}"/>
    <cellStyle name="Accent1 6 2 2" xfId="3685" xr:uid="{00000000-0005-0000-0000-0000890D0000}"/>
    <cellStyle name="Accent1 6 3" xfId="3686" xr:uid="{00000000-0005-0000-0000-00008A0D0000}"/>
    <cellStyle name="Accent1 6 3 2" xfId="3687" xr:uid="{00000000-0005-0000-0000-00008B0D0000}"/>
    <cellStyle name="Accent1 6 4" xfId="3688" xr:uid="{00000000-0005-0000-0000-00008C0D0000}"/>
    <cellStyle name="Accent1 6 5" xfId="3689" xr:uid="{00000000-0005-0000-0000-00008D0D0000}"/>
    <cellStyle name="Accent1 6 6" xfId="3690" xr:uid="{00000000-0005-0000-0000-00008E0D0000}"/>
    <cellStyle name="Accent1 7" xfId="3691" xr:uid="{00000000-0005-0000-0000-00008F0D0000}"/>
    <cellStyle name="Accent1 7 10" xfId="3692" xr:uid="{00000000-0005-0000-0000-0000900D0000}"/>
    <cellStyle name="Accent1 7 10 2" xfId="3693" xr:uid="{00000000-0005-0000-0000-0000910D0000}"/>
    <cellStyle name="Accent1 7 11" xfId="3694" xr:uid="{00000000-0005-0000-0000-0000920D0000}"/>
    <cellStyle name="Accent1 7 11 2" xfId="3695" xr:uid="{00000000-0005-0000-0000-0000930D0000}"/>
    <cellStyle name="Accent1 7 12" xfId="3696" xr:uid="{00000000-0005-0000-0000-0000940D0000}"/>
    <cellStyle name="Accent1 7 13" xfId="3697" xr:uid="{00000000-0005-0000-0000-0000950D0000}"/>
    <cellStyle name="Accent1 7 2" xfId="3698" xr:uid="{00000000-0005-0000-0000-0000960D0000}"/>
    <cellStyle name="Accent1 7 2 2" xfId="3699" xr:uid="{00000000-0005-0000-0000-0000970D0000}"/>
    <cellStyle name="Accent1 7 3" xfId="3700" xr:uid="{00000000-0005-0000-0000-0000980D0000}"/>
    <cellStyle name="Accent1 7 3 2" xfId="3701" xr:uid="{00000000-0005-0000-0000-0000990D0000}"/>
    <cellStyle name="Accent1 7 4" xfId="3702" xr:uid="{00000000-0005-0000-0000-00009A0D0000}"/>
    <cellStyle name="Accent1 7 4 2" xfId="3703" xr:uid="{00000000-0005-0000-0000-00009B0D0000}"/>
    <cellStyle name="Accent1 7 5" xfId="3704" xr:uid="{00000000-0005-0000-0000-00009C0D0000}"/>
    <cellStyle name="Accent1 7 5 2" xfId="3705" xr:uid="{00000000-0005-0000-0000-00009D0D0000}"/>
    <cellStyle name="Accent1 7 6" xfId="3706" xr:uid="{00000000-0005-0000-0000-00009E0D0000}"/>
    <cellStyle name="Accent1 7 6 2" xfId="3707" xr:uid="{00000000-0005-0000-0000-00009F0D0000}"/>
    <cellStyle name="Accent1 7 7" xfId="3708" xr:uid="{00000000-0005-0000-0000-0000A00D0000}"/>
    <cellStyle name="Accent1 7 7 2" xfId="3709" xr:uid="{00000000-0005-0000-0000-0000A10D0000}"/>
    <cellStyle name="Accent1 7 8" xfId="3710" xr:uid="{00000000-0005-0000-0000-0000A20D0000}"/>
    <cellStyle name="Accent1 7 8 2" xfId="3711" xr:uid="{00000000-0005-0000-0000-0000A30D0000}"/>
    <cellStyle name="Accent1 7 9" xfId="3712" xr:uid="{00000000-0005-0000-0000-0000A40D0000}"/>
    <cellStyle name="Accent1 7 9 2" xfId="3713" xr:uid="{00000000-0005-0000-0000-0000A50D0000}"/>
    <cellStyle name="Accent1 8" xfId="3714" xr:uid="{00000000-0005-0000-0000-0000A60D0000}"/>
    <cellStyle name="Accent1 8 2" xfId="3715" xr:uid="{00000000-0005-0000-0000-0000A70D0000}"/>
    <cellStyle name="Accent1 8 3" xfId="3716" xr:uid="{00000000-0005-0000-0000-0000A80D0000}"/>
    <cellStyle name="Accent1 9" xfId="3717" xr:uid="{00000000-0005-0000-0000-0000A90D0000}"/>
    <cellStyle name="Accent1 9 2" xfId="3718" xr:uid="{00000000-0005-0000-0000-0000AA0D0000}"/>
    <cellStyle name="Accent1 9 3" xfId="3719" xr:uid="{00000000-0005-0000-0000-0000AB0D0000}"/>
    <cellStyle name="Accent2 - 20%" xfId="3720" xr:uid="{00000000-0005-0000-0000-0000AC0D0000}"/>
    <cellStyle name="Accent2 - 40%" xfId="3721" xr:uid="{00000000-0005-0000-0000-0000AD0D0000}"/>
    <cellStyle name="Accent2 - 60%" xfId="3722" xr:uid="{00000000-0005-0000-0000-0000AE0D0000}"/>
    <cellStyle name="Accent2 10" xfId="3723" xr:uid="{00000000-0005-0000-0000-0000AF0D0000}"/>
    <cellStyle name="Accent2 10 2" xfId="3724" xr:uid="{00000000-0005-0000-0000-0000B00D0000}"/>
    <cellStyle name="Accent2 10 3" xfId="3725" xr:uid="{00000000-0005-0000-0000-0000B10D0000}"/>
    <cellStyle name="Accent2 11" xfId="3726" xr:uid="{00000000-0005-0000-0000-0000B20D0000}"/>
    <cellStyle name="Accent2 11 2" xfId="3727" xr:uid="{00000000-0005-0000-0000-0000B30D0000}"/>
    <cellStyle name="Accent2 11 3" xfId="3728" xr:uid="{00000000-0005-0000-0000-0000B40D0000}"/>
    <cellStyle name="Accent2 12" xfId="3729" xr:uid="{00000000-0005-0000-0000-0000B50D0000}"/>
    <cellStyle name="Accent2 12 10" xfId="3730" xr:uid="{00000000-0005-0000-0000-0000B60D0000}"/>
    <cellStyle name="Accent2 12 10 2" xfId="3731" xr:uid="{00000000-0005-0000-0000-0000B70D0000}"/>
    <cellStyle name="Accent2 12 11" xfId="3732" xr:uid="{00000000-0005-0000-0000-0000B80D0000}"/>
    <cellStyle name="Accent2 12 11 2" xfId="3733" xr:uid="{00000000-0005-0000-0000-0000B90D0000}"/>
    <cellStyle name="Accent2 12 12" xfId="3734" xr:uid="{00000000-0005-0000-0000-0000BA0D0000}"/>
    <cellStyle name="Accent2 12 12 2" xfId="3735" xr:uid="{00000000-0005-0000-0000-0000BB0D0000}"/>
    <cellStyle name="Accent2 12 13" xfId="3736" xr:uid="{00000000-0005-0000-0000-0000BC0D0000}"/>
    <cellStyle name="Accent2 12 13 2" xfId="3737" xr:uid="{00000000-0005-0000-0000-0000BD0D0000}"/>
    <cellStyle name="Accent2 12 14" xfId="3738" xr:uid="{00000000-0005-0000-0000-0000BE0D0000}"/>
    <cellStyle name="Accent2 12 14 2" xfId="3739" xr:uid="{00000000-0005-0000-0000-0000BF0D0000}"/>
    <cellStyle name="Accent2 12 15" xfId="3740" xr:uid="{00000000-0005-0000-0000-0000C00D0000}"/>
    <cellStyle name="Accent2 12 15 2" xfId="3741" xr:uid="{00000000-0005-0000-0000-0000C10D0000}"/>
    <cellStyle name="Accent2 12 16" xfId="3742" xr:uid="{00000000-0005-0000-0000-0000C20D0000}"/>
    <cellStyle name="Accent2 12 16 2" xfId="3743" xr:uid="{00000000-0005-0000-0000-0000C30D0000}"/>
    <cellStyle name="Accent2 12 17" xfId="3744" xr:uid="{00000000-0005-0000-0000-0000C40D0000}"/>
    <cellStyle name="Accent2 12 17 2" xfId="3745" xr:uid="{00000000-0005-0000-0000-0000C50D0000}"/>
    <cellStyle name="Accent2 12 18" xfId="3746" xr:uid="{00000000-0005-0000-0000-0000C60D0000}"/>
    <cellStyle name="Accent2 12 18 2" xfId="3747" xr:uid="{00000000-0005-0000-0000-0000C70D0000}"/>
    <cellStyle name="Accent2 12 19" xfId="3748" xr:uid="{00000000-0005-0000-0000-0000C80D0000}"/>
    <cellStyle name="Accent2 12 19 2" xfId="3749" xr:uid="{00000000-0005-0000-0000-0000C90D0000}"/>
    <cellStyle name="Accent2 12 2" xfId="3750" xr:uid="{00000000-0005-0000-0000-0000CA0D0000}"/>
    <cellStyle name="Accent2 12 2 2" xfId="3751" xr:uid="{00000000-0005-0000-0000-0000CB0D0000}"/>
    <cellStyle name="Accent2 12 20" xfId="3752" xr:uid="{00000000-0005-0000-0000-0000CC0D0000}"/>
    <cellStyle name="Accent2 12 20 2" xfId="3753" xr:uid="{00000000-0005-0000-0000-0000CD0D0000}"/>
    <cellStyle name="Accent2 12 21" xfId="3754" xr:uid="{00000000-0005-0000-0000-0000CE0D0000}"/>
    <cellStyle name="Accent2 12 21 2" xfId="3755" xr:uid="{00000000-0005-0000-0000-0000CF0D0000}"/>
    <cellStyle name="Accent2 12 22" xfId="3756" xr:uid="{00000000-0005-0000-0000-0000D00D0000}"/>
    <cellStyle name="Accent2 12 22 2" xfId="3757" xr:uid="{00000000-0005-0000-0000-0000D10D0000}"/>
    <cellStyle name="Accent2 12 23" xfId="3758" xr:uid="{00000000-0005-0000-0000-0000D20D0000}"/>
    <cellStyle name="Accent2 12 23 2" xfId="3759" xr:uid="{00000000-0005-0000-0000-0000D30D0000}"/>
    <cellStyle name="Accent2 12 24" xfId="3760" xr:uid="{00000000-0005-0000-0000-0000D40D0000}"/>
    <cellStyle name="Accent2 12 24 2" xfId="3761" xr:uid="{00000000-0005-0000-0000-0000D50D0000}"/>
    <cellStyle name="Accent2 12 25" xfId="3762" xr:uid="{00000000-0005-0000-0000-0000D60D0000}"/>
    <cellStyle name="Accent2 12 25 2" xfId="3763" xr:uid="{00000000-0005-0000-0000-0000D70D0000}"/>
    <cellStyle name="Accent2 12 26" xfId="3764" xr:uid="{00000000-0005-0000-0000-0000D80D0000}"/>
    <cellStyle name="Accent2 12 26 2" xfId="3765" xr:uid="{00000000-0005-0000-0000-0000D90D0000}"/>
    <cellStyle name="Accent2 12 27" xfId="3766" xr:uid="{00000000-0005-0000-0000-0000DA0D0000}"/>
    <cellStyle name="Accent2 12 27 2" xfId="3767" xr:uid="{00000000-0005-0000-0000-0000DB0D0000}"/>
    <cellStyle name="Accent2 12 28" xfId="3768" xr:uid="{00000000-0005-0000-0000-0000DC0D0000}"/>
    <cellStyle name="Accent2 12 28 2" xfId="3769" xr:uid="{00000000-0005-0000-0000-0000DD0D0000}"/>
    <cellStyle name="Accent2 12 29" xfId="3770" xr:uid="{00000000-0005-0000-0000-0000DE0D0000}"/>
    <cellStyle name="Accent2 12 29 2" xfId="3771" xr:uid="{00000000-0005-0000-0000-0000DF0D0000}"/>
    <cellStyle name="Accent2 12 3" xfId="3772" xr:uid="{00000000-0005-0000-0000-0000E00D0000}"/>
    <cellStyle name="Accent2 12 3 2" xfId="3773" xr:uid="{00000000-0005-0000-0000-0000E10D0000}"/>
    <cellStyle name="Accent2 12 30" xfId="3774" xr:uid="{00000000-0005-0000-0000-0000E20D0000}"/>
    <cellStyle name="Accent2 12 30 2" xfId="3775" xr:uid="{00000000-0005-0000-0000-0000E30D0000}"/>
    <cellStyle name="Accent2 12 31" xfId="3776" xr:uid="{00000000-0005-0000-0000-0000E40D0000}"/>
    <cellStyle name="Accent2 12 32" xfId="3777" xr:uid="{00000000-0005-0000-0000-0000E50D0000}"/>
    <cellStyle name="Accent2 12 4" xfId="3778" xr:uid="{00000000-0005-0000-0000-0000E60D0000}"/>
    <cellStyle name="Accent2 12 4 2" xfId="3779" xr:uid="{00000000-0005-0000-0000-0000E70D0000}"/>
    <cellStyle name="Accent2 12 5" xfId="3780" xr:uid="{00000000-0005-0000-0000-0000E80D0000}"/>
    <cellStyle name="Accent2 12 5 2" xfId="3781" xr:uid="{00000000-0005-0000-0000-0000E90D0000}"/>
    <cellStyle name="Accent2 12 6" xfId="3782" xr:uid="{00000000-0005-0000-0000-0000EA0D0000}"/>
    <cellStyle name="Accent2 12 6 2" xfId="3783" xr:uid="{00000000-0005-0000-0000-0000EB0D0000}"/>
    <cellStyle name="Accent2 12 7" xfId="3784" xr:uid="{00000000-0005-0000-0000-0000EC0D0000}"/>
    <cellStyle name="Accent2 12 7 2" xfId="3785" xr:uid="{00000000-0005-0000-0000-0000ED0D0000}"/>
    <cellStyle name="Accent2 12 8" xfId="3786" xr:uid="{00000000-0005-0000-0000-0000EE0D0000}"/>
    <cellStyle name="Accent2 12 8 2" xfId="3787" xr:uid="{00000000-0005-0000-0000-0000EF0D0000}"/>
    <cellStyle name="Accent2 12 9" xfId="3788" xr:uid="{00000000-0005-0000-0000-0000F00D0000}"/>
    <cellStyle name="Accent2 12 9 2" xfId="3789" xr:uid="{00000000-0005-0000-0000-0000F10D0000}"/>
    <cellStyle name="Accent2 13" xfId="3790" xr:uid="{00000000-0005-0000-0000-0000F20D0000}"/>
    <cellStyle name="Accent2 13 2" xfId="3791" xr:uid="{00000000-0005-0000-0000-0000F30D0000}"/>
    <cellStyle name="Accent2 13 3" xfId="3792" xr:uid="{00000000-0005-0000-0000-0000F40D0000}"/>
    <cellStyle name="Accent2 14" xfId="3793" xr:uid="{00000000-0005-0000-0000-0000F50D0000}"/>
    <cellStyle name="Accent2 14 2" xfId="3794" xr:uid="{00000000-0005-0000-0000-0000F60D0000}"/>
    <cellStyle name="Accent2 14 3" xfId="3795" xr:uid="{00000000-0005-0000-0000-0000F70D0000}"/>
    <cellStyle name="Accent2 15" xfId="3796" xr:uid="{00000000-0005-0000-0000-0000F80D0000}"/>
    <cellStyle name="Accent2 15 2" xfId="3797" xr:uid="{00000000-0005-0000-0000-0000F90D0000}"/>
    <cellStyle name="Accent2 15 3" xfId="3798" xr:uid="{00000000-0005-0000-0000-0000FA0D0000}"/>
    <cellStyle name="Accent2 16" xfId="3799" xr:uid="{00000000-0005-0000-0000-0000FB0D0000}"/>
    <cellStyle name="Accent2 16 2" xfId="3800" xr:uid="{00000000-0005-0000-0000-0000FC0D0000}"/>
    <cellStyle name="Accent2 17" xfId="3801" xr:uid="{00000000-0005-0000-0000-0000FD0D0000}"/>
    <cellStyle name="Accent2 18" xfId="3802" xr:uid="{00000000-0005-0000-0000-0000FE0D0000}"/>
    <cellStyle name="Accent2 19" xfId="3803" xr:uid="{00000000-0005-0000-0000-0000FF0D0000}"/>
    <cellStyle name="Accent2 2" xfId="3804" xr:uid="{00000000-0005-0000-0000-0000000E0000}"/>
    <cellStyle name="Accent2 2 10" xfId="3805" xr:uid="{00000000-0005-0000-0000-0000010E0000}"/>
    <cellStyle name="Accent2 2 10 2" xfId="3806" xr:uid="{00000000-0005-0000-0000-0000020E0000}"/>
    <cellStyle name="Accent2 2 11" xfId="3807" xr:uid="{00000000-0005-0000-0000-0000030E0000}"/>
    <cellStyle name="Accent2 2 11 2" xfId="3808" xr:uid="{00000000-0005-0000-0000-0000040E0000}"/>
    <cellStyle name="Accent2 2 12" xfId="3809" xr:uid="{00000000-0005-0000-0000-0000050E0000}"/>
    <cellStyle name="Accent2 2 13" xfId="3810" xr:uid="{00000000-0005-0000-0000-0000060E0000}"/>
    <cellStyle name="Accent2 2 14" xfId="3811" xr:uid="{00000000-0005-0000-0000-0000070E0000}"/>
    <cellStyle name="Accent2 2 15" xfId="3812" xr:uid="{00000000-0005-0000-0000-0000080E0000}"/>
    <cellStyle name="Accent2 2 16" xfId="3813" xr:uid="{00000000-0005-0000-0000-0000090E0000}"/>
    <cellStyle name="Accent2 2 17" xfId="3814" xr:uid="{00000000-0005-0000-0000-00000A0E0000}"/>
    <cellStyle name="Accent2 2 18" xfId="3815" xr:uid="{00000000-0005-0000-0000-00000B0E0000}"/>
    <cellStyle name="Accent2 2 19" xfId="3816" xr:uid="{00000000-0005-0000-0000-00000C0E0000}"/>
    <cellStyle name="Accent2 2 2" xfId="3817" xr:uid="{00000000-0005-0000-0000-00000D0E0000}"/>
    <cellStyle name="Accent2 2 2 2" xfId="3818" xr:uid="{00000000-0005-0000-0000-00000E0E0000}"/>
    <cellStyle name="Accent2 2 2 3" xfId="3819" xr:uid="{00000000-0005-0000-0000-00000F0E0000}"/>
    <cellStyle name="Accent2 2 20" xfId="3820" xr:uid="{00000000-0005-0000-0000-0000100E0000}"/>
    <cellStyle name="Accent2 2 21" xfId="3821" xr:uid="{00000000-0005-0000-0000-0000110E0000}"/>
    <cellStyle name="Accent2 2 22" xfId="3822" xr:uid="{00000000-0005-0000-0000-0000120E0000}"/>
    <cellStyle name="Accent2 2 23" xfId="3823" xr:uid="{00000000-0005-0000-0000-0000130E0000}"/>
    <cellStyle name="Accent2 2 24" xfId="3824" xr:uid="{00000000-0005-0000-0000-0000140E0000}"/>
    <cellStyle name="Accent2 2 25" xfId="3825" xr:uid="{00000000-0005-0000-0000-0000150E0000}"/>
    <cellStyle name="Accent2 2 3" xfId="3826" xr:uid="{00000000-0005-0000-0000-0000160E0000}"/>
    <cellStyle name="Accent2 2 3 2" xfId="3827" xr:uid="{00000000-0005-0000-0000-0000170E0000}"/>
    <cellStyle name="Accent2 2 3 3" xfId="3828" xr:uid="{00000000-0005-0000-0000-0000180E0000}"/>
    <cellStyle name="Accent2 2 4" xfId="3829" xr:uid="{00000000-0005-0000-0000-0000190E0000}"/>
    <cellStyle name="Accent2 2 4 2" xfId="3830" xr:uid="{00000000-0005-0000-0000-00001A0E0000}"/>
    <cellStyle name="Accent2 2 4 3" xfId="3831" xr:uid="{00000000-0005-0000-0000-00001B0E0000}"/>
    <cellStyle name="Accent2 2 5" xfId="3832" xr:uid="{00000000-0005-0000-0000-00001C0E0000}"/>
    <cellStyle name="Accent2 2 5 2" xfId="3833" xr:uid="{00000000-0005-0000-0000-00001D0E0000}"/>
    <cellStyle name="Accent2 2 5 3" xfId="3834" xr:uid="{00000000-0005-0000-0000-00001E0E0000}"/>
    <cellStyle name="Accent2 2 6" xfId="3835" xr:uid="{00000000-0005-0000-0000-00001F0E0000}"/>
    <cellStyle name="Accent2 2 6 2" xfId="3836" xr:uid="{00000000-0005-0000-0000-0000200E0000}"/>
    <cellStyle name="Accent2 2 6 3" xfId="3837" xr:uid="{00000000-0005-0000-0000-0000210E0000}"/>
    <cellStyle name="Accent2 2 7" xfId="3838" xr:uid="{00000000-0005-0000-0000-0000220E0000}"/>
    <cellStyle name="Accent2 2 7 2" xfId="3839" xr:uid="{00000000-0005-0000-0000-0000230E0000}"/>
    <cellStyle name="Accent2 2 7 3" xfId="3840" xr:uid="{00000000-0005-0000-0000-0000240E0000}"/>
    <cellStyle name="Accent2 2 8" xfId="3841" xr:uid="{00000000-0005-0000-0000-0000250E0000}"/>
    <cellStyle name="Accent2 2 8 2" xfId="3842" xr:uid="{00000000-0005-0000-0000-0000260E0000}"/>
    <cellStyle name="Accent2 2 8 3" xfId="3843" xr:uid="{00000000-0005-0000-0000-0000270E0000}"/>
    <cellStyle name="Accent2 2 9" xfId="3844" xr:uid="{00000000-0005-0000-0000-0000280E0000}"/>
    <cellStyle name="Accent2 20" xfId="3845" xr:uid="{00000000-0005-0000-0000-0000290E0000}"/>
    <cellStyle name="Accent2 21" xfId="3846" xr:uid="{00000000-0005-0000-0000-00002A0E0000}"/>
    <cellStyle name="Accent2 22" xfId="3847" xr:uid="{00000000-0005-0000-0000-00002B0E0000}"/>
    <cellStyle name="Accent2 23" xfId="3848" xr:uid="{00000000-0005-0000-0000-00002C0E0000}"/>
    <cellStyle name="Accent2 24" xfId="3849" xr:uid="{00000000-0005-0000-0000-00002D0E0000}"/>
    <cellStyle name="Accent2 25" xfId="3850" xr:uid="{00000000-0005-0000-0000-00002E0E0000}"/>
    <cellStyle name="Accent2 26" xfId="3851" xr:uid="{00000000-0005-0000-0000-00002F0E0000}"/>
    <cellStyle name="Accent2 27" xfId="3852" xr:uid="{00000000-0005-0000-0000-0000300E0000}"/>
    <cellStyle name="Accent2 28" xfId="3853" xr:uid="{00000000-0005-0000-0000-0000310E0000}"/>
    <cellStyle name="Accent2 29" xfId="3854" xr:uid="{00000000-0005-0000-0000-0000320E0000}"/>
    <cellStyle name="Accent2 3" xfId="3855" xr:uid="{00000000-0005-0000-0000-0000330E0000}"/>
    <cellStyle name="Accent2 3 2" xfId="3856" xr:uid="{00000000-0005-0000-0000-0000340E0000}"/>
    <cellStyle name="Accent2 3 2 2" xfId="3857" xr:uid="{00000000-0005-0000-0000-0000350E0000}"/>
    <cellStyle name="Accent2 3 3" xfId="3858" xr:uid="{00000000-0005-0000-0000-0000360E0000}"/>
    <cellStyle name="Accent2 3 4" xfId="3859" xr:uid="{00000000-0005-0000-0000-0000370E0000}"/>
    <cellStyle name="Accent2 3 5" xfId="3860" xr:uid="{00000000-0005-0000-0000-0000380E0000}"/>
    <cellStyle name="Accent2 30" xfId="3861" xr:uid="{00000000-0005-0000-0000-0000390E0000}"/>
    <cellStyle name="Accent2 4" xfId="3862" xr:uid="{00000000-0005-0000-0000-00003A0E0000}"/>
    <cellStyle name="Accent2 4 2" xfId="3863" xr:uid="{00000000-0005-0000-0000-00003B0E0000}"/>
    <cellStyle name="Accent2 4 2 2" xfId="3864" xr:uid="{00000000-0005-0000-0000-00003C0E0000}"/>
    <cellStyle name="Accent2 4 3" xfId="3865" xr:uid="{00000000-0005-0000-0000-00003D0E0000}"/>
    <cellStyle name="Accent2 4 4" xfId="3866" xr:uid="{00000000-0005-0000-0000-00003E0E0000}"/>
    <cellStyle name="Accent2 4 5" xfId="3867" xr:uid="{00000000-0005-0000-0000-00003F0E0000}"/>
    <cellStyle name="Accent2 5" xfId="3868" xr:uid="{00000000-0005-0000-0000-0000400E0000}"/>
    <cellStyle name="Accent2 5 2" xfId="3869" xr:uid="{00000000-0005-0000-0000-0000410E0000}"/>
    <cellStyle name="Accent2 5 2 2" xfId="3870" xr:uid="{00000000-0005-0000-0000-0000420E0000}"/>
    <cellStyle name="Accent2 5 3" xfId="3871" xr:uid="{00000000-0005-0000-0000-0000430E0000}"/>
    <cellStyle name="Accent2 5 4" xfId="3872" xr:uid="{00000000-0005-0000-0000-0000440E0000}"/>
    <cellStyle name="Accent2 5 5" xfId="3873" xr:uid="{00000000-0005-0000-0000-0000450E0000}"/>
    <cellStyle name="Accent2 6" xfId="3874" xr:uid="{00000000-0005-0000-0000-0000460E0000}"/>
    <cellStyle name="Accent2 6 2" xfId="3875" xr:uid="{00000000-0005-0000-0000-0000470E0000}"/>
    <cellStyle name="Accent2 6 2 2" xfId="3876" xr:uid="{00000000-0005-0000-0000-0000480E0000}"/>
    <cellStyle name="Accent2 6 3" xfId="3877" xr:uid="{00000000-0005-0000-0000-0000490E0000}"/>
    <cellStyle name="Accent2 6 3 2" xfId="3878" xr:uid="{00000000-0005-0000-0000-00004A0E0000}"/>
    <cellStyle name="Accent2 6 4" xfId="3879" xr:uid="{00000000-0005-0000-0000-00004B0E0000}"/>
    <cellStyle name="Accent2 6 5" xfId="3880" xr:uid="{00000000-0005-0000-0000-00004C0E0000}"/>
    <cellStyle name="Accent2 6 6" xfId="3881" xr:uid="{00000000-0005-0000-0000-00004D0E0000}"/>
    <cellStyle name="Accent2 7" xfId="3882" xr:uid="{00000000-0005-0000-0000-00004E0E0000}"/>
    <cellStyle name="Accent2 7 10" xfId="3883" xr:uid="{00000000-0005-0000-0000-00004F0E0000}"/>
    <cellStyle name="Accent2 7 10 2" xfId="3884" xr:uid="{00000000-0005-0000-0000-0000500E0000}"/>
    <cellStyle name="Accent2 7 11" xfId="3885" xr:uid="{00000000-0005-0000-0000-0000510E0000}"/>
    <cellStyle name="Accent2 7 11 2" xfId="3886" xr:uid="{00000000-0005-0000-0000-0000520E0000}"/>
    <cellStyle name="Accent2 7 12" xfId="3887" xr:uid="{00000000-0005-0000-0000-0000530E0000}"/>
    <cellStyle name="Accent2 7 13" xfId="3888" xr:uid="{00000000-0005-0000-0000-0000540E0000}"/>
    <cellStyle name="Accent2 7 2" xfId="3889" xr:uid="{00000000-0005-0000-0000-0000550E0000}"/>
    <cellStyle name="Accent2 7 2 2" xfId="3890" xr:uid="{00000000-0005-0000-0000-0000560E0000}"/>
    <cellStyle name="Accent2 7 3" xfId="3891" xr:uid="{00000000-0005-0000-0000-0000570E0000}"/>
    <cellStyle name="Accent2 7 3 2" xfId="3892" xr:uid="{00000000-0005-0000-0000-0000580E0000}"/>
    <cellStyle name="Accent2 7 4" xfId="3893" xr:uid="{00000000-0005-0000-0000-0000590E0000}"/>
    <cellStyle name="Accent2 7 4 2" xfId="3894" xr:uid="{00000000-0005-0000-0000-00005A0E0000}"/>
    <cellStyle name="Accent2 7 5" xfId="3895" xr:uid="{00000000-0005-0000-0000-00005B0E0000}"/>
    <cellStyle name="Accent2 7 5 2" xfId="3896" xr:uid="{00000000-0005-0000-0000-00005C0E0000}"/>
    <cellStyle name="Accent2 7 6" xfId="3897" xr:uid="{00000000-0005-0000-0000-00005D0E0000}"/>
    <cellStyle name="Accent2 7 6 2" xfId="3898" xr:uid="{00000000-0005-0000-0000-00005E0E0000}"/>
    <cellStyle name="Accent2 7 7" xfId="3899" xr:uid="{00000000-0005-0000-0000-00005F0E0000}"/>
    <cellStyle name="Accent2 7 7 2" xfId="3900" xr:uid="{00000000-0005-0000-0000-0000600E0000}"/>
    <cellStyle name="Accent2 7 8" xfId="3901" xr:uid="{00000000-0005-0000-0000-0000610E0000}"/>
    <cellStyle name="Accent2 7 8 2" xfId="3902" xr:uid="{00000000-0005-0000-0000-0000620E0000}"/>
    <cellStyle name="Accent2 7 9" xfId="3903" xr:uid="{00000000-0005-0000-0000-0000630E0000}"/>
    <cellStyle name="Accent2 7 9 2" xfId="3904" xr:uid="{00000000-0005-0000-0000-0000640E0000}"/>
    <cellStyle name="Accent2 8" xfId="3905" xr:uid="{00000000-0005-0000-0000-0000650E0000}"/>
    <cellStyle name="Accent2 8 2" xfId="3906" xr:uid="{00000000-0005-0000-0000-0000660E0000}"/>
    <cellStyle name="Accent2 8 3" xfId="3907" xr:uid="{00000000-0005-0000-0000-0000670E0000}"/>
    <cellStyle name="Accent2 9" xfId="3908" xr:uid="{00000000-0005-0000-0000-0000680E0000}"/>
    <cellStyle name="Accent2 9 2" xfId="3909" xr:uid="{00000000-0005-0000-0000-0000690E0000}"/>
    <cellStyle name="Accent2 9 3" xfId="3910" xr:uid="{00000000-0005-0000-0000-00006A0E0000}"/>
    <cellStyle name="Accent3 - 20%" xfId="3911" xr:uid="{00000000-0005-0000-0000-00006B0E0000}"/>
    <cellStyle name="Accent3 - 40%" xfId="3912" xr:uid="{00000000-0005-0000-0000-00006C0E0000}"/>
    <cellStyle name="Accent3 - 60%" xfId="3913" xr:uid="{00000000-0005-0000-0000-00006D0E0000}"/>
    <cellStyle name="Accent3 10" xfId="3914" xr:uid="{00000000-0005-0000-0000-00006E0E0000}"/>
    <cellStyle name="Accent3 10 2" xfId="3915" xr:uid="{00000000-0005-0000-0000-00006F0E0000}"/>
    <cellStyle name="Accent3 10 3" xfId="3916" xr:uid="{00000000-0005-0000-0000-0000700E0000}"/>
    <cellStyle name="Accent3 11" xfId="3917" xr:uid="{00000000-0005-0000-0000-0000710E0000}"/>
    <cellStyle name="Accent3 11 2" xfId="3918" xr:uid="{00000000-0005-0000-0000-0000720E0000}"/>
    <cellStyle name="Accent3 11 3" xfId="3919" xr:uid="{00000000-0005-0000-0000-0000730E0000}"/>
    <cellStyle name="Accent3 12" xfId="3920" xr:uid="{00000000-0005-0000-0000-0000740E0000}"/>
    <cellStyle name="Accent3 12 10" xfId="3921" xr:uid="{00000000-0005-0000-0000-0000750E0000}"/>
    <cellStyle name="Accent3 12 10 2" xfId="3922" xr:uid="{00000000-0005-0000-0000-0000760E0000}"/>
    <cellStyle name="Accent3 12 11" xfId="3923" xr:uid="{00000000-0005-0000-0000-0000770E0000}"/>
    <cellStyle name="Accent3 12 11 2" xfId="3924" xr:uid="{00000000-0005-0000-0000-0000780E0000}"/>
    <cellStyle name="Accent3 12 12" xfId="3925" xr:uid="{00000000-0005-0000-0000-0000790E0000}"/>
    <cellStyle name="Accent3 12 12 2" xfId="3926" xr:uid="{00000000-0005-0000-0000-00007A0E0000}"/>
    <cellStyle name="Accent3 12 13" xfId="3927" xr:uid="{00000000-0005-0000-0000-00007B0E0000}"/>
    <cellStyle name="Accent3 12 13 2" xfId="3928" xr:uid="{00000000-0005-0000-0000-00007C0E0000}"/>
    <cellStyle name="Accent3 12 14" xfId="3929" xr:uid="{00000000-0005-0000-0000-00007D0E0000}"/>
    <cellStyle name="Accent3 12 14 2" xfId="3930" xr:uid="{00000000-0005-0000-0000-00007E0E0000}"/>
    <cellStyle name="Accent3 12 15" xfId="3931" xr:uid="{00000000-0005-0000-0000-00007F0E0000}"/>
    <cellStyle name="Accent3 12 15 2" xfId="3932" xr:uid="{00000000-0005-0000-0000-0000800E0000}"/>
    <cellStyle name="Accent3 12 16" xfId="3933" xr:uid="{00000000-0005-0000-0000-0000810E0000}"/>
    <cellStyle name="Accent3 12 16 2" xfId="3934" xr:uid="{00000000-0005-0000-0000-0000820E0000}"/>
    <cellStyle name="Accent3 12 17" xfId="3935" xr:uid="{00000000-0005-0000-0000-0000830E0000}"/>
    <cellStyle name="Accent3 12 17 2" xfId="3936" xr:uid="{00000000-0005-0000-0000-0000840E0000}"/>
    <cellStyle name="Accent3 12 18" xfId="3937" xr:uid="{00000000-0005-0000-0000-0000850E0000}"/>
    <cellStyle name="Accent3 12 18 2" xfId="3938" xr:uid="{00000000-0005-0000-0000-0000860E0000}"/>
    <cellStyle name="Accent3 12 19" xfId="3939" xr:uid="{00000000-0005-0000-0000-0000870E0000}"/>
    <cellStyle name="Accent3 12 19 2" xfId="3940" xr:uid="{00000000-0005-0000-0000-0000880E0000}"/>
    <cellStyle name="Accent3 12 2" xfId="3941" xr:uid="{00000000-0005-0000-0000-0000890E0000}"/>
    <cellStyle name="Accent3 12 2 2" xfId="3942" xr:uid="{00000000-0005-0000-0000-00008A0E0000}"/>
    <cellStyle name="Accent3 12 20" xfId="3943" xr:uid="{00000000-0005-0000-0000-00008B0E0000}"/>
    <cellStyle name="Accent3 12 20 2" xfId="3944" xr:uid="{00000000-0005-0000-0000-00008C0E0000}"/>
    <cellStyle name="Accent3 12 21" xfId="3945" xr:uid="{00000000-0005-0000-0000-00008D0E0000}"/>
    <cellStyle name="Accent3 12 21 2" xfId="3946" xr:uid="{00000000-0005-0000-0000-00008E0E0000}"/>
    <cellStyle name="Accent3 12 22" xfId="3947" xr:uid="{00000000-0005-0000-0000-00008F0E0000}"/>
    <cellStyle name="Accent3 12 22 2" xfId="3948" xr:uid="{00000000-0005-0000-0000-0000900E0000}"/>
    <cellStyle name="Accent3 12 23" xfId="3949" xr:uid="{00000000-0005-0000-0000-0000910E0000}"/>
    <cellStyle name="Accent3 12 23 2" xfId="3950" xr:uid="{00000000-0005-0000-0000-0000920E0000}"/>
    <cellStyle name="Accent3 12 24" xfId="3951" xr:uid="{00000000-0005-0000-0000-0000930E0000}"/>
    <cellStyle name="Accent3 12 24 2" xfId="3952" xr:uid="{00000000-0005-0000-0000-0000940E0000}"/>
    <cellStyle name="Accent3 12 25" xfId="3953" xr:uid="{00000000-0005-0000-0000-0000950E0000}"/>
    <cellStyle name="Accent3 12 25 2" xfId="3954" xr:uid="{00000000-0005-0000-0000-0000960E0000}"/>
    <cellStyle name="Accent3 12 26" xfId="3955" xr:uid="{00000000-0005-0000-0000-0000970E0000}"/>
    <cellStyle name="Accent3 12 26 2" xfId="3956" xr:uid="{00000000-0005-0000-0000-0000980E0000}"/>
    <cellStyle name="Accent3 12 27" xfId="3957" xr:uid="{00000000-0005-0000-0000-0000990E0000}"/>
    <cellStyle name="Accent3 12 27 2" xfId="3958" xr:uid="{00000000-0005-0000-0000-00009A0E0000}"/>
    <cellStyle name="Accent3 12 28" xfId="3959" xr:uid="{00000000-0005-0000-0000-00009B0E0000}"/>
    <cellStyle name="Accent3 12 28 2" xfId="3960" xr:uid="{00000000-0005-0000-0000-00009C0E0000}"/>
    <cellStyle name="Accent3 12 29" xfId="3961" xr:uid="{00000000-0005-0000-0000-00009D0E0000}"/>
    <cellStyle name="Accent3 12 29 2" xfId="3962" xr:uid="{00000000-0005-0000-0000-00009E0E0000}"/>
    <cellStyle name="Accent3 12 3" xfId="3963" xr:uid="{00000000-0005-0000-0000-00009F0E0000}"/>
    <cellStyle name="Accent3 12 3 2" xfId="3964" xr:uid="{00000000-0005-0000-0000-0000A00E0000}"/>
    <cellStyle name="Accent3 12 30" xfId="3965" xr:uid="{00000000-0005-0000-0000-0000A10E0000}"/>
    <cellStyle name="Accent3 12 30 2" xfId="3966" xr:uid="{00000000-0005-0000-0000-0000A20E0000}"/>
    <cellStyle name="Accent3 12 31" xfId="3967" xr:uid="{00000000-0005-0000-0000-0000A30E0000}"/>
    <cellStyle name="Accent3 12 32" xfId="3968" xr:uid="{00000000-0005-0000-0000-0000A40E0000}"/>
    <cellStyle name="Accent3 12 4" xfId="3969" xr:uid="{00000000-0005-0000-0000-0000A50E0000}"/>
    <cellStyle name="Accent3 12 4 2" xfId="3970" xr:uid="{00000000-0005-0000-0000-0000A60E0000}"/>
    <cellStyle name="Accent3 12 5" xfId="3971" xr:uid="{00000000-0005-0000-0000-0000A70E0000}"/>
    <cellStyle name="Accent3 12 5 2" xfId="3972" xr:uid="{00000000-0005-0000-0000-0000A80E0000}"/>
    <cellStyle name="Accent3 12 6" xfId="3973" xr:uid="{00000000-0005-0000-0000-0000A90E0000}"/>
    <cellStyle name="Accent3 12 6 2" xfId="3974" xr:uid="{00000000-0005-0000-0000-0000AA0E0000}"/>
    <cellStyle name="Accent3 12 7" xfId="3975" xr:uid="{00000000-0005-0000-0000-0000AB0E0000}"/>
    <cellStyle name="Accent3 12 7 2" xfId="3976" xr:uid="{00000000-0005-0000-0000-0000AC0E0000}"/>
    <cellStyle name="Accent3 12 8" xfId="3977" xr:uid="{00000000-0005-0000-0000-0000AD0E0000}"/>
    <cellStyle name="Accent3 12 8 2" xfId="3978" xr:uid="{00000000-0005-0000-0000-0000AE0E0000}"/>
    <cellStyle name="Accent3 12 9" xfId="3979" xr:uid="{00000000-0005-0000-0000-0000AF0E0000}"/>
    <cellStyle name="Accent3 12 9 2" xfId="3980" xr:uid="{00000000-0005-0000-0000-0000B00E0000}"/>
    <cellStyle name="Accent3 13" xfId="3981" xr:uid="{00000000-0005-0000-0000-0000B10E0000}"/>
    <cellStyle name="Accent3 13 2" xfId="3982" xr:uid="{00000000-0005-0000-0000-0000B20E0000}"/>
    <cellStyle name="Accent3 13 3" xfId="3983" xr:uid="{00000000-0005-0000-0000-0000B30E0000}"/>
    <cellStyle name="Accent3 14" xfId="3984" xr:uid="{00000000-0005-0000-0000-0000B40E0000}"/>
    <cellStyle name="Accent3 14 2" xfId="3985" xr:uid="{00000000-0005-0000-0000-0000B50E0000}"/>
    <cellStyle name="Accent3 14 3" xfId="3986" xr:uid="{00000000-0005-0000-0000-0000B60E0000}"/>
    <cellStyle name="Accent3 15" xfId="3987" xr:uid="{00000000-0005-0000-0000-0000B70E0000}"/>
    <cellStyle name="Accent3 15 2" xfId="3988" xr:uid="{00000000-0005-0000-0000-0000B80E0000}"/>
    <cellStyle name="Accent3 15 3" xfId="3989" xr:uid="{00000000-0005-0000-0000-0000B90E0000}"/>
    <cellStyle name="Accent3 16" xfId="3990" xr:uid="{00000000-0005-0000-0000-0000BA0E0000}"/>
    <cellStyle name="Accent3 16 2" xfId="3991" xr:uid="{00000000-0005-0000-0000-0000BB0E0000}"/>
    <cellStyle name="Accent3 17" xfId="3992" xr:uid="{00000000-0005-0000-0000-0000BC0E0000}"/>
    <cellStyle name="Accent3 18" xfId="3993" xr:uid="{00000000-0005-0000-0000-0000BD0E0000}"/>
    <cellStyle name="Accent3 19" xfId="3994" xr:uid="{00000000-0005-0000-0000-0000BE0E0000}"/>
    <cellStyle name="Accent3 2" xfId="3995" xr:uid="{00000000-0005-0000-0000-0000BF0E0000}"/>
    <cellStyle name="Accent3 2 10" xfId="3996" xr:uid="{00000000-0005-0000-0000-0000C00E0000}"/>
    <cellStyle name="Accent3 2 10 2" xfId="3997" xr:uid="{00000000-0005-0000-0000-0000C10E0000}"/>
    <cellStyle name="Accent3 2 11" xfId="3998" xr:uid="{00000000-0005-0000-0000-0000C20E0000}"/>
    <cellStyle name="Accent3 2 11 2" xfId="3999" xr:uid="{00000000-0005-0000-0000-0000C30E0000}"/>
    <cellStyle name="Accent3 2 12" xfId="4000" xr:uid="{00000000-0005-0000-0000-0000C40E0000}"/>
    <cellStyle name="Accent3 2 13" xfId="4001" xr:uid="{00000000-0005-0000-0000-0000C50E0000}"/>
    <cellStyle name="Accent3 2 14" xfId="4002" xr:uid="{00000000-0005-0000-0000-0000C60E0000}"/>
    <cellStyle name="Accent3 2 15" xfId="4003" xr:uid="{00000000-0005-0000-0000-0000C70E0000}"/>
    <cellStyle name="Accent3 2 16" xfId="4004" xr:uid="{00000000-0005-0000-0000-0000C80E0000}"/>
    <cellStyle name="Accent3 2 17" xfId="4005" xr:uid="{00000000-0005-0000-0000-0000C90E0000}"/>
    <cellStyle name="Accent3 2 18" xfId="4006" xr:uid="{00000000-0005-0000-0000-0000CA0E0000}"/>
    <cellStyle name="Accent3 2 19" xfId="4007" xr:uid="{00000000-0005-0000-0000-0000CB0E0000}"/>
    <cellStyle name="Accent3 2 2" xfId="4008" xr:uid="{00000000-0005-0000-0000-0000CC0E0000}"/>
    <cellStyle name="Accent3 2 2 2" xfId="4009" xr:uid="{00000000-0005-0000-0000-0000CD0E0000}"/>
    <cellStyle name="Accent3 2 2 3" xfId="4010" xr:uid="{00000000-0005-0000-0000-0000CE0E0000}"/>
    <cellStyle name="Accent3 2 20" xfId="4011" xr:uid="{00000000-0005-0000-0000-0000CF0E0000}"/>
    <cellStyle name="Accent3 2 21" xfId="4012" xr:uid="{00000000-0005-0000-0000-0000D00E0000}"/>
    <cellStyle name="Accent3 2 22" xfId="4013" xr:uid="{00000000-0005-0000-0000-0000D10E0000}"/>
    <cellStyle name="Accent3 2 23" xfId="4014" xr:uid="{00000000-0005-0000-0000-0000D20E0000}"/>
    <cellStyle name="Accent3 2 24" xfId="4015" xr:uid="{00000000-0005-0000-0000-0000D30E0000}"/>
    <cellStyle name="Accent3 2 25" xfId="4016" xr:uid="{00000000-0005-0000-0000-0000D40E0000}"/>
    <cellStyle name="Accent3 2 3" xfId="4017" xr:uid="{00000000-0005-0000-0000-0000D50E0000}"/>
    <cellStyle name="Accent3 2 3 2" xfId="4018" xr:uid="{00000000-0005-0000-0000-0000D60E0000}"/>
    <cellStyle name="Accent3 2 3 3" xfId="4019" xr:uid="{00000000-0005-0000-0000-0000D70E0000}"/>
    <cellStyle name="Accent3 2 4" xfId="4020" xr:uid="{00000000-0005-0000-0000-0000D80E0000}"/>
    <cellStyle name="Accent3 2 4 2" xfId="4021" xr:uid="{00000000-0005-0000-0000-0000D90E0000}"/>
    <cellStyle name="Accent3 2 4 3" xfId="4022" xr:uid="{00000000-0005-0000-0000-0000DA0E0000}"/>
    <cellStyle name="Accent3 2 5" xfId="4023" xr:uid="{00000000-0005-0000-0000-0000DB0E0000}"/>
    <cellStyle name="Accent3 2 5 2" xfId="4024" xr:uid="{00000000-0005-0000-0000-0000DC0E0000}"/>
    <cellStyle name="Accent3 2 5 3" xfId="4025" xr:uid="{00000000-0005-0000-0000-0000DD0E0000}"/>
    <cellStyle name="Accent3 2 6" xfId="4026" xr:uid="{00000000-0005-0000-0000-0000DE0E0000}"/>
    <cellStyle name="Accent3 2 6 2" xfId="4027" xr:uid="{00000000-0005-0000-0000-0000DF0E0000}"/>
    <cellStyle name="Accent3 2 6 3" xfId="4028" xr:uid="{00000000-0005-0000-0000-0000E00E0000}"/>
    <cellStyle name="Accent3 2 7" xfId="4029" xr:uid="{00000000-0005-0000-0000-0000E10E0000}"/>
    <cellStyle name="Accent3 2 7 2" xfId="4030" xr:uid="{00000000-0005-0000-0000-0000E20E0000}"/>
    <cellStyle name="Accent3 2 7 3" xfId="4031" xr:uid="{00000000-0005-0000-0000-0000E30E0000}"/>
    <cellStyle name="Accent3 2 8" xfId="4032" xr:uid="{00000000-0005-0000-0000-0000E40E0000}"/>
    <cellStyle name="Accent3 2 8 2" xfId="4033" xr:uid="{00000000-0005-0000-0000-0000E50E0000}"/>
    <cellStyle name="Accent3 2 8 3" xfId="4034" xr:uid="{00000000-0005-0000-0000-0000E60E0000}"/>
    <cellStyle name="Accent3 2 9" xfId="4035" xr:uid="{00000000-0005-0000-0000-0000E70E0000}"/>
    <cellStyle name="Accent3 20" xfId="4036" xr:uid="{00000000-0005-0000-0000-0000E80E0000}"/>
    <cellStyle name="Accent3 21" xfId="4037" xr:uid="{00000000-0005-0000-0000-0000E90E0000}"/>
    <cellStyle name="Accent3 22" xfId="4038" xr:uid="{00000000-0005-0000-0000-0000EA0E0000}"/>
    <cellStyle name="Accent3 23" xfId="4039" xr:uid="{00000000-0005-0000-0000-0000EB0E0000}"/>
    <cellStyle name="Accent3 24" xfId="4040" xr:uid="{00000000-0005-0000-0000-0000EC0E0000}"/>
    <cellStyle name="Accent3 25" xfId="4041" xr:uid="{00000000-0005-0000-0000-0000ED0E0000}"/>
    <cellStyle name="Accent3 26" xfId="4042" xr:uid="{00000000-0005-0000-0000-0000EE0E0000}"/>
    <cellStyle name="Accent3 27" xfId="4043" xr:uid="{00000000-0005-0000-0000-0000EF0E0000}"/>
    <cellStyle name="Accent3 28" xfId="4044" xr:uid="{00000000-0005-0000-0000-0000F00E0000}"/>
    <cellStyle name="Accent3 29" xfId="4045" xr:uid="{00000000-0005-0000-0000-0000F10E0000}"/>
    <cellStyle name="Accent3 3" xfId="4046" xr:uid="{00000000-0005-0000-0000-0000F20E0000}"/>
    <cellStyle name="Accent3 3 2" xfId="4047" xr:uid="{00000000-0005-0000-0000-0000F30E0000}"/>
    <cellStyle name="Accent3 3 2 2" xfId="4048" xr:uid="{00000000-0005-0000-0000-0000F40E0000}"/>
    <cellStyle name="Accent3 3 3" xfId="4049" xr:uid="{00000000-0005-0000-0000-0000F50E0000}"/>
    <cellStyle name="Accent3 3 4" xfId="4050" xr:uid="{00000000-0005-0000-0000-0000F60E0000}"/>
    <cellStyle name="Accent3 3 5" xfId="4051" xr:uid="{00000000-0005-0000-0000-0000F70E0000}"/>
    <cellStyle name="Accent3 30" xfId="4052" xr:uid="{00000000-0005-0000-0000-0000F80E0000}"/>
    <cellStyle name="Accent3 4" xfId="4053" xr:uid="{00000000-0005-0000-0000-0000F90E0000}"/>
    <cellStyle name="Accent3 4 2" xfId="4054" xr:uid="{00000000-0005-0000-0000-0000FA0E0000}"/>
    <cellStyle name="Accent3 4 2 2" xfId="4055" xr:uid="{00000000-0005-0000-0000-0000FB0E0000}"/>
    <cellStyle name="Accent3 4 3" xfId="4056" xr:uid="{00000000-0005-0000-0000-0000FC0E0000}"/>
    <cellStyle name="Accent3 4 4" xfId="4057" xr:uid="{00000000-0005-0000-0000-0000FD0E0000}"/>
    <cellStyle name="Accent3 4 5" xfId="4058" xr:uid="{00000000-0005-0000-0000-0000FE0E0000}"/>
    <cellStyle name="Accent3 5" xfId="4059" xr:uid="{00000000-0005-0000-0000-0000FF0E0000}"/>
    <cellStyle name="Accent3 5 2" xfId="4060" xr:uid="{00000000-0005-0000-0000-0000000F0000}"/>
    <cellStyle name="Accent3 5 2 2" xfId="4061" xr:uid="{00000000-0005-0000-0000-0000010F0000}"/>
    <cellStyle name="Accent3 5 3" xfId="4062" xr:uid="{00000000-0005-0000-0000-0000020F0000}"/>
    <cellStyle name="Accent3 5 4" xfId="4063" xr:uid="{00000000-0005-0000-0000-0000030F0000}"/>
    <cellStyle name="Accent3 5 5" xfId="4064" xr:uid="{00000000-0005-0000-0000-0000040F0000}"/>
    <cellStyle name="Accent3 6" xfId="4065" xr:uid="{00000000-0005-0000-0000-0000050F0000}"/>
    <cellStyle name="Accent3 6 2" xfId="4066" xr:uid="{00000000-0005-0000-0000-0000060F0000}"/>
    <cellStyle name="Accent3 6 2 2" xfId="4067" xr:uid="{00000000-0005-0000-0000-0000070F0000}"/>
    <cellStyle name="Accent3 6 3" xfId="4068" xr:uid="{00000000-0005-0000-0000-0000080F0000}"/>
    <cellStyle name="Accent3 6 3 2" xfId="4069" xr:uid="{00000000-0005-0000-0000-0000090F0000}"/>
    <cellStyle name="Accent3 6 4" xfId="4070" xr:uid="{00000000-0005-0000-0000-00000A0F0000}"/>
    <cellStyle name="Accent3 6 5" xfId="4071" xr:uid="{00000000-0005-0000-0000-00000B0F0000}"/>
    <cellStyle name="Accent3 6 6" xfId="4072" xr:uid="{00000000-0005-0000-0000-00000C0F0000}"/>
    <cellStyle name="Accent3 7" xfId="4073" xr:uid="{00000000-0005-0000-0000-00000D0F0000}"/>
    <cellStyle name="Accent3 7 10" xfId="4074" xr:uid="{00000000-0005-0000-0000-00000E0F0000}"/>
    <cellStyle name="Accent3 7 10 2" xfId="4075" xr:uid="{00000000-0005-0000-0000-00000F0F0000}"/>
    <cellStyle name="Accent3 7 11" xfId="4076" xr:uid="{00000000-0005-0000-0000-0000100F0000}"/>
    <cellStyle name="Accent3 7 11 2" xfId="4077" xr:uid="{00000000-0005-0000-0000-0000110F0000}"/>
    <cellStyle name="Accent3 7 12" xfId="4078" xr:uid="{00000000-0005-0000-0000-0000120F0000}"/>
    <cellStyle name="Accent3 7 13" xfId="4079" xr:uid="{00000000-0005-0000-0000-0000130F0000}"/>
    <cellStyle name="Accent3 7 2" xfId="4080" xr:uid="{00000000-0005-0000-0000-0000140F0000}"/>
    <cellStyle name="Accent3 7 2 2" xfId="4081" xr:uid="{00000000-0005-0000-0000-0000150F0000}"/>
    <cellStyle name="Accent3 7 3" xfId="4082" xr:uid="{00000000-0005-0000-0000-0000160F0000}"/>
    <cellStyle name="Accent3 7 3 2" xfId="4083" xr:uid="{00000000-0005-0000-0000-0000170F0000}"/>
    <cellStyle name="Accent3 7 4" xfId="4084" xr:uid="{00000000-0005-0000-0000-0000180F0000}"/>
    <cellStyle name="Accent3 7 4 2" xfId="4085" xr:uid="{00000000-0005-0000-0000-0000190F0000}"/>
    <cellStyle name="Accent3 7 5" xfId="4086" xr:uid="{00000000-0005-0000-0000-00001A0F0000}"/>
    <cellStyle name="Accent3 7 5 2" xfId="4087" xr:uid="{00000000-0005-0000-0000-00001B0F0000}"/>
    <cellStyle name="Accent3 7 6" xfId="4088" xr:uid="{00000000-0005-0000-0000-00001C0F0000}"/>
    <cellStyle name="Accent3 7 6 2" xfId="4089" xr:uid="{00000000-0005-0000-0000-00001D0F0000}"/>
    <cellStyle name="Accent3 7 7" xfId="4090" xr:uid="{00000000-0005-0000-0000-00001E0F0000}"/>
    <cellStyle name="Accent3 7 7 2" xfId="4091" xr:uid="{00000000-0005-0000-0000-00001F0F0000}"/>
    <cellStyle name="Accent3 7 8" xfId="4092" xr:uid="{00000000-0005-0000-0000-0000200F0000}"/>
    <cellStyle name="Accent3 7 8 2" xfId="4093" xr:uid="{00000000-0005-0000-0000-0000210F0000}"/>
    <cellStyle name="Accent3 7 9" xfId="4094" xr:uid="{00000000-0005-0000-0000-0000220F0000}"/>
    <cellStyle name="Accent3 7 9 2" xfId="4095" xr:uid="{00000000-0005-0000-0000-0000230F0000}"/>
    <cellStyle name="Accent3 8" xfId="4096" xr:uid="{00000000-0005-0000-0000-0000240F0000}"/>
    <cellStyle name="Accent3 8 2" xfId="4097" xr:uid="{00000000-0005-0000-0000-0000250F0000}"/>
    <cellStyle name="Accent3 8 3" xfId="4098" xr:uid="{00000000-0005-0000-0000-0000260F0000}"/>
    <cellStyle name="Accent3 9" xfId="4099" xr:uid="{00000000-0005-0000-0000-0000270F0000}"/>
    <cellStyle name="Accent3 9 2" xfId="4100" xr:uid="{00000000-0005-0000-0000-0000280F0000}"/>
    <cellStyle name="Accent3 9 3" xfId="4101" xr:uid="{00000000-0005-0000-0000-0000290F0000}"/>
    <cellStyle name="Accent4 - 20%" xfId="4102" xr:uid="{00000000-0005-0000-0000-00002A0F0000}"/>
    <cellStyle name="Accent4 - 40%" xfId="4103" xr:uid="{00000000-0005-0000-0000-00002B0F0000}"/>
    <cellStyle name="Accent4 - 60%" xfId="4104" xr:uid="{00000000-0005-0000-0000-00002C0F0000}"/>
    <cellStyle name="Accent4 10" xfId="4105" xr:uid="{00000000-0005-0000-0000-00002D0F0000}"/>
    <cellStyle name="Accent4 10 2" xfId="4106" xr:uid="{00000000-0005-0000-0000-00002E0F0000}"/>
    <cellStyle name="Accent4 10 3" xfId="4107" xr:uid="{00000000-0005-0000-0000-00002F0F0000}"/>
    <cellStyle name="Accent4 11" xfId="4108" xr:uid="{00000000-0005-0000-0000-0000300F0000}"/>
    <cellStyle name="Accent4 11 2" xfId="4109" xr:uid="{00000000-0005-0000-0000-0000310F0000}"/>
    <cellStyle name="Accent4 11 3" xfId="4110" xr:uid="{00000000-0005-0000-0000-0000320F0000}"/>
    <cellStyle name="Accent4 12" xfId="4111" xr:uid="{00000000-0005-0000-0000-0000330F0000}"/>
    <cellStyle name="Accent4 12 10" xfId="4112" xr:uid="{00000000-0005-0000-0000-0000340F0000}"/>
    <cellStyle name="Accent4 12 10 2" xfId="4113" xr:uid="{00000000-0005-0000-0000-0000350F0000}"/>
    <cellStyle name="Accent4 12 11" xfId="4114" xr:uid="{00000000-0005-0000-0000-0000360F0000}"/>
    <cellStyle name="Accent4 12 11 2" xfId="4115" xr:uid="{00000000-0005-0000-0000-0000370F0000}"/>
    <cellStyle name="Accent4 12 12" xfId="4116" xr:uid="{00000000-0005-0000-0000-0000380F0000}"/>
    <cellStyle name="Accent4 12 12 2" xfId="4117" xr:uid="{00000000-0005-0000-0000-0000390F0000}"/>
    <cellStyle name="Accent4 12 13" xfId="4118" xr:uid="{00000000-0005-0000-0000-00003A0F0000}"/>
    <cellStyle name="Accent4 12 13 2" xfId="4119" xr:uid="{00000000-0005-0000-0000-00003B0F0000}"/>
    <cellStyle name="Accent4 12 14" xfId="4120" xr:uid="{00000000-0005-0000-0000-00003C0F0000}"/>
    <cellStyle name="Accent4 12 14 2" xfId="4121" xr:uid="{00000000-0005-0000-0000-00003D0F0000}"/>
    <cellStyle name="Accent4 12 15" xfId="4122" xr:uid="{00000000-0005-0000-0000-00003E0F0000}"/>
    <cellStyle name="Accent4 12 15 2" xfId="4123" xr:uid="{00000000-0005-0000-0000-00003F0F0000}"/>
    <cellStyle name="Accent4 12 16" xfId="4124" xr:uid="{00000000-0005-0000-0000-0000400F0000}"/>
    <cellStyle name="Accent4 12 16 2" xfId="4125" xr:uid="{00000000-0005-0000-0000-0000410F0000}"/>
    <cellStyle name="Accent4 12 17" xfId="4126" xr:uid="{00000000-0005-0000-0000-0000420F0000}"/>
    <cellStyle name="Accent4 12 17 2" xfId="4127" xr:uid="{00000000-0005-0000-0000-0000430F0000}"/>
    <cellStyle name="Accent4 12 18" xfId="4128" xr:uid="{00000000-0005-0000-0000-0000440F0000}"/>
    <cellStyle name="Accent4 12 18 2" xfId="4129" xr:uid="{00000000-0005-0000-0000-0000450F0000}"/>
    <cellStyle name="Accent4 12 19" xfId="4130" xr:uid="{00000000-0005-0000-0000-0000460F0000}"/>
    <cellStyle name="Accent4 12 19 2" xfId="4131" xr:uid="{00000000-0005-0000-0000-0000470F0000}"/>
    <cellStyle name="Accent4 12 2" xfId="4132" xr:uid="{00000000-0005-0000-0000-0000480F0000}"/>
    <cellStyle name="Accent4 12 2 2" xfId="4133" xr:uid="{00000000-0005-0000-0000-0000490F0000}"/>
    <cellStyle name="Accent4 12 20" xfId="4134" xr:uid="{00000000-0005-0000-0000-00004A0F0000}"/>
    <cellStyle name="Accent4 12 20 2" xfId="4135" xr:uid="{00000000-0005-0000-0000-00004B0F0000}"/>
    <cellStyle name="Accent4 12 21" xfId="4136" xr:uid="{00000000-0005-0000-0000-00004C0F0000}"/>
    <cellStyle name="Accent4 12 21 2" xfId="4137" xr:uid="{00000000-0005-0000-0000-00004D0F0000}"/>
    <cellStyle name="Accent4 12 22" xfId="4138" xr:uid="{00000000-0005-0000-0000-00004E0F0000}"/>
    <cellStyle name="Accent4 12 22 2" xfId="4139" xr:uid="{00000000-0005-0000-0000-00004F0F0000}"/>
    <cellStyle name="Accent4 12 23" xfId="4140" xr:uid="{00000000-0005-0000-0000-0000500F0000}"/>
    <cellStyle name="Accent4 12 23 2" xfId="4141" xr:uid="{00000000-0005-0000-0000-0000510F0000}"/>
    <cellStyle name="Accent4 12 24" xfId="4142" xr:uid="{00000000-0005-0000-0000-0000520F0000}"/>
    <cellStyle name="Accent4 12 24 2" xfId="4143" xr:uid="{00000000-0005-0000-0000-0000530F0000}"/>
    <cellStyle name="Accent4 12 25" xfId="4144" xr:uid="{00000000-0005-0000-0000-0000540F0000}"/>
    <cellStyle name="Accent4 12 25 2" xfId="4145" xr:uid="{00000000-0005-0000-0000-0000550F0000}"/>
    <cellStyle name="Accent4 12 26" xfId="4146" xr:uid="{00000000-0005-0000-0000-0000560F0000}"/>
    <cellStyle name="Accent4 12 26 2" xfId="4147" xr:uid="{00000000-0005-0000-0000-0000570F0000}"/>
    <cellStyle name="Accent4 12 27" xfId="4148" xr:uid="{00000000-0005-0000-0000-0000580F0000}"/>
    <cellStyle name="Accent4 12 27 2" xfId="4149" xr:uid="{00000000-0005-0000-0000-0000590F0000}"/>
    <cellStyle name="Accent4 12 28" xfId="4150" xr:uid="{00000000-0005-0000-0000-00005A0F0000}"/>
    <cellStyle name="Accent4 12 28 2" xfId="4151" xr:uid="{00000000-0005-0000-0000-00005B0F0000}"/>
    <cellStyle name="Accent4 12 29" xfId="4152" xr:uid="{00000000-0005-0000-0000-00005C0F0000}"/>
    <cellStyle name="Accent4 12 29 2" xfId="4153" xr:uid="{00000000-0005-0000-0000-00005D0F0000}"/>
    <cellStyle name="Accent4 12 3" xfId="4154" xr:uid="{00000000-0005-0000-0000-00005E0F0000}"/>
    <cellStyle name="Accent4 12 3 2" xfId="4155" xr:uid="{00000000-0005-0000-0000-00005F0F0000}"/>
    <cellStyle name="Accent4 12 30" xfId="4156" xr:uid="{00000000-0005-0000-0000-0000600F0000}"/>
    <cellStyle name="Accent4 12 30 2" xfId="4157" xr:uid="{00000000-0005-0000-0000-0000610F0000}"/>
    <cellStyle name="Accent4 12 31" xfId="4158" xr:uid="{00000000-0005-0000-0000-0000620F0000}"/>
    <cellStyle name="Accent4 12 32" xfId="4159" xr:uid="{00000000-0005-0000-0000-0000630F0000}"/>
    <cellStyle name="Accent4 12 4" xfId="4160" xr:uid="{00000000-0005-0000-0000-0000640F0000}"/>
    <cellStyle name="Accent4 12 4 2" xfId="4161" xr:uid="{00000000-0005-0000-0000-0000650F0000}"/>
    <cellStyle name="Accent4 12 5" xfId="4162" xr:uid="{00000000-0005-0000-0000-0000660F0000}"/>
    <cellStyle name="Accent4 12 5 2" xfId="4163" xr:uid="{00000000-0005-0000-0000-0000670F0000}"/>
    <cellStyle name="Accent4 12 6" xfId="4164" xr:uid="{00000000-0005-0000-0000-0000680F0000}"/>
    <cellStyle name="Accent4 12 6 2" xfId="4165" xr:uid="{00000000-0005-0000-0000-0000690F0000}"/>
    <cellStyle name="Accent4 12 7" xfId="4166" xr:uid="{00000000-0005-0000-0000-00006A0F0000}"/>
    <cellStyle name="Accent4 12 7 2" xfId="4167" xr:uid="{00000000-0005-0000-0000-00006B0F0000}"/>
    <cellStyle name="Accent4 12 8" xfId="4168" xr:uid="{00000000-0005-0000-0000-00006C0F0000}"/>
    <cellStyle name="Accent4 12 8 2" xfId="4169" xr:uid="{00000000-0005-0000-0000-00006D0F0000}"/>
    <cellStyle name="Accent4 12 9" xfId="4170" xr:uid="{00000000-0005-0000-0000-00006E0F0000}"/>
    <cellStyle name="Accent4 12 9 2" xfId="4171" xr:uid="{00000000-0005-0000-0000-00006F0F0000}"/>
    <cellStyle name="Accent4 13" xfId="4172" xr:uid="{00000000-0005-0000-0000-0000700F0000}"/>
    <cellStyle name="Accent4 13 2" xfId="4173" xr:uid="{00000000-0005-0000-0000-0000710F0000}"/>
    <cellStyle name="Accent4 13 3" xfId="4174" xr:uid="{00000000-0005-0000-0000-0000720F0000}"/>
    <cellStyle name="Accent4 14" xfId="4175" xr:uid="{00000000-0005-0000-0000-0000730F0000}"/>
    <cellStyle name="Accent4 14 2" xfId="4176" xr:uid="{00000000-0005-0000-0000-0000740F0000}"/>
    <cellStyle name="Accent4 14 3" xfId="4177" xr:uid="{00000000-0005-0000-0000-0000750F0000}"/>
    <cellStyle name="Accent4 15" xfId="4178" xr:uid="{00000000-0005-0000-0000-0000760F0000}"/>
    <cellStyle name="Accent4 15 2" xfId="4179" xr:uid="{00000000-0005-0000-0000-0000770F0000}"/>
    <cellStyle name="Accent4 15 3" xfId="4180" xr:uid="{00000000-0005-0000-0000-0000780F0000}"/>
    <cellStyle name="Accent4 16" xfId="4181" xr:uid="{00000000-0005-0000-0000-0000790F0000}"/>
    <cellStyle name="Accent4 16 2" xfId="4182" xr:uid="{00000000-0005-0000-0000-00007A0F0000}"/>
    <cellStyle name="Accent4 17" xfId="4183" xr:uid="{00000000-0005-0000-0000-00007B0F0000}"/>
    <cellStyle name="Accent4 18" xfId="4184" xr:uid="{00000000-0005-0000-0000-00007C0F0000}"/>
    <cellStyle name="Accent4 19" xfId="4185" xr:uid="{00000000-0005-0000-0000-00007D0F0000}"/>
    <cellStyle name="Accent4 2" xfId="4186" xr:uid="{00000000-0005-0000-0000-00007E0F0000}"/>
    <cellStyle name="Accent4 2 10" xfId="4187" xr:uid="{00000000-0005-0000-0000-00007F0F0000}"/>
    <cellStyle name="Accent4 2 10 2" xfId="4188" xr:uid="{00000000-0005-0000-0000-0000800F0000}"/>
    <cellStyle name="Accent4 2 11" xfId="4189" xr:uid="{00000000-0005-0000-0000-0000810F0000}"/>
    <cellStyle name="Accent4 2 11 2" xfId="4190" xr:uid="{00000000-0005-0000-0000-0000820F0000}"/>
    <cellStyle name="Accent4 2 12" xfId="4191" xr:uid="{00000000-0005-0000-0000-0000830F0000}"/>
    <cellStyle name="Accent4 2 13" xfId="4192" xr:uid="{00000000-0005-0000-0000-0000840F0000}"/>
    <cellStyle name="Accent4 2 14" xfId="4193" xr:uid="{00000000-0005-0000-0000-0000850F0000}"/>
    <cellStyle name="Accent4 2 15" xfId="4194" xr:uid="{00000000-0005-0000-0000-0000860F0000}"/>
    <cellStyle name="Accent4 2 16" xfId="4195" xr:uid="{00000000-0005-0000-0000-0000870F0000}"/>
    <cellStyle name="Accent4 2 17" xfId="4196" xr:uid="{00000000-0005-0000-0000-0000880F0000}"/>
    <cellStyle name="Accent4 2 18" xfId="4197" xr:uid="{00000000-0005-0000-0000-0000890F0000}"/>
    <cellStyle name="Accent4 2 19" xfId="4198" xr:uid="{00000000-0005-0000-0000-00008A0F0000}"/>
    <cellStyle name="Accent4 2 2" xfId="4199" xr:uid="{00000000-0005-0000-0000-00008B0F0000}"/>
    <cellStyle name="Accent4 2 2 2" xfId="4200" xr:uid="{00000000-0005-0000-0000-00008C0F0000}"/>
    <cellStyle name="Accent4 2 2 3" xfId="4201" xr:uid="{00000000-0005-0000-0000-00008D0F0000}"/>
    <cellStyle name="Accent4 2 20" xfId="4202" xr:uid="{00000000-0005-0000-0000-00008E0F0000}"/>
    <cellStyle name="Accent4 2 21" xfId="4203" xr:uid="{00000000-0005-0000-0000-00008F0F0000}"/>
    <cellStyle name="Accent4 2 22" xfId="4204" xr:uid="{00000000-0005-0000-0000-0000900F0000}"/>
    <cellStyle name="Accent4 2 23" xfId="4205" xr:uid="{00000000-0005-0000-0000-0000910F0000}"/>
    <cellStyle name="Accent4 2 24" xfId="4206" xr:uid="{00000000-0005-0000-0000-0000920F0000}"/>
    <cellStyle name="Accent4 2 25" xfId="4207" xr:uid="{00000000-0005-0000-0000-0000930F0000}"/>
    <cellStyle name="Accent4 2 3" xfId="4208" xr:uid="{00000000-0005-0000-0000-0000940F0000}"/>
    <cellStyle name="Accent4 2 3 2" xfId="4209" xr:uid="{00000000-0005-0000-0000-0000950F0000}"/>
    <cellStyle name="Accent4 2 3 3" xfId="4210" xr:uid="{00000000-0005-0000-0000-0000960F0000}"/>
    <cellStyle name="Accent4 2 4" xfId="4211" xr:uid="{00000000-0005-0000-0000-0000970F0000}"/>
    <cellStyle name="Accent4 2 4 2" xfId="4212" xr:uid="{00000000-0005-0000-0000-0000980F0000}"/>
    <cellStyle name="Accent4 2 4 3" xfId="4213" xr:uid="{00000000-0005-0000-0000-0000990F0000}"/>
    <cellStyle name="Accent4 2 5" xfId="4214" xr:uid="{00000000-0005-0000-0000-00009A0F0000}"/>
    <cellStyle name="Accent4 2 5 2" xfId="4215" xr:uid="{00000000-0005-0000-0000-00009B0F0000}"/>
    <cellStyle name="Accent4 2 5 3" xfId="4216" xr:uid="{00000000-0005-0000-0000-00009C0F0000}"/>
    <cellStyle name="Accent4 2 6" xfId="4217" xr:uid="{00000000-0005-0000-0000-00009D0F0000}"/>
    <cellStyle name="Accent4 2 6 2" xfId="4218" xr:uid="{00000000-0005-0000-0000-00009E0F0000}"/>
    <cellStyle name="Accent4 2 6 3" xfId="4219" xr:uid="{00000000-0005-0000-0000-00009F0F0000}"/>
    <cellStyle name="Accent4 2 7" xfId="4220" xr:uid="{00000000-0005-0000-0000-0000A00F0000}"/>
    <cellStyle name="Accent4 2 7 2" xfId="4221" xr:uid="{00000000-0005-0000-0000-0000A10F0000}"/>
    <cellStyle name="Accent4 2 7 3" xfId="4222" xr:uid="{00000000-0005-0000-0000-0000A20F0000}"/>
    <cellStyle name="Accent4 2 8" xfId="4223" xr:uid="{00000000-0005-0000-0000-0000A30F0000}"/>
    <cellStyle name="Accent4 2 8 2" xfId="4224" xr:uid="{00000000-0005-0000-0000-0000A40F0000}"/>
    <cellStyle name="Accent4 2 8 3" xfId="4225" xr:uid="{00000000-0005-0000-0000-0000A50F0000}"/>
    <cellStyle name="Accent4 2 9" xfId="4226" xr:uid="{00000000-0005-0000-0000-0000A60F0000}"/>
    <cellStyle name="Accent4 20" xfId="4227" xr:uid="{00000000-0005-0000-0000-0000A70F0000}"/>
    <cellStyle name="Accent4 21" xfId="4228" xr:uid="{00000000-0005-0000-0000-0000A80F0000}"/>
    <cellStyle name="Accent4 22" xfId="4229" xr:uid="{00000000-0005-0000-0000-0000A90F0000}"/>
    <cellStyle name="Accent4 23" xfId="4230" xr:uid="{00000000-0005-0000-0000-0000AA0F0000}"/>
    <cellStyle name="Accent4 24" xfId="4231" xr:uid="{00000000-0005-0000-0000-0000AB0F0000}"/>
    <cellStyle name="Accent4 25" xfId="4232" xr:uid="{00000000-0005-0000-0000-0000AC0F0000}"/>
    <cellStyle name="Accent4 26" xfId="4233" xr:uid="{00000000-0005-0000-0000-0000AD0F0000}"/>
    <cellStyle name="Accent4 27" xfId="4234" xr:uid="{00000000-0005-0000-0000-0000AE0F0000}"/>
    <cellStyle name="Accent4 28" xfId="4235" xr:uid="{00000000-0005-0000-0000-0000AF0F0000}"/>
    <cellStyle name="Accent4 29" xfId="4236" xr:uid="{00000000-0005-0000-0000-0000B00F0000}"/>
    <cellStyle name="Accent4 3" xfId="4237" xr:uid="{00000000-0005-0000-0000-0000B10F0000}"/>
    <cellStyle name="Accent4 3 2" xfId="4238" xr:uid="{00000000-0005-0000-0000-0000B20F0000}"/>
    <cellStyle name="Accent4 3 2 2" xfId="4239" xr:uid="{00000000-0005-0000-0000-0000B30F0000}"/>
    <cellStyle name="Accent4 3 3" xfId="4240" xr:uid="{00000000-0005-0000-0000-0000B40F0000}"/>
    <cellStyle name="Accent4 3 4" xfId="4241" xr:uid="{00000000-0005-0000-0000-0000B50F0000}"/>
    <cellStyle name="Accent4 3 5" xfId="4242" xr:uid="{00000000-0005-0000-0000-0000B60F0000}"/>
    <cellStyle name="Accent4 30" xfId="4243" xr:uid="{00000000-0005-0000-0000-0000B70F0000}"/>
    <cellStyle name="Accent4 4" xfId="4244" xr:uid="{00000000-0005-0000-0000-0000B80F0000}"/>
    <cellStyle name="Accent4 4 2" xfId="4245" xr:uid="{00000000-0005-0000-0000-0000B90F0000}"/>
    <cellStyle name="Accent4 4 2 2" xfId="4246" xr:uid="{00000000-0005-0000-0000-0000BA0F0000}"/>
    <cellStyle name="Accent4 4 3" xfId="4247" xr:uid="{00000000-0005-0000-0000-0000BB0F0000}"/>
    <cellStyle name="Accent4 4 4" xfId="4248" xr:uid="{00000000-0005-0000-0000-0000BC0F0000}"/>
    <cellStyle name="Accent4 4 5" xfId="4249" xr:uid="{00000000-0005-0000-0000-0000BD0F0000}"/>
    <cellStyle name="Accent4 5" xfId="4250" xr:uid="{00000000-0005-0000-0000-0000BE0F0000}"/>
    <cellStyle name="Accent4 5 2" xfId="4251" xr:uid="{00000000-0005-0000-0000-0000BF0F0000}"/>
    <cellStyle name="Accent4 5 2 2" xfId="4252" xr:uid="{00000000-0005-0000-0000-0000C00F0000}"/>
    <cellStyle name="Accent4 5 3" xfId="4253" xr:uid="{00000000-0005-0000-0000-0000C10F0000}"/>
    <cellStyle name="Accent4 5 4" xfId="4254" xr:uid="{00000000-0005-0000-0000-0000C20F0000}"/>
    <cellStyle name="Accent4 5 5" xfId="4255" xr:uid="{00000000-0005-0000-0000-0000C30F0000}"/>
    <cellStyle name="Accent4 6" xfId="4256" xr:uid="{00000000-0005-0000-0000-0000C40F0000}"/>
    <cellStyle name="Accent4 6 2" xfId="4257" xr:uid="{00000000-0005-0000-0000-0000C50F0000}"/>
    <cellStyle name="Accent4 6 2 2" xfId="4258" xr:uid="{00000000-0005-0000-0000-0000C60F0000}"/>
    <cellStyle name="Accent4 6 3" xfId="4259" xr:uid="{00000000-0005-0000-0000-0000C70F0000}"/>
    <cellStyle name="Accent4 6 3 2" xfId="4260" xr:uid="{00000000-0005-0000-0000-0000C80F0000}"/>
    <cellStyle name="Accent4 6 4" xfId="4261" xr:uid="{00000000-0005-0000-0000-0000C90F0000}"/>
    <cellStyle name="Accent4 6 5" xfId="4262" xr:uid="{00000000-0005-0000-0000-0000CA0F0000}"/>
    <cellStyle name="Accent4 6 6" xfId="4263" xr:uid="{00000000-0005-0000-0000-0000CB0F0000}"/>
    <cellStyle name="Accent4 7" xfId="4264" xr:uid="{00000000-0005-0000-0000-0000CC0F0000}"/>
    <cellStyle name="Accent4 7 10" xfId="4265" xr:uid="{00000000-0005-0000-0000-0000CD0F0000}"/>
    <cellStyle name="Accent4 7 10 2" xfId="4266" xr:uid="{00000000-0005-0000-0000-0000CE0F0000}"/>
    <cellStyle name="Accent4 7 11" xfId="4267" xr:uid="{00000000-0005-0000-0000-0000CF0F0000}"/>
    <cellStyle name="Accent4 7 11 2" xfId="4268" xr:uid="{00000000-0005-0000-0000-0000D00F0000}"/>
    <cellStyle name="Accent4 7 12" xfId="4269" xr:uid="{00000000-0005-0000-0000-0000D10F0000}"/>
    <cellStyle name="Accent4 7 13" xfId="4270" xr:uid="{00000000-0005-0000-0000-0000D20F0000}"/>
    <cellStyle name="Accent4 7 2" xfId="4271" xr:uid="{00000000-0005-0000-0000-0000D30F0000}"/>
    <cellStyle name="Accent4 7 2 2" xfId="4272" xr:uid="{00000000-0005-0000-0000-0000D40F0000}"/>
    <cellStyle name="Accent4 7 3" xfId="4273" xr:uid="{00000000-0005-0000-0000-0000D50F0000}"/>
    <cellStyle name="Accent4 7 3 2" xfId="4274" xr:uid="{00000000-0005-0000-0000-0000D60F0000}"/>
    <cellStyle name="Accent4 7 4" xfId="4275" xr:uid="{00000000-0005-0000-0000-0000D70F0000}"/>
    <cellStyle name="Accent4 7 4 2" xfId="4276" xr:uid="{00000000-0005-0000-0000-0000D80F0000}"/>
    <cellStyle name="Accent4 7 5" xfId="4277" xr:uid="{00000000-0005-0000-0000-0000D90F0000}"/>
    <cellStyle name="Accent4 7 5 2" xfId="4278" xr:uid="{00000000-0005-0000-0000-0000DA0F0000}"/>
    <cellStyle name="Accent4 7 6" xfId="4279" xr:uid="{00000000-0005-0000-0000-0000DB0F0000}"/>
    <cellStyle name="Accent4 7 6 2" xfId="4280" xr:uid="{00000000-0005-0000-0000-0000DC0F0000}"/>
    <cellStyle name="Accent4 7 7" xfId="4281" xr:uid="{00000000-0005-0000-0000-0000DD0F0000}"/>
    <cellStyle name="Accent4 7 7 2" xfId="4282" xr:uid="{00000000-0005-0000-0000-0000DE0F0000}"/>
    <cellStyle name="Accent4 7 8" xfId="4283" xr:uid="{00000000-0005-0000-0000-0000DF0F0000}"/>
    <cellStyle name="Accent4 7 8 2" xfId="4284" xr:uid="{00000000-0005-0000-0000-0000E00F0000}"/>
    <cellStyle name="Accent4 7 9" xfId="4285" xr:uid="{00000000-0005-0000-0000-0000E10F0000}"/>
    <cellStyle name="Accent4 7 9 2" xfId="4286" xr:uid="{00000000-0005-0000-0000-0000E20F0000}"/>
    <cellStyle name="Accent4 8" xfId="4287" xr:uid="{00000000-0005-0000-0000-0000E30F0000}"/>
    <cellStyle name="Accent4 8 2" xfId="4288" xr:uid="{00000000-0005-0000-0000-0000E40F0000}"/>
    <cellStyle name="Accent4 8 3" xfId="4289" xr:uid="{00000000-0005-0000-0000-0000E50F0000}"/>
    <cellStyle name="Accent4 9" xfId="4290" xr:uid="{00000000-0005-0000-0000-0000E60F0000}"/>
    <cellStyle name="Accent4 9 2" xfId="4291" xr:uid="{00000000-0005-0000-0000-0000E70F0000}"/>
    <cellStyle name="Accent4 9 3" xfId="4292" xr:uid="{00000000-0005-0000-0000-0000E80F0000}"/>
    <cellStyle name="Accent5 - 20%" xfId="4293" xr:uid="{00000000-0005-0000-0000-0000E90F0000}"/>
    <cellStyle name="Accent5 - 40%" xfId="4294" xr:uid="{00000000-0005-0000-0000-0000EA0F0000}"/>
    <cellStyle name="Accent5 - 60%" xfId="4295" xr:uid="{00000000-0005-0000-0000-0000EB0F0000}"/>
    <cellStyle name="Accent5 10" xfId="4296" xr:uid="{00000000-0005-0000-0000-0000EC0F0000}"/>
    <cellStyle name="Accent5 10 2" xfId="4297" xr:uid="{00000000-0005-0000-0000-0000ED0F0000}"/>
    <cellStyle name="Accent5 10 3" xfId="4298" xr:uid="{00000000-0005-0000-0000-0000EE0F0000}"/>
    <cellStyle name="Accent5 11" xfId="4299" xr:uid="{00000000-0005-0000-0000-0000EF0F0000}"/>
    <cellStyle name="Accent5 11 2" xfId="4300" xr:uid="{00000000-0005-0000-0000-0000F00F0000}"/>
    <cellStyle name="Accent5 11 3" xfId="4301" xr:uid="{00000000-0005-0000-0000-0000F10F0000}"/>
    <cellStyle name="Accent5 12" xfId="4302" xr:uid="{00000000-0005-0000-0000-0000F20F0000}"/>
    <cellStyle name="Accent5 12 10" xfId="4303" xr:uid="{00000000-0005-0000-0000-0000F30F0000}"/>
    <cellStyle name="Accent5 12 10 2" xfId="4304" xr:uid="{00000000-0005-0000-0000-0000F40F0000}"/>
    <cellStyle name="Accent5 12 11" xfId="4305" xr:uid="{00000000-0005-0000-0000-0000F50F0000}"/>
    <cellStyle name="Accent5 12 11 2" xfId="4306" xr:uid="{00000000-0005-0000-0000-0000F60F0000}"/>
    <cellStyle name="Accent5 12 12" xfId="4307" xr:uid="{00000000-0005-0000-0000-0000F70F0000}"/>
    <cellStyle name="Accent5 12 12 2" xfId="4308" xr:uid="{00000000-0005-0000-0000-0000F80F0000}"/>
    <cellStyle name="Accent5 12 13" xfId="4309" xr:uid="{00000000-0005-0000-0000-0000F90F0000}"/>
    <cellStyle name="Accent5 12 13 2" xfId="4310" xr:uid="{00000000-0005-0000-0000-0000FA0F0000}"/>
    <cellStyle name="Accent5 12 14" xfId="4311" xr:uid="{00000000-0005-0000-0000-0000FB0F0000}"/>
    <cellStyle name="Accent5 12 14 2" xfId="4312" xr:uid="{00000000-0005-0000-0000-0000FC0F0000}"/>
    <cellStyle name="Accent5 12 15" xfId="4313" xr:uid="{00000000-0005-0000-0000-0000FD0F0000}"/>
    <cellStyle name="Accent5 12 15 2" xfId="4314" xr:uid="{00000000-0005-0000-0000-0000FE0F0000}"/>
    <cellStyle name="Accent5 12 16" xfId="4315" xr:uid="{00000000-0005-0000-0000-0000FF0F0000}"/>
    <cellStyle name="Accent5 12 16 2" xfId="4316" xr:uid="{00000000-0005-0000-0000-000000100000}"/>
    <cellStyle name="Accent5 12 17" xfId="4317" xr:uid="{00000000-0005-0000-0000-000001100000}"/>
    <cellStyle name="Accent5 12 17 2" xfId="4318" xr:uid="{00000000-0005-0000-0000-000002100000}"/>
    <cellStyle name="Accent5 12 18" xfId="4319" xr:uid="{00000000-0005-0000-0000-000003100000}"/>
    <cellStyle name="Accent5 12 18 2" xfId="4320" xr:uid="{00000000-0005-0000-0000-000004100000}"/>
    <cellStyle name="Accent5 12 19" xfId="4321" xr:uid="{00000000-0005-0000-0000-000005100000}"/>
    <cellStyle name="Accent5 12 19 2" xfId="4322" xr:uid="{00000000-0005-0000-0000-000006100000}"/>
    <cellStyle name="Accent5 12 2" xfId="4323" xr:uid="{00000000-0005-0000-0000-000007100000}"/>
    <cellStyle name="Accent5 12 2 2" xfId="4324" xr:uid="{00000000-0005-0000-0000-000008100000}"/>
    <cellStyle name="Accent5 12 20" xfId="4325" xr:uid="{00000000-0005-0000-0000-000009100000}"/>
    <cellStyle name="Accent5 12 20 2" xfId="4326" xr:uid="{00000000-0005-0000-0000-00000A100000}"/>
    <cellStyle name="Accent5 12 21" xfId="4327" xr:uid="{00000000-0005-0000-0000-00000B100000}"/>
    <cellStyle name="Accent5 12 21 2" xfId="4328" xr:uid="{00000000-0005-0000-0000-00000C100000}"/>
    <cellStyle name="Accent5 12 22" xfId="4329" xr:uid="{00000000-0005-0000-0000-00000D100000}"/>
    <cellStyle name="Accent5 12 22 2" xfId="4330" xr:uid="{00000000-0005-0000-0000-00000E100000}"/>
    <cellStyle name="Accent5 12 23" xfId="4331" xr:uid="{00000000-0005-0000-0000-00000F100000}"/>
    <cellStyle name="Accent5 12 23 2" xfId="4332" xr:uid="{00000000-0005-0000-0000-000010100000}"/>
    <cellStyle name="Accent5 12 24" xfId="4333" xr:uid="{00000000-0005-0000-0000-000011100000}"/>
    <cellStyle name="Accent5 12 24 2" xfId="4334" xr:uid="{00000000-0005-0000-0000-000012100000}"/>
    <cellStyle name="Accent5 12 25" xfId="4335" xr:uid="{00000000-0005-0000-0000-000013100000}"/>
    <cellStyle name="Accent5 12 25 2" xfId="4336" xr:uid="{00000000-0005-0000-0000-000014100000}"/>
    <cellStyle name="Accent5 12 26" xfId="4337" xr:uid="{00000000-0005-0000-0000-000015100000}"/>
    <cellStyle name="Accent5 12 26 2" xfId="4338" xr:uid="{00000000-0005-0000-0000-000016100000}"/>
    <cellStyle name="Accent5 12 27" xfId="4339" xr:uid="{00000000-0005-0000-0000-000017100000}"/>
    <cellStyle name="Accent5 12 27 2" xfId="4340" xr:uid="{00000000-0005-0000-0000-000018100000}"/>
    <cellStyle name="Accent5 12 28" xfId="4341" xr:uid="{00000000-0005-0000-0000-000019100000}"/>
    <cellStyle name="Accent5 12 28 2" xfId="4342" xr:uid="{00000000-0005-0000-0000-00001A100000}"/>
    <cellStyle name="Accent5 12 29" xfId="4343" xr:uid="{00000000-0005-0000-0000-00001B100000}"/>
    <cellStyle name="Accent5 12 29 2" xfId="4344" xr:uid="{00000000-0005-0000-0000-00001C100000}"/>
    <cellStyle name="Accent5 12 3" xfId="4345" xr:uid="{00000000-0005-0000-0000-00001D100000}"/>
    <cellStyle name="Accent5 12 3 2" xfId="4346" xr:uid="{00000000-0005-0000-0000-00001E100000}"/>
    <cellStyle name="Accent5 12 30" xfId="4347" xr:uid="{00000000-0005-0000-0000-00001F100000}"/>
    <cellStyle name="Accent5 12 30 2" xfId="4348" xr:uid="{00000000-0005-0000-0000-000020100000}"/>
    <cellStyle name="Accent5 12 31" xfId="4349" xr:uid="{00000000-0005-0000-0000-000021100000}"/>
    <cellStyle name="Accent5 12 32" xfId="4350" xr:uid="{00000000-0005-0000-0000-000022100000}"/>
    <cellStyle name="Accent5 12 4" xfId="4351" xr:uid="{00000000-0005-0000-0000-000023100000}"/>
    <cellStyle name="Accent5 12 4 2" xfId="4352" xr:uid="{00000000-0005-0000-0000-000024100000}"/>
    <cellStyle name="Accent5 12 5" xfId="4353" xr:uid="{00000000-0005-0000-0000-000025100000}"/>
    <cellStyle name="Accent5 12 5 2" xfId="4354" xr:uid="{00000000-0005-0000-0000-000026100000}"/>
    <cellStyle name="Accent5 12 6" xfId="4355" xr:uid="{00000000-0005-0000-0000-000027100000}"/>
    <cellStyle name="Accent5 12 6 2" xfId="4356" xr:uid="{00000000-0005-0000-0000-000028100000}"/>
    <cellStyle name="Accent5 12 7" xfId="4357" xr:uid="{00000000-0005-0000-0000-000029100000}"/>
    <cellStyle name="Accent5 12 7 2" xfId="4358" xr:uid="{00000000-0005-0000-0000-00002A100000}"/>
    <cellStyle name="Accent5 12 8" xfId="4359" xr:uid="{00000000-0005-0000-0000-00002B100000}"/>
    <cellStyle name="Accent5 12 8 2" xfId="4360" xr:uid="{00000000-0005-0000-0000-00002C100000}"/>
    <cellStyle name="Accent5 12 9" xfId="4361" xr:uid="{00000000-0005-0000-0000-00002D100000}"/>
    <cellStyle name="Accent5 12 9 2" xfId="4362" xr:uid="{00000000-0005-0000-0000-00002E100000}"/>
    <cellStyle name="Accent5 13" xfId="4363" xr:uid="{00000000-0005-0000-0000-00002F100000}"/>
    <cellStyle name="Accent5 13 2" xfId="4364" xr:uid="{00000000-0005-0000-0000-000030100000}"/>
    <cellStyle name="Accent5 13 3" xfId="4365" xr:uid="{00000000-0005-0000-0000-000031100000}"/>
    <cellStyle name="Accent5 14" xfId="4366" xr:uid="{00000000-0005-0000-0000-000032100000}"/>
    <cellStyle name="Accent5 14 2" xfId="4367" xr:uid="{00000000-0005-0000-0000-000033100000}"/>
    <cellStyle name="Accent5 14 3" xfId="4368" xr:uid="{00000000-0005-0000-0000-000034100000}"/>
    <cellStyle name="Accent5 15" xfId="4369" xr:uid="{00000000-0005-0000-0000-000035100000}"/>
    <cellStyle name="Accent5 15 2" xfId="4370" xr:uid="{00000000-0005-0000-0000-000036100000}"/>
    <cellStyle name="Accent5 15 3" xfId="4371" xr:uid="{00000000-0005-0000-0000-000037100000}"/>
    <cellStyle name="Accent5 16" xfId="4372" xr:uid="{00000000-0005-0000-0000-000038100000}"/>
    <cellStyle name="Accent5 16 2" xfId="4373" xr:uid="{00000000-0005-0000-0000-000039100000}"/>
    <cellStyle name="Accent5 17" xfId="4374" xr:uid="{00000000-0005-0000-0000-00003A100000}"/>
    <cellStyle name="Accent5 18" xfId="4375" xr:uid="{00000000-0005-0000-0000-00003B100000}"/>
    <cellStyle name="Accent5 19" xfId="4376" xr:uid="{00000000-0005-0000-0000-00003C100000}"/>
    <cellStyle name="Accent5 2" xfId="4377" xr:uid="{00000000-0005-0000-0000-00003D100000}"/>
    <cellStyle name="Accent5 2 10" xfId="4378" xr:uid="{00000000-0005-0000-0000-00003E100000}"/>
    <cellStyle name="Accent5 2 10 2" xfId="4379" xr:uid="{00000000-0005-0000-0000-00003F100000}"/>
    <cellStyle name="Accent5 2 11" xfId="4380" xr:uid="{00000000-0005-0000-0000-000040100000}"/>
    <cellStyle name="Accent5 2 11 2" xfId="4381" xr:uid="{00000000-0005-0000-0000-000041100000}"/>
    <cellStyle name="Accent5 2 12" xfId="4382" xr:uid="{00000000-0005-0000-0000-000042100000}"/>
    <cellStyle name="Accent5 2 13" xfId="4383" xr:uid="{00000000-0005-0000-0000-000043100000}"/>
    <cellStyle name="Accent5 2 14" xfId="4384" xr:uid="{00000000-0005-0000-0000-000044100000}"/>
    <cellStyle name="Accent5 2 15" xfId="4385" xr:uid="{00000000-0005-0000-0000-000045100000}"/>
    <cellStyle name="Accent5 2 16" xfId="4386" xr:uid="{00000000-0005-0000-0000-000046100000}"/>
    <cellStyle name="Accent5 2 17" xfId="4387" xr:uid="{00000000-0005-0000-0000-000047100000}"/>
    <cellStyle name="Accent5 2 18" xfId="4388" xr:uid="{00000000-0005-0000-0000-000048100000}"/>
    <cellStyle name="Accent5 2 19" xfId="4389" xr:uid="{00000000-0005-0000-0000-000049100000}"/>
    <cellStyle name="Accent5 2 2" xfId="4390" xr:uid="{00000000-0005-0000-0000-00004A100000}"/>
    <cellStyle name="Accent5 2 2 2" xfId="4391" xr:uid="{00000000-0005-0000-0000-00004B100000}"/>
    <cellStyle name="Accent5 2 2 3" xfId="4392" xr:uid="{00000000-0005-0000-0000-00004C100000}"/>
    <cellStyle name="Accent5 2 20" xfId="4393" xr:uid="{00000000-0005-0000-0000-00004D100000}"/>
    <cellStyle name="Accent5 2 21" xfId="4394" xr:uid="{00000000-0005-0000-0000-00004E100000}"/>
    <cellStyle name="Accent5 2 22" xfId="4395" xr:uid="{00000000-0005-0000-0000-00004F100000}"/>
    <cellStyle name="Accent5 2 23" xfId="4396" xr:uid="{00000000-0005-0000-0000-000050100000}"/>
    <cellStyle name="Accent5 2 24" xfId="4397" xr:uid="{00000000-0005-0000-0000-000051100000}"/>
    <cellStyle name="Accent5 2 3" xfId="4398" xr:uid="{00000000-0005-0000-0000-000052100000}"/>
    <cellStyle name="Accent5 2 3 2" xfId="4399" xr:uid="{00000000-0005-0000-0000-000053100000}"/>
    <cellStyle name="Accent5 2 3 3" xfId="4400" xr:uid="{00000000-0005-0000-0000-000054100000}"/>
    <cellStyle name="Accent5 2 4" xfId="4401" xr:uid="{00000000-0005-0000-0000-000055100000}"/>
    <cellStyle name="Accent5 2 4 2" xfId="4402" xr:uid="{00000000-0005-0000-0000-000056100000}"/>
    <cellStyle name="Accent5 2 4 3" xfId="4403" xr:uid="{00000000-0005-0000-0000-000057100000}"/>
    <cellStyle name="Accent5 2 5" xfId="4404" xr:uid="{00000000-0005-0000-0000-000058100000}"/>
    <cellStyle name="Accent5 2 5 2" xfId="4405" xr:uid="{00000000-0005-0000-0000-000059100000}"/>
    <cellStyle name="Accent5 2 5 3" xfId="4406" xr:uid="{00000000-0005-0000-0000-00005A100000}"/>
    <cellStyle name="Accent5 2 6" xfId="4407" xr:uid="{00000000-0005-0000-0000-00005B100000}"/>
    <cellStyle name="Accent5 2 6 2" xfId="4408" xr:uid="{00000000-0005-0000-0000-00005C100000}"/>
    <cellStyle name="Accent5 2 6 3" xfId="4409" xr:uid="{00000000-0005-0000-0000-00005D100000}"/>
    <cellStyle name="Accent5 2 7" xfId="4410" xr:uid="{00000000-0005-0000-0000-00005E100000}"/>
    <cellStyle name="Accent5 2 7 2" xfId="4411" xr:uid="{00000000-0005-0000-0000-00005F100000}"/>
    <cellStyle name="Accent5 2 7 3" xfId="4412" xr:uid="{00000000-0005-0000-0000-000060100000}"/>
    <cellStyle name="Accent5 2 8" xfId="4413" xr:uid="{00000000-0005-0000-0000-000061100000}"/>
    <cellStyle name="Accent5 2 8 2" xfId="4414" xr:uid="{00000000-0005-0000-0000-000062100000}"/>
    <cellStyle name="Accent5 2 8 3" xfId="4415" xr:uid="{00000000-0005-0000-0000-000063100000}"/>
    <cellStyle name="Accent5 2 9" xfId="4416" xr:uid="{00000000-0005-0000-0000-000064100000}"/>
    <cellStyle name="Accent5 20" xfId="4417" xr:uid="{00000000-0005-0000-0000-000065100000}"/>
    <cellStyle name="Accent5 21" xfId="4418" xr:uid="{00000000-0005-0000-0000-000066100000}"/>
    <cellStyle name="Accent5 22" xfId="4419" xr:uid="{00000000-0005-0000-0000-000067100000}"/>
    <cellStyle name="Accent5 23" xfId="4420" xr:uid="{00000000-0005-0000-0000-000068100000}"/>
    <cellStyle name="Accent5 24" xfId="4421" xr:uid="{00000000-0005-0000-0000-000069100000}"/>
    <cellStyle name="Accent5 25" xfId="4422" xr:uid="{00000000-0005-0000-0000-00006A100000}"/>
    <cellStyle name="Accent5 26" xfId="4423" xr:uid="{00000000-0005-0000-0000-00006B100000}"/>
    <cellStyle name="Accent5 27" xfId="4424" xr:uid="{00000000-0005-0000-0000-00006C100000}"/>
    <cellStyle name="Accent5 28" xfId="4425" xr:uid="{00000000-0005-0000-0000-00006D100000}"/>
    <cellStyle name="Accent5 29" xfId="4426" xr:uid="{00000000-0005-0000-0000-00006E100000}"/>
    <cellStyle name="Accent5 3" xfId="4427" xr:uid="{00000000-0005-0000-0000-00006F100000}"/>
    <cellStyle name="Accent5 3 2" xfId="4428" xr:uid="{00000000-0005-0000-0000-000070100000}"/>
    <cellStyle name="Accent5 3 2 2" xfId="4429" xr:uid="{00000000-0005-0000-0000-000071100000}"/>
    <cellStyle name="Accent5 3 3" xfId="4430" xr:uid="{00000000-0005-0000-0000-000072100000}"/>
    <cellStyle name="Accent5 3 4" xfId="4431" xr:uid="{00000000-0005-0000-0000-000073100000}"/>
    <cellStyle name="Accent5 3 5" xfId="4432" xr:uid="{00000000-0005-0000-0000-000074100000}"/>
    <cellStyle name="Accent5 4" xfId="4433" xr:uid="{00000000-0005-0000-0000-000075100000}"/>
    <cellStyle name="Accent5 4 2" xfId="4434" xr:uid="{00000000-0005-0000-0000-000076100000}"/>
    <cellStyle name="Accent5 4 2 2" xfId="4435" xr:uid="{00000000-0005-0000-0000-000077100000}"/>
    <cellStyle name="Accent5 4 3" xfId="4436" xr:uid="{00000000-0005-0000-0000-000078100000}"/>
    <cellStyle name="Accent5 4 4" xfId="4437" xr:uid="{00000000-0005-0000-0000-000079100000}"/>
    <cellStyle name="Accent5 4 5" xfId="4438" xr:uid="{00000000-0005-0000-0000-00007A100000}"/>
    <cellStyle name="Accent5 5" xfId="4439" xr:uid="{00000000-0005-0000-0000-00007B100000}"/>
    <cellStyle name="Accent5 5 2" xfId="4440" xr:uid="{00000000-0005-0000-0000-00007C100000}"/>
    <cellStyle name="Accent5 5 2 2" xfId="4441" xr:uid="{00000000-0005-0000-0000-00007D100000}"/>
    <cellStyle name="Accent5 5 3" xfId="4442" xr:uid="{00000000-0005-0000-0000-00007E100000}"/>
    <cellStyle name="Accent5 5 4" xfId="4443" xr:uid="{00000000-0005-0000-0000-00007F100000}"/>
    <cellStyle name="Accent5 5 5" xfId="4444" xr:uid="{00000000-0005-0000-0000-000080100000}"/>
    <cellStyle name="Accent5 6" xfId="4445" xr:uid="{00000000-0005-0000-0000-000081100000}"/>
    <cellStyle name="Accent5 6 2" xfId="4446" xr:uid="{00000000-0005-0000-0000-000082100000}"/>
    <cellStyle name="Accent5 6 2 2" xfId="4447" xr:uid="{00000000-0005-0000-0000-000083100000}"/>
    <cellStyle name="Accent5 6 3" xfId="4448" xr:uid="{00000000-0005-0000-0000-000084100000}"/>
    <cellStyle name="Accent5 6 3 2" xfId="4449" xr:uid="{00000000-0005-0000-0000-000085100000}"/>
    <cellStyle name="Accent5 6 4" xfId="4450" xr:uid="{00000000-0005-0000-0000-000086100000}"/>
    <cellStyle name="Accent5 6 5" xfId="4451" xr:uid="{00000000-0005-0000-0000-000087100000}"/>
    <cellStyle name="Accent5 6 6" xfId="4452" xr:uid="{00000000-0005-0000-0000-000088100000}"/>
    <cellStyle name="Accent5 7" xfId="4453" xr:uid="{00000000-0005-0000-0000-000089100000}"/>
    <cellStyle name="Accent5 7 10" xfId="4454" xr:uid="{00000000-0005-0000-0000-00008A100000}"/>
    <cellStyle name="Accent5 7 10 2" xfId="4455" xr:uid="{00000000-0005-0000-0000-00008B100000}"/>
    <cellStyle name="Accent5 7 11" xfId="4456" xr:uid="{00000000-0005-0000-0000-00008C100000}"/>
    <cellStyle name="Accent5 7 11 2" xfId="4457" xr:uid="{00000000-0005-0000-0000-00008D100000}"/>
    <cellStyle name="Accent5 7 12" xfId="4458" xr:uid="{00000000-0005-0000-0000-00008E100000}"/>
    <cellStyle name="Accent5 7 13" xfId="4459" xr:uid="{00000000-0005-0000-0000-00008F100000}"/>
    <cellStyle name="Accent5 7 2" xfId="4460" xr:uid="{00000000-0005-0000-0000-000090100000}"/>
    <cellStyle name="Accent5 7 2 2" xfId="4461" xr:uid="{00000000-0005-0000-0000-000091100000}"/>
    <cellStyle name="Accent5 7 3" xfId="4462" xr:uid="{00000000-0005-0000-0000-000092100000}"/>
    <cellStyle name="Accent5 7 3 2" xfId="4463" xr:uid="{00000000-0005-0000-0000-000093100000}"/>
    <cellStyle name="Accent5 7 4" xfId="4464" xr:uid="{00000000-0005-0000-0000-000094100000}"/>
    <cellStyle name="Accent5 7 4 2" xfId="4465" xr:uid="{00000000-0005-0000-0000-000095100000}"/>
    <cellStyle name="Accent5 7 5" xfId="4466" xr:uid="{00000000-0005-0000-0000-000096100000}"/>
    <cellStyle name="Accent5 7 5 2" xfId="4467" xr:uid="{00000000-0005-0000-0000-000097100000}"/>
    <cellStyle name="Accent5 7 6" xfId="4468" xr:uid="{00000000-0005-0000-0000-000098100000}"/>
    <cellStyle name="Accent5 7 6 2" xfId="4469" xr:uid="{00000000-0005-0000-0000-000099100000}"/>
    <cellStyle name="Accent5 7 7" xfId="4470" xr:uid="{00000000-0005-0000-0000-00009A100000}"/>
    <cellStyle name="Accent5 7 7 2" xfId="4471" xr:uid="{00000000-0005-0000-0000-00009B100000}"/>
    <cellStyle name="Accent5 7 8" xfId="4472" xr:uid="{00000000-0005-0000-0000-00009C100000}"/>
    <cellStyle name="Accent5 7 8 2" xfId="4473" xr:uid="{00000000-0005-0000-0000-00009D100000}"/>
    <cellStyle name="Accent5 7 9" xfId="4474" xr:uid="{00000000-0005-0000-0000-00009E100000}"/>
    <cellStyle name="Accent5 7 9 2" xfId="4475" xr:uid="{00000000-0005-0000-0000-00009F100000}"/>
    <cellStyle name="Accent5 8" xfId="4476" xr:uid="{00000000-0005-0000-0000-0000A0100000}"/>
    <cellStyle name="Accent5 8 2" xfId="4477" xr:uid="{00000000-0005-0000-0000-0000A1100000}"/>
    <cellStyle name="Accent5 8 3" xfId="4478" xr:uid="{00000000-0005-0000-0000-0000A2100000}"/>
    <cellStyle name="Accent5 9" xfId="4479" xr:uid="{00000000-0005-0000-0000-0000A3100000}"/>
    <cellStyle name="Accent5 9 2" xfId="4480" xr:uid="{00000000-0005-0000-0000-0000A4100000}"/>
    <cellStyle name="Accent5 9 3" xfId="4481" xr:uid="{00000000-0005-0000-0000-0000A5100000}"/>
    <cellStyle name="Accent6 - 20%" xfId="4482" xr:uid="{00000000-0005-0000-0000-0000A6100000}"/>
    <cellStyle name="Accent6 - 40%" xfId="4483" xr:uid="{00000000-0005-0000-0000-0000A7100000}"/>
    <cellStyle name="Accent6 - 60%" xfId="4484" xr:uid="{00000000-0005-0000-0000-0000A8100000}"/>
    <cellStyle name="Accent6 10" xfId="4485" xr:uid="{00000000-0005-0000-0000-0000A9100000}"/>
    <cellStyle name="Accent6 10 2" xfId="4486" xr:uid="{00000000-0005-0000-0000-0000AA100000}"/>
    <cellStyle name="Accent6 10 3" xfId="4487" xr:uid="{00000000-0005-0000-0000-0000AB100000}"/>
    <cellStyle name="Accent6 11" xfId="4488" xr:uid="{00000000-0005-0000-0000-0000AC100000}"/>
    <cellStyle name="Accent6 11 2" xfId="4489" xr:uid="{00000000-0005-0000-0000-0000AD100000}"/>
    <cellStyle name="Accent6 11 3" xfId="4490" xr:uid="{00000000-0005-0000-0000-0000AE100000}"/>
    <cellStyle name="Accent6 12" xfId="4491" xr:uid="{00000000-0005-0000-0000-0000AF100000}"/>
    <cellStyle name="Accent6 12 10" xfId="4492" xr:uid="{00000000-0005-0000-0000-0000B0100000}"/>
    <cellStyle name="Accent6 12 10 2" xfId="4493" xr:uid="{00000000-0005-0000-0000-0000B1100000}"/>
    <cellStyle name="Accent6 12 11" xfId="4494" xr:uid="{00000000-0005-0000-0000-0000B2100000}"/>
    <cellStyle name="Accent6 12 11 2" xfId="4495" xr:uid="{00000000-0005-0000-0000-0000B3100000}"/>
    <cellStyle name="Accent6 12 12" xfId="4496" xr:uid="{00000000-0005-0000-0000-0000B4100000}"/>
    <cellStyle name="Accent6 12 12 2" xfId="4497" xr:uid="{00000000-0005-0000-0000-0000B5100000}"/>
    <cellStyle name="Accent6 12 13" xfId="4498" xr:uid="{00000000-0005-0000-0000-0000B6100000}"/>
    <cellStyle name="Accent6 12 13 2" xfId="4499" xr:uid="{00000000-0005-0000-0000-0000B7100000}"/>
    <cellStyle name="Accent6 12 14" xfId="4500" xr:uid="{00000000-0005-0000-0000-0000B8100000}"/>
    <cellStyle name="Accent6 12 14 2" xfId="4501" xr:uid="{00000000-0005-0000-0000-0000B9100000}"/>
    <cellStyle name="Accent6 12 15" xfId="4502" xr:uid="{00000000-0005-0000-0000-0000BA100000}"/>
    <cellStyle name="Accent6 12 15 2" xfId="4503" xr:uid="{00000000-0005-0000-0000-0000BB100000}"/>
    <cellStyle name="Accent6 12 16" xfId="4504" xr:uid="{00000000-0005-0000-0000-0000BC100000}"/>
    <cellStyle name="Accent6 12 16 2" xfId="4505" xr:uid="{00000000-0005-0000-0000-0000BD100000}"/>
    <cellStyle name="Accent6 12 17" xfId="4506" xr:uid="{00000000-0005-0000-0000-0000BE100000}"/>
    <cellStyle name="Accent6 12 17 2" xfId="4507" xr:uid="{00000000-0005-0000-0000-0000BF100000}"/>
    <cellStyle name="Accent6 12 18" xfId="4508" xr:uid="{00000000-0005-0000-0000-0000C0100000}"/>
    <cellStyle name="Accent6 12 18 2" xfId="4509" xr:uid="{00000000-0005-0000-0000-0000C1100000}"/>
    <cellStyle name="Accent6 12 19" xfId="4510" xr:uid="{00000000-0005-0000-0000-0000C2100000}"/>
    <cellStyle name="Accent6 12 19 2" xfId="4511" xr:uid="{00000000-0005-0000-0000-0000C3100000}"/>
    <cellStyle name="Accent6 12 2" xfId="4512" xr:uid="{00000000-0005-0000-0000-0000C4100000}"/>
    <cellStyle name="Accent6 12 2 2" xfId="4513" xr:uid="{00000000-0005-0000-0000-0000C5100000}"/>
    <cellStyle name="Accent6 12 20" xfId="4514" xr:uid="{00000000-0005-0000-0000-0000C6100000}"/>
    <cellStyle name="Accent6 12 20 2" xfId="4515" xr:uid="{00000000-0005-0000-0000-0000C7100000}"/>
    <cellStyle name="Accent6 12 21" xfId="4516" xr:uid="{00000000-0005-0000-0000-0000C8100000}"/>
    <cellStyle name="Accent6 12 21 2" xfId="4517" xr:uid="{00000000-0005-0000-0000-0000C9100000}"/>
    <cellStyle name="Accent6 12 22" xfId="4518" xr:uid="{00000000-0005-0000-0000-0000CA100000}"/>
    <cellStyle name="Accent6 12 22 2" xfId="4519" xr:uid="{00000000-0005-0000-0000-0000CB100000}"/>
    <cellStyle name="Accent6 12 23" xfId="4520" xr:uid="{00000000-0005-0000-0000-0000CC100000}"/>
    <cellStyle name="Accent6 12 23 2" xfId="4521" xr:uid="{00000000-0005-0000-0000-0000CD100000}"/>
    <cellStyle name="Accent6 12 24" xfId="4522" xr:uid="{00000000-0005-0000-0000-0000CE100000}"/>
    <cellStyle name="Accent6 12 24 2" xfId="4523" xr:uid="{00000000-0005-0000-0000-0000CF100000}"/>
    <cellStyle name="Accent6 12 25" xfId="4524" xr:uid="{00000000-0005-0000-0000-0000D0100000}"/>
    <cellStyle name="Accent6 12 25 2" xfId="4525" xr:uid="{00000000-0005-0000-0000-0000D1100000}"/>
    <cellStyle name="Accent6 12 26" xfId="4526" xr:uid="{00000000-0005-0000-0000-0000D2100000}"/>
    <cellStyle name="Accent6 12 26 2" xfId="4527" xr:uid="{00000000-0005-0000-0000-0000D3100000}"/>
    <cellStyle name="Accent6 12 27" xfId="4528" xr:uid="{00000000-0005-0000-0000-0000D4100000}"/>
    <cellStyle name="Accent6 12 27 2" xfId="4529" xr:uid="{00000000-0005-0000-0000-0000D5100000}"/>
    <cellStyle name="Accent6 12 28" xfId="4530" xr:uid="{00000000-0005-0000-0000-0000D6100000}"/>
    <cellStyle name="Accent6 12 28 2" xfId="4531" xr:uid="{00000000-0005-0000-0000-0000D7100000}"/>
    <cellStyle name="Accent6 12 29" xfId="4532" xr:uid="{00000000-0005-0000-0000-0000D8100000}"/>
    <cellStyle name="Accent6 12 29 2" xfId="4533" xr:uid="{00000000-0005-0000-0000-0000D9100000}"/>
    <cellStyle name="Accent6 12 3" xfId="4534" xr:uid="{00000000-0005-0000-0000-0000DA100000}"/>
    <cellStyle name="Accent6 12 3 2" xfId="4535" xr:uid="{00000000-0005-0000-0000-0000DB100000}"/>
    <cellStyle name="Accent6 12 30" xfId="4536" xr:uid="{00000000-0005-0000-0000-0000DC100000}"/>
    <cellStyle name="Accent6 12 30 2" xfId="4537" xr:uid="{00000000-0005-0000-0000-0000DD100000}"/>
    <cellStyle name="Accent6 12 31" xfId="4538" xr:uid="{00000000-0005-0000-0000-0000DE100000}"/>
    <cellStyle name="Accent6 12 32" xfId="4539" xr:uid="{00000000-0005-0000-0000-0000DF100000}"/>
    <cellStyle name="Accent6 12 4" xfId="4540" xr:uid="{00000000-0005-0000-0000-0000E0100000}"/>
    <cellStyle name="Accent6 12 4 2" xfId="4541" xr:uid="{00000000-0005-0000-0000-0000E1100000}"/>
    <cellStyle name="Accent6 12 5" xfId="4542" xr:uid="{00000000-0005-0000-0000-0000E2100000}"/>
    <cellStyle name="Accent6 12 5 2" xfId="4543" xr:uid="{00000000-0005-0000-0000-0000E3100000}"/>
    <cellStyle name="Accent6 12 6" xfId="4544" xr:uid="{00000000-0005-0000-0000-0000E4100000}"/>
    <cellStyle name="Accent6 12 6 2" xfId="4545" xr:uid="{00000000-0005-0000-0000-0000E5100000}"/>
    <cellStyle name="Accent6 12 7" xfId="4546" xr:uid="{00000000-0005-0000-0000-0000E6100000}"/>
    <cellStyle name="Accent6 12 7 2" xfId="4547" xr:uid="{00000000-0005-0000-0000-0000E7100000}"/>
    <cellStyle name="Accent6 12 8" xfId="4548" xr:uid="{00000000-0005-0000-0000-0000E8100000}"/>
    <cellStyle name="Accent6 12 8 2" xfId="4549" xr:uid="{00000000-0005-0000-0000-0000E9100000}"/>
    <cellStyle name="Accent6 12 9" xfId="4550" xr:uid="{00000000-0005-0000-0000-0000EA100000}"/>
    <cellStyle name="Accent6 12 9 2" xfId="4551" xr:uid="{00000000-0005-0000-0000-0000EB100000}"/>
    <cellStyle name="Accent6 13" xfId="4552" xr:uid="{00000000-0005-0000-0000-0000EC100000}"/>
    <cellStyle name="Accent6 13 2" xfId="4553" xr:uid="{00000000-0005-0000-0000-0000ED100000}"/>
    <cellStyle name="Accent6 13 3" xfId="4554" xr:uid="{00000000-0005-0000-0000-0000EE100000}"/>
    <cellStyle name="Accent6 14" xfId="4555" xr:uid="{00000000-0005-0000-0000-0000EF100000}"/>
    <cellStyle name="Accent6 14 2" xfId="4556" xr:uid="{00000000-0005-0000-0000-0000F0100000}"/>
    <cellStyle name="Accent6 14 3" xfId="4557" xr:uid="{00000000-0005-0000-0000-0000F1100000}"/>
    <cellStyle name="Accent6 15" xfId="4558" xr:uid="{00000000-0005-0000-0000-0000F2100000}"/>
    <cellStyle name="Accent6 15 2" xfId="4559" xr:uid="{00000000-0005-0000-0000-0000F3100000}"/>
    <cellStyle name="Accent6 15 3" xfId="4560" xr:uid="{00000000-0005-0000-0000-0000F4100000}"/>
    <cellStyle name="Accent6 16" xfId="4561" xr:uid="{00000000-0005-0000-0000-0000F5100000}"/>
    <cellStyle name="Accent6 16 2" xfId="4562" xr:uid="{00000000-0005-0000-0000-0000F6100000}"/>
    <cellStyle name="Accent6 17" xfId="4563" xr:uid="{00000000-0005-0000-0000-0000F7100000}"/>
    <cellStyle name="Accent6 18" xfId="4564" xr:uid="{00000000-0005-0000-0000-0000F8100000}"/>
    <cellStyle name="Accent6 19" xfId="4565" xr:uid="{00000000-0005-0000-0000-0000F9100000}"/>
    <cellStyle name="Accent6 2" xfId="4566" xr:uid="{00000000-0005-0000-0000-0000FA100000}"/>
    <cellStyle name="Accent6 2 10" xfId="4567" xr:uid="{00000000-0005-0000-0000-0000FB100000}"/>
    <cellStyle name="Accent6 2 10 2" xfId="4568" xr:uid="{00000000-0005-0000-0000-0000FC100000}"/>
    <cellStyle name="Accent6 2 11" xfId="4569" xr:uid="{00000000-0005-0000-0000-0000FD100000}"/>
    <cellStyle name="Accent6 2 11 2" xfId="4570" xr:uid="{00000000-0005-0000-0000-0000FE100000}"/>
    <cellStyle name="Accent6 2 12" xfId="4571" xr:uid="{00000000-0005-0000-0000-0000FF100000}"/>
    <cellStyle name="Accent6 2 13" xfId="4572" xr:uid="{00000000-0005-0000-0000-000000110000}"/>
    <cellStyle name="Accent6 2 14" xfId="4573" xr:uid="{00000000-0005-0000-0000-000001110000}"/>
    <cellStyle name="Accent6 2 15" xfId="4574" xr:uid="{00000000-0005-0000-0000-000002110000}"/>
    <cellStyle name="Accent6 2 16" xfId="4575" xr:uid="{00000000-0005-0000-0000-000003110000}"/>
    <cellStyle name="Accent6 2 17" xfId="4576" xr:uid="{00000000-0005-0000-0000-000004110000}"/>
    <cellStyle name="Accent6 2 18" xfId="4577" xr:uid="{00000000-0005-0000-0000-000005110000}"/>
    <cellStyle name="Accent6 2 19" xfId="4578" xr:uid="{00000000-0005-0000-0000-000006110000}"/>
    <cellStyle name="Accent6 2 2" xfId="4579" xr:uid="{00000000-0005-0000-0000-000007110000}"/>
    <cellStyle name="Accent6 2 2 2" xfId="4580" xr:uid="{00000000-0005-0000-0000-000008110000}"/>
    <cellStyle name="Accent6 2 2 3" xfId="4581" xr:uid="{00000000-0005-0000-0000-000009110000}"/>
    <cellStyle name="Accent6 2 20" xfId="4582" xr:uid="{00000000-0005-0000-0000-00000A110000}"/>
    <cellStyle name="Accent6 2 21" xfId="4583" xr:uid="{00000000-0005-0000-0000-00000B110000}"/>
    <cellStyle name="Accent6 2 22" xfId="4584" xr:uid="{00000000-0005-0000-0000-00000C110000}"/>
    <cellStyle name="Accent6 2 23" xfId="4585" xr:uid="{00000000-0005-0000-0000-00000D110000}"/>
    <cellStyle name="Accent6 2 24" xfId="4586" xr:uid="{00000000-0005-0000-0000-00000E110000}"/>
    <cellStyle name="Accent6 2 25" xfId="4587" xr:uid="{00000000-0005-0000-0000-00000F110000}"/>
    <cellStyle name="Accent6 2 26" xfId="55612" xr:uid="{00000000-0005-0000-0000-000010110000}"/>
    <cellStyle name="Accent6 2 3" xfId="4588" xr:uid="{00000000-0005-0000-0000-000011110000}"/>
    <cellStyle name="Accent6 2 3 2" xfId="4589" xr:uid="{00000000-0005-0000-0000-000012110000}"/>
    <cellStyle name="Accent6 2 3 3" xfId="4590" xr:uid="{00000000-0005-0000-0000-000013110000}"/>
    <cellStyle name="Accent6 2 4" xfId="4591" xr:uid="{00000000-0005-0000-0000-000014110000}"/>
    <cellStyle name="Accent6 2 4 2" xfId="4592" xr:uid="{00000000-0005-0000-0000-000015110000}"/>
    <cellStyle name="Accent6 2 4 3" xfId="4593" xr:uid="{00000000-0005-0000-0000-000016110000}"/>
    <cellStyle name="Accent6 2 5" xfId="4594" xr:uid="{00000000-0005-0000-0000-000017110000}"/>
    <cellStyle name="Accent6 2 5 2" xfId="4595" xr:uid="{00000000-0005-0000-0000-000018110000}"/>
    <cellStyle name="Accent6 2 5 3" xfId="4596" xr:uid="{00000000-0005-0000-0000-000019110000}"/>
    <cellStyle name="Accent6 2 6" xfId="4597" xr:uid="{00000000-0005-0000-0000-00001A110000}"/>
    <cellStyle name="Accent6 2 6 2" xfId="4598" xr:uid="{00000000-0005-0000-0000-00001B110000}"/>
    <cellStyle name="Accent6 2 6 3" xfId="4599" xr:uid="{00000000-0005-0000-0000-00001C110000}"/>
    <cellStyle name="Accent6 2 7" xfId="4600" xr:uid="{00000000-0005-0000-0000-00001D110000}"/>
    <cellStyle name="Accent6 2 7 2" xfId="4601" xr:uid="{00000000-0005-0000-0000-00001E110000}"/>
    <cellStyle name="Accent6 2 7 3" xfId="4602" xr:uid="{00000000-0005-0000-0000-00001F110000}"/>
    <cellStyle name="Accent6 2 8" xfId="4603" xr:uid="{00000000-0005-0000-0000-000020110000}"/>
    <cellStyle name="Accent6 2 8 2" xfId="4604" xr:uid="{00000000-0005-0000-0000-000021110000}"/>
    <cellStyle name="Accent6 2 8 3" xfId="4605" xr:uid="{00000000-0005-0000-0000-000022110000}"/>
    <cellStyle name="Accent6 2 9" xfId="4606" xr:uid="{00000000-0005-0000-0000-000023110000}"/>
    <cellStyle name="Accent6 20" xfId="4607" xr:uid="{00000000-0005-0000-0000-000024110000}"/>
    <cellStyle name="Accent6 21" xfId="4608" xr:uid="{00000000-0005-0000-0000-000025110000}"/>
    <cellStyle name="Accent6 22" xfId="4609" xr:uid="{00000000-0005-0000-0000-000026110000}"/>
    <cellStyle name="Accent6 23" xfId="4610" xr:uid="{00000000-0005-0000-0000-000027110000}"/>
    <cellStyle name="Accent6 24" xfId="4611" xr:uid="{00000000-0005-0000-0000-000028110000}"/>
    <cellStyle name="Accent6 25" xfId="4612" xr:uid="{00000000-0005-0000-0000-000029110000}"/>
    <cellStyle name="Accent6 26" xfId="4613" xr:uid="{00000000-0005-0000-0000-00002A110000}"/>
    <cellStyle name="Accent6 27" xfId="4614" xr:uid="{00000000-0005-0000-0000-00002B110000}"/>
    <cellStyle name="Accent6 28" xfId="4615" xr:uid="{00000000-0005-0000-0000-00002C110000}"/>
    <cellStyle name="Accent6 29" xfId="4616" xr:uid="{00000000-0005-0000-0000-00002D110000}"/>
    <cellStyle name="Accent6 3" xfId="4617" xr:uid="{00000000-0005-0000-0000-00002E110000}"/>
    <cellStyle name="Accent6 3 2" xfId="4618" xr:uid="{00000000-0005-0000-0000-00002F110000}"/>
    <cellStyle name="Accent6 3 2 2" xfId="4619" xr:uid="{00000000-0005-0000-0000-000030110000}"/>
    <cellStyle name="Accent6 3 3" xfId="4620" xr:uid="{00000000-0005-0000-0000-000031110000}"/>
    <cellStyle name="Accent6 3 4" xfId="4621" xr:uid="{00000000-0005-0000-0000-000032110000}"/>
    <cellStyle name="Accent6 3 5" xfId="4622" xr:uid="{00000000-0005-0000-0000-000033110000}"/>
    <cellStyle name="Accent6 30" xfId="4623" xr:uid="{00000000-0005-0000-0000-000034110000}"/>
    <cellStyle name="Accent6 4" xfId="4624" xr:uid="{00000000-0005-0000-0000-000035110000}"/>
    <cellStyle name="Accent6 4 2" xfId="4625" xr:uid="{00000000-0005-0000-0000-000036110000}"/>
    <cellStyle name="Accent6 4 2 2" xfId="4626" xr:uid="{00000000-0005-0000-0000-000037110000}"/>
    <cellStyle name="Accent6 4 3" xfId="4627" xr:uid="{00000000-0005-0000-0000-000038110000}"/>
    <cellStyle name="Accent6 4 4" xfId="4628" xr:uid="{00000000-0005-0000-0000-000039110000}"/>
    <cellStyle name="Accent6 4 5" xfId="4629" xr:uid="{00000000-0005-0000-0000-00003A110000}"/>
    <cellStyle name="Accent6 5" xfId="4630" xr:uid="{00000000-0005-0000-0000-00003B110000}"/>
    <cellStyle name="Accent6 5 2" xfId="4631" xr:uid="{00000000-0005-0000-0000-00003C110000}"/>
    <cellStyle name="Accent6 5 2 2" xfId="4632" xr:uid="{00000000-0005-0000-0000-00003D110000}"/>
    <cellStyle name="Accent6 5 3" xfId="4633" xr:uid="{00000000-0005-0000-0000-00003E110000}"/>
    <cellStyle name="Accent6 5 4" xfId="4634" xr:uid="{00000000-0005-0000-0000-00003F110000}"/>
    <cellStyle name="Accent6 5 5" xfId="4635" xr:uid="{00000000-0005-0000-0000-000040110000}"/>
    <cellStyle name="Accent6 6" xfId="4636" xr:uid="{00000000-0005-0000-0000-000041110000}"/>
    <cellStyle name="Accent6 6 2" xfId="4637" xr:uid="{00000000-0005-0000-0000-000042110000}"/>
    <cellStyle name="Accent6 6 2 2" xfId="4638" xr:uid="{00000000-0005-0000-0000-000043110000}"/>
    <cellStyle name="Accent6 6 3" xfId="4639" xr:uid="{00000000-0005-0000-0000-000044110000}"/>
    <cellStyle name="Accent6 6 3 2" xfId="4640" xr:uid="{00000000-0005-0000-0000-000045110000}"/>
    <cellStyle name="Accent6 6 4" xfId="4641" xr:uid="{00000000-0005-0000-0000-000046110000}"/>
    <cellStyle name="Accent6 6 5" xfId="4642" xr:uid="{00000000-0005-0000-0000-000047110000}"/>
    <cellStyle name="Accent6 6 6" xfId="4643" xr:uid="{00000000-0005-0000-0000-000048110000}"/>
    <cellStyle name="Accent6 7" xfId="4644" xr:uid="{00000000-0005-0000-0000-000049110000}"/>
    <cellStyle name="Accent6 7 10" xfId="4645" xr:uid="{00000000-0005-0000-0000-00004A110000}"/>
    <cellStyle name="Accent6 7 10 2" xfId="4646" xr:uid="{00000000-0005-0000-0000-00004B110000}"/>
    <cellStyle name="Accent6 7 11" xfId="4647" xr:uid="{00000000-0005-0000-0000-00004C110000}"/>
    <cellStyle name="Accent6 7 11 2" xfId="4648" xr:uid="{00000000-0005-0000-0000-00004D110000}"/>
    <cellStyle name="Accent6 7 12" xfId="4649" xr:uid="{00000000-0005-0000-0000-00004E110000}"/>
    <cellStyle name="Accent6 7 13" xfId="4650" xr:uid="{00000000-0005-0000-0000-00004F110000}"/>
    <cellStyle name="Accent6 7 2" xfId="4651" xr:uid="{00000000-0005-0000-0000-000050110000}"/>
    <cellStyle name="Accent6 7 2 2" xfId="4652" xr:uid="{00000000-0005-0000-0000-000051110000}"/>
    <cellStyle name="Accent6 7 3" xfId="4653" xr:uid="{00000000-0005-0000-0000-000052110000}"/>
    <cellStyle name="Accent6 7 3 2" xfId="4654" xr:uid="{00000000-0005-0000-0000-000053110000}"/>
    <cellStyle name="Accent6 7 4" xfId="4655" xr:uid="{00000000-0005-0000-0000-000054110000}"/>
    <cellStyle name="Accent6 7 4 2" xfId="4656" xr:uid="{00000000-0005-0000-0000-000055110000}"/>
    <cellStyle name="Accent6 7 5" xfId="4657" xr:uid="{00000000-0005-0000-0000-000056110000}"/>
    <cellStyle name="Accent6 7 5 2" xfId="4658" xr:uid="{00000000-0005-0000-0000-000057110000}"/>
    <cellStyle name="Accent6 7 6" xfId="4659" xr:uid="{00000000-0005-0000-0000-000058110000}"/>
    <cellStyle name="Accent6 7 6 2" xfId="4660" xr:uid="{00000000-0005-0000-0000-000059110000}"/>
    <cellStyle name="Accent6 7 7" xfId="4661" xr:uid="{00000000-0005-0000-0000-00005A110000}"/>
    <cellStyle name="Accent6 7 7 2" xfId="4662" xr:uid="{00000000-0005-0000-0000-00005B110000}"/>
    <cellStyle name="Accent6 7 8" xfId="4663" xr:uid="{00000000-0005-0000-0000-00005C110000}"/>
    <cellStyle name="Accent6 7 8 2" xfId="4664" xr:uid="{00000000-0005-0000-0000-00005D110000}"/>
    <cellStyle name="Accent6 7 9" xfId="4665" xr:uid="{00000000-0005-0000-0000-00005E110000}"/>
    <cellStyle name="Accent6 7 9 2" xfId="4666" xr:uid="{00000000-0005-0000-0000-00005F110000}"/>
    <cellStyle name="Accent6 8" xfId="4667" xr:uid="{00000000-0005-0000-0000-000060110000}"/>
    <cellStyle name="Accent6 8 2" xfId="4668" xr:uid="{00000000-0005-0000-0000-000061110000}"/>
    <cellStyle name="Accent6 8 3" xfId="4669" xr:uid="{00000000-0005-0000-0000-000062110000}"/>
    <cellStyle name="Accent6 9" xfId="4670" xr:uid="{00000000-0005-0000-0000-000063110000}"/>
    <cellStyle name="Accent6 9 2" xfId="4671" xr:uid="{00000000-0005-0000-0000-000064110000}"/>
    <cellStyle name="Accent6 9 3" xfId="4672" xr:uid="{00000000-0005-0000-0000-000065110000}"/>
    <cellStyle name="Bad 10" xfId="4673" xr:uid="{00000000-0005-0000-0000-000066110000}"/>
    <cellStyle name="Bad 10 2" xfId="4674" xr:uid="{00000000-0005-0000-0000-000067110000}"/>
    <cellStyle name="Bad 10 3" xfId="4675" xr:uid="{00000000-0005-0000-0000-000068110000}"/>
    <cellStyle name="Bad 11" xfId="4676" xr:uid="{00000000-0005-0000-0000-000069110000}"/>
    <cellStyle name="Bad 11 2" xfId="4677" xr:uid="{00000000-0005-0000-0000-00006A110000}"/>
    <cellStyle name="Bad 11 3" xfId="4678" xr:uid="{00000000-0005-0000-0000-00006B110000}"/>
    <cellStyle name="Bad 12" xfId="4679" xr:uid="{00000000-0005-0000-0000-00006C110000}"/>
    <cellStyle name="Bad 12 10" xfId="4680" xr:uid="{00000000-0005-0000-0000-00006D110000}"/>
    <cellStyle name="Bad 12 10 2" xfId="4681" xr:uid="{00000000-0005-0000-0000-00006E110000}"/>
    <cellStyle name="Bad 12 11" xfId="4682" xr:uid="{00000000-0005-0000-0000-00006F110000}"/>
    <cellStyle name="Bad 12 11 2" xfId="4683" xr:uid="{00000000-0005-0000-0000-000070110000}"/>
    <cellStyle name="Bad 12 12" xfId="4684" xr:uid="{00000000-0005-0000-0000-000071110000}"/>
    <cellStyle name="Bad 12 12 2" xfId="4685" xr:uid="{00000000-0005-0000-0000-000072110000}"/>
    <cellStyle name="Bad 12 13" xfId="4686" xr:uid="{00000000-0005-0000-0000-000073110000}"/>
    <cellStyle name="Bad 12 13 2" xfId="4687" xr:uid="{00000000-0005-0000-0000-000074110000}"/>
    <cellStyle name="Bad 12 14" xfId="4688" xr:uid="{00000000-0005-0000-0000-000075110000}"/>
    <cellStyle name="Bad 12 14 2" xfId="4689" xr:uid="{00000000-0005-0000-0000-000076110000}"/>
    <cellStyle name="Bad 12 15" xfId="4690" xr:uid="{00000000-0005-0000-0000-000077110000}"/>
    <cellStyle name="Bad 12 15 2" xfId="4691" xr:uid="{00000000-0005-0000-0000-000078110000}"/>
    <cellStyle name="Bad 12 16" xfId="4692" xr:uid="{00000000-0005-0000-0000-000079110000}"/>
    <cellStyle name="Bad 12 16 2" xfId="4693" xr:uid="{00000000-0005-0000-0000-00007A110000}"/>
    <cellStyle name="Bad 12 17" xfId="4694" xr:uid="{00000000-0005-0000-0000-00007B110000}"/>
    <cellStyle name="Bad 12 17 2" xfId="4695" xr:uid="{00000000-0005-0000-0000-00007C110000}"/>
    <cellStyle name="Bad 12 18" xfId="4696" xr:uid="{00000000-0005-0000-0000-00007D110000}"/>
    <cellStyle name="Bad 12 18 2" xfId="4697" xr:uid="{00000000-0005-0000-0000-00007E110000}"/>
    <cellStyle name="Bad 12 19" xfId="4698" xr:uid="{00000000-0005-0000-0000-00007F110000}"/>
    <cellStyle name="Bad 12 19 2" xfId="4699" xr:uid="{00000000-0005-0000-0000-000080110000}"/>
    <cellStyle name="Bad 12 2" xfId="4700" xr:uid="{00000000-0005-0000-0000-000081110000}"/>
    <cellStyle name="Bad 12 2 2" xfId="4701" xr:uid="{00000000-0005-0000-0000-000082110000}"/>
    <cellStyle name="Bad 12 20" xfId="4702" xr:uid="{00000000-0005-0000-0000-000083110000}"/>
    <cellStyle name="Bad 12 20 2" xfId="4703" xr:uid="{00000000-0005-0000-0000-000084110000}"/>
    <cellStyle name="Bad 12 21" xfId="4704" xr:uid="{00000000-0005-0000-0000-000085110000}"/>
    <cellStyle name="Bad 12 21 2" xfId="4705" xr:uid="{00000000-0005-0000-0000-000086110000}"/>
    <cellStyle name="Bad 12 22" xfId="4706" xr:uid="{00000000-0005-0000-0000-000087110000}"/>
    <cellStyle name="Bad 12 22 2" xfId="4707" xr:uid="{00000000-0005-0000-0000-000088110000}"/>
    <cellStyle name="Bad 12 23" xfId="4708" xr:uid="{00000000-0005-0000-0000-000089110000}"/>
    <cellStyle name="Bad 12 23 2" xfId="4709" xr:uid="{00000000-0005-0000-0000-00008A110000}"/>
    <cellStyle name="Bad 12 24" xfId="4710" xr:uid="{00000000-0005-0000-0000-00008B110000}"/>
    <cellStyle name="Bad 12 24 2" xfId="4711" xr:uid="{00000000-0005-0000-0000-00008C110000}"/>
    <cellStyle name="Bad 12 25" xfId="4712" xr:uid="{00000000-0005-0000-0000-00008D110000}"/>
    <cellStyle name="Bad 12 25 2" xfId="4713" xr:uid="{00000000-0005-0000-0000-00008E110000}"/>
    <cellStyle name="Bad 12 26" xfId="4714" xr:uid="{00000000-0005-0000-0000-00008F110000}"/>
    <cellStyle name="Bad 12 26 2" xfId="4715" xr:uid="{00000000-0005-0000-0000-000090110000}"/>
    <cellStyle name="Bad 12 27" xfId="4716" xr:uid="{00000000-0005-0000-0000-000091110000}"/>
    <cellStyle name="Bad 12 27 2" xfId="4717" xr:uid="{00000000-0005-0000-0000-000092110000}"/>
    <cellStyle name="Bad 12 28" xfId="4718" xr:uid="{00000000-0005-0000-0000-000093110000}"/>
    <cellStyle name="Bad 12 28 2" xfId="4719" xr:uid="{00000000-0005-0000-0000-000094110000}"/>
    <cellStyle name="Bad 12 29" xfId="4720" xr:uid="{00000000-0005-0000-0000-000095110000}"/>
    <cellStyle name="Bad 12 29 2" xfId="4721" xr:uid="{00000000-0005-0000-0000-000096110000}"/>
    <cellStyle name="Bad 12 3" xfId="4722" xr:uid="{00000000-0005-0000-0000-000097110000}"/>
    <cellStyle name="Bad 12 3 2" xfId="4723" xr:uid="{00000000-0005-0000-0000-000098110000}"/>
    <cellStyle name="Bad 12 30" xfId="4724" xr:uid="{00000000-0005-0000-0000-000099110000}"/>
    <cellStyle name="Bad 12 30 2" xfId="4725" xr:uid="{00000000-0005-0000-0000-00009A110000}"/>
    <cellStyle name="Bad 12 31" xfId="4726" xr:uid="{00000000-0005-0000-0000-00009B110000}"/>
    <cellStyle name="Bad 12 4" xfId="4727" xr:uid="{00000000-0005-0000-0000-00009C110000}"/>
    <cellStyle name="Bad 12 4 2" xfId="4728" xr:uid="{00000000-0005-0000-0000-00009D110000}"/>
    <cellStyle name="Bad 12 5" xfId="4729" xr:uid="{00000000-0005-0000-0000-00009E110000}"/>
    <cellStyle name="Bad 12 5 2" xfId="4730" xr:uid="{00000000-0005-0000-0000-00009F110000}"/>
    <cellStyle name="Bad 12 6" xfId="4731" xr:uid="{00000000-0005-0000-0000-0000A0110000}"/>
    <cellStyle name="Bad 12 6 2" xfId="4732" xr:uid="{00000000-0005-0000-0000-0000A1110000}"/>
    <cellStyle name="Bad 12 7" xfId="4733" xr:uid="{00000000-0005-0000-0000-0000A2110000}"/>
    <cellStyle name="Bad 12 7 2" xfId="4734" xr:uid="{00000000-0005-0000-0000-0000A3110000}"/>
    <cellStyle name="Bad 12 8" xfId="4735" xr:uid="{00000000-0005-0000-0000-0000A4110000}"/>
    <cellStyle name="Bad 12 8 2" xfId="4736" xr:uid="{00000000-0005-0000-0000-0000A5110000}"/>
    <cellStyle name="Bad 12 9" xfId="4737" xr:uid="{00000000-0005-0000-0000-0000A6110000}"/>
    <cellStyle name="Bad 12 9 2" xfId="4738" xr:uid="{00000000-0005-0000-0000-0000A7110000}"/>
    <cellStyle name="Bad 13" xfId="4739" xr:uid="{00000000-0005-0000-0000-0000A8110000}"/>
    <cellStyle name="Bad 13 2" xfId="4740" xr:uid="{00000000-0005-0000-0000-0000A9110000}"/>
    <cellStyle name="Bad 14" xfId="4741" xr:uid="{00000000-0005-0000-0000-0000AA110000}"/>
    <cellStyle name="Bad 14 2" xfId="4742" xr:uid="{00000000-0005-0000-0000-0000AB110000}"/>
    <cellStyle name="Bad 15" xfId="4743" xr:uid="{00000000-0005-0000-0000-0000AC110000}"/>
    <cellStyle name="Bad 15 2" xfId="4744" xr:uid="{00000000-0005-0000-0000-0000AD110000}"/>
    <cellStyle name="Bad 16" xfId="4745" xr:uid="{00000000-0005-0000-0000-0000AE110000}"/>
    <cellStyle name="Bad 16 2" xfId="4746" xr:uid="{00000000-0005-0000-0000-0000AF110000}"/>
    <cellStyle name="Bad 17" xfId="4747" xr:uid="{00000000-0005-0000-0000-0000B0110000}"/>
    <cellStyle name="Bad 18" xfId="4748" xr:uid="{00000000-0005-0000-0000-0000B1110000}"/>
    <cellStyle name="Bad 19" xfId="4749" xr:uid="{00000000-0005-0000-0000-0000B2110000}"/>
    <cellStyle name="Bad 2" xfId="4750" xr:uid="{00000000-0005-0000-0000-0000B3110000}"/>
    <cellStyle name="Bad 2 10" xfId="4751" xr:uid="{00000000-0005-0000-0000-0000B4110000}"/>
    <cellStyle name="Bad 2 10 2" xfId="4752" xr:uid="{00000000-0005-0000-0000-0000B5110000}"/>
    <cellStyle name="Bad 2 11" xfId="4753" xr:uid="{00000000-0005-0000-0000-0000B6110000}"/>
    <cellStyle name="Bad 2 11 2" xfId="4754" xr:uid="{00000000-0005-0000-0000-0000B7110000}"/>
    <cellStyle name="Bad 2 12" xfId="4755" xr:uid="{00000000-0005-0000-0000-0000B8110000}"/>
    <cellStyle name="Bad 2 13" xfId="4756" xr:uid="{00000000-0005-0000-0000-0000B9110000}"/>
    <cellStyle name="Bad 2 14" xfId="4757" xr:uid="{00000000-0005-0000-0000-0000BA110000}"/>
    <cellStyle name="Bad 2 15" xfId="4758" xr:uid="{00000000-0005-0000-0000-0000BB110000}"/>
    <cellStyle name="Bad 2 16" xfId="4759" xr:uid="{00000000-0005-0000-0000-0000BC110000}"/>
    <cellStyle name="Bad 2 17" xfId="4760" xr:uid="{00000000-0005-0000-0000-0000BD110000}"/>
    <cellStyle name="Bad 2 18" xfId="4761" xr:uid="{00000000-0005-0000-0000-0000BE110000}"/>
    <cellStyle name="Bad 2 19" xfId="4762" xr:uid="{00000000-0005-0000-0000-0000BF110000}"/>
    <cellStyle name="Bad 2 2" xfId="4763" xr:uid="{00000000-0005-0000-0000-0000C0110000}"/>
    <cellStyle name="Bad 2 2 2" xfId="4764" xr:uid="{00000000-0005-0000-0000-0000C1110000}"/>
    <cellStyle name="Bad 2 2 3" xfId="4765" xr:uid="{00000000-0005-0000-0000-0000C2110000}"/>
    <cellStyle name="Bad 2 20" xfId="4766" xr:uid="{00000000-0005-0000-0000-0000C3110000}"/>
    <cellStyle name="Bad 2 21" xfId="4767" xr:uid="{00000000-0005-0000-0000-0000C4110000}"/>
    <cellStyle name="Bad 2 22" xfId="4768" xr:uid="{00000000-0005-0000-0000-0000C5110000}"/>
    <cellStyle name="Bad 2 23" xfId="4769" xr:uid="{00000000-0005-0000-0000-0000C6110000}"/>
    <cellStyle name="Bad 2 24" xfId="4770" xr:uid="{00000000-0005-0000-0000-0000C7110000}"/>
    <cellStyle name="Bad 2 25" xfId="4771" xr:uid="{00000000-0005-0000-0000-0000C8110000}"/>
    <cellStyle name="Bad 2 3" xfId="4772" xr:uid="{00000000-0005-0000-0000-0000C9110000}"/>
    <cellStyle name="Bad 2 3 2" xfId="4773" xr:uid="{00000000-0005-0000-0000-0000CA110000}"/>
    <cellStyle name="Bad 2 3 3" xfId="4774" xr:uid="{00000000-0005-0000-0000-0000CB110000}"/>
    <cellStyle name="Bad 2 4" xfId="4775" xr:uid="{00000000-0005-0000-0000-0000CC110000}"/>
    <cellStyle name="Bad 2 4 2" xfId="4776" xr:uid="{00000000-0005-0000-0000-0000CD110000}"/>
    <cellStyle name="Bad 2 4 3" xfId="4777" xr:uid="{00000000-0005-0000-0000-0000CE110000}"/>
    <cellStyle name="Bad 2 5" xfId="4778" xr:uid="{00000000-0005-0000-0000-0000CF110000}"/>
    <cellStyle name="Bad 2 5 2" xfId="4779" xr:uid="{00000000-0005-0000-0000-0000D0110000}"/>
    <cellStyle name="Bad 2 5 3" xfId="4780" xr:uid="{00000000-0005-0000-0000-0000D1110000}"/>
    <cellStyle name="Bad 2 6" xfId="4781" xr:uid="{00000000-0005-0000-0000-0000D2110000}"/>
    <cellStyle name="Bad 2 6 2" xfId="4782" xr:uid="{00000000-0005-0000-0000-0000D3110000}"/>
    <cellStyle name="Bad 2 6 3" xfId="4783" xr:uid="{00000000-0005-0000-0000-0000D4110000}"/>
    <cellStyle name="Bad 2 7" xfId="4784" xr:uid="{00000000-0005-0000-0000-0000D5110000}"/>
    <cellStyle name="Bad 2 7 2" xfId="4785" xr:uid="{00000000-0005-0000-0000-0000D6110000}"/>
    <cellStyle name="Bad 2 7 3" xfId="4786" xr:uid="{00000000-0005-0000-0000-0000D7110000}"/>
    <cellStyle name="Bad 2 8" xfId="4787" xr:uid="{00000000-0005-0000-0000-0000D8110000}"/>
    <cellStyle name="Bad 2 8 2" xfId="4788" xr:uid="{00000000-0005-0000-0000-0000D9110000}"/>
    <cellStyle name="Bad 2 8 3" xfId="4789" xr:uid="{00000000-0005-0000-0000-0000DA110000}"/>
    <cellStyle name="Bad 2 9" xfId="4790" xr:uid="{00000000-0005-0000-0000-0000DB110000}"/>
    <cellStyle name="Bad 20" xfId="4791" xr:uid="{00000000-0005-0000-0000-0000DC110000}"/>
    <cellStyle name="Bad 21" xfId="4792" xr:uid="{00000000-0005-0000-0000-0000DD110000}"/>
    <cellStyle name="Bad 22" xfId="4793" xr:uid="{00000000-0005-0000-0000-0000DE110000}"/>
    <cellStyle name="Bad 23" xfId="4794" xr:uid="{00000000-0005-0000-0000-0000DF110000}"/>
    <cellStyle name="Bad 24" xfId="4795" xr:uid="{00000000-0005-0000-0000-0000E0110000}"/>
    <cellStyle name="Bad 25" xfId="4796" xr:uid="{00000000-0005-0000-0000-0000E1110000}"/>
    <cellStyle name="Bad 26" xfId="4797" xr:uid="{00000000-0005-0000-0000-0000E2110000}"/>
    <cellStyle name="Bad 27" xfId="4798" xr:uid="{00000000-0005-0000-0000-0000E3110000}"/>
    <cellStyle name="Bad 28" xfId="4799" xr:uid="{00000000-0005-0000-0000-0000E4110000}"/>
    <cellStyle name="Bad 29" xfId="4800" xr:uid="{00000000-0005-0000-0000-0000E5110000}"/>
    <cellStyle name="Bad 3" xfId="4801" xr:uid="{00000000-0005-0000-0000-0000E6110000}"/>
    <cellStyle name="Bad 3 2" xfId="4802" xr:uid="{00000000-0005-0000-0000-0000E7110000}"/>
    <cellStyle name="Bad 3 2 2" xfId="4803" xr:uid="{00000000-0005-0000-0000-0000E8110000}"/>
    <cellStyle name="Bad 3 3" xfId="4804" xr:uid="{00000000-0005-0000-0000-0000E9110000}"/>
    <cellStyle name="Bad 3 4" xfId="4805" xr:uid="{00000000-0005-0000-0000-0000EA110000}"/>
    <cellStyle name="Bad 30" xfId="4806" xr:uid="{00000000-0005-0000-0000-0000EB110000}"/>
    <cellStyle name="Bad 4" xfId="4807" xr:uid="{00000000-0005-0000-0000-0000EC110000}"/>
    <cellStyle name="Bad 4 2" xfId="4808" xr:uid="{00000000-0005-0000-0000-0000ED110000}"/>
    <cellStyle name="Bad 4 2 2" xfId="4809" xr:uid="{00000000-0005-0000-0000-0000EE110000}"/>
    <cellStyle name="Bad 4 3" xfId="4810" xr:uid="{00000000-0005-0000-0000-0000EF110000}"/>
    <cellStyle name="Bad 4 4" xfId="4811" xr:uid="{00000000-0005-0000-0000-0000F0110000}"/>
    <cellStyle name="Bad 5" xfId="4812" xr:uid="{00000000-0005-0000-0000-0000F1110000}"/>
    <cellStyle name="Bad 5 2" xfId="4813" xr:uid="{00000000-0005-0000-0000-0000F2110000}"/>
    <cellStyle name="Bad 5 2 2" xfId="4814" xr:uid="{00000000-0005-0000-0000-0000F3110000}"/>
    <cellStyle name="Bad 5 3" xfId="4815" xr:uid="{00000000-0005-0000-0000-0000F4110000}"/>
    <cellStyle name="Bad 5 4" xfId="4816" xr:uid="{00000000-0005-0000-0000-0000F5110000}"/>
    <cellStyle name="Bad 6" xfId="4817" xr:uid="{00000000-0005-0000-0000-0000F6110000}"/>
    <cellStyle name="Bad 6 2" xfId="4818" xr:uid="{00000000-0005-0000-0000-0000F7110000}"/>
    <cellStyle name="Bad 6 2 2" xfId="4819" xr:uid="{00000000-0005-0000-0000-0000F8110000}"/>
    <cellStyle name="Bad 6 3" xfId="4820" xr:uid="{00000000-0005-0000-0000-0000F9110000}"/>
    <cellStyle name="Bad 6 3 2" xfId="4821" xr:uid="{00000000-0005-0000-0000-0000FA110000}"/>
    <cellStyle name="Bad 6 4" xfId="4822" xr:uid="{00000000-0005-0000-0000-0000FB110000}"/>
    <cellStyle name="Bad 6 5" xfId="4823" xr:uid="{00000000-0005-0000-0000-0000FC110000}"/>
    <cellStyle name="Bad 6 6" xfId="4824" xr:uid="{00000000-0005-0000-0000-0000FD110000}"/>
    <cellStyle name="Bad 7" xfId="4825" xr:uid="{00000000-0005-0000-0000-0000FE110000}"/>
    <cellStyle name="Bad 7 10" xfId="4826" xr:uid="{00000000-0005-0000-0000-0000FF110000}"/>
    <cellStyle name="Bad 7 10 2" xfId="4827" xr:uid="{00000000-0005-0000-0000-000000120000}"/>
    <cellStyle name="Bad 7 11" xfId="4828" xr:uid="{00000000-0005-0000-0000-000001120000}"/>
    <cellStyle name="Bad 7 11 2" xfId="4829" xr:uid="{00000000-0005-0000-0000-000002120000}"/>
    <cellStyle name="Bad 7 12" xfId="4830" xr:uid="{00000000-0005-0000-0000-000003120000}"/>
    <cellStyle name="Bad 7 13" xfId="4831" xr:uid="{00000000-0005-0000-0000-000004120000}"/>
    <cellStyle name="Bad 7 2" xfId="4832" xr:uid="{00000000-0005-0000-0000-000005120000}"/>
    <cellStyle name="Bad 7 2 2" xfId="4833" xr:uid="{00000000-0005-0000-0000-000006120000}"/>
    <cellStyle name="Bad 7 3" xfId="4834" xr:uid="{00000000-0005-0000-0000-000007120000}"/>
    <cellStyle name="Bad 7 3 2" xfId="4835" xr:uid="{00000000-0005-0000-0000-000008120000}"/>
    <cellStyle name="Bad 7 4" xfId="4836" xr:uid="{00000000-0005-0000-0000-000009120000}"/>
    <cellStyle name="Bad 7 4 2" xfId="4837" xr:uid="{00000000-0005-0000-0000-00000A120000}"/>
    <cellStyle name="Bad 7 5" xfId="4838" xr:uid="{00000000-0005-0000-0000-00000B120000}"/>
    <cellStyle name="Bad 7 5 2" xfId="4839" xr:uid="{00000000-0005-0000-0000-00000C120000}"/>
    <cellStyle name="Bad 7 6" xfId="4840" xr:uid="{00000000-0005-0000-0000-00000D120000}"/>
    <cellStyle name="Bad 7 6 2" xfId="4841" xr:uid="{00000000-0005-0000-0000-00000E120000}"/>
    <cellStyle name="Bad 7 7" xfId="4842" xr:uid="{00000000-0005-0000-0000-00000F120000}"/>
    <cellStyle name="Bad 7 7 2" xfId="4843" xr:uid="{00000000-0005-0000-0000-000010120000}"/>
    <cellStyle name="Bad 7 8" xfId="4844" xr:uid="{00000000-0005-0000-0000-000011120000}"/>
    <cellStyle name="Bad 7 8 2" xfId="4845" xr:uid="{00000000-0005-0000-0000-000012120000}"/>
    <cellStyle name="Bad 7 9" xfId="4846" xr:uid="{00000000-0005-0000-0000-000013120000}"/>
    <cellStyle name="Bad 7 9 2" xfId="4847" xr:uid="{00000000-0005-0000-0000-000014120000}"/>
    <cellStyle name="Bad 8" xfId="4848" xr:uid="{00000000-0005-0000-0000-000015120000}"/>
    <cellStyle name="Bad 8 2" xfId="4849" xr:uid="{00000000-0005-0000-0000-000016120000}"/>
    <cellStyle name="Bad 8 3" xfId="4850" xr:uid="{00000000-0005-0000-0000-000017120000}"/>
    <cellStyle name="Bad 9" xfId="4851" xr:uid="{00000000-0005-0000-0000-000018120000}"/>
    <cellStyle name="Bad 9 2" xfId="4852" xr:uid="{00000000-0005-0000-0000-000019120000}"/>
    <cellStyle name="Bad 9 3" xfId="4853" xr:uid="{00000000-0005-0000-0000-00001A120000}"/>
    <cellStyle name="Calculation 10" xfId="4854" xr:uid="{00000000-0005-0000-0000-00001B120000}"/>
    <cellStyle name="Calculation 10 10" xfId="4855" xr:uid="{00000000-0005-0000-0000-00001C120000}"/>
    <cellStyle name="Calculation 10 10 2" xfId="4856" xr:uid="{00000000-0005-0000-0000-00001D120000}"/>
    <cellStyle name="Calculation 10 10 2 2" xfId="4857" xr:uid="{00000000-0005-0000-0000-00001E120000}"/>
    <cellStyle name="Calculation 10 10 2 3" xfId="4858" xr:uid="{00000000-0005-0000-0000-00001F120000}"/>
    <cellStyle name="Calculation 10 10 3" xfId="4859" xr:uid="{00000000-0005-0000-0000-000020120000}"/>
    <cellStyle name="Calculation 10 10 3 2" xfId="4860" xr:uid="{00000000-0005-0000-0000-000021120000}"/>
    <cellStyle name="Calculation 10 10 4" xfId="4861" xr:uid="{00000000-0005-0000-0000-000022120000}"/>
    <cellStyle name="Calculation 10 10 5" xfId="4862" xr:uid="{00000000-0005-0000-0000-000023120000}"/>
    <cellStyle name="Calculation 10 11" xfId="4863" xr:uid="{00000000-0005-0000-0000-000024120000}"/>
    <cellStyle name="Calculation 10 11 2" xfId="4864" xr:uid="{00000000-0005-0000-0000-000025120000}"/>
    <cellStyle name="Calculation 10 11 2 2" xfId="4865" xr:uid="{00000000-0005-0000-0000-000026120000}"/>
    <cellStyle name="Calculation 10 11 2 3" xfId="4866" xr:uid="{00000000-0005-0000-0000-000027120000}"/>
    <cellStyle name="Calculation 10 11 3" xfId="4867" xr:uid="{00000000-0005-0000-0000-000028120000}"/>
    <cellStyle name="Calculation 10 11 3 2" xfId="4868" xr:uid="{00000000-0005-0000-0000-000029120000}"/>
    <cellStyle name="Calculation 10 11 4" xfId="4869" xr:uid="{00000000-0005-0000-0000-00002A120000}"/>
    <cellStyle name="Calculation 10 11 5" xfId="4870" xr:uid="{00000000-0005-0000-0000-00002B120000}"/>
    <cellStyle name="Calculation 10 12" xfId="4871" xr:uid="{00000000-0005-0000-0000-00002C120000}"/>
    <cellStyle name="Calculation 10 12 2" xfId="4872" xr:uid="{00000000-0005-0000-0000-00002D120000}"/>
    <cellStyle name="Calculation 10 12 2 2" xfId="4873" xr:uid="{00000000-0005-0000-0000-00002E120000}"/>
    <cellStyle name="Calculation 10 12 2 3" xfId="4874" xr:uid="{00000000-0005-0000-0000-00002F120000}"/>
    <cellStyle name="Calculation 10 12 3" xfId="4875" xr:uid="{00000000-0005-0000-0000-000030120000}"/>
    <cellStyle name="Calculation 10 12 3 2" xfId="4876" xr:uid="{00000000-0005-0000-0000-000031120000}"/>
    <cellStyle name="Calculation 10 12 4" xfId="4877" xr:uid="{00000000-0005-0000-0000-000032120000}"/>
    <cellStyle name="Calculation 10 12 5" xfId="4878" xr:uid="{00000000-0005-0000-0000-000033120000}"/>
    <cellStyle name="Calculation 10 13" xfId="4879" xr:uid="{00000000-0005-0000-0000-000034120000}"/>
    <cellStyle name="Calculation 10 13 2" xfId="4880" xr:uid="{00000000-0005-0000-0000-000035120000}"/>
    <cellStyle name="Calculation 10 13 2 2" xfId="4881" xr:uid="{00000000-0005-0000-0000-000036120000}"/>
    <cellStyle name="Calculation 10 13 2 3" xfId="4882" xr:uid="{00000000-0005-0000-0000-000037120000}"/>
    <cellStyle name="Calculation 10 13 3" xfId="4883" xr:uid="{00000000-0005-0000-0000-000038120000}"/>
    <cellStyle name="Calculation 10 13 3 2" xfId="4884" xr:uid="{00000000-0005-0000-0000-000039120000}"/>
    <cellStyle name="Calculation 10 13 4" xfId="4885" xr:uid="{00000000-0005-0000-0000-00003A120000}"/>
    <cellStyle name="Calculation 10 13 5" xfId="4886" xr:uid="{00000000-0005-0000-0000-00003B120000}"/>
    <cellStyle name="Calculation 10 14" xfId="4887" xr:uid="{00000000-0005-0000-0000-00003C120000}"/>
    <cellStyle name="Calculation 10 14 2" xfId="4888" xr:uid="{00000000-0005-0000-0000-00003D120000}"/>
    <cellStyle name="Calculation 10 14 2 2" xfId="4889" xr:uid="{00000000-0005-0000-0000-00003E120000}"/>
    <cellStyle name="Calculation 10 14 2 3" xfId="4890" xr:uid="{00000000-0005-0000-0000-00003F120000}"/>
    <cellStyle name="Calculation 10 14 3" xfId="4891" xr:uid="{00000000-0005-0000-0000-000040120000}"/>
    <cellStyle name="Calculation 10 14 3 2" xfId="4892" xr:uid="{00000000-0005-0000-0000-000041120000}"/>
    <cellStyle name="Calculation 10 14 4" xfId="4893" xr:uid="{00000000-0005-0000-0000-000042120000}"/>
    <cellStyle name="Calculation 10 14 5" xfId="4894" xr:uid="{00000000-0005-0000-0000-000043120000}"/>
    <cellStyle name="Calculation 10 15" xfId="4895" xr:uid="{00000000-0005-0000-0000-000044120000}"/>
    <cellStyle name="Calculation 10 15 2" xfId="4896" xr:uid="{00000000-0005-0000-0000-000045120000}"/>
    <cellStyle name="Calculation 10 15 2 2" xfId="4897" xr:uid="{00000000-0005-0000-0000-000046120000}"/>
    <cellStyle name="Calculation 10 15 2 3" xfId="4898" xr:uid="{00000000-0005-0000-0000-000047120000}"/>
    <cellStyle name="Calculation 10 15 3" xfId="4899" xr:uid="{00000000-0005-0000-0000-000048120000}"/>
    <cellStyle name="Calculation 10 15 3 2" xfId="4900" xr:uid="{00000000-0005-0000-0000-000049120000}"/>
    <cellStyle name="Calculation 10 15 4" xfId="4901" xr:uid="{00000000-0005-0000-0000-00004A120000}"/>
    <cellStyle name="Calculation 10 15 5" xfId="4902" xr:uid="{00000000-0005-0000-0000-00004B120000}"/>
    <cellStyle name="Calculation 10 16" xfId="4903" xr:uid="{00000000-0005-0000-0000-00004C120000}"/>
    <cellStyle name="Calculation 10 16 2" xfId="4904" xr:uid="{00000000-0005-0000-0000-00004D120000}"/>
    <cellStyle name="Calculation 10 16 2 2" xfId="4905" xr:uid="{00000000-0005-0000-0000-00004E120000}"/>
    <cellStyle name="Calculation 10 16 2 3" xfId="4906" xr:uid="{00000000-0005-0000-0000-00004F120000}"/>
    <cellStyle name="Calculation 10 16 3" xfId="4907" xr:uid="{00000000-0005-0000-0000-000050120000}"/>
    <cellStyle name="Calculation 10 16 3 2" xfId="4908" xr:uid="{00000000-0005-0000-0000-000051120000}"/>
    <cellStyle name="Calculation 10 16 4" xfId="4909" xr:uid="{00000000-0005-0000-0000-000052120000}"/>
    <cellStyle name="Calculation 10 16 5" xfId="4910" xr:uid="{00000000-0005-0000-0000-000053120000}"/>
    <cellStyle name="Calculation 10 17" xfId="4911" xr:uid="{00000000-0005-0000-0000-000054120000}"/>
    <cellStyle name="Calculation 10 17 2" xfId="4912" xr:uid="{00000000-0005-0000-0000-000055120000}"/>
    <cellStyle name="Calculation 10 17 2 2" xfId="4913" xr:uid="{00000000-0005-0000-0000-000056120000}"/>
    <cellStyle name="Calculation 10 17 2 3" xfId="4914" xr:uid="{00000000-0005-0000-0000-000057120000}"/>
    <cellStyle name="Calculation 10 17 3" xfId="4915" xr:uid="{00000000-0005-0000-0000-000058120000}"/>
    <cellStyle name="Calculation 10 17 3 2" xfId="4916" xr:uid="{00000000-0005-0000-0000-000059120000}"/>
    <cellStyle name="Calculation 10 17 4" xfId="4917" xr:uid="{00000000-0005-0000-0000-00005A120000}"/>
    <cellStyle name="Calculation 10 17 5" xfId="4918" xr:uid="{00000000-0005-0000-0000-00005B120000}"/>
    <cellStyle name="Calculation 10 18" xfId="4919" xr:uid="{00000000-0005-0000-0000-00005C120000}"/>
    <cellStyle name="Calculation 10 18 2" xfId="4920" xr:uid="{00000000-0005-0000-0000-00005D120000}"/>
    <cellStyle name="Calculation 10 18 2 2" xfId="4921" xr:uid="{00000000-0005-0000-0000-00005E120000}"/>
    <cellStyle name="Calculation 10 18 2 3" xfId="4922" xr:uid="{00000000-0005-0000-0000-00005F120000}"/>
    <cellStyle name="Calculation 10 18 3" xfId="4923" xr:uid="{00000000-0005-0000-0000-000060120000}"/>
    <cellStyle name="Calculation 10 18 3 2" xfId="4924" xr:uid="{00000000-0005-0000-0000-000061120000}"/>
    <cellStyle name="Calculation 10 18 4" xfId="4925" xr:uid="{00000000-0005-0000-0000-000062120000}"/>
    <cellStyle name="Calculation 10 18 5" xfId="4926" xr:uid="{00000000-0005-0000-0000-000063120000}"/>
    <cellStyle name="Calculation 10 19" xfId="4927" xr:uid="{00000000-0005-0000-0000-000064120000}"/>
    <cellStyle name="Calculation 10 19 2" xfId="4928" xr:uid="{00000000-0005-0000-0000-000065120000}"/>
    <cellStyle name="Calculation 10 19 2 2" xfId="4929" xr:uid="{00000000-0005-0000-0000-000066120000}"/>
    <cellStyle name="Calculation 10 19 2 3" xfId="4930" xr:uid="{00000000-0005-0000-0000-000067120000}"/>
    <cellStyle name="Calculation 10 19 3" xfId="4931" xr:uid="{00000000-0005-0000-0000-000068120000}"/>
    <cellStyle name="Calculation 10 19 3 2" xfId="4932" xr:uid="{00000000-0005-0000-0000-000069120000}"/>
    <cellStyle name="Calculation 10 19 4" xfId="4933" xr:uid="{00000000-0005-0000-0000-00006A120000}"/>
    <cellStyle name="Calculation 10 19 5" xfId="4934" xr:uid="{00000000-0005-0000-0000-00006B120000}"/>
    <cellStyle name="Calculation 10 2" xfId="4935" xr:uid="{00000000-0005-0000-0000-00006C120000}"/>
    <cellStyle name="Calculation 10 2 2" xfId="4936" xr:uid="{00000000-0005-0000-0000-00006D120000}"/>
    <cellStyle name="Calculation 10 2 2 2" xfId="4937" xr:uid="{00000000-0005-0000-0000-00006E120000}"/>
    <cellStyle name="Calculation 10 2 2 3" xfId="4938" xr:uid="{00000000-0005-0000-0000-00006F120000}"/>
    <cellStyle name="Calculation 10 2 3" xfId="4939" xr:uid="{00000000-0005-0000-0000-000070120000}"/>
    <cellStyle name="Calculation 10 2 3 2" xfId="4940" xr:uid="{00000000-0005-0000-0000-000071120000}"/>
    <cellStyle name="Calculation 10 2 4" xfId="4941" xr:uid="{00000000-0005-0000-0000-000072120000}"/>
    <cellStyle name="Calculation 10 2 5" xfId="4942" xr:uid="{00000000-0005-0000-0000-000073120000}"/>
    <cellStyle name="Calculation 10 20" xfId="4943" xr:uid="{00000000-0005-0000-0000-000074120000}"/>
    <cellStyle name="Calculation 10 20 2" xfId="4944" xr:uid="{00000000-0005-0000-0000-000075120000}"/>
    <cellStyle name="Calculation 10 20 2 2" xfId="4945" xr:uid="{00000000-0005-0000-0000-000076120000}"/>
    <cellStyle name="Calculation 10 20 2 3" xfId="4946" xr:uid="{00000000-0005-0000-0000-000077120000}"/>
    <cellStyle name="Calculation 10 20 3" xfId="4947" xr:uid="{00000000-0005-0000-0000-000078120000}"/>
    <cellStyle name="Calculation 10 20 4" xfId="4948" xr:uid="{00000000-0005-0000-0000-000079120000}"/>
    <cellStyle name="Calculation 10 20 5" xfId="4949" xr:uid="{00000000-0005-0000-0000-00007A120000}"/>
    <cellStyle name="Calculation 10 21" xfId="4950" xr:uid="{00000000-0005-0000-0000-00007B120000}"/>
    <cellStyle name="Calculation 10 21 2" xfId="4951" xr:uid="{00000000-0005-0000-0000-00007C120000}"/>
    <cellStyle name="Calculation 10 22" xfId="4952" xr:uid="{00000000-0005-0000-0000-00007D120000}"/>
    <cellStyle name="Calculation 10 22 2" xfId="4953" xr:uid="{00000000-0005-0000-0000-00007E120000}"/>
    <cellStyle name="Calculation 10 23" xfId="4954" xr:uid="{00000000-0005-0000-0000-00007F120000}"/>
    <cellStyle name="Calculation 10 3" xfId="4955" xr:uid="{00000000-0005-0000-0000-000080120000}"/>
    <cellStyle name="Calculation 10 3 2" xfId="4956" xr:uid="{00000000-0005-0000-0000-000081120000}"/>
    <cellStyle name="Calculation 10 3 2 2" xfId="4957" xr:uid="{00000000-0005-0000-0000-000082120000}"/>
    <cellStyle name="Calculation 10 3 2 3" xfId="4958" xr:uid="{00000000-0005-0000-0000-000083120000}"/>
    <cellStyle name="Calculation 10 3 3" xfId="4959" xr:uid="{00000000-0005-0000-0000-000084120000}"/>
    <cellStyle name="Calculation 10 3 3 2" xfId="4960" xr:uid="{00000000-0005-0000-0000-000085120000}"/>
    <cellStyle name="Calculation 10 3 4" xfId="4961" xr:uid="{00000000-0005-0000-0000-000086120000}"/>
    <cellStyle name="Calculation 10 3 5" xfId="4962" xr:uid="{00000000-0005-0000-0000-000087120000}"/>
    <cellStyle name="Calculation 10 4" xfId="4963" xr:uid="{00000000-0005-0000-0000-000088120000}"/>
    <cellStyle name="Calculation 10 4 2" xfId="4964" xr:uid="{00000000-0005-0000-0000-000089120000}"/>
    <cellStyle name="Calculation 10 4 2 2" xfId="4965" xr:uid="{00000000-0005-0000-0000-00008A120000}"/>
    <cellStyle name="Calculation 10 4 2 3" xfId="4966" xr:uid="{00000000-0005-0000-0000-00008B120000}"/>
    <cellStyle name="Calculation 10 4 3" xfId="4967" xr:uid="{00000000-0005-0000-0000-00008C120000}"/>
    <cellStyle name="Calculation 10 4 3 2" xfId="4968" xr:uid="{00000000-0005-0000-0000-00008D120000}"/>
    <cellStyle name="Calculation 10 4 4" xfId="4969" xr:uid="{00000000-0005-0000-0000-00008E120000}"/>
    <cellStyle name="Calculation 10 4 5" xfId="4970" xr:uid="{00000000-0005-0000-0000-00008F120000}"/>
    <cellStyle name="Calculation 10 5" xfId="4971" xr:uid="{00000000-0005-0000-0000-000090120000}"/>
    <cellStyle name="Calculation 10 5 2" xfId="4972" xr:uid="{00000000-0005-0000-0000-000091120000}"/>
    <cellStyle name="Calculation 10 5 2 2" xfId="4973" xr:uid="{00000000-0005-0000-0000-000092120000}"/>
    <cellStyle name="Calculation 10 5 2 3" xfId="4974" xr:uid="{00000000-0005-0000-0000-000093120000}"/>
    <cellStyle name="Calculation 10 5 3" xfId="4975" xr:uid="{00000000-0005-0000-0000-000094120000}"/>
    <cellStyle name="Calculation 10 5 3 2" xfId="4976" xr:uid="{00000000-0005-0000-0000-000095120000}"/>
    <cellStyle name="Calculation 10 5 4" xfId="4977" xr:uid="{00000000-0005-0000-0000-000096120000}"/>
    <cellStyle name="Calculation 10 5 5" xfId="4978" xr:uid="{00000000-0005-0000-0000-000097120000}"/>
    <cellStyle name="Calculation 10 6" xfId="4979" xr:uid="{00000000-0005-0000-0000-000098120000}"/>
    <cellStyle name="Calculation 10 6 2" xfId="4980" xr:uid="{00000000-0005-0000-0000-000099120000}"/>
    <cellStyle name="Calculation 10 6 2 2" xfId="4981" xr:uid="{00000000-0005-0000-0000-00009A120000}"/>
    <cellStyle name="Calculation 10 6 2 3" xfId="4982" xr:uid="{00000000-0005-0000-0000-00009B120000}"/>
    <cellStyle name="Calculation 10 6 3" xfId="4983" xr:uid="{00000000-0005-0000-0000-00009C120000}"/>
    <cellStyle name="Calculation 10 6 3 2" xfId="4984" xr:uid="{00000000-0005-0000-0000-00009D120000}"/>
    <cellStyle name="Calculation 10 6 4" xfId="4985" xr:uid="{00000000-0005-0000-0000-00009E120000}"/>
    <cellStyle name="Calculation 10 6 5" xfId="4986" xr:uid="{00000000-0005-0000-0000-00009F120000}"/>
    <cellStyle name="Calculation 10 7" xfId="4987" xr:uid="{00000000-0005-0000-0000-0000A0120000}"/>
    <cellStyle name="Calculation 10 7 2" xfId="4988" xr:uid="{00000000-0005-0000-0000-0000A1120000}"/>
    <cellStyle name="Calculation 10 7 2 2" xfId="4989" xr:uid="{00000000-0005-0000-0000-0000A2120000}"/>
    <cellStyle name="Calculation 10 7 2 3" xfId="4990" xr:uid="{00000000-0005-0000-0000-0000A3120000}"/>
    <cellStyle name="Calculation 10 7 3" xfId="4991" xr:uid="{00000000-0005-0000-0000-0000A4120000}"/>
    <cellStyle name="Calculation 10 7 3 2" xfId="4992" xr:uid="{00000000-0005-0000-0000-0000A5120000}"/>
    <cellStyle name="Calculation 10 7 4" xfId="4993" xr:uid="{00000000-0005-0000-0000-0000A6120000}"/>
    <cellStyle name="Calculation 10 7 5" xfId="4994" xr:uid="{00000000-0005-0000-0000-0000A7120000}"/>
    <cellStyle name="Calculation 10 8" xfId="4995" xr:uid="{00000000-0005-0000-0000-0000A8120000}"/>
    <cellStyle name="Calculation 10 8 2" xfId="4996" xr:uid="{00000000-0005-0000-0000-0000A9120000}"/>
    <cellStyle name="Calculation 10 8 2 2" xfId="4997" xr:uid="{00000000-0005-0000-0000-0000AA120000}"/>
    <cellStyle name="Calculation 10 8 2 3" xfId="4998" xr:uid="{00000000-0005-0000-0000-0000AB120000}"/>
    <cellStyle name="Calculation 10 8 3" xfId="4999" xr:uid="{00000000-0005-0000-0000-0000AC120000}"/>
    <cellStyle name="Calculation 10 8 3 2" xfId="5000" xr:uid="{00000000-0005-0000-0000-0000AD120000}"/>
    <cellStyle name="Calculation 10 8 4" xfId="5001" xr:uid="{00000000-0005-0000-0000-0000AE120000}"/>
    <cellStyle name="Calculation 10 8 5" xfId="5002" xr:uid="{00000000-0005-0000-0000-0000AF120000}"/>
    <cellStyle name="Calculation 10 9" xfId="5003" xr:uid="{00000000-0005-0000-0000-0000B0120000}"/>
    <cellStyle name="Calculation 10 9 2" xfId="5004" xr:uid="{00000000-0005-0000-0000-0000B1120000}"/>
    <cellStyle name="Calculation 10 9 2 2" xfId="5005" xr:uid="{00000000-0005-0000-0000-0000B2120000}"/>
    <cellStyle name="Calculation 10 9 2 3" xfId="5006" xr:uid="{00000000-0005-0000-0000-0000B3120000}"/>
    <cellStyle name="Calculation 10 9 3" xfId="5007" xr:uid="{00000000-0005-0000-0000-0000B4120000}"/>
    <cellStyle name="Calculation 10 9 3 2" xfId="5008" xr:uid="{00000000-0005-0000-0000-0000B5120000}"/>
    <cellStyle name="Calculation 10 9 4" xfId="5009" xr:uid="{00000000-0005-0000-0000-0000B6120000}"/>
    <cellStyle name="Calculation 10 9 5" xfId="5010" xr:uid="{00000000-0005-0000-0000-0000B7120000}"/>
    <cellStyle name="Calculation 11" xfId="5011" xr:uid="{00000000-0005-0000-0000-0000B8120000}"/>
    <cellStyle name="Calculation 11 10" xfId="5012" xr:uid="{00000000-0005-0000-0000-0000B9120000}"/>
    <cellStyle name="Calculation 11 10 2" xfId="5013" xr:uid="{00000000-0005-0000-0000-0000BA120000}"/>
    <cellStyle name="Calculation 11 10 2 2" xfId="5014" xr:uid="{00000000-0005-0000-0000-0000BB120000}"/>
    <cellStyle name="Calculation 11 10 2 3" xfId="5015" xr:uid="{00000000-0005-0000-0000-0000BC120000}"/>
    <cellStyle name="Calculation 11 10 3" xfId="5016" xr:uid="{00000000-0005-0000-0000-0000BD120000}"/>
    <cellStyle name="Calculation 11 10 3 2" xfId="5017" xr:uid="{00000000-0005-0000-0000-0000BE120000}"/>
    <cellStyle name="Calculation 11 10 4" xfId="5018" xr:uid="{00000000-0005-0000-0000-0000BF120000}"/>
    <cellStyle name="Calculation 11 10 5" xfId="5019" xr:uid="{00000000-0005-0000-0000-0000C0120000}"/>
    <cellStyle name="Calculation 11 11" xfId="5020" xr:uid="{00000000-0005-0000-0000-0000C1120000}"/>
    <cellStyle name="Calculation 11 11 2" xfId="5021" xr:uid="{00000000-0005-0000-0000-0000C2120000}"/>
    <cellStyle name="Calculation 11 11 2 2" xfId="5022" xr:uid="{00000000-0005-0000-0000-0000C3120000}"/>
    <cellStyle name="Calculation 11 11 2 3" xfId="5023" xr:uid="{00000000-0005-0000-0000-0000C4120000}"/>
    <cellStyle name="Calculation 11 11 3" xfId="5024" xr:uid="{00000000-0005-0000-0000-0000C5120000}"/>
    <cellStyle name="Calculation 11 11 3 2" xfId="5025" xr:uid="{00000000-0005-0000-0000-0000C6120000}"/>
    <cellStyle name="Calculation 11 11 4" xfId="5026" xr:uid="{00000000-0005-0000-0000-0000C7120000}"/>
    <cellStyle name="Calculation 11 11 5" xfId="5027" xr:uid="{00000000-0005-0000-0000-0000C8120000}"/>
    <cellStyle name="Calculation 11 12" xfId="5028" xr:uid="{00000000-0005-0000-0000-0000C9120000}"/>
    <cellStyle name="Calculation 11 12 2" xfId="5029" xr:uid="{00000000-0005-0000-0000-0000CA120000}"/>
    <cellStyle name="Calculation 11 12 2 2" xfId="5030" xr:uid="{00000000-0005-0000-0000-0000CB120000}"/>
    <cellStyle name="Calculation 11 12 2 3" xfId="5031" xr:uid="{00000000-0005-0000-0000-0000CC120000}"/>
    <cellStyle name="Calculation 11 12 3" xfId="5032" xr:uid="{00000000-0005-0000-0000-0000CD120000}"/>
    <cellStyle name="Calculation 11 12 3 2" xfId="5033" xr:uid="{00000000-0005-0000-0000-0000CE120000}"/>
    <cellStyle name="Calculation 11 12 4" xfId="5034" xr:uid="{00000000-0005-0000-0000-0000CF120000}"/>
    <cellStyle name="Calculation 11 12 5" xfId="5035" xr:uid="{00000000-0005-0000-0000-0000D0120000}"/>
    <cellStyle name="Calculation 11 13" xfId="5036" xr:uid="{00000000-0005-0000-0000-0000D1120000}"/>
    <cellStyle name="Calculation 11 13 2" xfId="5037" xr:uid="{00000000-0005-0000-0000-0000D2120000}"/>
    <cellStyle name="Calculation 11 13 2 2" xfId="5038" xr:uid="{00000000-0005-0000-0000-0000D3120000}"/>
    <cellStyle name="Calculation 11 13 2 3" xfId="5039" xr:uid="{00000000-0005-0000-0000-0000D4120000}"/>
    <cellStyle name="Calculation 11 13 3" xfId="5040" xr:uid="{00000000-0005-0000-0000-0000D5120000}"/>
    <cellStyle name="Calculation 11 13 3 2" xfId="5041" xr:uid="{00000000-0005-0000-0000-0000D6120000}"/>
    <cellStyle name="Calculation 11 13 4" xfId="5042" xr:uid="{00000000-0005-0000-0000-0000D7120000}"/>
    <cellStyle name="Calculation 11 13 5" xfId="5043" xr:uid="{00000000-0005-0000-0000-0000D8120000}"/>
    <cellStyle name="Calculation 11 14" xfId="5044" xr:uid="{00000000-0005-0000-0000-0000D9120000}"/>
    <cellStyle name="Calculation 11 14 2" xfId="5045" xr:uid="{00000000-0005-0000-0000-0000DA120000}"/>
    <cellStyle name="Calculation 11 14 2 2" xfId="5046" xr:uid="{00000000-0005-0000-0000-0000DB120000}"/>
    <cellStyle name="Calculation 11 14 2 3" xfId="5047" xr:uid="{00000000-0005-0000-0000-0000DC120000}"/>
    <cellStyle name="Calculation 11 14 3" xfId="5048" xr:uid="{00000000-0005-0000-0000-0000DD120000}"/>
    <cellStyle name="Calculation 11 14 3 2" xfId="5049" xr:uid="{00000000-0005-0000-0000-0000DE120000}"/>
    <cellStyle name="Calculation 11 14 4" xfId="5050" xr:uid="{00000000-0005-0000-0000-0000DF120000}"/>
    <cellStyle name="Calculation 11 14 5" xfId="5051" xr:uid="{00000000-0005-0000-0000-0000E0120000}"/>
    <cellStyle name="Calculation 11 15" xfId="5052" xr:uid="{00000000-0005-0000-0000-0000E1120000}"/>
    <cellStyle name="Calculation 11 15 2" xfId="5053" xr:uid="{00000000-0005-0000-0000-0000E2120000}"/>
    <cellStyle name="Calculation 11 15 2 2" xfId="5054" xr:uid="{00000000-0005-0000-0000-0000E3120000}"/>
    <cellStyle name="Calculation 11 15 2 3" xfId="5055" xr:uid="{00000000-0005-0000-0000-0000E4120000}"/>
    <cellStyle name="Calculation 11 15 3" xfId="5056" xr:uid="{00000000-0005-0000-0000-0000E5120000}"/>
    <cellStyle name="Calculation 11 15 3 2" xfId="5057" xr:uid="{00000000-0005-0000-0000-0000E6120000}"/>
    <cellStyle name="Calculation 11 15 4" xfId="5058" xr:uid="{00000000-0005-0000-0000-0000E7120000}"/>
    <cellStyle name="Calculation 11 15 5" xfId="5059" xr:uid="{00000000-0005-0000-0000-0000E8120000}"/>
    <cellStyle name="Calculation 11 16" xfId="5060" xr:uid="{00000000-0005-0000-0000-0000E9120000}"/>
    <cellStyle name="Calculation 11 16 2" xfId="5061" xr:uid="{00000000-0005-0000-0000-0000EA120000}"/>
    <cellStyle name="Calculation 11 16 2 2" xfId="5062" xr:uid="{00000000-0005-0000-0000-0000EB120000}"/>
    <cellStyle name="Calculation 11 16 2 3" xfId="5063" xr:uid="{00000000-0005-0000-0000-0000EC120000}"/>
    <cellStyle name="Calculation 11 16 3" xfId="5064" xr:uid="{00000000-0005-0000-0000-0000ED120000}"/>
    <cellStyle name="Calculation 11 16 3 2" xfId="5065" xr:uid="{00000000-0005-0000-0000-0000EE120000}"/>
    <cellStyle name="Calculation 11 16 4" xfId="5066" xr:uid="{00000000-0005-0000-0000-0000EF120000}"/>
    <cellStyle name="Calculation 11 16 5" xfId="5067" xr:uid="{00000000-0005-0000-0000-0000F0120000}"/>
    <cellStyle name="Calculation 11 17" xfId="5068" xr:uid="{00000000-0005-0000-0000-0000F1120000}"/>
    <cellStyle name="Calculation 11 17 2" xfId="5069" xr:uid="{00000000-0005-0000-0000-0000F2120000}"/>
    <cellStyle name="Calculation 11 17 2 2" xfId="5070" xr:uid="{00000000-0005-0000-0000-0000F3120000}"/>
    <cellStyle name="Calculation 11 17 2 3" xfId="5071" xr:uid="{00000000-0005-0000-0000-0000F4120000}"/>
    <cellStyle name="Calculation 11 17 3" xfId="5072" xr:uid="{00000000-0005-0000-0000-0000F5120000}"/>
    <cellStyle name="Calculation 11 17 3 2" xfId="5073" xr:uid="{00000000-0005-0000-0000-0000F6120000}"/>
    <cellStyle name="Calculation 11 17 4" xfId="5074" xr:uid="{00000000-0005-0000-0000-0000F7120000}"/>
    <cellStyle name="Calculation 11 17 5" xfId="5075" xr:uid="{00000000-0005-0000-0000-0000F8120000}"/>
    <cellStyle name="Calculation 11 18" xfId="5076" xr:uid="{00000000-0005-0000-0000-0000F9120000}"/>
    <cellStyle name="Calculation 11 18 2" xfId="5077" xr:uid="{00000000-0005-0000-0000-0000FA120000}"/>
    <cellStyle name="Calculation 11 18 2 2" xfId="5078" xr:uid="{00000000-0005-0000-0000-0000FB120000}"/>
    <cellStyle name="Calculation 11 18 2 3" xfId="5079" xr:uid="{00000000-0005-0000-0000-0000FC120000}"/>
    <cellStyle name="Calculation 11 18 3" xfId="5080" xr:uid="{00000000-0005-0000-0000-0000FD120000}"/>
    <cellStyle name="Calculation 11 18 3 2" xfId="5081" xr:uid="{00000000-0005-0000-0000-0000FE120000}"/>
    <cellStyle name="Calculation 11 18 4" xfId="5082" xr:uid="{00000000-0005-0000-0000-0000FF120000}"/>
    <cellStyle name="Calculation 11 18 5" xfId="5083" xr:uid="{00000000-0005-0000-0000-000000130000}"/>
    <cellStyle name="Calculation 11 19" xfId="5084" xr:uid="{00000000-0005-0000-0000-000001130000}"/>
    <cellStyle name="Calculation 11 19 2" xfId="5085" xr:uid="{00000000-0005-0000-0000-000002130000}"/>
    <cellStyle name="Calculation 11 19 2 2" xfId="5086" xr:uid="{00000000-0005-0000-0000-000003130000}"/>
    <cellStyle name="Calculation 11 19 2 3" xfId="5087" xr:uid="{00000000-0005-0000-0000-000004130000}"/>
    <cellStyle name="Calculation 11 19 3" xfId="5088" xr:uid="{00000000-0005-0000-0000-000005130000}"/>
    <cellStyle name="Calculation 11 19 3 2" xfId="5089" xr:uid="{00000000-0005-0000-0000-000006130000}"/>
    <cellStyle name="Calculation 11 19 4" xfId="5090" xr:uid="{00000000-0005-0000-0000-000007130000}"/>
    <cellStyle name="Calculation 11 19 5" xfId="5091" xr:uid="{00000000-0005-0000-0000-000008130000}"/>
    <cellStyle name="Calculation 11 2" xfId="5092" xr:uid="{00000000-0005-0000-0000-000009130000}"/>
    <cellStyle name="Calculation 11 2 2" xfId="5093" xr:uid="{00000000-0005-0000-0000-00000A130000}"/>
    <cellStyle name="Calculation 11 2 2 2" xfId="5094" xr:uid="{00000000-0005-0000-0000-00000B130000}"/>
    <cellStyle name="Calculation 11 2 2 3" xfId="5095" xr:uid="{00000000-0005-0000-0000-00000C130000}"/>
    <cellStyle name="Calculation 11 2 3" xfId="5096" xr:uid="{00000000-0005-0000-0000-00000D130000}"/>
    <cellStyle name="Calculation 11 2 3 2" xfId="5097" xr:uid="{00000000-0005-0000-0000-00000E130000}"/>
    <cellStyle name="Calculation 11 2 4" xfId="5098" xr:uid="{00000000-0005-0000-0000-00000F130000}"/>
    <cellStyle name="Calculation 11 2 5" xfId="5099" xr:uid="{00000000-0005-0000-0000-000010130000}"/>
    <cellStyle name="Calculation 11 20" xfId="5100" xr:uid="{00000000-0005-0000-0000-000011130000}"/>
    <cellStyle name="Calculation 11 20 2" xfId="5101" xr:uid="{00000000-0005-0000-0000-000012130000}"/>
    <cellStyle name="Calculation 11 20 2 2" xfId="5102" xr:uid="{00000000-0005-0000-0000-000013130000}"/>
    <cellStyle name="Calculation 11 20 2 3" xfId="5103" xr:uid="{00000000-0005-0000-0000-000014130000}"/>
    <cellStyle name="Calculation 11 20 3" xfId="5104" xr:uid="{00000000-0005-0000-0000-000015130000}"/>
    <cellStyle name="Calculation 11 20 4" xfId="5105" xr:uid="{00000000-0005-0000-0000-000016130000}"/>
    <cellStyle name="Calculation 11 20 5" xfId="5106" xr:uid="{00000000-0005-0000-0000-000017130000}"/>
    <cellStyle name="Calculation 11 21" xfId="5107" xr:uid="{00000000-0005-0000-0000-000018130000}"/>
    <cellStyle name="Calculation 11 21 2" xfId="5108" xr:uid="{00000000-0005-0000-0000-000019130000}"/>
    <cellStyle name="Calculation 11 22" xfId="5109" xr:uid="{00000000-0005-0000-0000-00001A130000}"/>
    <cellStyle name="Calculation 11 22 2" xfId="5110" xr:uid="{00000000-0005-0000-0000-00001B130000}"/>
    <cellStyle name="Calculation 11 23" xfId="5111" xr:uid="{00000000-0005-0000-0000-00001C130000}"/>
    <cellStyle name="Calculation 11 3" xfId="5112" xr:uid="{00000000-0005-0000-0000-00001D130000}"/>
    <cellStyle name="Calculation 11 3 2" xfId="5113" xr:uid="{00000000-0005-0000-0000-00001E130000}"/>
    <cellStyle name="Calculation 11 3 2 2" xfId="5114" xr:uid="{00000000-0005-0000-0000-00001F130000}"/>
    <cellStyle name="Calculation 11 3 2 3" xfId="5115" xr:uid="{00000000-0005-0000-0000-000020130000}"/>
    <cellStyle name="Calculation 11 3 3" xfId="5116" xr:uid="{00000000-0005-0000-0000-000021130000}"/>
    <cellStyle name="Calculation 11 3 3 2" xfId="5117" xr:uid="{00000000-0005-0000-0000-000022130000}"/>
    <cellStyle name="Calculation 11 3 4" xfId="5118" xr:uid="{00000000-0005-0000-0000-000023130000}"/>
    <cellStyle name="Calculation 11 3 5" xfId="5119" xr:uid="{00000000-0005-0000-0000-000024130000}"/>
    <cellStyle name="Calculation 11 4" xfId="5120" xr:uid="{00000000-0005-0000-0000-000025130000}"/>
    <cellStyle name="Calculation 11 4 2" xfId="5121" xr:uid="{00000000-0005-0000-0000-000026130000}"/>
    <cellStyle name="Calculation 11 4 2 2" xfId="5122" xr:uid="{00000000-0005-0000-0000-000027130000}"/>
    <cellStyle name="Calculation 11 4 2 3" xfId="5123" xr:uid="{00000000-0005-0000-0000-000028130000}"/>
    <cellStyle name="Calculation 11 4 3" xfId="5124" xr:uid="{00000000-0005-0000-0000-000029130000}"/>
    <cellStyle name="Calculation 11 4 3 2" xfId="5125" xr:uid="{00000000-0005-0000-0000-00002A130000}"/>
    <cellStyle name="Calculation 11 4 4" xfId="5126" xr:uid="{00000000-0005-0000-0000-00002B130000}"/>
    <cellStyle name="Calculation 11 4 5" xfId="5127" xr:uid="{00000000-0005-0000-0000-00002C130000}"/>
    <cellStyle name="Calculation 11 5" xfId="5128" xr:uid="{00000000-0005-0000-0000-00002D130000}"/>
    <cellStyle name="Calculation 11 5 2" xfId="5129" xr:uid="{00000000-0005-0000-0000-00002E130000}"/>
    <cellStyle name="Calculation 11 5 2 2" xfId="5130" xr:uid="{00000000-0005-0000-0000-00002F130000}"/>
    <cellStyle name="Calculation 11 5 2 3" xfId="5131" xr:uid="{00000000-0005-0000-0000-000030130000}"/>
    <cellStyle name="Calculation 11 5 3" xfId="5132" xr:uid="{00000000-0005-0000-0000-000031130000}"/>
    <cellStyle name="Calculation 11 5 3 2" xfId="5133" xr:uid="{00000000-0005-0000-0000-000032130000}"/>
    <cellStyle name="Calculation 11 5 4" xfId="5134" xr:uid="{00000000-0005-0000-0000-000033130000}"/>
    <cellStyle name="Calculation 11 5 5" xfId="5135" xr:uid="{00000000-0005-0000-0000-000034130000}"/>
    <cellStyle name="Calculation 11 6" xfId="5136" xr:uid="{00000000-0005-0000-0000-000035130000}"/>
    <cellStyle name="Calculation 11 6 2" xfId="5137" xr:uid="{00000000-0005-0000-0000-000036130000}"/>
    <cellStyle name="Calculation 11 6 2 2" xfId="5138" xr:uid="{00000000-0005-0000-0000-000037130000}"/>
    <cellStyle name="Calculation 11 6 2 3" xfId="5139" xr:uid="{00000000-0005-0000-0000-000038130000}"/>
    <cellStyle name="Calculation 11 6 3" xfId="5140" xr:uid="{00000000-0005-0000-0000-000039130000}"/>
    <cellStyle name="Calculation 11 6 3 2" xfId="5141" xr:uid="{00000000-0005-0000-0000-00003A130000}"/>
    <cellStyle name="Calculation 11 6 4" xfId="5142" xr:uid="{00000000-0005-0000-0000-00003B130000}"/>
    <cellStyle name="Calculation 11 6 5" xfId="5143" xr:uid="{00000000-0005-0000-0000-00003C130000}"/>
    <cellStyle name="Calculation 11 7" xfId="5144" xr:uid="{00000000-0005-0000-0000-00003D130000}"/>
    <cellStyle name="Calculation 11 7 2" xfId="5145" xr:uid="{00000000-0005-0000-0000-00003E130000}"/>
    <cellStyle name="Calculation 11 7 2 2" xfId="5146" xr:uid="{00000000-0005-0000-0000-00003F130000}"/>
    <cellStyle name="Calculation 11 7 2 3" xfId="5147" xr:uid="{00000000-0005-0000-0000-000040130000}"/>
    <cellStyle name="Calculation 11 7 3" xfId="5148" xr:uid="{00000000-0005-0000-0000-000041130000}"/>
    <cellStyle name="Calculation 11 7 3 2" xfId="5149" xr:uid="{00000000-0005-0000-0000-000042130000}"/>
    <cellStyle name="Calculation 11 7 4" xfId="5150" xr:uid="{00000000-0005-0000-0000-000043130000}"/>
    <cellStyle name="Calculation 11 7 5" xfId="5151" xr:uid="{00000000-0005-0000-0000-000044130000}"/>
    <cellStyle name="Calculation 11 8" xfId="5152" xr:uid="{00000000-0005-0000-0000-000045130000}"/>
    <cellStyle name="Calculation 11 8 2" xfId="5153" xr:uid="{00000000-0005-0000-0000-000046130000}"/>
    <cellStyle name="Calculation 11 8 2 2" xfId="5154" xr:uid="{00000000-0005-0000-0000-000047130000}"/>
    <cellStyle name="Calculation 11 8 2 3" xfId="5155" xr:uid="{00000000-0005-0000-0000-000048130000}"/>
    <cellStyle name="Calculation 11 8 3" xfId="5156" xr:uid="{00000000-0005-0000-0000-000049130000}"/>
    <cellStyle name="Calculation 11 8 3 2" xfId="5157" xr:uid="{00000000-0005-0000-0000-00004A130000}"/>
    <cellStyle name="Calculation 11 8 4" xfId="5158" xr:uid="{00000000-0005-0000-0000-00004B130000}"/>
    <cellStyle name="Calculation 11 8 5" xfId="5159" xr:uid="{00000000-0005-0000-0000-00004C130000}"/>
    <cellStyle name="Calculation 11 9" xfId="5160" xr:uid="{00000000-0005-0000-0000-00004D130000}"/>
    <cellStyle name="Calculation 11 9 2" xfId="5161" xr:uid="{00000000-0005-0000-0000-00004E130000}"/>
    <cellStyle name="Calculation 11 9 2 2" xfId="5162" xr:uid="{00000000-0005-0000-0000-00004F130000}"/>
    <cellStyle name="Calculation 11 9 2 3" xfId="5163" xr:uid="{00000000-0005-0000-0000-000050130000}"/>
    <cellStyle name="Calculation 11 9 3" xfId="5164" xr:uid="{00000000-0005-0000-0000-000051130000}"/>
    <cellStyle name="Calculation 11 9 3 2" xfId="5165" xr:uid="{00000000-0005-0000-0000-000052130000}"/>
    <cellStyle name="Calculation 11 9 4" xfId="5166" xr:uid="{00000000-0005-0000-0000-000053130000}"/>
    <cellStyle name="Calculation 11 9 5" xfId="5167" xr:uid="{00000000-0005-0000-0000-000054130000}"/>
    <cellStyle name="Calculation 12" xfId="5168" xr:uid="{00000000-0005-0000-0000-000055130000}"/>
    <cellStyle name="Calculation 12 10" xfId="5169" xr:uid="{00000000-0005-0000-0000-000056130000}"/>
    <cellStyle name="Calculation 12 10 10" xfId="5170" xr:uid="{00000000-0005-0000-0000-000057130000}"/>
    <cellStyle name="Calculation 12 10 10 2" xfId="5171" xr:uid="{00000000-0005-0000-0000-000058130000}"/>
    <cellStyle name="Calculation 12 10 10 2 2" xfId="5172" xr:uid="{00000000-0005-0000-0000-000059130000}"/>
    <cellStyle name="Calculation 12 10 10 2 3" xfId="5173" xr:uid="{00000000-0005-0000-0000-00005A130000}"/>
    <cellStyle name="Calculation 12 10 10 3" xfId="5174" xr:uid="{00000000-0005-0000-0000-00005B130000}"/>
    <cellStyle name="Calculation 12 10 10 3 2" xfId="5175" xr:uid="{00000000-0005-0000-0000-00005C130000}"/>
    <cellStyle name="Calculation 12 10 10 4" xfId="5176" xr:uid="{00000000-0005-0000-0000-00005D130000}"/>
    <cellStyle name="Calculation 12 10 10 5" xfId="5177" xr:uid="{00000000-0005-0000-0000-00005E130000}"/>
    <cellStyle name="Calculation 12 10 11" xfId="5178" xr:uid="{00000000-0005-0000-0000-00005F130000}"/>
    <cellStyle name="Calculation 12 10 11 2" xfId="5179" xr:uid="{00000000-0005-0000-0000-000060130000}"/>
    <cellStyle name="Calculation 12 10 11 2 2" xfId="5180" xr:uid="{00000000-0005-0000-0000-000061130000}"/>
    <cellStyle name="Calculation 12 10 11 2 3" xfId="5181" xr:uid="{00000000-0005-0000-0000-000062130000}"/>
    <cellStyle name="Calculation 12 10 11 3" xfId="5182" xr:uid="{00000000-0005-0000-0000-000063130000}"/>
    <cellStyle name="Calculation 12 10 11 3 2" xfId="5183" xr:uid="{00000000-0005-0000-0000-000064130000}"/>
    <cellStyle name="Calculation 12 10 11 4" xfId="5184" xr:uid="{00000000-0005-0000-0000-000065130000}"/>
    <cellStyle name="Calculation 12 10 11 5" xfId="5185" xr:uid="{00000000-0005-0000-0000-000066130000}"/>
    <cellStyle name="Calculation 12 10 12" xfId="5186" xr:uid="{00000000-0005-0000-0000-000067130000}"/>
    <cellStyle name="Calculation 12 10 12 2" xfId="5187" xr:uid="{00000000-0005-0000-0000-000068130000}"/>
    <cellStyle name="Calculation 12 10 12 2 2" xfId="5188" xr:uid="{00000000-0005-0000-0000-000069130000}"/>
    <cellStyle name="Calculation 12 10 12 2 3" xfId="5189" xr:uid="{00000000-0005-0000-0000-00006A130000}"/>
    <cellStyle name="Calculation 12 10 12 3" xfId="5190" xr:uid="{00000000-0005-0000-0000-00006B130000}"/>
    <cellStyle name="Calculation 12 10 12 3 2" xfId="5191" xr:uid="{00000000-0005-0000-0000-00006C130000}"/>
    <cellStyle name="Calculation 12 10 12 4" xfId="5192" xr:uid="{00000000-0005-0000-0000-00006D130000}"/>
    <cellStyle name="Calculation 12 10 12 5" xfId="5193" xr:uid="{00000000-0005-0000-0000-00006E130000}"/>
    <cellStyle name="Calculation 12 10 13" xfId="5194" xr:uid="{00000000-0005-0000-0000-00006F130000}"/>
    <cellStyle name="Calculation 12 10 13 2" xfId="5195" xr:uid="{00000000-0005-0000-0000-000070130000}"/>
    <cellStyle name="Calculation 12 10 13 2 2" xfId="5196" xr:uid="{00000000-0005-0000-0000-000071130000}"/>
    <cellStyle name="Calculation 12 10 13 2 3" xfId="5197" xr:uid="{00000000-0005-0000-0000-000072130000}"/>
    <cellStyle name="Calculation 12 10 13 3" xfId="5198" xr:uid="{00000000-0005-0000-0000-000073130000}"/>
    <cellStyle name="Calculation 12 10 13 3 2" xfId="5199" xr:uid="{00000000-0005-0000-0000-000074130000}"/>
    <cellStyle name="Calculation 12 10 13 4" xfId="5200" xr:uid="{00000000-0005-0000-0000-000075130000}"/>
    <cellStyle name="Calculation 12 10 13 5" xfId="5201" xr:uid="{00000000-0005-0000-0000-000076130000}"/>
    <cellStyle name="Calculation 12 10 14" xfId="5202" xr:uid="{00000000-0005-0000-0000-000077130000}"/>
    <cellStyle name="Calculation 12 10 14 2" xfId="5203" xr:uid="{00000000-0005-0000-0000-000078130000}"/>
    <cellStyle name="Calculation 12 10 14 2 2" xfId="5204" xr:uid="{00000000-0005-0000-0000-000079130000}"/>
    <cellStyle name="Calculation 12 10 14 2 3" xfId="5205" xr:uid="{00000000-0005-0000-0000-00007A130000}"/>
    <cellStyle name="Calculation 12 10 14 3" xfId="5206" xr:uid="{00000000-0005-0000-0000-00007B130000}"/>
    <cellStyle name="Calculation 12 10 14 3 2" xfId="5207" xr:uid="{00000000-0005-0000-0000-00007C130000}"/>
    <cellStyle name="Calculation 12 10 14 4" xfId="5208" xr:uid="{00000000-0005-0000-0000-00007D130000}"/>
    <cellStyle name="Calculation 12 10 14 5" xfId="5209" xr:uid="{00000000-0005-0000-0000-00007E130000}"/>
    <cellStyle name="Calculation 12 10 15" xfId="5210" xr:uid="{00000000-0005-0000-0000-00007F130000}"/>
    <cellStyle name="Calculation 12 10 15 2" xfId="5211" xr:uid="{00000000-0005-0000-0000-000080130000}"/>
    <cellStyle name="Calculation 12 10 15 2 2" xfId="5212" xr:uid="{00000000-0005-0000-0000-000081130000}"/>
    <cellStyle name="Calculation 12 10 15 2 3" xfId="5213" xr:uid="{00000000-0005-0000-0000-000082130000}"/>
    <cellStyle name="Calculation 12 10 15 3" xfId="5214" xr:uid="{00000000-0005-0000-0000-000083130000}"/>
    <cellStyle name="Calculation 12 10 15 3 2" xfId="5215" xr:uid="{00000000-0005-0000-0000-000084130000}"/>
    <cellStyle name="Calculation 12 10 15 4" xfId="5216" xr:uid="{00000000-0005-0000-0000-000085130000}"/>
    <cellStyle name="Calculation 12 10 15 5" xfId="5217" xr:uid="{00000000-0005-0000-0000-000086130000}"/>
    <cellStyle name="Calculation 12 10 16" xfId="5218" xr:uid="{00000000-0005-0000-0000-000087130000}"/>
    <cellStyle name="Calculation 12 10 16 2" xfId="5219" xr:uid="{00000000-0005-0000-0000-000088130000}"/>
    <cellStyle name="Calculation 12 10 16 2 2" xfId="5220" xr:uid="{00000000-0005-0000-0000-000089130000}"/>
    <cellStyle name="Calculation 12 10 16 2 3" xfId="5221" xr:uid="{00000000-0005-0000-0000-00008A130000}"/>
    <cellStyle name="Calculation 12 10 16 3" xfId="5222" xr:uid="{00000000-0005-0000-0000-00008B130000}"/>
    <cellStyle name="Calculation 12 10 16 3 2" xfId="5223" xr:uid="{00000000-0005-0000-0000-00008C130000}"/>
    <cellStyle name="Calculation 12 10 16 4" xfId="5224" xr:uid="{00000000-0005-0000-0000-00008D130000}"/>
    <cellStyle name="Calculation 12 10 16 5" xfId="5225" xr:uid="{00000000-0005-0000-0000-00008E130000}"/>
    <cellStyle name="Calculation 12 10 17" xfId="5226" xr:uid="{00000000-0005-0000-0000-00008F130000}"/>
    <cellStyle name="Calculation 12 10 17 2" xfId="5227" xr:uid="{00000000-0005-0000-0000-000090130000}"/>
    <cellStyle name="Calculation 12 10 17 2 2" xfId="5228" xr:uid="{00000000-0005-0000-0000-000091130000}"/>
    <cellStyle name="Calculation 12 10 17 2 3" xfId="5229" xr:uid="{00000000-0005-0000-0000-000092130000}"/>
    <cellStyle name="Calculation 12 10 17 3" xfId="5230" xr:uid="{00000000-0005-0000-0000-000093130000}"/>
    <cellStyle name="Calculation 12 10 17 3 2" xfId="5231" xr:uid="{00000000-0005-0000-0000-000094130000}"/>
    <cellStyle name="Calculation 12 10 17 4" xfId="5232" xr:uid="{00000000-0005-0000-0000-000095130000}"/>
    <cellStyle name="Calculation 12 10 17 5" xfId="5233" xr:uid="{00000000-0005-0000-0000-000096130000}"/>
    <cellStyle name="Calculation 12 10 18" xfId="5234" xr:uid="{00000000-0005-0000-0000-000097130000}"/>
    <cellStyle name="Calculation 12 10 18 2" xfId="5235" xr:uid="{00000000-0005-0000-0000-000098130000}"/>
    <cellStyle name="Calculation 12 10 18 2 2" xfId="5236" xr:uid="{00000000-0005-0000-0000-000099130000}"/>
    <cellStyle name="Calculation 12 10 18 2 3" xfId="5237" xr:uid="{00000000-0005-0000-0000-00009A130000}"/>
    <cellStyle name="Calculation 12 10 18 3" xfId="5238" xr:uid="{00000000-0005-0000-0000-00009B130000}"/>
    <cellStyle name="Calculation 12 10 18 3 2" xfId="5239" xr:uid="{00000000-0005-0000-0000-00009C130000}"/>
    <cellStyle name="Calculation 12 10 18 4" xfId="5240" xr:uid="{00000000-0005-0000-0000-00009D130000}"/>
    <cellStyle name="Calculation 12 10 18 5" xfId="5241" xr:uid="{00000000-0005-0000-0000-00009E130000}"/>
    <cellStyle name="Calculation 12 10 19" xfId="5242" xr:uid="{00000000-0005-0000-0000-00009F130000}"/>
    <cellStyle name="Calculation 12 10 19 2" xfId="5243" xr:uid="{00000000-0005-0000-0000-0000A0130000}"/>
    <cellStyle name="Calculation 12 10 19 2 2" xfId="5244" xr:uid="{00000000-0005-0000-0000-0000A1130000}"/>
    <cellStyle name="Calculation 12 10 19 2 3" xfId="5245" xr:uid="{00000000-0005-0000-0000-0000A2130000}"/>
    <cellStyle name="Calculation 12 10 19 3" xfId="5246" xr:uid="{00000000-0005-0000-0000-0000A3130000}"/>
    <cellStyle name="Calculation 12 10 19 3 2" xfId="5247" xr:uid="{00000000-0005-0000-0000-0000A4130000}"/>
    <cellStyle name="Calculation 12 10 19 4" xfId="5248" xr:uid="{00000000-0005-0000-0000-0000A5130000}"/>
    <cellStyle name="Calculation 12 10 19 5" xfId="5249" xr:uid="{00000000-0005-0000-0000-0000A6130000}"/>
    <cellStyle name="Calculation 12 10 2" xfId="5250" xr:uid="{00000000-0005-0000-0000-0000A7130000}"/>
    <cellStyle name="Calculation 12 10 2 2" xfId="5251" xr:uid="{00000000-0005-0000-0000-0000A8130000}"/>
    <cellStyle name="Calculation 12 10 2 2 2" xfId="5252" xr:uid="{00000000-0005-0000-0000-0000A9130000}"/>
    <cellStyle name="Calculation 12 10 2 2 3" xfId="5253" xr:uid="{00000000-0005-0000-0000-0000AA130000}"/>
    <cellStyle name="Calculation 12 10 2 3" xfId="5254" xr:uid="{00000000-0005-0000-0000-0000AB130000}"/>
    <cellStyle name="Calculation 12 10 2 3 2" xfId="5255" xr:uid="{00000000-0005-0000-0000-0000AC130000}"/>
    <cellStyle name="Calculation 12 10 2 4" xfId="5256" xr:uid="{00000000-0005-0000-0000-0000AD130000}"/>
    <cellStyle name="Calculation 12 10 2 5" xfId="5257" xr:uid="{00000000-0005-0000-0000-0000AE130000}"/>
    <cellStyle name="Calculation 12 10 20" xfId="5258" xr:uid="{00000000-0005-0000-0000-0000AF130000}"/>
    <cellStyle name="Calculation 12 10 20 2" xfId="5259" xr:uid="{00000000-0005-0000-0000-0000B0130000}"/>
    <cellStyle name="Calculation 12 10 20 2 2" xfId="5260" xr:uid="{00000000-0005-0000-0000-0000B1130000}"/>
    <cellStyle name="Calculation 12 10 20 2 3" xfId="5261" xr:uid="{00000000-0005-0000-0000-0000B2130000}"/>
    <cellStyle name="Calculation 12 10 20 3" xfId="5262" xr:uid="{00000000-0005-0000-0000-0000B3130000}"/>
    <cellStyle name="Calculation 12 10 20 4" xfId="5263" xr:uid="{00000000-0005-0000-0000-0000B4130000}"/>
    <cellStyle name="Calculation 12 10 20 5" xfId="5264" xr:uid="{00000000-0005-0000-0000-0000B5130000}"/>
    <cellStyle name="Calculation 12 10 21" xfId="5265" xr:uid="{00000000-0005-0000-0000-0000B6130000}"/>
    <cellStyle name="Calculation 12 10 21 2" xfId="5266" xr:uid="{00000000-0005-0000-0000-0000B7130000}"/>
    <cellStyle name="Calculation 12 10 22" xfId="5267" xr:uid="{00000000-0005-0000-0000-0000B8130000}"/>
    <cellStyle name="Calculation 12 10 22 2" xfId="5268" xr:uid="{00000000-0005-0000-0000-0000B9130000}"/>
    <cellStyle name="Calculation 12 10 3" xfId="5269" xr:uid="{00000000-0005-0000-0000-0000BA130000}"/>
    <cellStyle name="Calculation 12 10 3 2" xfId="5270" xr:uid="{00000000-0005-0000-0000-0000BB130000}"/>
    <cellStyle name="Calculation 12 10 3 2 2" xfId="5271" xr:uid="{00000000-0005-0000-0000-0000BC130000}"/>
    <cellStyle name="Calculation 12 10 3 2 3" xfId="5272" xr:uid="{00000000-0005-0000-0000-0000BD130000}"/>
    <cellStyle name="Calculation 12 10 3 3" xfId="5273" xr:uid="{00000000-0005-0000-0000-0000BE130000}"/>
    <cellStyle name="Calculation 12 10 3 3 2" xfId="5274" xr:uid="{00000000-0005-0000-0000-0000BF130000}"/>
    <cellStyle name="Calculation 12 10 3 4" xfId="5275" xr:uid="{00000000-0005-0000-0000-0000C0130000}"/>
    <cellStyle name="Calculation 12 10 3 5" xfId="5276" xr:uid="{00000000-0005-0000-0000-0000C1130000}"/>
    <cellStyle name="Calculation 12 10 4" xfId="5277" xr:uid="{00000000-0005-0000-0000-0000C2130000}"/>
    <cellStyle name="Calculation 12 10 4 2" xfId="5278" xr:uid="{00000000-0005-0000-0000-0000C3130000}"/>
    <cellStyle name="Calculation 12 10 4 2 2" xfId="5279" xr:uid="{00000000-0005-0000-0000-0000C4130000}"/>
    <cellStyle name="Calculation 12 10 4 2 3" xfId="5280" xr:uid="{00000000-0005-0000-0000-0000C5130000}"/>
    <cellStyle name="Calculation 12 10 4 3" xfId="5281" xr:uid="{00000000-0005-0000-0000-0000C6130000}"/>
    <cellStyle name="Calculation 12 10 4 3 2" xfId="5282" xr:uid="{00000000-0005-0000-0000-0000C7130000}"/>
    <cellStyle name="Calculation 12 10 4 4" xfId="5283" xr:uid="{00000000-0005-0000-0000-0000C8130000}"/>
    <cellStyle name="Calculation 12 10 4 5" xfId="5284" xr:uid="{00000000-0005-0000-0000-0000C9130000}"/>
    <cellStyle name="Calculation 12 10 5" xfId="5285" xr:uid="{00000000-0005-0000-0000-0000CA130000}"/>
    <cellStyle name="Calculation 12 10 5 2" xfId="5286" xr:uid="{00000000-0005-0000-0000-0000CB130000}"/>
    <cellStyle name="Calculation 12 10 5 2 2" xfId="5287" xr:uid="{00000000-0005-0000-0000-0000CC130000}"/>
    <cellStyle name="Calculation 12 10 5 2 3" xfId="5288" xr:uid="{00000000-0005-0000-0000-0000CD130000}"/>
    <cellStyle name="Calculation 12 10 5 3" xfId="5289" xr:uid="{00000000-0005-0000-0000-0000CE130000}"/>
    <cellStyle name="Calculation 12 10 5 3 2" xfId="5290" xr:uid="{00000000-0005-0000-0000-0000CF130000}"/>
    <cellStyle name="Calculation 12 10 5 4" xfId="5291" xr:uid="{00000000-0005-0000-0000-0000D0130000}"/>
    <cellStyle name="Calculation 12 10 5 5" xfId="5292" xr:uid="{00000000-0005-0000-0000-0000D1130000}"/>
    <cellStyle name="Calculation 12 10 6" xfId="5293" xr:uid="{00000000-0005-0000-0000-0000D2130000}"/>
    <cellStyle name="Calculation 12 10 6 2" xfId="5294" xr:uid="{00000000-0005-0000-0000-0000D3130000}"/>
    <cellStyle name="Calculation 12 10 6 2 2" xfId="5295" xr:uid="{00000000-0005-0000-0000-0000D4130000}"/>
    <cellStyle name="Calculation 12 10 6 2 3" xfId="5296" xr:uid="{00000000-0005-0000-0000-0000D5130000}"/>
    <cellStyle name="Calculation 12 10 6 3" xfId="5297" xr:uid="{00000000-0005-0000-0000-0000D6130000}"/>
    <cellStyle name="Calculation 12 10 6 3 2" xfId="5298" xr:uid="{00000000-0005-0000-0000-0000D7130000}"/>
    <cellStyle name="Calculation 12 10 6 4" xfId="5299" xr:uid="{00000000-0005-0000-0000-0000D8130000}"/>
    <cellStyle name="Calculation 12 10 6 5" xfId="5300" xr:uid="{00000000-0005-0000-0000-0000D9130000}"/>
    <cellStyle name="Calculation 12 10 7" xfId="5301" xr:uid="{00000000-0005-0000-0000-0000DA130000}"/>
    <cellStyle name="Calculation 12 10 7 2" xfId="5302" xr:uid="{00000000-0005-0000-0000-0000DB130000}"/>
    <cellStyle name="Calculation 12 10 7 2 2" xfId="5303" xr:uid="{00000000-0005-0000-0000-0000DC130000}"/>
    <cellStyle name="Calculation 12 10 7 2 3" xfId="5304" xr:uid="{00000000-0005-0000-0000-0000DD130000}"/>
    <cellStyle name="Calculation 12 10 7 3" xfId="5305" xr:uid="{00000000-0005-0000-0000-0000DE130000}"/>
    <cellStyle name="Calculation 12 10 7 3 2" xfId="5306" xr:uid="{00000000-0005-0000-0000-0000DF130000}"/>
    <cellStyle name="Calculation 12 10 7 4" xfId="5307" xr:uid="{00000000-0005-0000-0000-0000E0130000}"/>
    <cellStyle name="Calculation 12 10 7 5" xfId="5308" xr:uid="{00000000-0005-0000-0000-0000E1130000}"/>
    <cellStyle name="Calculation 12 10 8" xfId="5309" xr:uid="{00000000-0005-0000-0000-0000E2130000}"/>
    <cellStyle name="Calculation 12 10 8 2" xfId="5310" xr:uid="{00000000-0005-0000-0000-0000E3130000}"/>
    <cellStyle name="Calculation 12 10 8 2 2" xfId="5311" xr:uid="{00000000-0005-0000-0000-0000E4130000}"/>
    <cellStyle name="Calculation 12 10 8 2 3" xfId="5312" xr:uid="{00000000-0005-0000-0000-0000E5130000}"/>
    <cellStyle name="Calculation 12 10 8 3" xfId="5313" xr:uid="{00000000-0005-0000-0000-0000E6130000}"/>
    <cellStyle name="Calculation 12 10 8 3 2" xfId="5314" xr:uid="{00000000-0005-0000-0000-0000E7130000}"/>
    <cellStyle name="Calculation 12 10 8 4" xfId="5315" xr:uid="{00000000-0005-0000-0000-0000E8130000}"/>
    <cellStyle name="Calculation 12 10 8 5" xfId="5316" xr:uid="{00000000-0005-0000-0000-0000E9130000}"/>
    <cellStyle name="Calculation 12 10 9" xfId="5317" xr:uid="{00000000-0005-0000-0000-0000EA130000}"/>
    <cellStyle name="Calculation 12 10 9 2" xfId="5318" xr:uid="{00000000-0005-0000-0000-0000EB130000}"/>
    <cellStyle name="Calculation 12 10 9 2 2" xfId="5319" xr:uid="{00000000-0005-0000-0000-0000EC130000}"/>
    <cellStyle name="Calculation 12 10 9 2 3" xfId="5320" xr:uid="{00000000-0005-0000-0000-0000ED130000}"/>
    <cellStyle name="Calculation 12 10 9 3" xfId="5321" xr:uid="{00000000-0005-0000-0000-0000EE130000}"/>
    <cellStyle name="Calculation 12 10 9 3 2" xfId="5322" xr:uid="{00000000-0005-0000-0000-0000EF130000}"/>
    <cellStyle name="Calculation 12 10 9 4" xfId="5323" xr:uid="{00000000-0005-0000-0000-0000F0130000}"/>
    <cellStyle name="Calculation 12 10 9 5" xfId="5324" xr:uid="{00000000-0005-0000-0000-0000F1130000}"/>
    <cellStyle name="Calculation 12 11" xfId="5325" xr:uid="{00000000-0005-0000-0000-0000F2130000}"/>
    <cellStyle name="Calculation 12 11 10" xfId="5326" xr:uid="{00000000-0005-0000-0000-0000F3130000}"/>
    <cellStyle name="Calculation 12 11 10 2" xfId="5327" xr:uid="{00000000-0005-0000-0000-0000F4130000}"/>
    <cellStyle name="Calculation 12 11 10 2 2" xfId="5328" xr:uid="{00000000-0005-0000-0000-0000F5130000}"/>
    <cellStyle name="Calculation 12 11 10 2 3" xfId="5329" xr:uid="{00000000-0005-0000-0000-0000F6130000}"/>
    <cellStyle name="Calculation 12 11 10 3" xfId="5330" xr:uid="{00000000-0005-0000-0000-0000F7130000}"/>
    <cellStyle name="Calculation 12 11 10 3 2" xfId="5331" xr:uid="{00000000-0005-0000-0000-0000F8130000}"/>
    <cellStyle name="Calculation 12 11 10 4" xfId="5332" xr:uid="{00000000-0005-0000-0000-0000F9130000}"/>
    <cellStyle name="Calculation 12 11 10 5" xfId="5333" xr:uid="{00000000-0005-0000-0000-0000FA130000}"/>
    <cellStyle name="Calculation 12 11 11" xfId="5334" xr:uid="{00000000-0005-0000-0000-0000FB130000}"/>
    <cellStyle name="Calculation 12 11 11 2" xfId="5335" xr:uid="{00000000-0005-0000-0000-0000FC130000}"/>
    <cellStyle name="Calculation 12 11 11 2 2" xfId="5336" xr:uid="{00000000-0005-0000-0000-0000FD130000}"/>
    <cellStyle name="Calculation 12 11 11 2 3" xfId="5337" xr:uid="{00000000-0005-0000-0000-0000FE130000}"/>
    <cellStyle name="Calculation 12 11 11 3" xfId="5338" xr:uid="{00000000-0005-0000-0000-0000FF130000}"/>
    <cellStyle name="Calculation 12 11 11 3 2" xfId="5339" xr:uid="{00000000-0005-0000-0000-000000140000}"/>
    <cellStyle name="Calculation 12 11 11 4" xfId="5340" xr:uid="{00000000-0005-0000-0000-000001140000}"/>
    <cellStyle name="Calculation 12 11 11 5" xfId="5341" xr:uid="{00000000-0005-0000-0000-000002140000}"/>
    <cellStyle name="Calculation 12 11 12" xfId="5342" xr:uid="{00000000-0005-0000-0000-000003140000}"/>
    <cellStyle name="Calculation 12 11 12 2" xfId="5343" xr:uid="{00000000-0005-0000-0000-000004140000}"/>
    <cellStyle name="Calculation 12 11 12 2 2" xfId="5344" xr:uid="{00000000-0005-0000-0000-000005140000}"/>
    <cellStyle name="Calculation 12 11 12 2 3" xfId="5345" xr:uid="{00000000-0005-0000-0000-000006140000}"/>
    <cellStyle name="Calculation 12 11 12 3" xfId="5346" xr:uid="{00000000-0005-0000-0000-000007140000}"/>
    <cellStyle name="Calculation 12 11 12 3 2" xfId="5347" xr:uid="{00000000-0005-0000-0000-000008140000}"/>
    <cellStyle name="Calculation 12 11 12 4" xfId="5348" xr:uid="{00000000-0005-0000-0000-000009140000}"/>
    <cellStyle name="Calculation 12 11 12 5" xfId="5349" xr:uid="{00000000-0005-0000-0000-00000A140000}"/>
    <cellStyle name="Calculation 12 11 13" xfId="5350" xr:uid="{00000000-0005-0000-0000-00000B140000}"/>
    <cellStyle name="Calculation 12 11 13 2" xfId="5351" xr:uid="{00000000-0005-0000-0000-00000C140000}"/>
    <cellStyle name="Calculation 12 11 13 2 2" xfId="5352" xr:uid="{00000000-0005-0000-0000-00000D140000}"/>
    <cellStyle name="Calculation 12 11 13 2 3" xfId="5353" xr:uid="{00000000-0005-0000-0000-00000E140000}"/>
    <cellStyle name="Calculation 12 11 13 3" xfId="5354" xr:uid="{00000000-0005-0000-0000-00000F140000}"/>
    <cellStyle name="Calculation 12 11 13 3 2" xfId="5355" xr:uid="{00000000-0005-0000-0000-000010140000}"/>
    <cellStyle name="Calculation 12 11 13 4" xfId="5356" xr:uid="{00000000-0005-0000-0000-000011140000}"/>
    <cellStyle name="Calculation 12 11 13 5" xfId="5357" xr:uid="{00000000-0005-0000-0000-000012140000}"/>
    <cellStyle name="Calculation 12 11 14" xfId="5358" xr:uid="{00000000-0005-0000-0000-000013140000}"/>
    <cellStyle name="Calculation 12 11 14 2" xfId="5359" xr:uid="{00000000-0005-0000-0000-000014140000}"/>
    <cellStyle name="Calculation 12 11 14 2 2" xfId="5360" xr:uid="{00000000-0005-0000-0000-000015140000}"/>
    <cellStyle name="Calculation 12 11 14 2 3" xfId="5361" xr:uid="{00000000-0005-0000-0000-000016140000}"/>
    <cellStyle name="Calculation 12 11 14 3" xfId="5362" xr:uid="{00000000-0005-0000-0000-000017140000}"/>
    <cellStyle name="Calculation 12 11 14 3 2" xfId="5363" xr:uid="{00000000-0005-0000-0000-000018140000}"/>
    <cellStyle name="Calculation 12 11 14 4" xfId="5364" xr:uid="{00000000-0005-0000-0000-000019140000}"/>
    <cellStyle name="Calculation 12 11 14 5" xfId="5365" xr:uid="{00000000-0005-0000-0000-00001A140000}"/>
    <cellStyle name="Calculation 12 11 15" xfId="5366" xr:uid="{00000000-0005-0000-0000-00001B140000}"/>
    <cellStyle name="Calculation 12 11 15 2" xfId="5367" xr:uid="{00000000-0005-0000-0000-00001C140000}"/>
    <cellStyle name="Calculation 12 11 15 2 2" xfId="5368" xr:uid="{00000000-0005-0000-0000-00001D140000}"/>
    <cellStyle name="Calculation 12 11 15 2 3" xfId="5369" xr:uid="{00000000-0005-0000-0000-00001E140000}"/>
    <cellStyle name="Calculation 12 11 15 3" xfId="5370" xr:uid="{00000000-0005-0000-0000-00001F140000}"/>
    <cellStyle name="Calculation 12 11 15 3 2" xfId="5371" xr:uid="{00000000-0005-0000-0000-000020140000}"/>
    <cellStyle name="Calculation 12 11 15 4" xfId="5372" xr:uid="{00000000-0005-0000-0000-000021140000}"/>
    <cellStyle name="Calculation 12 11 15 5" xfId="5373" xr:uid="{00000000-0005-0000-0000-000022140000}"/>
    <cellStyle name="Calculation 12 11 16" xfId="5374" xr:uid="{00000000-0005-0000-0000-000023140000}"/>
    <cellStyle name="Calculation 12 11 16 2" xfId="5375" xr:uid="{00000000-0005-0000-0000-000024140000}"/>
    <cellStyle name="Calculation 12 11 16 2 2" xfId="5376" xr:uid="{00000000-0005-0000-0000-000025140000}"/>
    <cellStyle name="Calculation 12 11 16 2 3" xfId="5377" xr:uid="{00000000-0005-0000-0000-000026140000}"/>
    <cellStyle name="Calculation 12 11 16 3" xfId="5378" xr:uid="{00000000-0005-0000-0000-000027140000}"/>
    <cellStyle name="Calculation 12 11 16 3 2" xfId="5379" xr:uid="{00000000-0005-0000-0000-000028140000}"/>
    <cellStyle name="Calculation 12 11 16 4" xfId="5380" xr:uid="{00000000-0005-0000-0000-000029140000}"/>
    <cellStyle name="Calculation 12 11 16 5" xfId="5381" xr:uid="{00000000-0005-0000-0000-00002A140000}"/>
    <cellStyle name="Calculation 12 11 17" xfId="5382" xr:uid="{00000000-0005-0000-0000-00002B140000}"/>
    <cellStyle name="Calculation 12 11 17 2" xfId="5383" xr:uid="{00000000-0005-0000-0000-00002C140000}"/>
    <cellStyle name="Calculation 12 11 17 2 2" xfId="5384" xr:uid="{00000000-0005-0000-0000-00002D140000}"/>
    <cellStyle name="Calculation 12 11 17 2 3" xfId="5385" xr:uid="{00000000-0005-0000-0000-00002E140000}"/>
    <cellStyle name="Calculation 12 11 17 3" xfId="5386" xr:uid="{00000000-0005-0000-0000-00002F140000}"/>
    <cellStyle name="Calculation 12 11 17 3 2" xfId="5387" xr:uid="{00000000-0005-0000-0000-000030140000}"/>
    <cellStyle name="Calculation 12 11 17 4" xfId="5388" xr:uid="{00000000-0005-0000-0000-000031140000}"/>
    <cellStyle name="Calculation 12 11 17 5" xfId="5389" xr:uid="{00000000-0005-0000-0000-000032140000}"/>
    <cellStyle name="Calculation 12 11 18" xfId="5390" xr:uid="{00000000-0005-0000-0000-000033140000}"/>
    <cellStyle name="Calculation 12 11 18 2" xfId="5391" xr:uid="{00000000-0005-0000-0000-000034140000}"/>
    <cellStyle name="Calculation 12 11 18 2 2" xfId="5392" xr:uid="{00000000-0005-0000-0000-000035140000}"/>
    <cellStyle name="Calculation 12 11 18 2 3" xfId="5393" xr:uid="{00000000-0005-0000-0000-000036140000}"/>
    <cellStyle name="Calculation 12 11 18 3" xfId="5394" xr:uid="{00000000-0005-0000-0000-000037140000}"/>
    <cellStyle name="Calculation 12 11 18 3 2" xfId="5395" xr:uid="{00000000-0005-0000-0000-000038140000}"/>
    <cellStyle name="Calculation 12 11 18 4" xfId="5396" xr:uid="{00000000-0005-0000-0000-000039140000}"/>
    <cellStyle name="Calculation 12 11 18 5" xfId="5397" xr:uid="{00000000-0005-0000-0000-00003A140000}"/>
    <cellStyle name="Calculation 12 11 19" xfId="5398" xr:uid="{00000000-0005-0000-0000-00003B140000}"/>
    <cellStyle name="Calculation 12 11 19 2" xfId="5399" xr:uid="{00000000-0005-0000-0000-00003C140000}"/>
    <cellStyle name="Calculation 12 11 19 2 2" xfId="5400" xr:uid="{00000000-0005-0000-0000-00003D140000}"/>
    <cellStyle name="Calculation 12 11 19 2 3" xfId="5401" xr:uid="{00000000-0005-0000-0000-00003E140000}"/>
    <cellStyle name="Calculation 12 11 19 3" xfId="5402" xr:uid="{00000000-0005-0000-0000-00003F140000}"/>
    <cellStyle name="Calculation 12 11 19 3 2" xfId="5403" xr:uid="{00000000-0005-0000-0000-000040140000}"/>
    <cellStyle name="Calculation 12 11 19 4" xfId="5404" xr:uid="{00000000-0005-0000-0000-000041140000}"/>
    <cellStyle name="Calculation 12 11 19 5" xfId="5405" xr:uid="{00000000-0005-0000-0000-000042140000}"/>
    <cellStyle name="Calculation 12 11 2" xfId="5406" xr:uid="{00000000-0005-0000-0000-000043140000}"/>
    <cellStyle name="Calculation 12 11 2 2" xfId="5407" xr:uid="{00000000-0005-0000-0000-000044140000}"/>
    <cellStyle name="Calculation 12 11 2 2 2" xfId="5408" xr:uid="{00000000-0005-0000-0000-000045140000}"/>
    <cellStyle name="Calculation 12 11 2 2 3" xfId="5409" xr:uid="{00000000-0005-0000-0000-000046140000}"/>
    <cellStyle name="Calculation 12 11 2 3" xfId="5410" xr:uid="{00000000-0005-0000-0000-000047140000}"/>
    <cellStyle name="Calculation 12 11 2 3 2" xfId="5411" xr:uid="{00000000-0005-0000-0000-000048140000}"/>
    <cellStyle name="Calculation 12 11 2 4" xfId="5412" xr:uid="{00000000-0005-0000-0000-000049140000}"/>
    <cellStyle name="Calculation 12 11 2 5" xfId="5413" xr:uid="{00000000-0005-0000-0000-00004A140000}"/>
    <cellStyle name="Calculation 12 11 20" xfId="5414" xr:uid="{00000000-0005-0000-0000-00004B140000}"/>
    <cellStyle name="Calculation 12 11 20 2" xfId="5415" xr:uid="{00000000-0005-0000-0000-00004C140000}"/>
    <cellStyle name="Calculation 12 11 20 2 2" xfId="5416" xr:uid="{00000000-0005-0000-0000-00004D140000}"/>
    <cellStyle name="Calculation 12 11 20 2 3" xfId="5417" xr:uid="{00000000-0005-0000-0000-00004E140000}"/>
    <cellStyle name="Calculation 12 11 20 3" xfId="5418" xr:uid="{00000000-0005-0000-0000-00004F140000}"/>
    <cellStyle name="Calculation 12 11 20 4" xfId="5419" xr:uid="{00000000-0005-0000-0000-000050140000}"/>
    <cellStyle name="Calculation 12 11 20 5" xfId="5420" xr:uid="{00000000-0005-0000-0000-000051140000}"/>
    <cellStyle name="Calculation 12 11 21" xfId="5421" xr:uid="{00000000-0005-0000-0000-000052140000}"/>
    <cellStyle name="Calculation 12 11 21 2" xfId="5422" xr:uid="{00000000-0005-0000-0000-000053140000}"/>
    <cellStyle name="Calculation 12 11 22" xfId="5423" xr:uid="{00000000-0005-0000-0000-000054140000}"/>
    <cellStyle name="Calculation 12 11 22 2" xfId="5424" xr:uid="{00000000-0005-0000-0000-000055140000}"/>
    <cellStyle name="Calculation 12 11 3" xfId="5425" xr:uid="{00000000-0005-0000-0000-000056140000}"/>
    <cellStyle name="Calculation 12 11 3 2" xfId="5426" xr:uid="{00000000-0005-0000-0000-000057140000}"/>
    <cellStyle name="Calculation 12 11 3 2 2" xfId="5427" xr:uid="{00000000-0005-0000-0000-000058140000}"/>
    <cellStyle name="Calculation 12 11 3 2 3" xfId="5428" xr:uid="{00000000-0005-0000-0000-000059140000}"/>
    <cellStyle name="Calculation 12 11 3 3" xfId="5429" xr:uid="{00000000-0005-0000-0000-00005A140000}"/>
    <cellStyle name="Calculation 12 11 3 3 2" xfId="5430" xr:uid="{00000000-0005-0000-0000-00005B140000}"/>
    <cellStyle name="Calculation 12 11 3 4" xfId="5431" xr:uid="{00000000-0005-0000-0000-00005C140000}"/>
    <cellStyle name="Calculation 12 11 3 5" xfId="5432" xr:uid="{00000000-0005-0000-0000-00005D140000}"/>
    <cellStyle name="Calculation 12 11 4" xfId="5433" xr:uid="{00000000-0005-0000-0000-00005E140000}"/>
    <cellStyle name="Calculation 12 11 4 2" xfId="5434" xr:uid="{00000000-0005-0000-0000-00005F140000}"/>
    <cellStyle name="Calculation 12 11 4 2 2" xfId="5435" xr:uid="{00000000-0005-0000-0000-000060140000}"/>
    <cellStyle name="Calculation 12 11 4 2 3" xfId="5436" xr:uid="{00000000-0005-0000-0000-000061140000}"/>
    <cellStyle name="Calculation 12 11 4 3" xfId="5437" xr:uid="{00000000-0005-0000-0000-000062140000}"/>
    <cellStyle name="Calculation 12 11 4 3 2" xfId="5438" xr:uid="{00000000-0005-0000-0000-000063140000}"/>
    <cellStyle name="Calculation 12 11 4 4" xfId="5439" xr:uid="{00000000-0005-0000-0000-000064140000}"/>
    <cellStyle name="Calculation 12 11 4 5" xfId="5440" xr:uid="{00000000-0005-0000-0000-000065140000}"/>
    <cellStyle name="Calculation 12 11 5" xfId="5441" xr:uid="{00000000-0005-0000-0000-000066140000}"/>
    <cellStyle name="Calculation 12 11 5 2" xfId="5442" xr:uid="{00000000-0005-0000-0000-000067140000}"/>
    <cellStyle name="Calculation 12 11 5 2 2" xfId="5443" xr:uid="{00000000-0005-0000-0000-000068140000}"/>
    <cellStyle name="Calculation 12 11 5 2 3" xfId="5444" xr:uid="{00000000-0005-0000-0000-000069140000}"/>
    <cellStyle name="Calculation 12 11 5 3" xfId="5445" xr:uid="{00000000-0005-0000-0000-00006A140000}"/>
    <cellStyle name="Calculation 12 11 5 3 2" xfId="5446" xr:uid="{00000000-0005-0000-0000-00006B140000}"/>
    <cellStyle name="Calculation 12 11 5 4" xfId="5447" xr:uid="{00000000-0005-0000-0000-00006C140000}"/>
    <cellStyle name="Calculation 12 11 5 5" xfId="5448" xr:uid="{00000000-0005-0000-0000-00006D140000}"/>
    <cellStyle name="Calculation 12 11 6" xfId="5449" xr:uid="{00000000-0005-0000-0000-00006E140000}"/>
    <cellStyle name="Calculation 12 11 6 2" xfId="5450" xr:uid="{00000000-0005-0000-0000-00006F140000}"/>
    <cellStyle name="Calculation 12 11 6 2 2" xfId="5451" xr:uid="{00000000-0005-0000-0000-000070140000}"/>
    <cellStyle name="Calculation 12 11 6 2 3" xfId="5452" xr:uid="{00000000-0005-0000-0000-000071140000}"/>
    <cellStyle name="Calculation 12 11 6 3" xfId="5453" xr:uid="{00000000-0005-0000-0000-000072140000}"/>
    <cellStyle name="Calculation 12 11 6 3 2" xfId="5454" xr:uid="{00000000-0005-0000-0000-000073140000}"/>
    <cellStyle name="Calculation 12 11 6 4" xfId="5455" xr:uid="{00000000-0005-0000-0000-000074140000}"/>
    <cellStyle name="Calculation 12 11 6 5" xfId="5456" xr:uid="{00000000-0005-0000-0000-000075140000}"/>
    <cellStyle name="Calculation 12 11 7" xfId="5457" xr:uid="{00000000-0005-0000-0000-000076140000}"/>
    <cellStyle name="Calculation 12 11 7 2" xfId="5458" xr:uid="{00000000-0005-0000-0000-000077140000}"/>
    <cellStyle name="Calculation 12 11 7 2 2" xfId="5459" xr:uid="{00000000-0005-0000-0000-000078140000}"/>
    <cellStyle name="Calculation 12 11 7 2 3" xfId="5460" xr:uid="{00000000-0005-0000-0000-000079140000}"/>
    <cellStyle name="Calculation 12 11 7 3" xfId="5461" xr:uid="{00000000-0005-0000-0000-00007A140000}"/>
    <cellStyle name="Calculation 12 11 7 3 2" xfId="5462" xr:uid="{00000000-0005-0000-0000-00007B140000}"/>
    <cellStyle name="Calculation 12 11 7 4" xfId="5463" xr:uid="{00000000-0005-0000-0000-00007C140000}"/>
    <cellStyle name="Calculation 12 11 7 5" xfId="5464" xr:uid="{00000000-0005-0000-0000-00007D140000}"/>
    <cellStyle name="Calculation 12 11 8" xfId="5465" xr:uid="{00000000-0005-0000-0000-00007E140000}"/>
    <cellStyle name="Calculation 12 11 8 2" xfId="5466" xr:uid="{00000000-0005-0000-0000-00007F140000}"/>
    <cellStyle name="Calculation 12 11 8 2 2" xfId="5467" xr:uid="{00000000-0005-0000-0000-000080140000}"/>
    <cellStyle name="Calculation 12 11 8 2 3" xfId="5468" xr:uid="{00000000-0005-0000-0000-000081140000}"/>
    <cellStyle name="Calculation 12 11 8 3" xfId="5469" xr:uid="{00000000-0005-0000-0000-000082140000}"/>
    <cellStyle name="Calculation 12 11 8 3 2" xfId="5470" xr:uid="{00000000-0005-0000-0000-000083140000}"/>
    <cellStyle name="Calculation 12 11 8 4" xfId="5471" xr:uid="{00000000-0005-0000-0000-000084140000}"/>
    <cellStyle name="Calculation 12 11 8 5" xfId="5472" xr:uid="{00000000-0005-0000-0000-000085140000}"/>
    <cellStyle name="Calculation 12 11 9" xfId="5473" xr:uid="{00000000-0005-0000-0000-000086140000}"/>
    <cellStyle name="Calculation 12 11 9 2" xfId="5474" xr:uid="{00000000-0005-0000-0000-000087140000}"/>
    <cellStyle name="Calculation 12 11 9 2 2" xfId="5475" xr:uid="{00000000-0005-0000-0000-000088140000}"/>
    <cellStyle name="Calculation 12 11 9 2 3" xfId="5476" xr:uid="{00000000-0005-0000-0000-000089140000}"/>
    <cellStyle name="Calculation 12 11 9 3" xfId="5477" xr:uid="{00000000-0005-0000-0000-00008A140000}"/>
    <cellStyle name="Calculation 12 11 9 3 2" xfId="5478" xr:uid="{00000000-0005-0000-0000-00008B140000}"/>
    <cellStyle name="Calculation 12 11 9 4" xfId="5479" xr:uid="{00000000-0005-0000-0000-00008C140000}"/>
    <cellStyle name="Calculation 12 11 9 5" xfId="5480" xr:uid="{00000000-0005-0000-0000-00008D140000}"/>
    <cellStyle name="Calculation 12 12" xfId="5481" xr:uid="{00000000-0005-0000-0000-00008E140000}"/>
    <cellStyle name="Calculation 12 12 10" xfId="5482" xr:uid="{00000000-0005-0000-0000-00008F140000}"/>
    <cellStyle name="Calculation 12 12 10 2" xfId="5483" xr:uid="{00000000-0005-0000-0000-000090140000}"/>
    <cellStyle name="Calculation 12 12 10 2 2" xfId="5484" xr:uid="{00000000-0005-0000-0000-000091140000}"/>
    <cellStyle name="Calculation 12 12 10 2 3" xfId="5485" xr:uid="{00000000-0005-0000-0000-000092140000}"/>
    <cellStyle name="Calculation 12 12 10 3" xfId="5486" xr:uid="{00000000-0005-0000-0000-000093140000}"/>
    <cellStyle name="Calculation 12 12 10 3 2" xfId="5487" xr:uid="{00000000-0005-0000-0000-000094140000}"/>
    <cellStyle name="Calculation 12 12 10 4" xfId="5488" xr:uid="{00000000-0005-0000-0000-000095140000}"/>
    <cellStyle name="Calculation 12 12 10 5" xfId="5489" xr:uid="{00000000-0005-0000-0000-000096140000}"/>
    <cellStyle name="Calculation 12 12 11" xfId="5490" xr:uid="{00000000-0005-0000-0000-000097140000}"/>
    <cellStyle name="Calculation 12 12 11 2" xfId="5491" xr:uid="{00000000-0005-0000-0000-000098140000}"/>
    <cellStyle name="Calculation 12 12 11 2 2" xfId="5492" xr:uid="{00000000-0005-0000-0000-000099140000}"/>
    <cellStyle name="Calculation 12 12 11 2 3" xfId="5493" xr:uid="{00000000-0005-0000-0000-00009A140000}"/>
    <cellStyle name="Calculation 12 12 11 3" xfId="5494" xr:uid="{00000000-0005-0000-0000-00009B140000}"/>
    <cellStyle name="Calculation 12 12 11 3 2" xfId="5495" xr:uid="{00000000-0005-0000-0000-00009C140000}"/>
    <cellStyle name="Calculation 12 12 11 4" xfId="5496" xr:uid="{00000000-0005-0000-0000-00009D140000}"/>
    <cellStyle name="Calculation 12 12 11 5" xfId="5497" xr:uid="{00000000-0005-0000-0000-00009E140000}"/>
    <cellStyle name="Calculation 12 12 12" xfId="5498" xr:uid="{00000000-0005-0000-0000-00009F140000}"/>
    <cellStyle name="Calculation 12 12 12 2" xfId="5499" xr:uid="{00000000-0005-0000-0000-0000A0140000}"/>
    <cellStyle name="Calculation 12 12 12 2 2" xfId="5500" xr:uid="{00000000-0005-0000-0000-0000A1140000}"/>
    <cellStyle name="Calculation 12 12 12 2 3" xfId="5501" xr:uid="{00000000-0005-0000-0000-0000A2140000}"/>
    <cellStyle name="Calculation 12 12 12 3" xfId="5502" xr:uid="{00000000-0005-0000-0000-0000A3140000}"/>
    <cellStyle name="Calculation 12 12 12 3 2" xfId="5503" xr:uid="{00000000-0005-0000-0000-0000A4140000}"/>
    <cellStyle name="Calculation 12 12 12 4" xfId="5504" xr:uid="{00000000-0005-0000-0000-0000A5140000}"/>
    <cellStyle name="Calculation 12 12 12 5" xfId="5505" xr:uid="{00000000-0005-0000-0000-0000A6140000}"/>
    <cellStyle name="Calculation 12 12 13" xfId="5506" xr:uid="{00000000-0005-0000-0000-0000A7140000}"/>
    <cellStyle name="Calculation 12 12 13 2" xfId="5507" xr:uid="{00000000-0005-0000-0000-0000A8140000}"/>
    <cellStyle name="Calculation 12 12 13 2 2" xfId="5508" xr:uid="{00000000-0005-0000-0000-0000A9140000}"/>
    <cellStyle name="Calculation 12 12 13 2 3" xfId="5509" xr:uid="{00000000-0005-0000-0000-0000AA140000}"/>
    <cellStyle name="Calculation 12 12 13 3" xfId="5510" xr:uid="{00000000-0005-0000-0000-0000AB140000}"/>
    <cellStyle name="Calculation 12 12 13 3 2" xfId="5511" xr:uid="{00000000-0005-0000-0000-0000AC140000}"/>
    <cellStyle name="Calculation 12 12 13 4" xfId="5512" xr:uid="{00000000-0005-0000-0000-0000AD140000}"/>
    <cellStyle name="Calculation 12 12 13 5" xfId="5513" xr:uid="{00000000-0005-0000-0000-0000AE140000}"/>
    <cellStyle name="Calculation 12 12 14" xfId="5514" xr:uid="{00000000-0005-0000-0000-0000AF140000}"/>
    <cellStyle name="Calculation 12 12 14 2" xfId="5515" xr:uid="{00000000-0005-0000-0000-0000B0140000}"/>
    <cellStyle name="Calculation 12 12 14 2 2" xfId="5516" xr:uid="{00000000-0005-0000-0000-0000B1140000}"/>
    <cellStyle name="Calculation 12 12 14 2 3" xfId="5517" xr:uid="{00000000-0005-0000-0000-0000B2140000}"/>
    <cellStyle name="Calculation 12 12 14 3" xfId="5518" xr:uid="{00000000-0005-0000-0000-0000B3140000}"/>
    <cellStyle name="Calculation 12 12 14 3 2" xfId="5519" xr:uid="{00000000-0005-0000-0000-0000B4140000}"/>
    <cellStyle name="Calculation 12 12 14 4" xfId="5520" xr:uid="{00000000-0005-0000-0000-0000B5140000}"/>
    <cellStyle name="Calculation 12 12 14 5" xfId="5521" xr:uid="{00000000-0005-0000-0000-0000B6140000}"/>
    <cellStyle name="Calculation 12 12 15" xfId="5522" xr:uid="{00000000-0005-0000-0000-0000B7140000}"/>
    <cellStyle name="Calculation 12 12 15 2" xfId="5523" xr:uid="{00000000-0005-0000-0000-0000B8140000}"/>
    <cellStyle name="Calculation 12 12 15 2 2" xfId="5524" xr:uid="{00000000-0005-0000-0000-0000B9140000}"/>
    <cellStyle name="Calculation 12 12 15 2 3" xfId="5525" xr:uid="{00000000-0005-0000-0000-0000BA140000}"/>
    <cellStyle name="Calculation 12 12 15 3" xfId="5526" xr:uid="{00000000-0005-0000-0000-0000BB140000}"/>
    <cellStyle name="Calculation 12 12 15 3 2" xfId="5527" xr:uid="{00000000-0005-0000-0000-0000BC140000}"/>
    <cellStyle name="Calculation 12 12 15 4" xfId="5528" xr:uid="{00000000-0005-0000-0000-0000BD140000}"/>
    <cellStyle name="Calculation 12 12 15 5" xfId="5529" xr:uid="{00000000-0005-0000-0000-0000BE140000}"/>
    <cellStyle name="Calculation 12 12 16" xfId="5530" xr:uid="{00000000-0005-0000-0000-0000BF140000}"/>
    <cellStyle name="Calculation 12 12 16 2" xfId="5531" xr:uid="{00000000-0005-0000-0000-0000C0140000}"/>
    <cellStyle name="Calculation 12 12 16 2 2" xfId="5532" xr:uid="{00000000-0005-0000-0000-0000C1140000}"/>
    <cellStyle name="Calculation 12 12 16 2 3" xfId="5533" xr:uid="{00000000-0005-0000-0000-0000C2140000}"/>
    <cellStyle name="Calculation 12 12 16 3" xfId="5534" xr:uid="{00000000-0005-0000-0000-0000C3140000}"/>
    <cellStyle name="Calculation 12 12 16 3 2" xfId="5535" xr:uid="{00000000-0005-0000-0000-0000C4140000}"/>
    <cellStyle name="Calculation 12 12 16 4" xfId="5536" xr:uid="{00000000-0005-0000-0000-0000C5140000}"/>
    <cellStyle name="Calculation 12 12 16 5" xfId="5537" xr:uid="{00000000-0005-0000-0000-0000C6140000}"/>
    <cellStyle name="Calculation 12 12 17" xfId="5538" xr:uid="{00000000-0005-0000-0000-0000C7140000}"/>
    <cellStyle name="Calculation 12 12 17 2" xfId="5539" xr:uid="{00000000-0005-0000-0000-0000C8140000}"/>
    <cellStyle name="Calculation 12 12 17 2 2" xfId="5540" xr:uid="{00000000-0005-0000-0000-0000C9140000}"/>
    <cellStyle name="Calculation 12 12 17 2 3" xfId="5541" xr:uid="{00000000-0005-0000-0000-0000CA140000}"/>
    <cellStyle name="Calculation 12 12 17 3" xfId="5542" xr:uid="{00000000-0005-0000-0000-0000CB140000}"/>
    <cellStyle name="Calculation 12 12 17 3 2" xfId="5543" xr:uid="{00000000-0005-0000-0000-0000CC140000}"/>
    <cellStyle name="Calculation 12 12 17 4" xfId="5544" xr:uid="{00000000-0005-0000-0000-0000CD140000}"/>
    <cellStyle name="Calculation 12 12 17 5" xfId="5545" xr:uid="{00000000-0005-0000-0000-0000CE140000}"/>
    <cellStyle name="Calculation 12 12 18" xfId="5546" xr:uid="{00000000-0005-0000-0000-0000CF140000}"/>
    <cellStyle name="Calculation 12 12 18 2" xfId="5547" xr:uid="{00000000-0005-0000-0000-0000D0140000}"/>
    <cellStyle name="Calculation 12 12 18 2 2" xfId="5548" xr:uid="{00000000-0005-0000-0000-0000D1140000}"/>
    <cellStyle name="Calculation 12 12 18 2 3" xfId="5549" xr:uid="{00000000-0005-0000-0000-0000D2140000}"/>
    <cellStyle name="Calculation 12 12 18 3" xfId="5550" xr:uid="{00000000-0005-0000-0000-0000D3140000}"/>
    <cellStyle name="Calculation 12 12 18 3 2" xfId="5551" xr:uid="{00000000-0005-0000-0000-0000D4140000}"/>
    <cellStyle name="Calculation 12 12 18 4" xfId="5552" xr:uid="{00000000-0005-0000-0000-0000D5140000}"/>
    <cellStyle name="Calculation 12 12 18 5" xfId="5553" xr:uid="{00000000-0005-0000-0000-0000D6140000}"/>
    <cellStyle name="Calculation 12 12 19" xfId="5554" xr:uid="{00000000-0005-0000-0000-0000D7140000}"/>
    <cellStyle name="Calculation 12 12 19 2" xfId="5555" xr:uid="{00000000-0005-0000-0000-0000D8140000}"/>
    <cellStyle name="Calculation 12 12 19 2 2" xfId="5556" xr:uid="{00000000-0005-0000-0000-0000D9140000}"/>
    <cellStyle name="Calculation 12 12 19 2 3" xfId="5557" xr:uid="{00000000-0005-0000-0000-0000DA140000}"/>
    <cellStyle name="Calculation 12 12 19 3" xfId="5558" xr:uid="{00000000-0005-0000-0000-0000DB140000}"/>
    <cellStyle name="Calculation 12 12 19 3 2" xfId="5559" xr:uid="{00000000-0005-0000-0000-0000DC140000}"/>
    <cellStyle name="Calculation 12 12 19 4" xfId="5560" xr:uid="{00000000-0005-0000-0000-0000DD140000}"/>
    <cellStyle name="Calculation 12 12 19 5" xfId="5561" xr:uid="{00000000-0005-0000-0000-0000DE140000}"/>
    <cellStyle name="Calculation 12 12 2" xfId="5562" xr:uid="{00000000-0005-0000-0000-0000DF140000}"/>
    <cellStyle name="Calculation 12 12 2 2" xfId="5563" xr:uid="{00000000-0005-0000-0000-0000E0140000}"/>
    <cellStyle name="Calculation 12 12 2 2 2" xfId="5564" xr:uid="{00000000-0005-0000-0000-0000E1140000}"/>
    <cellStyle name="Calculation 12 12 2 2 3" xfId="5565" xr:uid="{00000000-0005-0000-0000-0000E2140000}"/>
    <cellStyle name="Calculation 12 12 2 3" xfId="5566" xr:uid="{00000000-0005-0000-0000-0000E3140000}"/>
    <cellStyle name="Calculation 12 12 2 3 2" xfId="5567" xr:uid="{00000000-0005-0000-0000-0000E4140000}"/>
    <cellStyle name="Calculation 12 12 2 4" xfId="5568" xr:uid="{00000000-0005-0000-0000-0000E5140000}"/>
    <cellStyle name="Calculation 12 12 2 5" xfId="5569" xr:uid="{00000000-0005-0000-0000-0000E6140000}"/>
    <cellStyle name="Calculation 12 12 20" xfId="5570" xr:uid="{00000000-0005-0000-0000-0000E7140000}"/>
    <cellStyle name="Calculation 12 12 20 2" xfId="5571" xr:uid="{00000000-0005-0000-0000-0000E8140000}"/>
    <cellStyle name="Calculation 12 12 20 2 2" xfId="5572" xr:uid="{00000000-0005-0000-0000-0000E9140000}"/>
    <cellStyle name="Calculation 12 12 20 2 3" xfId="5573" xr:uid="{00000000-0005-0000-0000-0000EA140000}"/>
    <cellStyle name="Calculation 12 12 20 3" xfId="5574" xr:uid="{00000000-0005-0000-0000-0000EB140000}"/>
    <cellStyle name="Calculation 12 12 20 4" xfId="5575" xr:uid="{00000000-0005-0000-0000-0000EC140000}"/>
    <cellStyle name="Calculation 12 12 20 5" xfId="5576" xr:uid="{00000000-0005-0000-0000-0000ED140000}"/>
    <cellStyle name="Calculation 12 12 21" xfId="5577" xr:uid="{00000000-0005-0000-0000-0000EE140000}"/>
    <cellStyle name="Calculation 12 12 21 2" xfId="5578" xr:uid="{00000000-0005-0000-0000-0000EF140000}"/>
    <cellStyle name="Calculation 12 12 22" xfId="5579" xr:uid="{00000000-0005-0000-0000-0000F0140000}"/>
    <cellStyle name="Calculation 12 12 22 2" xfId="5580" xr:uid="{00000000-0005-0000-0000-0000F1140000}"/>
    <cellStyle name="Calculation 12 12 3" xfId="5581" xr:uid="{00000000-0005-0000-0000-0000F2140000}"/>
    <cellStyle name="Calculation 12 12 3 2" xfId="5582" xr:uid="{00000000-0005-0000-0000-0000F3140000}"/>
    <cellStyle name="Calculation 12 12 3 2 2" xfId="5583" xr:uid="{00000000-0005-0000-0000-0000F4140000}"/>
    <cellStyle name="Calculation 12 12 3 2 3" xfId="5584" xr:uid="{00000000-0005-0000-0000-0000F5140000}"/>
    <cellStyle name="Calculation 12 12 3 3" xfId="5585" xr:uid="{00000000-0005-0000-0000-0000F6140000}"/>
    <cellStyle name="Calculation 12 12 3 3 2" xfId="5586" xr:uid="{00000000-0005-0000-0000-0000F7140000}"/>
    <cellStyle name="Calculation 12 12 3 4" xfId="5587" xr:uid="{00000000-0005-0000-0000-0000F8140000}"/>
    <cellStyle name="Calculation 12 12 3 5" xfId="5588" xr:uid="{00000000-0005-0000-0000-0000F9140000}"/>
    <cellStyle name="Calculation 12 12 4" xfId="5589" xr:uid="{00000000-0005-0000-0000-0000FA140000}"/>
    <cellStyle name="Calculation 12 12 4 2" xfId="5590" xr:uid="{00000000-0005-0000-0000-0000FB140000}"/>
    <cellStyle name="Calculation 12 12 4 2 2" xfId="5591" xr:uid="{00000000-0005-0000-0000-0000FC140000}"/>
    <cellStyle name="Calculation 12 12 4 2 3" xfId="5592" xr:uid="{00000000-0005-0000-0000-0000FD140000}"/>
    <cellStyle name="Calculation 12 12 4 3" xfId="5593" xr:uid="{00000000-0005-0000-0000-0000FE140000}"/>
    <cellStyle name="Calculation 12 12 4 3 2" xfId="5594" xr:uid="{00000000-0005-0000-0000-0000FF140000}"/>
    <cellStyle name="Calculation 12 12 4 4" xfId="5595" xr:uid="{00000000-0005-0000-0000-000000150000}"/>
    <cellStyle name="Calculation 12 12 4 5" xfId="5596" xr:uid="{00000000-0005-0000-0000-000001150000}"/>
    <cellStyle name="Calculation 12 12 5" xfId="5597" xr:uid="{00000000-0005-0000-0000-000002150000}"/>
    <cellStyle name="Calculation 12 12 5 2" xfId="5598" xr:uid="{00000000-0005-0000-0000-000003150000}"/>
    <cellStyle name="Calculation 12 12 5 2 2" xfId="5599" xr:uid="{00000000-0005-0000-0000-000004150000}"/>
    <cellStyle name="Calculation 12 12 5 2 3" xfId="5600" xr:uid="{00000000-0005-0000-0000-000005150000}"/>
    <cellStyle name="Calculation 12 12 5 3" xfId="5601" xr:uid="{00000000-0005-0000-0000-000006150000}"/>
    <cellStyle name="Calculation 12 12 5 3 2" xfId="5602" xr:uid="{00000000-0005-0000-0000-000007150000}"/>
    <cellStyle name="Calculation 12 12 5 4" xfId="5603" xr:uid="{00000000-0005-0000-0000-000008150000}"/>
    <cellStyle name="Calculation 12 12 5 5" xfId="5604" xr:uid="{00000000-0005-0000-0000-000009150000}"/>
    <cellStyle name="Calculation 12 12 6" xfId="5605" xr:uid="{00000000-0005-0000-0000-00000A150000}"/>
    <cellStyle name="Calculation 12 12 6 2" xfId="5606" xr:uid="{00000000-0005-0000-0000-00000B150000}"/>
    <cellStyle name="Calculation 12 12 6 2 2" xfId="5607" xr:uid="{00000000-0005-0000-0000-00000C150000}"/>
    <cellStyle name="Calculation 12 12 6 2 3" xfId="5608" xr:uid="{00000000-0005-0000-0000-00000D150000}"/>
    <cellStyle name="Calculation 12 12 6 3" xfId="5609" xr:uid="{00000000-0005-0000-0000-00000E150000}"/>
    <cellStyle name="Calculation 12 12 6 3 2" xfId="5610" xr:uid="{00000000-0005-0000-0000-00000F150000}"/>
    <cellStyle name="Calculation 12 12 6 4" xfId="5611" xr:uid="{00000000-0005-0000-0000-000010150000}"/>
    <cellStyle name="Calculation 12 12 6 5" xfId="5612" xr:uid="{00000000-0005-0000-0000-000011150000}"/>
    <cellStyle name="Calculation 12 12 7" xfId="5613" xr:uid="{00000000-0005-0000-0000-000012150000}"/>
    <cellStyle name="Calculation 12 12 7 2" xfId="5614" xr:uid="{00000000-0005-0000-0000-000013150000}"/>
    <cellStyle name="Calculation 12 12 7 2 2" xfId="5615" xr:uid="{00000000-0005-0000-0000-000014150000}"/>
    <cellStyle name="Calculation 12 12 7 2 3" xfId="5616" xr:uid="{00000000-0005-0000-0000-000015150000}"/>
    <cellStyle name="Calculation 12 12 7 3" xfId="5617" xr:uid="{00000000-0005-0000-0000-000016150000}"/>
    <cellStyle name="Calculation 12 12 7 3 2" xfId="5618" xr:uid="{00000000-0005-0000-0000-000017150000}"/>
    <cellStyle name="Calculation 12 12 7 4" xfId="5619" xr:uid="{00000000-0005-0000-0000-000018150000}"/>
    <cellStyle name="Calculation 12 12 7 5" xfId="5620" xr:uid="{00000000-0005-0000-0000-000019150000}"/>
    <cellStyle name="Calculation 12 12 8" xfId="5621" xr:uid="{00000000-0005-0000-0000-00001A150000}"/>
    <cellStyle name="Calculation 12 12 8 2" xfId="5622" xr:uid="{00000000-0005-0000-0000-00001B150000}"/>
    <cellStyle name="Calculation 12 12 8 2 2" xfId="5623" xr:uid="{00000000-0005-0000-0000-00001C150000}"/>
    <cellStyle name="Calculation 12 12 8 2 3" xfId="5624" xr:uid="{00000000-0005-0000-0000-00001D150000}"/>
    <cellStyle name="Calculation 12 12 8 3" xfId="5625" xr:uid="{00000000-0005-0000-0000-00001E150000}"/>
    <cellStyle name="Calculation 12 12 8 3 2" xfId="5626" xr:uid="{00000000-0005-0000-0000-00001F150000}"/>
    <cellStyle name="Calculation 12 12 8 4" xfId="5627" xr:uid="{00000000-0005-0000-0000-000020150000}"/>
    <cellStyle name="Calculation 12 12 8 5" xfId="5628" xr:uid="{00000000-0005-0000-0000-000021150000}"/>
    <cellStyle name="Calculation 12 12 9" xfId="5629" xr:uid="{00000000-0005-0000-0000-000022150000}"/>
    <cellStyle name="Calculation 12 12 9 2" xfId="5630" xr:uid="{00000000-0005-0000-0000-000023150000}"/>
    <cellStyle name="Calculation 12 12 9 2 2" xfId="5631" xr:uid="{00000000-0005-0000-0000-000024150000}"/>
    <cellStyle name="Calculation 12 12 9 2 3" xfId="5632" xr:uid="{00000000-0005-0000-0000-000025150000}"/>
    <cellStyle name="Calculation 12 12 9 3" xfId="5633" xr:uid="{00000000-0005-0000-0000-000026150000}"/>
    <cellStyle name="Calculation 12 12 9 3 2" xfId="5634" xr:uid="{00000000-0005-0000-0000-000027150000}"/>
    <cellStyle name="Calculation 12 12 9 4" xfId="5635" xr:uid="{00000000-0005-0000-0000-000028150000}"/>
    <cellStyle name="Calculation 12 12 9 5" xfId="5636" xr:uid="{00000000-0005-0000-0000-000029150000}"/>
    <cellStyle name="Calculation 12 13" xfId="5637" xr:uid="{00000000-0005-0000-0000-00002A150000}"/>
    <cellStyle name="Calculation 12 13 10" xfId="5638" xr:uid="{00000000-0005-0000-0000-00002B150000}"/>
    <cellStyle name="Calculation 12 13 10 2" xfId="5639" xr:uid="{00000000-0005-0000-0000-00002C150000}"/>
    <cellStyle name="Calculation 12 13 10 2 2" xfId="5640" xr:uid="{00000000-0005-0000-0000-00002D150000}"/>
    <cellStyle name="Calculation 12 13 10 2 3" xfId="5641" xr:uid="{00000000-0005-0000-0000-00002E150000}"/>
    <cellStyle name="Calculation 12 13 10 3" xfId="5642" xr:uid="{00000000-0005-0000-0000-00002F150000}"/>
    <cellStyle name="Calculation 12 13 10 3 2" xfId="5643" xr:uid="{00000000-0005-0000-0000-000030150000}"/>
    <cellStyle name="Calculation 12 13 10 4" xfId="5644" xr:uid="{00000000-0005-0000-0000-000031150000}"/>
    <cellStyle name="Calculation 12 13 10 5" xfId="5645" xr:uid="{00000000-0005-0000-0000-000032150000}"/>
    <cellStyle name="Calculation 12 13 11" xfId="5646" xr:uid="{00000000-0005-0000-0000-000033150000}"/>
    <cellStyle name="Calculation 12 13 11 2" xfId="5647" xr:uid="{00000000-0005-0000-0000-000034150000}"/>
    <cellStyle name="Calculation 12 13 11 2 2" xfId="5648" xr:uid="{00000000-0005-0000-0000-000035150000}"/>
    <cellStyle name="Calculation 12 13 11 2 3" xfId="5649" xr:uid="{00000000-0005-0000-0000-000036150000}"/>
    <cellStyle name="Calculation 12 13 11 3" xfId="5650" xr:uid="{00000000-0005-0000-0000-000037150000}"/>
    <cellStyle name="Calculation 12 13 11 3 2" xfId="5651" xr:uid="{00000000-0005-0000-0000-000038150000}"/>
    <cellStyle name="Calculation 12 13 11 4" xfId="5652" xr:uid="{00000000-0005-0000-0000-000039150000}"/>
    <cellStyle name="Calculation 12 13 11 5" xfId="5653" xr:uid="{00000000-0005-0000-0000-00003A150000}"/>
    <cellStyle name="Calculation 12 13 12" xfId="5654" xr:uid="{00000000-0005-0000-0000-00003B150000}"/>
    <cellStyle name="Calculation 12 13 12 2" xfId="5655" xr:uid="{00000000-0005-0000-0000-00003C150000}"/>
    <cellStyle name="Calculation 12 13 12 2 2" xfId="5656" xr:uid="{00000000-0005-0000-0000-00003D150000}"/>
    <cellStyle name="Calculation 12 13 12 2 3" xfId="5657" xr:uid="{00000000-0005-0000-0000-00003E150000}"/>
    <cellStyle name="Calculation 12 13 12 3" xfId="5658" xr:uid="{00000000-0005-0000-0000-00003F150000}"/>
    <cellStyle name="Calculation 12 13 12 3 2" xfId="5659" xr:uid="{00000000-0005-0000-0000-000040150000}"/>
    <cellStyle name="Calculation 12 13 12 4" xfId="5660" xr:uid="{00000000-0005-0000-0000-000041150000}"/>
    <cellStyle name="Calculation 12 13 12 5" xfId="5661" xr:uid="{00000000-0005-0000-0000-000042150000}"/>
    <cellStyle name="Calculation 12 13 13" xfId="5662" xr:uid="{00000000-0005-0000-0000-000043150000}"/>
    <cellStyle name="Calculation 12 13 13 2" xfId="5663" xr:uid="{00000000-0005-0000-0000-000044150000}"/>
    <cellStyle name="Calculation 12 13 13 2 2" xfId="5664" xr:uid="{00000000-0005-0000-0000-000045150000}"/>
    <cellStyle name="Calculation 12 13 13 2 3" xfId="5665" xr:uid="{00000000-0005-0000-0000-000046150000}"/>
    <cellStyle name="Calculation 12 13 13 3" xfId="5666" xr:uid="{00000000-0005-0000-0000-000047150000}"/>
    <cellStyle name="Calculation 12 13 13 3 2" xfId="5667" xr:uid="{00000000-0005-0000-0000-000048150000}"/>
    <cellStyle name="Calculation 12 13 13 4" xfId="5668" xr:uid="{00000000-0005-0000-0000-000049150000}"/>
    <cellStyle name="Calculation 12 13 13 5" xfId="5669" xr:uid="{00000000-0005-0000-0000-00004A150000}"/>
    <cellStyle name="Calculation 12 13 14" xfId="5670" xr:uid="{00000000-0005-0000-0000-00004B150000}"/>
    <cellStyle name="Calculation 12 13 14 2" xfId="5671" xr:uid="{00000000-0005-0000-0000-00004C150000}"/>
    <cellStyle name="Calculation 12 13 14 2 2" xfId="5672" xr:uid="{00000000-0005-0000-0000-00004D150000}"/>
    <cellStyle name="Calculation 12 13 14 2 3" xfId="5673" xr:uid="{00000000-0005-0000-0000-00004E150000}"/>
    <cellStyle name="Calculation 12 13 14 3" xfId="5674" xr:uid="{00000000-0005-0000-0000-00004F150000}"/>
    <cellStyle name="Calculation 12 13 14 3 2" xfId="5675" xr:uid="{00000000-0005-0000-0000-000050150000}"/>
    <cellStyle name="Calculation 12 13 14 4" xfId="5676" xr:uid="{00000000-0005-0000-0000-000051150000}"/>
    <cellStyle name="Calculation 12 13 14 5" xfId="5677" xr:uid="{00000000-0005-0000-0000-000052150000}"/>
    <cellStyle name="Calculation 12 13 15" xfId="5678" xr:uid="{00000000-0005-0000-0000-000053150000}"/>
    <cellStyle name="Calculation 12 13 15 2" xfId="5679" xr:uid="{00000000-0005-0000-0000-000054150000}"/>
    <cellStyle name="Calculation 12 13 15 2 2" xfId="5680" xr:uid="{00000000-0005-0000-0000-000055150000}"/>
    <cellStyle name="Calculation 12 13 15 2 3" xfId="5681" xr:uid="{00000000-0005-0000-0000-000056150000}"/>
    <cellStyle name="Calculation 12 13 15 3" xfId="5682" xr:uid="{00000000-0005-0000-0000-000057150000}"/>
    <cellStyle name="Calculation 12 13 15 3 2" xfId="5683" xr:uid="{00000000-0005-0000-0000-000058150000}"/>
    <cellStyle name="Calculation 12 13 15 4" xfId="5684" xr:uid="{00000000-0005-0000-0000-000059150000}"/>
    <cellStyle name="Calculation 12 13 15 5" xfId="5685" xr:uid="{00000000-0005-0000-0000-00005A150000}"/>
    <cellStyle name="Calculation 12 13 16" xfId="5686" xr:uid="{00000000-0005-0000-0000-00005B150000}"/>
    <cellStyle name="Calculation 12 13 16 2" xfId="5687" xr:uid="{00000000-0005-0000-0000-00005C150000}"/>
    <cellStyle name="Calculation 12 13 16 2 2" xfId="5688" xr:uid="{00000000-0005-0000-0000-00005D150000}"/>
    <cellStyle name="Calculation 12 13 16 2 3" xfId="5689" xr:uid="{00000000-0005-0000-0000-00005E150000}"/>
    <cellStyle name="Calculation 12 13 16 3" xfId="5690" xr:uid="{00000000-0005-0000-0000-00005F150000}"/>
    <cellStyle name="Calculation 12 13 16 3 2" xfId="5691" xr:uid="{00000000-0005-0000-0000-000060150000}"/>
    <cellStyle name="Calculation 12 13 16 4" xfId="5692" xr:uid="{00000000-0005-0000-0000-000061150000}"/>
    <cellStyle name="Calculation 12 13 16 5" xfId="5693" xr:uid="{00000000-0005-0000-0000-000062150000}"/>
    <cellStyle name="Calculation 12 13 17" xfId="5694" xr:uid="{00000000-0005-0000-0000-000063150000}"/>
    <cellStyle name="Calculation 12 13 17 2" xfId="5695" xr:uid="{00000000-0005-0000-0000-000064150000}"/>
    <cellStyle name="Calculation 12 13 17 2 2" xfId="5696" xr:uid="{00000000-0005-0000-0000-000065150000}"/>
    <cellStyle name="Calculation 12 13 17 2 3" xfId="5697" xr:uid="{00000000-0005-0000-0000-000066150000}"/>
    <cellStyle name="Calculation 12 13 17 3" xfId="5698" xr:uid="{00000000-0005-0000-0000-000067150000}"/>
    <cellStyle name="Calculation 12 13 17 3 2" xfId="5699" xr:uid="{00000000-0005-0000-0000-000068150000}"/>
    <cellStyle name="Calculation 12 13 17 4" xfId="5700" xr:uid="{00000000-0005-0000-0000-000069150000}"/>
    <cellStyle name="Calculation 12 13 17 5" xfId="5701" xr:uid="{00000000-0005-0000-0000-00006A150000}"/>
    <cellStyle name="Calculation 12 13 18" xfId="5702" xr:uid="{00000000-0005-0000-0000-00006B150000}"/>
    <cellStyle name="Calculation 12 13 18 2" xfId="5703" xr:uid="{00000000-0005-0000-0000-00006C150000}"/>
    <cellStyle name="Calculation 12 13 18 2 2" xfId="5704" xr:uid="{00000000-0005-0000-0000-00006D150000}"/>
    <cellStyle name="Calculation 12 13 18 2 3" xfId="5705" xr:uid="{00000000-0005-0000-0000-00006E150000}"/>
    <cellStyle name="Calculation 12 13 18 3" xfId="5706" xr:uid="{00000000-0005-0000-0000-00006F150000}"/>
    <cellStyle name="Calculation 12 13 18 3 2" xfId="5707" xr:uid="{00000000-0005-0000-0000-000070150000}"/>
    <cellStyle name="Calculation 12 13 18 4" xfId="5708" xr:uid="{00000000-0005-0000-0000-000071150000}"/>
    <cellStyle name="Calculation 12 13 18 5" xfId="5709" xr:uid="{00000000-0005-0000-0000-000072150000}"/>
    <cellStyle name="Calculation 12 13 19" xfId="5710" xr:uid="{00000000-0005-0000-0000-000073150000}"/>
    <cellStyle name="Calculation 12 13 19 2" xfId="5711" xr:uid="{00000000-0005-0000-0000-000074150000}"/>
    <cellStyle name="Calculation 12 13 19 2 2" xfId="5712" xr:uid="{00000000-0005-0000-0000-000075150000}"/>
    <cellStyle name="Calculation 12 13 19 2 3" xfId="5713" xr:uid="{00000000-0005-0000-0000-000076150000}"/>
    <cellStyle name="Calculation 12 13 19 3" xfId="5714" xr:uid="{00000000-0005-0000-0000-000077150000}"/>
    <cellStyle name="Calculation 12 13 19 3 2" xfId="5715" xr:uid="{00000000-0005-0000-0000-000078150000}"/>
    <cellStyle name="Calculation 12 13 19 4" xfId="5716" xr:uid="{00000000-0005-0000-0000-000079150000}"/>
    <cellStyle name="Calculation 12 13 19 5" xfId="5717" xr:uid="{00000000-0005-0000-0000-00007A150000}"/>
    <cellStyle name="Calculation 12 13 2" xfId="5718" xr:uid="{00000000-0005-0000-0000-00007B150000}"/>
    <cellStyle name="Calculation 12 13 2 2" xfId="5719" xr:uid="{00000000-0005-0000-0000-00007C150000}"/>
    <cellStyle name="Calculation 12 13 2 2 2" xfId="5720" xr:uid="{00000000-0005-0000-0000-00007D150000}"/>
    <cellStyle name="Calculation 12 13 2 2 3" xfId="5721" xr:uid="{00000000-0005-0000-0000-00007E150000}"/>
    <cellStyle name="Calculation 12 13 2 3" xfId="5722" xr:uid="{00000000-0005-0000-0000-00007F150000}"/>
    <cellStyle name="Calculation 12 13 2 3 2" xfId="5723" xr:uid="{00000000-0005-0000-0000-000080150000}"/>
    <cellStyle name="Calculation 12 13 2 4" xfId="5724" xr:uid="{00000000-0005-0000-0000-000081150000}"/>
    <cellStyle name="Calculation 12 13 2 5" xfId="5725" xr:uid="{00000000-0005-0000-0000-000082150000}"/>
    <cellStyle name="Calculation 12 13 20" xfId="5726" xr:uid="{00000000-0005-0000-0000-000083150000}"/>
    <cellStyle name="Calculation 12 13 20 2" xfId="5727" xr:uid="{00000000-0005-0000-0000-000084150000}"/>
    <cellStyle name="Calculation 12 13 20 2 2" xfId="5728" xr:uid="{00000000-0005-0000-0000-000085150000}"/>
    <cellStyle name="Calculation 12 13 20 2 3" xfId="5729" xr:uid="{00000000-0005-0000-0000-000086150000}"/>
    <cellStyle name="Calculation 12 13 20 3" xfId="5730" xr:uid="{00000000-0005-0000-0000-000087150000}"/>
    <cellStyle name="Calculation 12 13 20 4" xfId="5731" xr:uid="{00000000-0005-0000-0000-000088150000}"/>
    <cellStyle name="Calculation 12 13 20 5" xfId="5732" xr:uid="{00000000-0005-0000-0000-000089150000}"/>
    <cellStyle name="Calculation 12 13 21" xfId="5733" xr:uid="{00000000-0005-0000-0000-00008A150000}"/>
    <cellStyle name="Calculation 12 13 21 2" xfId="5734" xr:uid="{00000000-0005-0000-0000-00008B150000}"/>
    <cellStyle name="Calculation 12 13 22" xfId="5735" xr:uid="{00000000-0005-0000-0000-00008C150000}"/>
    <cellStyle name="Calculation 12 13 22 2" xfId="5736" xr:uid="{00000000-0005-0000-0000-00008D150000}"/>
    <cellStyle name="Calculation 12 13 3" xfId="5737" xr:uid="{00000000-0005-0000-0000-00008E150000}"/>
    <cellStyle name="Calculation 12 13 3 2" xfId="5738" xr:uid="{00000000-0005-0000-0000-00008F150000}"/>
    <cellStyle name="Calculation 12 13 3 2 2" xfId="5739" xr:uid="{00000000-0005-0000-0000-000090150000}"/>
    <cellStyle name="Calculation 12 13 3 2 3" xfId="5740" xr:uid="{00000000-0005-0000-0000-000091150000}"/>
    <cellStyle name="Calculation 12 13 3 3" xfId="5741" xr:uid="{00000000-0005-0000-0000-000092150000}"/>
    <cellStyle name="Calculation 12 13 3 3 2" xfId="5742" xr:uid="{00000000-0005-0000-0000-000093150000}"/>
    <cellStyle name="Calculation 12 13 3 4" xfId="5743" xr:uid="{00000000-0005-0000-0000-000094150000}"/>
    <cellStyle name="Calculation 12 13 3 5" xfId="5744" xr:uid="{00000000-0005-0000-0000-000095150000}"/>
    <cellStyle name="Calculation 12 13 4" xfId="5745" xr:uid="{00000000-0005-0000-0000-000096150000}"/>
    <cellStyle name="Calculation 12 13 4 2" xfId="5746" xr:uid="{00000000-0005-0000-0000-000097150000}"/>
    <cellStyle name="Calculation 12 13 4 2 2" xfId="5747" xr:uid="{00000000-0005-0000-0000-000098150000}"/>
    <cellStyle name="Calculation 12 13 4 2 3" xfId="5748" xr:uid="{00000000-0005-0000-0000-000099150000}"/>
    <cellStyle name="Calculation 12 13 4 3" xfId="5749" xr:uid="{00000000-0005-0000-0000-00009A150000}"/>
    <cellStyle name="Calculation 12 13 4 3 2" xfId="5750" xr:uid="{00000000-0005-0000-0000-00009B150000}"/>
    <cellStyle name="Calculation 12 13 4 4" xfId="5751" xr:uid="{00000000-0005-0000-0000-00009C150000}"/>
    <cellStyle name="Calculation 12 13 4 5" xfId="5752" xr:uid="{00000000-0005-0000-0000-00009D150000}"/>
    <cellStyle name="Calculation 12 13 5" xfId="5753" xr:uid="{00000000-0005-0000-0000-00009E150000}"/>
    <cellStyle name="Calculation 12 13 5 2" xfId="5754" xr:uid="{00000000-0005-0000-0000-00009F150000}"/>
    <cellStyle name="Calculation 12 13 5 2 2" xfId="5755" xr:uid="{00000000-0005-0000-0000-0000A0150000}"/>
    <cellStyle name="Calculation 12 13 5 2 3" xfId="5756" xr:uid="{00000000-0005-0000-0000-0000A1150000}"/>
    <cellStyle name="Calculation 12 13 5 3" xfId="5757" xr:uid="{00000000-0005-0000-0000-0000A2150000}"/>
    <cellStyle name="Calculation 12 13 5 3 2" xfId="5758" xr:uid="{00000000-0005-0000-0000-0000A3150000}"/>
    <cellStyle name="Calculation 12 13 5 4" xfId="5759" xr:uid="{00000000-0005-0000-0000-0000A4150000}"/>
    <cellStyle name="Calculation 12 13 5 5" xfId="5760" xr:uid="{00000000-0005-0000-0000-0000A5150000}"/>
    <cellStyle name="Calculation 12 13 6" xfId="5761" xr:uid="{00000000-0005-0000-0000-0000A6150000}"/>
    <cellStyle name="Calculation 12 13 6 2" xfId="5762" xr:uid="{00000000-0005-0000-0000-0000A7150000}"/>
    <cellStyle name="Calculation 12 13 6 2 2" xfId="5763" xr:uid="{00000000-0005-0000-0000-0000A8150000}"/>
    <cellStyle name="Calculation 12 13 6 2 3" xfId="5764" xr:uid="{00000000-0005-0000-0000-0000A9150000}"/>
    <cellStyle name="Calculation 12 13 6 3" xfId="5765" xr:uid="{00000000-0005-0000-0000-0000AA150000}"/>
    <cellStyle name="Calculation 12 13 6 3 2" xfId="5766" xr:uid="{00000000-0005-0000-0000-0000AB150000}"/>
    <cellStyle name="Calculation 12 13 6 4" xfId="5767" xr:uid="{00000000-0005-0000-0000-0000AC150000}"/>
    <cellStyle name="Calculation 12 13 6 5" xfId="5768" xr:uid="{00000000-0005-0000-0000-0000AD150000}"/>
    <cellStyle name="Calculation 12 13 7" xfId="5769" xr:uid="{00000000-0005-0000-0000-0000AE150000}"/>
    <cellStyle name="Calculation 12 13 7 2" xfId="5770" xr:uid="{00000000-0005-0000-0000-0000AF150000}"/>
    <cellStyle name="Calculation 12 13 7 2 2" xfId="5771" xr:uid="{00000000-0005-0000-0000-0000B0150000}"/>
    <cellStyle name="Calculation 12 13 7 2 3" xfId="5772" xr:uid="{00000000-0005-0000-0000-0000B1150000}"/>
    <cellStyle name="Calculation 12 13 7 3" xfId="5773" xr:uid="{00000000-0005-0000-0000-0000B2150000}"/>
    <cellStyle name="Calculation 12 13 7 3 2" xfId="5774" xr:uid="{00000000-0005-0000-0000-0000B3150000}"/>
    <cellStyle name="Calculation 12 13 7 4" xfId="5775" xr:uid="{00000000-0005-0000-0000-0000B4150000}"/>
    <cellStyle name="Calculation 12 13 7 5" xfId="5776" xr:uid="{00000000-0005-0000-0000-0000B5150000}"/>
    <cellStyle name="Calculation 12 13 8" xfId="5777" xr:uid="{00000000-0005-0000-0000-0000B6150000}"/>
    <cellStyle name="Calculation 12 13 8 2" xfId="5778" xr:uid="{00000000-0005-0000-0000-0000B7150000}"/>
    <cellStyle name="Calculation 12 13 8 2 2" xfId="5779" xr:uid="{00000000-0005-0000-0000-0000B8150000}"/>
    <cellStyle name="Calculation 12 13 8 2 3" xfId="5780" xr:uid="{00000000-0005-0000-0000-0000B9150000}"/>
    <cellStyle name="Calculation 12 13 8 3" xfId="5781" xr:uid="{00000000-0005-0000-0000-0000BA150000}"/>
    <cellStyle name="Calculation 12 13 8 3 2" xfId="5782" xr:uid="{00000000-0005-0000-0000-0000BB150000}"/>
    <cellStyle name="Calculation 12 13 8 4" xfId="5783" xr:uid="{00000000-0005-0000-0000-0000BC150000}"/>
    <cellStyle name="Calculation 12 13 8 5" xfId="5784" xr:uid="{00000000-0005-0000-0000-0000BD150000}"/>
    <cellStyle name="Calculation 12 13 9" xfId="5785" xr:uid="{00000000-0005-0000-0000-0000BE150000}"/>
    <cellStyle name="Calculation 12 13 9 2" xfId="5786" xr:uid="{00000000-0005-0000-0000-0000BF150000}"/>
    <cellStyle name="Calculation 12 13 9 2 2" xfId="5787" xr:uid="{00000000-0005-0000-0000-0000C0150000}"/>
    <cellStyle name="Calculation 12 13 9 2 3" xfId="5788" xr:uid="{00000000-0005-0000-0000-0000C1150000}"/>
    <cellStyle name="Calculation 12 13 9 3" xfId="5789" xr:uid="{00000000-0005-0000-0000-0000C2150000}"/>
    <cellStyle name="Calculation 12 13 9 3 2" xfId="5790" xr:uid="{00000000-0005-0000-0000-0000C3150000}"/>
    <cellStyle name="Calculation 12 13 9 4" xfId="5791" xr:uid="{00000000-0005-0000-0000-0000C4150000}"/>
    <cellStyle name="Calculation 12 13 9 5" xfId="5792" xr:uid="{00000000-0005-0000-0000-0000C5150000}"/>
    <cellStyle name="Calculation 12 14" xfId="5793" xr:uid="{00000000-0005-0000-0000-0000C6150000}"/>
    <cellStyle name="Calculation 12 14 10" xfId="5794" xr:uid="{00000000-0005-0000-0000-0000C7150000}"/>
    <cellStyle name="Calculation 12 14 10 2" xfId="5795" xr:uid="{00000000-0005-0000-0000-0000C8150000}"/>
    <cellStyle name="Calculation 12 14 10 2 2" xfId="5796" xr:uid="{00000000-0005-0000-0000-0000C9150000}"/>
    <cellStyle name="Calculation 12 14 10 2 3" xfId="5797" xr:uid="{00000000-0005-0000-0000-0000CA150000}"/>
    <cellStyle name="Calculation 12 14 10 3" xfId="5798" xr:uid="{00000000-0005-0000-0000-0000CB150000}"/>
    <cellStyle name="Calculation 12 14 10 3 2" xfId="5799" xr:uid="{00000000-0005-0000-0000-0000CC150000}"/>
    <cellStyle name="Calculation 12 14 10 4" xfId="5800" xr:uid="{00000000-0005-0000-0000-0000CD150000}"/>
    <cellStyle name="Calculation 12 14 10 5" xfId="5801" xr:uid="{00000000-0005-0000-0000-0000CE150000}"/>
    <cellStyle name="Calculation 12 14 11" xfId="5802" xr:uid="{00000000-0005-0000-0000-0000CF150000}"/>
    <cellStyle name="Calculation 12 14 11 2" xfId="5803" xr:uid="{00000000-0005-0000-0000-0000D0150000}"/>
    <cellStyle name="Calculation 12 14 11 2 2" xfId="5804" xr:uid="{00000000-0005-0000-0000-0000D1150000}"/>
    <cellStyle name="Calculation 12 14 11 2 3" xfId="5805" xr:uid="{00000000-0005-0000-0000-0000D2150000}"/>
    <cellStyle name="Calculation 12 14 11 3" xfId="5806" xr:uid="{00000000-0005-0000-0000-0000D3150000}"/>
    <cellStyle name="Calculation 12 14 11 3 2" xfId="5807" xr:uid="{00000000-0005-0000-0000-0000D4150000}"/>
    <cellStyle name="Calculation 12 14 11 4" xfId="5808" xr:uid="{00000000-0005-0000-0000-0000D5150000}"/>
    <cellStyle name="Calculation 12 14 11 5" xfId="5809" xr:uid="{00000000-0005-0000-0000-0000D6150000}"/>
    <cellStyle name="Calculation 12 14 12" xfId="5810" xr:uid="{00000000-0005-0000-0000-0000D7150000}"/>
    <cellStyle name="Calculation 12 14 12 2" xfId="5811" xr:uid="{00000000-0005-0000-0000-0000D8150000}"/>
    <cellStyle name="Calculation 12 14 12 2 2" xfId="5812" xr:uid="{00000000-0005-0000-0000-0000D9150000}"/>
    <cellStyle name="Calculation 12 14 12 2 3" xfId="5813" xr:uid="{00000000-0005-0000-0000-0000DA150000}"/>
    <cellStyle name="Calculation 12 14 12 3" xfId="5814" xr:uid="{00000000-0005-0000-0000-0000DB150000}"/>
    <cellStyle name="Calculation 12 14 12 3 2" xfId="5815" xr:uid="{00000000-0005-0000-0000-0000DC150000}"/>
    <cellStyle name="Calculation 12 14 12 4" xfId="5816" xr:uid="{00000000-0005-0000-0000-0000DD150000}"/>
    <cellStyle name="Calculation 12 14 12 5" xfId="5817" xr:uid="{00000000-0005-0000-0000-0000DE150000}"/>
    <cellStyle name="Calculation 12 14 13" xfId="5818" xr:uid="{00000000-0005-0000-0000-0000DF150000}"/>
    <cellStyle name="Calculation 12 14 13 2" xfId="5819" xr:uid="{00000000-0005-0000-0000-0000E0150000}"/>
    <cellStyle name="Calculation 12 14 13 2 2" xfId="5820" xr:uid="{00000000-0005-0000-0000-0000E1150000}"/>
    <cellStyle name="Calculation 12 14 13 2 3" xfId="5821" xr:uid="{00000000-0005-0000-0000-0000E2150000}"/>
    <cellStyle name="Calculation 12 14 13 3" xfId="5822" xr:uid="{00000000-0005-0000-0000-0000E3150000}"/>
    <cellStyle name="Calculation 12 14 13 3 2" xfId="5823" xr:uid="{00000000-0005-0000-0000-0000E4150000}"/>
    <cellStyle name="Calculation 12 14 13 4" xfId="5824" xr:uid="{00000000-0005-0000-0000-0000E5150000}"/>
    <cellStyle name="Calculation 12 14 13 5" xfId="5825" xr:uid="{00000000-0005-0000-0000-0000E6150000}"/>
    <cellStyle name="Calculation 12 14 14" xfId="5826" xr:uid="{00000000-0005-0000-0000-0000E7150000}"/>
    <cellStyle name="Calculation 12 14 14 2" xfId="5827" xr:uid="{00000000-0005-0000-0000-0000E8150000}"/>
    <cellStyle name="Calculation 12 14 14 2 2" xfId="5828" xr:uid="{00000000-0005-0000-0000-0000E9150000}"/>
    <cellStyle name="Calculation 12 14 14 2 3" xfId="5829" xr:uid="{00000000-0005-0000-0000-0000EA150000}"/>
    <cellStyle name="Calculation 12 14 14 3" xfId="5830" xr:uid="{00000000-0005-0000-0000-0000EB150000}"/>
    <cellStyle name="Calculation 12 14 14 3 2" xfId="5831" xr:uid="{00000000-0005-0000-0000-0000EC150000}"/>
    <cellStyle name="Calculation 12 14 14 4" xfId="5832" xr:uid="{00000000-0005-0000-0000-0000ED150000}"/>
    <cellStyle name="Calculation 12 14 14 5" xfId="5833" xr:uid="{00000000-0005-0000-0000-0000EE150000}"/>
    <cellStyle name="Calculation 12 14 15" xfId="5834" xr:uid="{00000000-0005-0000-0000-0000EF150000}"/>
    <cellStyle name="Calculation 12 14 15 2" xfId="5835" xr:uid="{00000000-0005-0000-0000-0000F0150000}"/>
    <cellStyle name="Calculation 12 14 15 2 2" xfId="5836" xr:uid="{00000000-0005-0000-0000-0000F1150000}"/>
    <cellStyle name="Calculation 12 14 15 2 3" xfId="5837" xr:uid="{00000000-0005-0000-0000-0000F2150000}"/>
    <cellStyle name="Calculation 12 14 15 3" xfId="5838" xr:uid="{00000000-0005-0000-0000-0000F3150000}"/>
    <cellStyle name="Calculation 12 14 15 3 2" xfId="5839" xr:uid="{00000000-0005-0000-0000-0000F4150000}"/>
    <cellStyle name="Calculation 12 14 15 4" xfId="5840" xr:uid="{00000000-0005-0000-0000-0000F5150000}"/>
    <cellStyle name="Calculation 12 14 15 5" xfId="5841" xr:uid="{00000000-0005-0000-0000-0000F6150000}"/>
    <cellStyle name="Calculation 12 14 16" xfId="5842" xr:uid="{00000000-0005-0000-0000-0000F7150000}"/>
    <cellStyle name="Calculation 12 14 16 2" xfId="5843" xr:uid="{00000000-0005-0000-0000-0000F8150000}"/>
    <cellStyle name="Calculation 12 14 16 2 2" xfId="5844" xr:uid="{00000000-0005-0000-0000-0000F9150000}"/>
    <cellStyle name="Calculation 12 14 16 2 3" xfId="5845" xr:uid="{00000000-0005-0000-0000-0000FA150000}"/>
    <cellStyle name="Calculation 12 14 16 3" xfId="5846" xr:uid="{00000000-0005-0000-0000-0000FB150000}"/>
    <cellStyle name="Calculation 12 14 16 3 2" xfId="5847" xr:uid="{00000000-0005-0000-0000-0000FC150000}"/>
    <cellStyle name="Calculation 12 14 16 4" xfId="5848" xr:uid="{00000000-0005-0000-0000-0000FD150000}"/>
    <cellStyle name="Calculation 12 14 16 5" xfId="5849" xr:uid="{00000000-0005-0000-0000-0000FE150000}"/>
    <cellStyle name="Calculation 12 14 17" xfId="5850" xr:uid="{00000000-0005-0000-0000-0000FF150000}"/>
    <cellStyle name="Calculation 12 14 17 2" xfId="5851" xr:uid="{00000000-0005-0000-0000-000000160000}"/>
    <cellStyle name="Calculation 12 14 17 2 2" xfId="5852" xr:uid="{00000000-0005-0000-0000-000001160000}"/>
    <cellStyle name="Calculation 12 14 17 2 3" xfId="5853" xr:uid="{00000000-0005-0000-0000-000002160000}"/>
    <cellStyle name="Calculation 12 14 17 3" xfId="5854" xr:uid="{00000000-0005-0000-0000-000003160000}"/>
    <cellStyle name="Calculation 12 14 17 3 2" xfId="5855" xr:uid="{00000000-0005-0000-0000-000004160000}"/>
    <cellStyle name="Calculation 12 14 17 4" xfId="5856" xr:uid="{00000000-0005-0000-0000-000005160000}"/>
    <cellStyle name="Calculation 12 14 17 5" xfId="5857" xr:uid="{00000000-0005-0000-0000-000006160000}"/>
    <cellStyle name="Calculation 12 14 18" xfId="5858" xr:uid="{00000000-0005-0000-0000-000007160000}"/>
    <cellStyle name="Calculation 12 14 18 2" xfId="5859" xr:uid="{00000000-0005-0000-0000-000008160000}"/>
    <cellStyle name="Calculation 12 14 18 2 2" xfId="5860" xr:uid="{00000000-0005-0000-0000-000009160000}"/>
    <cellStyle name="Calculation 12 14 18 2 3" xfId="5861" xr:uid="{00000000-0005-0000-0000-00000A160000}"/>
    <cellStyle name="Calculation 12 14 18 3" xfId="5862" xr:uid="{00000000-0005-0000-0000-00000B160000}"/>
    <cellStyle name="Calculation 12 14 18 3 2" xfId="5863" xr:uid="{00000000-0005-0000-0000-00000C160000}"/>
    <cellStyle name="Calculation 12 14 18 4" xfId="5864" xr:uid="{00000000-0005-0000-0000-00000D160000}"/>
    <cellStyle name="Calculation 12 14 18 5" xfId="5865" xr:uid="{00000000-0005-0000-0000-00000E160000}"/>
    <cellStyle name="Calculation 12 14 19" xfId="5866" xr:uid="{00000000-0005-0000-0000-00000F160000}"/>
    <cellStyle name="Calculation 12 14 19 2" xfId="5867" xr:uid="{00000000-0005-0000-0000-000010160000}"/>
    <cellStyle name="Calculation 12 14 19 2 2" xfId="5868" xr:uid="{00000000-0005-0000-0000-000011160000}"/>
    <cellStyle name="Calculation 12 14 19 2 3" xfId="5869" xr:uid="{00000000-0005-0000-0000-000012160000}"/>
    <cellStyle name="Calculation 12 14 19 3" xfId="5870" xr:uid="{00000000-0005-0000-0000-000013160000}"/>
    <cellStyle name="Calculation 12 14 19 3 2" xfId="5871" xr:uid="{00000000-0005-0000-0000-000014160000}"/>
    <cellStyle name="Calculation 12 14 19 4" xfId="5872" xr:uid="{00000000-0005-0000-0000-000015160000}"/>
    <cellStyle name="Calculation 12 14 19 5" xfId="5873" xr:uid="{00000000-0005-0000-0000-000016160000}"/>
    <cellStyle name="Calculation 12 14 2" xfId="5874" xr:uid="{00000000-0005-0000-0000-000017160000}"/>
    <cellStyle name="Calculation 12 14 2 2" xfId="5875" xr:uid="{00000000-0005-0000-0000-000018160000}"/>
    <cellStyle name="Calculation 12 14 2 2 2" xfId="5876" xr:uid="{00000000-0005-0000-0000-000019160000}"/>
    <cellStyle name="Calculation 12 14 2 2 3" xfId="5877" xr:uid="{00000000-0005-0000-0000-00001A160000}"/>
    <cellStyle name="Calculation 12 14 2 3" xfId="5878" xr:uid="{00000000-0005-0000-0000-00001B160000}"/>
    <cellStyle name="Calculation 12 14 2 3 2" xfId="5879" xr:uid="{00000000-0005-0000-0000-00001C160000}"/>
    <cellStyle name="Calculation 12 14 2 4" xfId="5880" xr:uid="{00000000-0005-0000-0000-00001D160000}"/>
    <cellStyle name="Calculation 12 14 2 5" xfId="5881" xr:uid="{00000000-0005-0000-0000-00001E160000}"/>
    <cellStyle name="Calculation 12 14 20" xfId="5882" xr:uid="{00000000-0005-0000-0000-00001F160000}"/>
    <cellStyle name="Calculation 12 14 20 2" xfId="5883" xr:uid="{00000000-0005-0000-0000-000020160000}"/>
    <cellStyle name="Calculation 12 14 20 2 2" xfId="5884" xr:uid="{00000000-0005-0000-0000-000021160000}"/>
    <cellStyle name="Calculation 12 14 20 2 3" xfId="5885" xr:uid="{00000000-0005-0000-0000-000022160000}"/>
    <cellStyle name="Calculation 12 14 20 3" xfId="5886" xr:uid="{00000000-0005-0000-0000-000023160000}"/>
    <cellStyle name="Calculation 12 14 20 4" xfId="5887" xr:uid="{00000000-0005-0000-0000-000024160000}"/>
    <cellStyle name="Calculation 12 14 20 5" xfId="5888" xr:uid="{00000000-0005-0000-0000-000025160000}"/>
    <cellStyle name="Calculation 12 14 21" xfId="5889" xr:uid="{00000000-0005-0000-0000-000026160000}"/>
    <cellStyle name="Calculation 12 14 21 2" xfId="5890" xr:uid="{00000000-0005-0000-0000-000027160000}"/>
    <cellStyle name="Calculation 12 14 22" xfId="5891" xr:uid="{00000000-0005-0000-0000-000028160000}"/>
    <cellStyle name="Calculation 12 14 22 2" xfId="5892" xr:uid="{00000000-0005-0000-0000-000029160000}"/>
    <cellStyle name="Calculation 12 14 3" xfId="5893" xr:uid="{00000000-0005-0000-0000-00002A160000}"/>
    <cellStyle name="Calculation 12 14 3 2" xfId="5894" xr:uid="{00000000-0005-0000-0000-00002B160000}"/>
    <cellStyle name="Calculation 12 14 3 2 2" xfId="5895" xr:uid="{00000000-0005-0000-0000-00002C160000}"/>
    <cellStyle name="Calculation 12 14 3 2 3" xfId="5896" xr:uid="{00000000-0005-0000-0000-00002D160000}"/>
    <cellStyle name="Calculation 12 14 3 3" xfId="5897" xr:uid="{00000000-0005-0000-0000-00002E160000}"/>
    <cellStyle name="Calculation 12 14 3 3 2" xfId="5898" xr:uid="{00000000-0005-0000-0000-00002F160000}"/>
    <cellStyle name="Calculation 12 14 3 4" xfId="5899" xr:uid="{00000000-0005-0000-0000-000030160000}"/>
    <cellStyle name="Calculation 12 14 3 5" xfId="5900" xr:uid="{00000000-0005-0000-0000-000031160000}"/>
    <cellStyle name="Calculation 12 14 4" xfId="5901" xr:uid="{00000000-0005-0000-0000-000032160000}"/>
    <cellStyle name="Calculation 12 14 4 2" xfId="5902" xr:uid="{00000000-0005-0000-0000-000033160000}"/>
    <cellStyle name="Calculation 12 14 4 2 2" xfId="5903" xr:uid="{00000000-0005-0000-0000-000034160000}"/>
    <cellStyle name="Calculation 12 14 4 2 3" xfId="5904" xr:uid="{00000000-0005-0000-0000-000035160000}"/>
    <cellStyle name="Calculation 12 14 4 3" xfId="5905" xr:uid="{00000000-0005-0000-0000-000036160000}"/>
    <cellStyle name="Calculation 12 14 4 3 2" xfId="5906" xr:uid="{00000000-0005-0000-0000-000037160000}"/>
    <cellStyle name="Calculation 12 14 4 4" xfId="5907" xr:uid="{00000000-0005-0000-0000-000038160000}"/>
    <cellStyle name="Calculation 12 14 4 5" xfId="5908" xr:uid="{00000000-0005-0000-0000-000039160000}"/>
    <cellStyle name="Calculation 12 14 5" xfId="5909" xr:uid="{00000000-0005-0000-0000-00003A160000}"/>
    <cellStyle name="Calculation 12 14 5 2" xfId="5910" xr:uid="{00000000-0005-0000-0000-00003B160000}"/>
    <cellStyle name="Calculation 12 14 5 2 2" xfId="5911" xr:uid="{00000000-0005-0000-0000-00003C160000}"/>
    <cellStyle name="Calculation 12 14 5 2 3" xfId="5912" xr:uid="{00000000-0005-0000-0000-00003D160000}"/>
    <cellStyle name="Calculation 12 14 5 3" xfId="5913" xr:uid="{00000000-0005-0000-0000-00003E160000}"/>
    <cellStyle name="Calculation 12 14 5 3 2" xfId="5914" xr:uid="{00000000-0005-0000-0000-00003F160000}"/>
    <cellStyle name="Calculation 12 14 5 4" xfId="5915" xr:uid="{00000000-0005-0000-0000-000040160000}"/>
    <cellStyle name="Calculation 12 14 5 5" xfId="5916" xr:uid="{00000000-0005-0000-0000-000041160000}"/>
    <cellStyle name="Calculation 12 14 6" xfId="5917" xr:uid="{00000000-0005-0000-0000-000042160000}"/>
    <cellStyle name="Calculation 12 14 6 2" xfId="5918" xr:uid="{00000000-0005-0000-0000-000043160000}"/>
    <cellStyle name="Calculation 12 14 6 2 2" xfId="5919" xr:uid="{00000000-0005-0000-0000-000044160000}"/>
    <cellStyle name="Calculation 12 14 6 2 3" xfId="5920" xr:uid="{00000000-0005-0000-0000-000045160000}"/>
    <cellStyle name="Calculation 12 14 6 3" xfId="5921" xr:uid="{00000000-0005-0000-0000-000046160000}"/>
    <cellStyle name="Calculation 12 14 6 3 2" xfId="5922" xr:uid="{00000000-0005-0000-0000-000047160000}"/>
    <cellStyle name="Calculation 12 14 6 4" xfId="5923" xr:uid="{00000000-0005-0000-0000-000048160000}"/>
    <cellStyle name="Calculation 12 14 6 5" xfId="5924" xr:uid="{00000000-0005-0000-0000-000049160000}"/>
    <cellStyle name="Calculation 12 14 7" xfId="5925" xr:uid="{00000000-0005-0000-0000-00004A160000}"/>
    <cellStyle name="Calculation 12 14 7 2" xfId="5926" xr:uid="{00000000-0005-0000-0000-00004B160000}"/>
    <cellStyle name="Calculation 12 14 7 2 2" xfId="5927" xr:uid="{00000000-0005-0000-0000-00004C160000}"/>
    <cellStyle name="Calculation 12 14 7 2 3" xfId="5928" xr:uid="{00000000-0005-0000-0000-00004D160000}"/>
    <cellStyle name="Calculation 12 14 7 3" xfId="5929" xr:uid="{00000000-0005-0000-0000-00004E160000}"/>
    <cellStyle name="Calculation 12 14 7 3 2" xfId="5930" xr:uid="{00000000-0005-0000-0000-00004F160000}"/>
    <cellStyle name="Calculation 12 14 7 4" xfId="5931" xr:uid="{00000000-0005-0000-0000-000050160000}"/>
    <cellStyle name="Calculation 12 14 7 5" xfId="5932" xr:uid="{00000000-0005-0000-0000-000051160000}"/>
    <cellStyle name="Calculation 12 14 8" xfId="5933" xr:uid="{00000000-0005-0000-0000-000052160000}"/>
    <cellStyle name="Calculation 12 14 8 2" xfId="5934" xr:uid="{00000000-0005-0000-0000-000053160000}"/>
    <cellStyle name="Calculation 12 14 8 2 2" xfId="5935" xr:uid="{00000000-0005-0000-0000-000054160000}"/>
    <cellStyle name="Calculation 12 14 8 2 3" xfId="5936" xr:uid="{00000000-0005-0000-0000-000055160000}"/>
    <cellStyle name="Calculation 12 14 8 3" xfId="5937" xr:uid="{00000000-0005-0000-0000-000056160000}"/>
    <cellStyle name="Calculation 12 14 8 3 2" xfId="5938" xr:uid="{00000000-0005-0000-0000-000057160000}"/>
    <cellStyle name="Calculation 12 14 8 4" xfId="5939" xr:uid="{00000000-0005-0000-0000-000058160000}"/>
    <cellStyle name="Calculation 12 14 8 5" xfId="5940" xr:uid="{00000000-0005-0000-0000-000059160000}"/>
    <cellStyle name="Calculation 12 14 9" xfId="5941" xr:uid="{00000000-0005-0000-0000-00005A160000}"/>
    <cellStyle name="Calculation 12 14 9 2" xfId="5942" xr:uid="{00000000-0005-0000-0000-00005B160000}"/>
    <cellStyle name="Calculation 12 14 9 2 2" xfId="5943" xr:uid="{00000000-0005-0000-0000-00005C160000}"/>
    <cellStyle name="Calculation 12 14 9 2 3" xfId="5944" xr:uid="{00000000-0005-0000-0000-00005D160000}"/>
    <cellStyle name="Calculation 12 14 9 3" xfId="5945" xr:uid="{00000000-0005-0000-0000-00005E160000}"/>
    <cellStyle name="Calculation 12 14 9 3 2" xfId="5946" xr:uid="{00000000-0005-0000-0000-00005F160000}"/>
    <cellStyle name="Calculation 12 14 9 4" xfId="5947" xr:uid="{00000000-0005-0000-0000-000060160000}"/>
    <cellStyle name="Calculation 12 14 9 5" xfId="5948" xr:uid="{00000000-0005-0000-0000-000061160000}"/>
    <cellStyle name="Calculation 12 15" xfId="5949" xr:uid="{00000000-0005-0000-0000-000062160000}"/>
    <cellStyle name="Calculation 12 15 10" xfId="5950" xr:uid="{00000000-0005-0000-0000-000063160000}"/>
    <cellStyle name="Calculation 12 15 10 2" xfId="5951" xr:uid="{00000000-0005-0000-0000-000064160000}"/>
    <cellStyle name="Calculation 12 15 10 2 2" xfId="5952" xr:uid="{00000000-0005-0000-0000-000065160000}"/>
    <cellStyle name="Calculation 12 15 10 2 3" xfId="5953" xr:uid="{00000000-0005-0000-0000-000066160000}"/>
    <cellStyle name="Calculation 12 15 10 3" xfId="5954" xr:uid="{00000000-0005-0000-0000-000067160000}"/>
    <cellStyle name="Calculation 12 15 10 3 2" xfId="5955" xr:uid="{00000000-0005-0000-0000-000068160000}"/>
    <cellStyle name="Calculation 12 15 10 4" xfId="5956" xr:uid="{00000000-0005-0000-0000-000069160000}"/>
    <cellStyle name="Calculation 12 15 10 5" xfId="5957" xr:uid="{00000000-0005-0000-0000-00006A160000}"/>
    <cellStyle name="Calculation 12 15 11" xfId="5958" xr:uid="{00000000-0005-0000-0000-00006B160000}"/>
    <cellStyle name="Calculation 12 15 11 2" xfId="5959" xr:uid="{00000000-0005-0000-0000-00006C160000}"/>
    <cellStyle name="Calculation 12 15 11 2 2" xfId="5960" xr:uid="{00000000-0005-0000-0000-00006D160000}"/>
    <cellStyle name="Calculation 12 15 11 2 3" xfId="5961" xr:uid="{00000000-0005-0000-0000-00006E160000}"/>
    <cellStyle name="Calculation 12 15 11 3" xfId="5962" xr:uid="{00000000-0005-0000-0000-00006F160000}"/>
    <cellStyle name="Calculation 12 15 11 3 2" xfId="5963" xr:uid="{00000000-0005-0000-0000-000070160000}"/>
    <cellStyle name="Calculation 12 15 11 4" xfId="5964" xr:uid="{00000000-0005-0000-0000-000071160000}"/>
    <cellStyle name="Calculation 12 15 11 5" xfId="5965" xr:uid="{00000000-0005-0000-0000-000072160000}"/>
    <cellStyle name="Calculation 12 15 12" xfId="5966" xr:uid="{00000000-0005-0000-0000-000073160000}"/>
    <cellStyle name="Calculation 12 15 12 2" xfId="5967" xr:uid="{00000000-0005-0000-0000-000074160000}"/>
    <cellStyle name="Calculation 12 15 12 2 2" xfId="5968" xr:uid="{00000000-0005-0000-0000-000075160000}"/>
    <cellStyle name="Calculation 12 15 12 2 3" xfId="5969" xr:uid="{00000000-0005-0000-0000-000076160000}"/>
    <cellStyle name="Calculation 12 15 12 3" xfId="5970" xr:uid="{00000000-0005-0000-0000-000077160000}"/>
    <cellStyle name="Calculation 12 15 12 3 2" xfId="5971" xr:uid="{00000000-0005-0000-0000-000078160000}"/>
    <cellStyle name="Calculation 12 15 12 4" xfId="5972" xr:uid="{00000000-0005-0000-0000-000079160000}"/>
    <cellStyle name="Calculation 12 15 12 5" xfId="5973" xr:uid="{00000000-0005-0000-0000-00007A160000}"/>
    <cellStyle name="Calculation 12 15 13" xfId="5974" xr:uid="{00000000-0005-0000-0000-00007B160000}"/>
    <cellStyle name="Calculation 12 15 13 2" xfId="5975" xr:uid="{00000000-0005-0000-0000-00007C160000}"/>
    <cellStyle name="Calculation 12 15 13 2 2" xfId="5976" xr:uid="{00000000-0005-0000-0000-00007D160000}"/>
    <cellStyle name="Calculation 12 15 13 2 3" xfId="5977" xr:uid="{00000000-0005-0000-0000-00007E160000}"/>
    <cellStyle name="Calculation 12 15 13 3" xfId="5978" xr:uid="{00000000-0005-0000-0000-00007F160000}"/>
    <cellStyle name="Calculation 12 15 13 3 2" xfId="5979" xr:uid="{00000000-0005-0000-0000-000080160000}"/>
    <cellStyle name="Calculation 12 15 13 4" xfId="5980" xr:uid="{00000000-0005-0000-0000-000081160000}"/>
    <cellStyle name="Calculation 12 15 13 5" xfId="5981" xr:uid="{00000000-0005-0000-0000-000082160000}"/>
    <cellStyle name="Calculation 12 15 14" xfId="5982" xr:uid="{00000000-0005-0000-0000-000083160000}"/>
    <cellStyle name="Calculation 12 15 14 2" xfId="5983" xr:uid="{00000000-0005-0000-0000-000084160000}"/>
    <cellStyle name="Calculation 12 15 14 2 2" xfId="5984" xr:uid="{00000000-0005-0000-0000-000085160000}"/>
    <cellStyle name="Calculation 12 15 14 2 3" xfId="5985" xr:uid="{00000000-0005-0000-0000-000086160000}"/>
    <cellStyle name="Calculation 12 15 14 3" xfId="5986" xr:uid="{00000000-0005-0000-0000-000087160000}"/>
    <cellStyle name="Calculation 12 15 14 3 2" xfId="5987" xr:uid="{00000000-0005-0000-0000-000088160000}"/>
    <cellStyle name="Calculation 12 15 14 4" xfId="5988" xr:uid="{00000000-0005-0000-0000-000089160000}"/>
    <cellStyle name="Calculation 12 15 14 5" xfId="5989" xr:uid="{00000000-0005-0000-0000-00008A160000}"/>
    <cellStyle name="Calculation 12 15 15" xfId="5990" xr:uid="{00000000-0005-0000-0000-00008B160000}"/>
    <cellStyle name="Calculation 12 15 15 2" xfId="5991" xr:uid="{00000000-0005-0000-0000-00008C160000}"/>
    <cellStyle name="Calculation 12 15 15 2 2" xfId="5992" xr:uid="{00000000-0005-0000-0000-00008D160000}"/>
    <cellStyle name="Calculation 12 15 15 2 3" xfId="5993" xr:uid="{00000000-0005-0000-0000-00008E160000}"/>
    <cellStyle name="Calculation 12 15 15 3" xfId="5994" xr:uid="{00000000-0005-0000-0000-00008F160000}"/>
    <cellStyle name="Calculation 12 15 15 3 2" xfId="5995" xr:uid="{00000000-0005-0000-0000-000090160000}"/>
    <cellStyle name="Calculation 12 15 15 4" xfId="5996" xr:uid="{00000000-0005-0000-0000-000091160000}"/>
    <cellStyle name="Calculation 12 15 15 5" xfId="5997" xr:uid="{00000000-0005-0000-0000-000092160000}"/>
    <cellStyle name="Calculation 12 15 16" xfId="5998" xr:uid="{00000000-0005-0000-0000-000093160000}"/>
    <cellStyle name="Calculation 12 15 16 2" xfId="5999" xr:uid="{00000000-0005-0000-0000-000094160000}"/>
    <cellStyle name="Calculation 12 15 16 2 2" xfId="6000" xr:uid="{00000000-0005-0000-0000-000095160000}"/>
    <cellStyle name="Calculation 12 15 16 2 3" xfId="6001" xr:uid="{00000000-0005-0000-0000-000096160000}"/>
    <cellStyle name="Calculation 12 15 16 3" xfId="6002" xr:uid="{00000000-0005-0000-0000-000097160000}"/>
    <cellStyle name="Calculation 12 15 16 3 2" xfId="6003" xr:uid="{00000000-0005-0000-0000-000098160000}"/>
    <cellStyle name="Calculation 12 15 16 4" xfId="6004" xr:uid="{00000000-0005-0000-0000-000099160000}"/>
    <cellStyle name="Calculation 12 15 16 5" xfId="6005" xr:uid="{00000000-0005-0000-0000-00009A160000}"/>
    <cellStyle name="Calculation 12 15 17" xfId="6006" xr:uid="{00000000-0005-0000-0000-00009B160000}"/>
    <cellStyle name="Calculation 12 15 17 2" xfId="6007" xr:uid="{00000000-0005-0000-0000-00009C160000}"/>
    <cellStyle name="Calculation 12 15 17 2 2" xfId="6008" xr:uid="{00000000-0005-0000-0000-00009D160000}"/>
    <cellStyle name="Calculation 12 15 17 2 3" xfId="6009" xr:uid="{00000000-0005-0000-0000-00009E160000}"/>
    <cellStyle name="Calculation 12 15 17 3" xfId="6010" xr:uid="{00000000-0005-0000-0000-00009F160000}"/>
    <cellStyle name="Calculation 12 15 17 3 2" xfId="6011" xr:uid="{00000000-0005-0000-0000-0000A0160000}"/>
    <cellStyle name="Calculation 12 15 17 4" xfId="6012" xr:uid="{00000000-0005-0000-0000-0000A1160000}"/>
    <cellStyle name="Calculation 12 15 17 5" xfId="6013" xr:uid="{00000000-0005-0000-0000-0000A2160000}"/>
    <cellStyle name="Calculation 12 15 18" xfId="6014" xr:uid="{00000000-0005-0000-0000-0000A3160000}"/>
    <cellStyle name="Calculation 12 15 18 2" xfId="6015" xr:uid="{00000000-0005-0000-0000-0000A4160000}"/>
    <cellStyle name="Calculation 12 15 18 2 2" xfId="6016" xr:uid="{00000000-0005-0000-0000-0000A5160000}"/>
    <cellStyle name="Calculation 12 15 18 2 3" xfId="6017" xr:uid="{00000000-0005-0000-0000-0000A6160000}"/>
    <cellStyle name="Calculation 12 15 18 3" xfId="6018" xr:uid="{00000000-0005-0000-0000-0000A7160000}"/>
    <cellStyle name="Calculation 12 15 18 3 2" xfId="6019" xr:uid="{00000000-0005-0000-0000-0000A8160000}"/>
    <cellStyle name="Calculation 12 15 18 4" xfId="6020" xr:uid="{00000000-0005-0000-0000-0000A9160000}"/>
    <cellStyle name="Calculation 12 15 18 5" xfId="6021" xr:uid="{00000000-0005-0000-0000-0000AA160000}"/>
    <cellStyle name="Calculation 12 15 19" xfId="6022" xr:uid="{00000000-0005-0000-0000-0000AB160000}"/>
    <cellStyle name="Calculation 12 15 19 2" xfId="6023" xr:uid="{00000000-0005-0000-0000-0000AC160000}"/>
    <cellStyle name="Calculation 12 15 19 2 2" xfId="6024" xr:uid="{00000000-0005-0000-0000-0000AD160000}"/>
    <cellStyle name="Calculation 12 15 19 2 3" xfId="6025" xr:uid="{00000000-0005-0000-0000-0000AE160000}"/>
    <cellStyle name="Calculation 12 15 19 3" xfId="6026" xr:uid="{00000000-0005-0000-0000-0000AF160000}"/>
    <cellStyle name="Calculation 12 15 19 3 2" xfId="6027" xr:uid="{00000000-0005-0000-0000-0000B0160000}"/>
    <cellStyle name="Calculation 12 15 19 4" xfId="6028" xr:uid="{00000000-0005-0000-0000-0000B1160000}"/>
    <cellStyle name="Calculation 12 15 19 5" xfId="6029" xr:uid="{00000000-0005-0000-0000-0000B2160000}"/>
    <cellStyle name="Calculation 12 15 2" xfId="6030" xr:uid="{00000000-0005-0000-0000-0000B3160000}"/>
    <cellStyle name="Calculation 12 15 2 2" xfId="6031" xr:uid="{00000000-0005-0000-0000-0000B4160000}"/>
    <cellStyle name="Calculation 12 15 2 2 2" xfId="6032" xr:uid="{00000000-0005-0000-0000-0000B5160000}"/>
    <cellStyle name="Calculation 12 15 2 2 3" xfId="6033" xr:uid="{00000000-0005-0000-0000-0000B6160000}"/>
    <cellStyle name="Calculation 12 15 2 3" xfId="6034" xr:uid="{00000000-0005-0000-0000-0000B7160000}"/>
    <cellStyle name="Calculation 12 15 2 3 2" xfId="6035" xr:uid="{00000000-0005-0000-0000-0000B8160000}"/>
    <cellStyle name="Calculation 12 15 2 4" xfId="6036" xr:uid="{00000000-0005-0000-0000-0000B9160000}"/>
    <cellStyle name="Calculation 12 15 2 5" xfId="6037" xr:uid="{00000000-0005-0000-0000-0000BA160000}"/>
    <cellStyle name="Calculation 12 15 20" xfId="6038" xr:uid="{00000000-0005-0000-0000-0000BB160000}"/>
    <cellStyle name="Calculation 12 15 20 2" xfId="6039" xr:uid="{00000000-0005-0000-0000-0000BC160000}"/>
    <cellStyle name="Calculation 12 15 20 2 2" xfId="6040" xr:uid="{00000000-0005-0000-0000-0000BD160000}"/>
    <cellStyle name="Calculation 12 15 20 2 3" xfId="6041" xr:uid="{00000000-0005-0000-0000-0000BE160000}"/>
    <cellStyle name="Calculation 12 15 20 3" xfId="6042" xr:uid="{00000000-0005-0000-0000-0000BF160000}"/>
    <cellStyle name="Calculation 12 15 20 4" xfId="6043" xr:uid="{00000000-0005-0000-0000-0000C0160000}"/>
    <cellStyle name="Calculation 12 15 20 5" xfId="6044" xr:uid="{00000000-0005-0000-0000-0000C1160000}"/>
    <cellStyle name="Calculation 12 15 21" xfId="6045" xr:uid="{00000000-0005-0000-0000-0000C2160000}"/>
    <cellStyle name="Calculation 12 15 21 2" xfId="6046" xr:uid="{00000000-0005-0000-0000-0000C3160000}"/>
    <cellStyle name="Calculation 12 15 22" xfId="6047" xr:uid="{00000000-0005-0000-0000-0000C4160000}"/>
    <cellStyle name="Calculation 12 15 22 2" xfId="6048" xr:uid="{00000000-0005-0000-0000-0000C5160000}"/>
    <cellStyle name="Calculation 12 15 3" xfId="6049" xr:uid="{00000000-0005-0000-0000-0000C6160000}"/>
    <cellStyle name="Calculation 12 15 3 2" xfId="6050" xr:uid="{00000000-0005-0000-0000-0000C7160000}"/>
    <cellStyle name="Calculation 12 15 3 2 2" xfId="6051" xr:uid="{00000000-0005-0000-0000-0000C8160000}"/>
    <cellStyle name="Calculation 12 15 3 2 3" xfId="6052" xr:uid="{00000000-0005-0000-0000-0000C9160000}"/>
    <cellStyle name="Calculation 12 15 3 3" xfId="6053" xr:uid="{00000000-0005-0000-0000-0000CA160000}"/>
    <cellStyle name="Calculation 12 15 3 3 2" xfId="6054" xr:uid="{00000000-0005-0000-0000-0000CB160000}"/>
    <cellStyle name="Calculation 12 15 3 4" xfId="6055" xr:uid="{00000000-0005-0000-0000-0000CC160000}"/>
    <cellStyle name="Calculation 12 15 3 5" xfId="6056" xr:uid="{00000000-0005-0000-0000-0000CD160000}"/>
    <cellStyle name="Calculation 12 15 4" xfId="6057" xr:uid="{00000000-0005-0000-0000-0000CE160000}"/>
    <cellStyle name="Calculation 12 15 4 2" xfId="6058" xr:uid="{00000000-0005-0000-0000-0000CF160000}"/>
    <cellStyle name="Calculation 12 15 4 2 2" xfId="6059" xr:uid="{00000000-0005-0000-0000-0000D0160000}"/>
    <cellStyle name="Calculation 12 15 4 2 3" xfId="6060" xr:uid="{00000000-0005-0000-0000-0000D1160000}"/>
    <cellStyle name="Calculation 12 15 4 3" xfId="6061" xr:uid="{00000000-0005-0000-0000-0000D2160000}"/>
    <cellStyle name="Calculation 12 15 4 3 2" xfId="6062" xr:uid="{00000000-0005-0000-0000-0000D3160000}"/>
    <cellStyle name="Calculation 12 15 4 4" xfId="6063" xr:uid="{00000000-0005-0000-0000-0000D4160000}"/>
    <cellStyle name="Calculation 12 15 4 5" xfId="6064" xr:uid="{00000000-0005-0000-0000-0000D5160000}"/>
    <cellStyle name="Calculation 12 15 5" xfId="6065" xr:uid="{00000000-0005-0000-0000-0000D6160000}"/>
    <cellStyle name="Calculation 12 15 5 2" xfId="6066" xr:uid="{00000000-0005-0000-0000-0000D7160000}"/>
    <cellStyle name="Calculation 12 15 5 2 2" xfId="6067" xr:uid="{00000000-0005-0000-0000-0000D8160000}"/>
    <cellStyle name="Calculation 12 15 5 2 3" xfId="6068" xr:uid="{00000000-0005-0000-0000-0000D9160000}"/>
    <cellStyle name="Calculation 12 15 5 3" xfId="6069" xr:uid="{00000000-0005-0000-0000-0000DA160000}"/>
    <cellStyle name="Calculation 12 15 5 3 2" xfId="6070" xr:uid="{00000000-0005-0000-0000-0000DB160000}"/>
    <cellStyle name="Calculation 12 15 5 4" xfId="6071" xr:uid="{00000000-0005-0000-0000-0000DC160000}"/>
    <cellStyle name="Calculation 12 15 5 5" xfId="6072" xr:uid="{00000000-0005-0000-0000-0000DD160000}"/>
    <cellStyle name="Calculation 12 15 6" xfId="6073" xr:uid="{00000000-0005-0000-0000-0000DE160000}"/>
    <cellStyle name="Calculation 12 15 6 2" xfId="6074" xr:uid="{00000000-0005-0000-0000-0000DF160000}"/>
    <cellStyle name="Calculation 12 15 6 2 2" xfId="6075" xr:uid="{00000000-0005-0000-0000-0000E0160000}"/>
    <cellStyle name="Calculation 12 15 6 2 3" xfId="6076" xr:uid="{00000000-0005-0000-0000-0000E1160000}"/>
    <cellStyle name="Calculation 12 15 6 3" xfId="6077" xr:uid="{00000000-0005-0000-0000-0000E2160000}"/>
    <cellStyle name="Calculation 12 15 6 3 2" xfId="6078" xr:uid="{00000000-0005-0000-0000-0000E3160000}"/>
    <cellStyle name="Calculation 12 15 6 4" xfId="6079" xr:uid="{00000000-0005-0000-0000-0000E4160000}"/>
    <cellStyle name="Calculation 12 15 6 5" xfId="6080" xr:uid="{00000000-0005-0000-0000-0000E5160000}"/>
    <cellStyle name="Calculation 12 15 7" xfId="6081" xr:uid="{00000000-0005-0000-0000-0000E6160000}"/>
    <cellStyle name="Calculation 12 15 7 2" xfId="6082" xr:uid="{00000000-0005-0000-0000-0000E7160000}"/>
    <cellStyle name="Calculation 12 15 7 2 2" xfId="6083" xr:uid="{00000000-0005-0000-0000-0000E8160000}"/>
    <cellStyle name="Calculation 12 15 7 2 3" xfId="6084" xr:uid="{00000000-0005-0000-0000-0000E9160000}"/>
    <cellStyle name="Calculation 12 15 7 3" xfId="6085" xr:uid="{00000000-0005-0000-0000-0000EA160000}"/>
    <cellStyle name="Calculation 12 15 7 3 2" xfId="6086" xr:uid="{00000000-0005-0000-0000-0000EB160000}"/>
    <cellStyle name="Calculation 12 15 7 4" xfId="6087" xr:uid="{00000000-0005-0000-0000-0000EC160000}"/>
    <cellStyle name="Calculation 12 15 7 5" xfId="6088" xr:uid="{00000000-0005-0000-0000-0000ED160000}"/>
    <cellStyle name="Calculation 12 15 8" xfId="6089" xr:uid="{00000000-0005-0000-0000-0000EE160000}"/>
    <cellStyle name="Calculation 12 15 8 2" xfId="6090" xr:uid="{00000000-0005-0000-0000-0000EF160000}"/>
    <cellStyle name="Calculation 12 15 8 2 2" xfId="6091" xr:uid="{00000000-0005-0000-0000-0000F0160000}"/>
    <cellStyle name="Calculation 12 15 8 2 3" xfId="6092" xr:uid="{00000000-0005-0000-0000-0000F1160000}"/>
    <cellStyle name="Calculation 12 15 8 3" xfId="6093" xr:uid="{00000000-0005-0000-0000-0000F2160000}"/>
    <cellStyle name="Calculation 12 15 8 3 2" xfId="6094" xr:uid="{00000000-0005-0000-0000-0000F3160000}"/>
    <cellStyle name="Calculation 12 15 8 4" xfId="6095" xr:uid="{00000000-0005-0000-0000-0000F4160000}"/>
    <cellStyle name="Calculation 12 15 8 5" xfId="6096" xr:uid="{00000000-0005-0000-0000-0000F5160000}"/>
    <cellStyle name="Calculation 12 15 9" xfId="6097" xr:uid="{00000000-0005-0000-0000-0000F6160000}"/>
    <cellStyle name="Calculation 12 15 9 2" xfId="6098" xr:uid="{00000000-0005-0000-0000-0000F7160000}"/>
    <cellStyle name="Calculation 12 15 9 2 2" xfId="6099" xr:uid="{00000000-0005-0000-0000-0000F8160000}"/>
    <cellStyle name="Calculation 12 15 9 2 3" xfId="6100" xr:uid="{00000000-0005-0000-0000-0000F9160000}"/>
    <cellStyle name="Calculation 12 15 9 3" xfId="6101" xr:uid="{00000000-0005-0000-0000-0000FA160000}"/>
    <cellStyle name="Calculation 12 15 9 3 2" xfId="6102" xr:uid="{00000000-0005-0000-0000-0000FB160000}"/>
    <cellStyle name="Calculation 12 15 9 4" xfId="6103" xr:uid="{00000000-0005-0000-0000-0000FC160000}"/>
    <cellStyle name="Calculation 12 15 9 5" xfId="6104" xr:uid="{00000000-0005-0000-0000-0000FD160000}"/>
    <cellStyle name="Calculation 12 16" xfId="6105" xr:uid="{00000000-0005-0000-0000-0000FE160000}"/>
    <cellStyle name="Calculation 12 16 10" xfId="6106" xr:uid="{00000000-0005-0000-0000-0000FF160000}"/>
    <cellStyle name="Calculation 12 16 10 2" xfId="6107" xr:uid="{00000000-0005-0000-0000-000000170000}"/>
    <cellStyle name="Calculation 12 16 10 2 2" xfId="6108" xr:uid="{00000000-0005-0000-0000-000001170000}"/>
    <cellStyle name="Calculation 12 16 10 2 3" xfId="6109" xr:uid="{00000000-0005-0000-0000-000002170000}"/>
    <cellStyle name="Calculation 12 16 10 3" xfId="6110" xr:uid="{00000000-0005-0000-0000-000003170000}"/>
    <cellStyle name="Calculation 12 16 10 3 2" xfId="6111" xr:uid="{00000000-0005-0000-0000-000004170000}"/>
    <cellStyle name="Calculation 12 16 10 4" xfId="6112" xr:uid="{00000000-0005-0000-0000-000005170000}"/>
    <cellStyle name="Calculation 12 16 10 5" xfId="6113" xr:uid="{00000000-0005-0000-0000-000006170000}"/>
    <cellStyle name="Calculation 12 16 11" xfId="6114" xr:uid="{00000000-0005-0000-0000-000007170000}"/>
    <cellStyle name="Calculation 12 16 11 2" xfId="6115" xr:uid="{00000000-0005-0000-0000-000008170000}"/>
    <cellStyle name="Calculation 12 16 11 2 2" xfId="6116" xr:uid="{00000000-0005-0000-0000-000009170000}"/>
    <cellStyle name="Calculation 12 16 11 2 3" xfId="6117" xr:uid="{00000000-0005-0000-0000-00000A170000}"/>
    <cellStyle name="Calculation 12 16 11 3" xfId="6118" xr:uid="{00000000-0005-0000-0000-00000B170000}"/>
    <cellStyle name="Calculation 12 16 11 3 2" xfId="6119" xr:uid="{00000000-0005-0000-0000-00000C170000}"/>
    <cellStyle name="Calculation 12 16 11 4" xfId="6120" xr:uid="{00000000-0005-0000-0000-00000D170000}"/>
    <cellStyle name="Calculation 12 16 11 5" xfId="6121" xr:uid="{00000000-0005-0000-0000-00000E170000}"/>
    <cellStyle name="Calculation 12 16 12" xfId="6122" xr:uid="{00000000-0005-0000-0000-00000F170000}"/>
    <cellStyle name="Calculation 12 16 12 2" xfId="6123" xr:uid="{00000000-0005-0000-0000-000010170000}"/>
    <cellStyle name="Calculation 12 16 12 2 2" xfId="6124" xr:uid="{00000000-0005-0000-0000-000011170000}"/>
    <cellStyle name="Calculation 12 16 12 2 3" xfId="6125" xr:uid="{00000000-0005-0000-0000-000012170000}"/>
    <cellStyle name="Calculation 12 16 12 3" xfId="6126" xr:uid="{00000000-0005-0000-0000-000013170000}"/>
    <cellStyle name="Calculation 12 16 12 3 2" xfId="6127" xr:uid="{00000000-0005-0000-0000-000014170000}"/>
    <cellStyle name="Calculation 12 16 12 4" xfId="6128" xr:uid="{00000000-0005-0000-0000-000015170000}"/>
    <cellStyle name="Calculation 12 16 12 5" xfId="6129" xr:uid="{00000000-0005-0000-0000-000016170000}"/>
    <cellStyle name="Calculation 12 16 13" xfId="6130" xr:uid="{00000000-0005-0000-0000-000017170000}"/>
    <cellStyle name="Calculation 12 16 13 2" xfId="6131" xr:uid="{00000000-0005-0000-0000-000018170000}"/>
    <cellStyle name="Calculation 12 16 13 2 2" xfId="6132" xr:uid="{00000000-0005-0000-0000-000019170000}"/>
    <cellStyle name="Calculation 12 16 13 2 3" xfId="6133" xr:uid="{00000000-0005-0000-0000-00001A170000}"/>
    <cellStyle name="Calculation 12 16 13 3" xfId="6134" xr:uid="{00000000-0005-0000-0000-00001B170000}"/>
    <cellStyle name="Calculation 12 16 13 3 2" xfId="6135" xr:uid="{00000000-0005-0000-0000-00001C170000}"/>
    <cellStyle name="Calculation 12 16 13 4" xfId="6136" xr:uid="{00000000-0005-0000-0000-00001D170000}"/>
    <cellStyle name="Calculation 12 16 13 5" xfId="6137" xr:uid="{00000000-0005-0000-0000-00001E170000}"/>
    <cellStyle name="Calculation 12 16 14" xfId="6138" xr:uid="{00000000-0005-0000-0000-00001F170000}"/>
    <cellStyle name="Calculation 12 16 14 2" xfId="6139" xr:uid="{00000000-0005-0000-0000-000020170000}"/>
    <cellStyle name="Calculation 12 16 14 2 2" xfId="6140" xr:uid="{00000000-0005-0000-0000-000021170000}"/>
    <cellStyle name="Calculation 12 16 14 2 3" xfId="6141" xr:uid="{00000000-0005-0000-0000-000022170000}"/>
    <cellStyle name="Calculation 12 16 14 3" xfId="6142" xr:uid="{00000000-0005-0000-0000-000023170000}"/>
    <cellStyle name="Calculation 12 16 14 3 2" xfId="6143" xr:uid="{00000000-0005-0000-0000-000024170000}"/>
    <cellStyle name="Calculation 12 16 14 4" xfId="6144" xr:uid="{00000000-0005-0000-0000-000025170000}"/>
    <cellStyle name="Calculation 12 16 14 5" xfId="6145" xr:uid="{00000000-0005-0000-0000-000026170000}"/>
    <cellStyle name="Calculation 12 16 15" xfId="6146" xr:uid="{00000000-0005-0000-0000-000027170000}"/>
    <cellStyle name="Calculation 12 16 15 2" xfId="6147" xr:uid="{00000000-0005-0000-0000-000028170000}"/>
    <cellStyle name="Calculation 12 16 15 2 2" xfId="6148" xr:uid="{00000000-0005-0000-0000-000029170000}"/>
    <cellStyle name="Calculation 12 16 15 2 3" xfId="6149" xr:uid="{00000000-0005-0000-0000-00002A170000}"/>
    <cellStyle name="Calculation 12 16 15 3" xfId="6150" xr:uid="{00000000-0005-0000-0000-00002B170000}"/>
    <cellStyle name="Calculation 12 16 15 3 2" xfId="6151" xr:uid="{00000000-0005-0000-0000-00002C170000}"/>
    <cellStyle name="Calculation 12 16 15 4" xfId="6152" xr:uid="{00000000-0005-0000-0000-00002D170000}"/>
    <cellStyle name="Calculation 12 16 15 5" xfId="6153" xr:uid="{00000000-0005-0000-0000-00002E170000}"/>
    <cellStyle name="Calculation 12 16 16" xfId="6154" xr:uid="{00000000-0005-0000-0000-00002F170000}"/>
    <cellStyle name="Calculation 12 16 16 2" xfId="6155" xr:uid="{00000000-0005-0000-0000-000030170000}"/>
    <cellStyle name="Calculation 12 16 16 2 2" xfId="6156" xr:uid="{00000000-0005-0000-0000-000031170000}"/>
    <cellStyle name="Calculation 12 16 16 2 3" xfId="6157" xr:uid="{00000000-0005-0000-0000-000032170000}"/>
    <cellStyle name="Calculation 12 16 16 3" xfId="6158" xr:uid="{00000000-0005-0000-0000-000033170000}"/>
    <cellStyle name="Calculation 12 16 16 3 2" xfId="6159" xr:uid="{00000000-0005-0000-0000-000034170000}"/>
    <cellStyle name="Calculation 12 16 16 4" xfId="6160" xr:uid="{00000000-0005-0000-0000-000035170000}"/>
    <cellStyle name="Calculation 12 16 16 5" xfId="6161" xr:uid="{00000000-0005-0000-0000-000036170000}"/>
    <cellStyle name="Calculation 12 16 17" xfId="6162" xr:uid="{00000000-0005-0000-0000-000037170000}"/>
    <cellStyle name="Calculation 12 16 17 2" xfId="6163" xr:uid="{00000000-0005-0000-0000-000038170000}"/>
    <cellStyle name="Calculation 12 16 17 2 2" xfId="6164" xr:uid="{00000000-0005-0000-0000-000039170000}"/>
    <cellStyle name="Calculation 12 16 17 2 3" xfId="6165" xr:uid="{00000000-0005-0000-0000-00003A170000}"/>
    <cellStyle name="Calculation 12 16 17 3" xfId="6166" xr:uid="{00000000-0005-0000-0000-00003B170000}"/>
    <cellStyle name="Calculation 12 16 17 3 2" xfId="6167" xr:uid="{00000000-0005-0000-0000-00003C170000}"/>
    <cellStyle name="Calculation 12 16 17 4" xfId="6168" xr:uid="{00000000-0005-0000-0000-00003D170000}"/>
    <cellStyle name="Calculation 12 16 17 5" xfId="6169" xr:uid="{00000000-0005-0000-0000-00003E170000}"/>
    <cellStyle name="Calculation 12 16 18" xfId="6170" xr:uid="{00000000-0005-0000-0000-00003F170000}"/>
    <cellStyle name="Calculation 12 16 18 2" xfId="6171" xr:uid="{00000000-0005-0000-0000-000040170000}"/>
    <cellStyle name="Calculation 12 16 18 2 2" xfId="6172" xr:uid="{00000000-0005-0000-0000-000041170000}"/>
    <cellStyle name="Calculation 12 16 18 2 3" xfId="6173" xr:uid="{00000000-0005-0000-0000-000042170000}"/>
    <cellStyle name="Calculation 12 16 18 3" xfId="6174" xr:uid="{00000000-0005-0000-0000-000043170000}"/>
    <cellStyle name="Calculation 12 16 18 3 2" xfId="6175" xr:uid="{00000000-0005-0000-0000-000044170000}"/>
    <cellStyle name="Calculation 12 16 18 4" xfId="6176" xr:uid="{00000000-0005-0000-0000-000045170000}"/>
    <cellStyle name="Calculation 12 16 18 5" xfId="6177" xr:uid="{00000000-0005-0000-0000-000046170000}"/>
    <cellStyle name="Calculation 12 16 19" xfId="6178" xr:uid="{00000000-0005-0000-0000-000047170000}"/>
    <cellStyle name="Calculation 12 16 19 2" xfId="6179" xr:uid="{00000000-0005-0000-0000-000048170000}"/>
    <cellStyle name="Calculation 12 16 19 2 2" xfId="6180" xr:uid="{00000000-0005-0000-0000-000049170000}"/>
    <cellStyle name="Calculation 12 16 19 2 3" xfId="6181" xr:uid="{00000000-0005-0000-0000-00004A170000}"/>
    <cellStyle name="Calculation 12 16 19 3" xfId="6182" xr:uid="{00000000-0005-0000-0000-00004B170000}"/>
    <cellStyle name="Calculation 12 16 19 3 2" xfId="6183" xr:uid="{00000000-0005-0000-0000-00004C170000}"/>
    <cellStyle name="Calculation 12 16 19 4" xfId="6184" xr:uid="{00000000-0005-0000-0000-00004D170000}"/>
    <cellStyle name="Calculation 12 16 19 5" xfId="6185" xr:uid="{00000000-0005-0000-0000-00004E170000}"/>
    <cellStyle name="Calculation 12 16 2" xfId="6186" xr:uid="{00000000-0005-0000-0000-00004F170000}"/>
    <cellStyle name="Calculation 12 16 2 2" xfId="6187" xr:uid="{00000000-0005-0000-0000-000050170000}"/>
    <cellStyle name="Calculation 12 16 2 2 2" xfId="6188" xr:uid="{00000000-0005-0000-0000-000051170000}"/>
    <cellStyle name="Calculation 12 16 2 2 3" xfId="6189" xr:uid="{00000000-0005-0000-0000-000052170000}"/>
    <cellStyle name="Calculation 12 16 2 3" xfId="6190" xr:uid="{00000000-0005-0000-0000-000053170000}"/>
    <cellStyle name="Calculation 12 16 2 3 2" xfId="6191" xr:uid="{00000000-0005-0000-0000-000054170000}"/>
    <cellStyle name="Calculation 12 16 2 4" xfId="6192" xr:uid="{00000000-0005-0000-0000-000055170000}"/>
    <cellStyle name="Calculation 12 16 2 5" xfId="6193" xr:uid="{00000000-0005-0000-0000-000056170000}"/>
    <cellStyle name="Calculation 12 16 20" xfId="6194" xr:uid="{00000000-0005-0000-0000-000057170000}"/>
    <cellStyle name="Calculation 12 16 20 2" xfId="6195" xr:uid="{00000000-0005-0000-0000-000058170000}"/>
    <cellStyle name="Calculation 12 16 20 2 2" xfId="6196" xr:uid="{00000000-0005-0000-0000-000059170000}"/>
    <cellStyle name="Calculation 12 16 20 2 3" xfId="6197" xr:uid="{00000000-0005-0000-0000-00005A170000}"/>
    <cellStyle name="Calculation 12 16 20 3" xfId="6198" xr:uid="{00000000-0005-0000-0000-00005B170000}"/>
    <cellStyle name="Calculation 12 16 20 4" xfId="6199" xr:uid="{00000000-0005-0000-0000-00005C170000}"/>
    <cellStyle name="Calculation 12 16 20 5" xfId="6200" xr:uid="{00000000-0005-0000-0000-00005D170000}"/>
    <cellStyle name="Calculation 12 16 21" xfId="6201" xr:uid="{00000000-0005-0000-0000-00005E170000}"/>
    <cellStyle name="Calculation 12 16 21 2" xfId="6202" xr:uid="{00000000-0005-0000-0000-00005F170000}"/>
    <cellStyle name="Calculation 12 16 22" xfId="6203" xr:uid="{00000000-0005-0000-0000-000060170000}"/>
    <cellStyle name="Calculation 12 16 22 2" xfId="6204" xr:uid="{00000000-0005-0000-0000-000061170000}"/>
    <cellStyle name="Calculation 12 16 3" xfId="6205" xr:uid="{00000000-0005-0000-0000-000062170000}"/>
    <cellStyle name="Calculation 12 16 3 2" xfId="6206" xr:uid="{00000000-0005-0000-0000-000063170000}"/>
    <cellStyle name="Calculation 12 16 3 2 2" xfId="6207" xr:uid="{00000000-0005-0000-0000-000064170000}"/>
    <cellStyle name="Calculation 12 16 3 2 3" xfId="6208" xr:uid="{00000000-0005-0000-0000-000065170000}"/>
    <cellStyle name="Calculation 12 16 3 3" xfId="6209" xr:uid="{00000000-0005-0000-0000-000066170000}"/>
    <cellStyle name="Calculation 12 16 3 3 2" xfId="6210" xr:uid="{00000000-0005-0000-0000-000067170000}"/>
    <cellStyle name="Calculation 12 16 3 4" xfId="6211" xr:uid="{00000000-0005-0000-0000-000068170000}"/>
    <cellStyle name="Calculation 12 16 3 5" xfId="6212" xr:uid="{00000000-0005-0000-0000-000069170000}"/>
    <cellStyle name="Calculation 12 16 4" xfId="6213" xr:uid="{00000000-0005-0000-0000-00006A170000}"/>
    <cellStyle name="Calculation 12 16 4 2" xfId="6214" xr:uid="{00000000-0005-0000-0000-00006B170000}"/>
    <cellStyle name="Calculation 12 16 4 2 2" xfId="6215" xr:uid="{00000000-0005-0000-0000-00006C170000}"/>
    <cellStyle name="Calculation 12 16 4 2 3" xfId="6216" xr:uid="{00000000-0005-0000-0000-00006D170000}"/>
    <cellStyle name="Calculation 12 16 4 3" xfId="6217" xr:uid="{00000000-0005-0000-0000-00006E170000}"/>
    <cellStyle name="Calculation 12 16 4 3 2" xfId="6218" xr:uid="{00000000-0005-0000-0000-00006F170000}"/>
    <cellStyle name="Calculation 12 16 4 4" xfId="6219" xr:uid="{00000000-0005-0000-0000-000070170000}"/>
    <cellStyle name="Calculation 12 16 4 5" xfId="6220" xr:uid="{00000000-0005-0000-0000-000071170000}"/>
    <cellStyle name="Calculation 12 16 5" xfId="6221" xr:uid="{00000000-0005-0000-0000-000072170000}"/>
    <cellStyle name="Calculation 12 16 5 2" xfId="6222" xr:uid="{00000000-0005-0000-0000-000073170000}"/>
    <cellStyle name="Calculation 12 16 5 2 2" xfId="6223" xr:uid="{00000000-0005-0000-0000-000074170000}"/>
    <cellStyle name="Calculation 12 16 5 2 3" xfId="6224" xr:uid="{00000000-0005-0000-0000-000075170000}"/>
    <cellStyle name="Calculation 12 16 5 3" xfId="6225" xr:uid="{00000000-0005-0000-0000-000076170000}"/>
    <cellStyle name="Calculation 12 16 5 3 2" xfId="6226" xr:uid="{00000000-0005-0000-0000-000077170000}"/>
    <cellStyle name="Calculation 12 16 5 4" xfId="6227" xr:uid="{00000000-0005-0000-0000-000078170000}"/>
    <cellStyle name="Calculation 12 16 5 5" xfId="6228" xr:uid="{00000000-0005-0000-0000-000079170000}"/>
    <cellStyle name="Calculation 12 16 6" xfId="6229" xr:uid="{00000000-0005-0000-0000-00007A170000}"/>
    <cellStyle name="Calculation 12 16 6 2" xfId="6230" xr:uid="{00000000-0005-0000-0000-00007B170000}"/>
    <cellStyle name="Calculation 12 16 6 2 2" xfId="6231" xr:uid="{00000000-0005-0000-0000-00007C170000}"/>
    <cellStyle name="Calculation 12 16 6 2 3" xfId="6232" xr:uid="{00000000-0005-0000-0000-00007D170000}"/>
    <cellStyle name="Calculation 12 16 6 3" xfId="6233" xr:uid="{00000000-0005-0000-0000-00007E170000}"/>
    <cellStyle name="Calculation 12 16 6 3 2" xfId="6234" xr:uid="{00000000-0005-0000-0000-00007F170000}"/>
    <cellStyle name="Calculation 12 16 6 4" xfId="6235" xr:uid="{00000000-0005-0000-0000-000080170000}"/>
    <cellStyle name="Calculation 12 16 6 5" xfId="6236" xr:uid="{00000000-0005-0000-0000-000081170000}"/>
    <cellStyle name="Calculation 12 16 7" xfId="6237" xr:uid="{00000000-0005-0000-0000-000082170000}"/>
    <cellStyle name="Calculation 12 16 7 2" xfId="6238" xr:uid="{00000000-0005-0000-0000-000083170000}"/>
    <cellStyle name="Calculation 12 16 7 2 2" xfId="6239" xr:uid="{00000000-0005-0000-0000-000084170000}"/>
    <cellStyle name="Calculation 12 16 7 2 3" xfId="6240" xr:uid="{00000000-0005-0000-0000-000085170000}"/>
    <cellStyle name="Calculation 12 16 7 3" xfId="6241" xr:uid="{00000000-0005-0000-0000-000086170000}"/>
    <cellStyle name="Calculation 12 16 7 3 2" xfId="6242" xr:uid="{00000000-0005-0000-0000-000087170000}"/>
    <cellStyle name="Calculation 12 16 7 4" xfId="6243" xr:uid="{00000000-0005-0000-0000-000088170000}"/>
    <cellStyle name="Calculation 12 16 7 5" xfId="6244" xr:uid="{00000000-0005-0000-0000-000089170000}"/>
    <cellStyle name="Calculation 12 16 8" xfId="6245" xr:uid="{00000000-0005-0000-0000-00008A170000}"/>
    <cellStyle name="Calculation 12 16 8 2" xfId="6246" xr:uid="{00000000-0005-0000-0000-00008B170000}"/>
    <cellStyle name="Calculation 12 16 8 2 2" xfId="6247" xr:uid="{00000000-0005-0000-0000-00008C170000}"/>
    <cellStyle name="Calculation 12 16 8 2 3" xfId="6248" xr:uid="{00000000-0005-0000-0000-00008D170000}"/>
    <cellStyle name="Calculation 12 16 8 3" xfId="6249" xr:uid="{00000000-0005-0000-0000-00008E170000}"/>
    <cellStyle name="Calculation 12 16 8 3 2" xfId="6250" xr:uid="{00000000-0005-0000-0000-00008F170000}"/>
    <cellStyle name="Calculation 12 16 8 4" xfId="6251" xr:uid="{00000000-0005-0000-0000-000090170000}"/>
    <cellStyle name="Calculation 12 16 8 5" xfId="6252" xr:uid="{00000000-0005-0000-0000-000091170000}"/>
    <cellStyle name="Calculation 12 16 9" xfId="6253" xr:uid="{00000000-0005-0000-0000-000092170000}"/>
    <cellStyle name="Calculation 12 16 9 2" xfId="6254" xr:uid="{00000000-0005-0000-0000-000093170000}"/>
    <cellStyle name="Calculation 12 16 9 2 2" xfId="6255" xr:uid="{00000000-0005-0000-0000-000094170000}"/>
    <cellStyle name="Calculation 12 16 9 2 3" xfId="6256" xr:uid="{00000000-0005-0000-0000-000095170000}"/>
    <cellStyle name="Calculation 12 16 9 3" xfId="6257" xr:uid="{00000000-0005-0000-0000-000096170000}"/>
    <cellStyle name="Calculation 12 16 9 3 2" xfId="6258" xr:uid="{00000000-0005-0000-0000-000097170000}"/>
    <cellStyle name="Calculation 12 16 9 4" xfId="6259" xr:uid="{00000000-0005-0000-0000-000098170000}"/>
    <cellStyle name="Calculation 12 16 9 5" xfId="6260" xr:uid="{00000000-0005-0000-0000-000099170000}"/>
    <cellStyle name="Calculation 12 17" xfId="6261" xr:uid="{00000000-0005-0000-0000-00009A170000}"/>
    <cellStyle name="Calculation 12 17 10" xfId="6262" xr:uid="{00000000-0005-0000-0000-00009B170000}"/>
    <cellStyle name="Calculation 12 17 10 2" xfId="6263" xr:uid="{00000000-0005-0000-0000-00009C170000}"/>
    <cellStyle name="Calculation 12 17 10 2 2" xfId="6264" xr:uid="{00000000-0005-0000-0000-00009D170000}"/>
    <cellStyle name="Calculation 12 17 10 2 3" xfId="6265" xr:uid="{00000000-0005-0000-0000-00009E170000}"/>
    <cellStyle name="Calculation 12 17 10 3" xfId="6266" xr:uid="{00000000-0005-0000-0000-00009F170000}"/>
    <cellStyle name="Calculation 12 17 10 3 2" xfId="6267" xr:uid="{00000000-0005-0000-0000-0000A0170000}"/>
    <cellStyle name="Calculation 12 17 10 4" xfId="6268" xr:uid="{00000000-0005-0000-0000-0000A1170000}"/>
    <cellStyle name="Calculation 12 17 10 5" xfId="6269" xr:uid="{00000000-0005-0000-0000-0000A2170000}"/>
    <cellStyle name="Calculation 12 17 11" xfId="6270" xr:uid="{00000000-0005-0000-0000-0000A3170000}"/>
    <cellStyle name="Calculation 12 17 11 2" xfId="6271" xr:uid="{00000000-0005-0000-0000-0000A4170000}"/>
    <cellStyle name="Calculation 12 17 11 2 2" xfId="6272" xr:uid="{00000000-0005-0000-0000-0000A5170000}"/>
    <cellStyle name="Calculation 12 17 11 2 3" xfId="6273" xr:uid="{00000000-0005-0000-0000-0000A6170000}"/>
    <cellStyle name="Calculation 12 17 11 3" xfId="6274" xr:uid="{00000000-0005-0000-0000-0000A7170000}"/>
    <cellStyle name="Calculation 12 17 11 3 2" xfId="6275" xr:uid="{00000000-0005-0000-0000-0000A8170000}"/>
    <cellStyle name="Calculation 12 17 11 4" xfId="6276" xr:uid="{00000000-0005-0000-0000-0000A9170000}"/>
    <cellStyle name="Calculation 12 17 11 5" xfId="6277" xr:uid="{00000000-0005-0000-0000-0000AA170000}"/>
    <cellStyle name="Calculation 12 17 12" xfId="6278" xr:uid="{00000000-0005-0000-0000-0000AB170000}"/>
    <cellStyle name="Calculation 12 17 12 2" xfId="6279" xr:uid="{00000000-0005-0000-0000-0000AC170000}"/>
    <cellStyle name="Calculation 12 17 12 2 2" xfId="6280" xr:uid="{00000000-0005-0000-0000-0000AD170000}"/>
    <cellStyle name="Calculation 12 17 12 2 3" xfId="6281" xr:uid="{00000000-0005-0000-0000-0000AE170000}"/>
    <cellStyle name="Calculation 12 17 12 3" xfId="6282" xr:uid="{00000000-0005-0000-0000-0000AF170000}"/>
    <cellStyle name="Calculation 12 17 12 3 2" xfId="6283" xr:uid="{00000000-0005-0000-0000-0000B0170000}"/>
    <cellStyle name="Calculation 12 17 12 4" xfId="6284" xr:uid="{00000000-0005-0000-0000-0000B1170000}"/>
    <cellStyle name="Calculation 12 17 12 5" xfId="6285" xr:uid="{00000000-0005-0000-0000-0000B2170000}"/>
    <cellStyle name="Calculation 12 17 13" xfId="6286" xr:uid="{00000000-0005-0000-0000-0000B3170000}"/>
    <cellStyle name="Calculation 12 17 13 2" xfId="6287" xr:uid="{00000000-0005-0000-0000-0000B4170000}"/>
    <cellStyle name="Calculation 12 17 13 2 2" xfId="6288" xr:uid="{00000000-0005-0000-0000-0000B5170000}"/>
    <cellStyle name="Calculation 12 17 13 2 3" xfId="6289" xr:uid="{00000000-0005-0000-0000-0000B6170000}"/>
    <cellStyle name="Calculation 12 17 13 3" xfId="6290" xr:uid="{00000000-0005-0000-0000-0000B7170000}"/>
    <cellStyle name="Calculation 12 17 13 3 2" xfId="6291" xr:uid="{00000000-0005-0000-0000-0000B8170000}"/>
    <cellStyle name="Calculation 12 17 13 4" xfId="6292" xr:uid="{00000000-0005-0000-0000-0000B9170000}"/>
    <cellStyle name="Calculation 12 17 13 5" xfId="6293" xr:uid="{00000000-0005-0000-0000-0000BA170000}"/>
    <cellStyle name="Calculation 12 17 14" xfId="6294" xr:uid="{00000000-0005-0000-0000-0000BB170000}"/>
    <cellStyle name="Calculation 12 17 14 2" xfId="6295" xr:uid="{00000000-0005-0000-0000-0000BC170000}"/>
    <cellStyle name="Calculation 12 17 14 2 2" xfId="6296" xr:uid="{00000000-0005-0000-0000-0000BD170000}"/>
    <cellStyle name="Calculation 12 17 14 2 3" xfId="6297" xr:uid="{00000000-0005-0000-0000-0000BE170000}"/>
    <cellStyle name="Calculation 12 17 14 3" xfId="6298" xr:uid="{00000000-0005-0000-0000-0000BF170000}"/>
    <cellStyle name="Calculation 12 17 14 3 2" xfId="6299" xr:uid="{00000000-0005-0000-0000-0000C0170000}"/>
    <cellStyle name="Calculation 12 17 14 4" xfId="6300" xr:uid="{00000000-0005-0000-0000-0000C1170000}"/>
    <cellStyle name="Calculation 12 17 14 5" xfId="6301" xr:uid="{00000000-0005-0000-0000-0000C2170000}"/>
    <cellStyle name="Calculation 12 17 15" xfId="6302" xr:uid="{00000000-0005-0000-0000-0000C3170000}"/>
    <cellStyle name="Calculation 12 17 15 2" xfId="6303" xr:uid="{00000000-0005-0000-0000-0000C4170000}"/>
    <cellStyle name="Calculation 12 17 15 2 2" xfId="6304" xr:uid="{00000000-0005-0000-0000-0000C5170000}"/>
    <cellStyle name="Calculation 12 17 15 2 3" xfId="6305" xr:uid="{00000000-0005-0000-0000-0000C6170000}"/>
    <cellStyle name="Calculation 12 17 15 3" xfId="6306" xr:uid="{00000000-0005-0000-0000-0000C7170000}"/>
    <cellStyle name="Calculation 12 17 15 3 2" xfId="6307" xr:uid="{00000000-0005-0000-0000-0000C8170000}"/>
    <cellStyle name="Calculation 12 17 15 4" xfId="6308" xr:uid="{00000000-0005-0000-0000-0000C9170000}"/>
    <cellStyle name="Calculation 12 17 15 5" xfId="6309" xr:uid="{00000000-0005-0000-0000-0000CA170000}"/>
    <cellStyle name="Calculation 12 17 16" xfId="6310" xr:uid="{00000000-0005-0000-0000-0000CB170000}"/>
    <cellStyle name="Calculation 12 17 16 2" xfId="6311" xr:uid="{00000000-0005-0000-0000-0000CC170000}"/>
    <cellStyle name="Calculation 12 17 16 2 2" xfId="6312" xr:uid="{00000000-0005-0000-0000-0000CD170000}"/>
    <cellStyle name="Calculation 12 17 16 2 3" xfId="6313" xr:uid="{00000000-0005-0000-0000-0000CE170000}"/>
    <cellStyle name="Calculation 12 17 16 3" xfId="6314" xr:uid="{00000000-0005-0000-0000-0000CF170000}"/>
    <cellStyle name="Calculation 12 17 16 3 2" xfId="6315" xr:uid="{00000000-0005-0000-0000-0000D0170000}"/>
    <cellStyle name="Calculation 12 17 16 4" xfId="6316" xr:uid="{00000000-0005-0000-0000-0000D1170000}"/>
    <cellStyle name="Calculation 12 17 16 5" xfId="6317" xr:uid="{00000000-0005-0000-0000-0000D2170000}"/>
    <cellStyle name="Calculation 12 17 17" xfId="6318" xr:uid="{00000000-0005-0000-0000-0000D3170000}"/>
    <cellStyle name="Calculation 12 17 17 2" xfId="6319" xr:uid="{00000000-0005-0000-0000-0000D4170000}"/>
    <cellStyle name="Calculation 12 17 17 2 2" xfId="6320" xr:uid="{00000000-0005-0000-0000-0000D5170000}"/>
    <cellStyle name="Calculation 12 17 17 2 3" xfId="6321" xr:uid="{00000000-0005-0000-0000-0000D6170000}"/>
    <cellStyle name="Calculation 12 17 17 3" xfId="6322" xr:uid="{00000000-0005-0000-0000-0000D7170000}"/>
    <cellStyle name="Calculation 12 17 17 3 2" xfId="6323" xr:uid="{00000000-0005-0000-0000-0000D8170000}"/>
    <cellStyle name="Calculation 12 17 17 4" xfId="6324" xr:uid="{00000000-0005-0000-0000-0000D9170000}"/>
    <cellStyle name="Calculation 12 17 17 5" xfId="6325" xr:uid="{00000000-0005-0000-0000-0000DA170000}"/>
    <cellStyle name="Calculation 12 17 18" xfId="6326" xr:uid="{00000000-0005-0000-0000-0000DB170000}"/>
    <cellStyle name="Calculation 12 17 18 2" xfId="6327" xr:uid="{00000000-0005-0000-0000-0000DC170000}"/>
    <cellStyle name="Calculation 12 17 18 2 2" xfId="6328" xr:uid="{00000000-0005-0000-0000-0000DD170000}"/>
    <cellStyle name="Calculation 12 17 18 2 3" xfId="6329" xr:uid="{00000000-0005-0000-0000-0000DE170000}"/>
    <cellStyle name="Calculation 12 17 18 3" xfId="6330" xr:uid="{00000000-0005-0000-0000-0000DF170000}"/>
    <cellStyle name="Calculation 12 17 18 3 2" xfId="6331" xr:uid="{00000000-0005-0000-0000-0000E0170000}"/>
    <cellStyle name="Calculation 12 17 18 4" xfId="6332" xr:uid="{00000000-0005-0000-0000-0000E1170000}"/>
    <cellStyle name="Calculation 12 17 18 5" xfId="6333" xr:uid="{00000000-0005-0000-0000-0000E2170000}"/>
    <cellStyle name="Calculation 12 17 19" xfId="6334" xr:uid="{00000000-0005-0000-0000-0000E3170000}"/>
    <cellStyle name="Calculation 12 17 19 2" xfId="6335" xr:uid="{00000000-0005-0000-0000-0000E4170000}"/>
    <cellStyle name="Calculation 12 17 19 2 2" xfId="6336" xr:uid="{00000000-0005-0000-0000-0000E5170000}"/>
    <cellStyle name="Calculation 12 17 19 2 3" xfId="6337" xr:uid="{00000000-0005-0000-0000-0000E6170000}"/>
    <cellStyle name="Calculation 12 17 19 3" xfId="6338" xr:uid="{00000000-0005-0000-0000-0000E7170000}"/>
    <cellStyle name="Calculation 12 17 19 3 2" xfId="6339" xr:uid="{00000000-0005-0000-0000-0000E8170000}"/>
    <cellStyle name="Calculation 12 17 19 4" xfId="6340" xr:uid="{00000000-0005-0000-0000-0000E9170000}"/>
    <cellStyle name="Calculation 12 17 19 5" xfId="6341" xr:uid="{00000000-0005-0000-0000-0000EA170000}"/>
    <cellStyle name="Calculation 12 17 2" xfId="6342" xr:uid="{00000000-0005-0000-0000-0000EB170000}"/>
    <cellStyle name="Calculation 12 17 2 2" xfId="6343" xr:uid="{00000000-0005-0000-0000-0000EC170000}"/>
    <cellStyle name="Calculation 12 17 2 2 2" xfId="6344" xr:uid="{00000000-0005-0000-0000-0000ED170000}"/>
    <cellStyle name="Calculation 12 17 2 2 3" xfId="6345" xr:uid="{00000000-0005-0000-0000-0000EE170000}"/>
    <cellStyle name="Calculation 12 17 2 3" xfId="6346" xr:uid="{00000000-0005-0000-0000-0000EF170000}"/>
    <cellStyle name="Calculation 12 17 2 3 2" xfId="6347" xr:uid="{00000000-0005-0000-0000-0000F0170000}"/>
    <cellStyle name="Calculation 12 17 2 4" xfId="6348" xr:uid="{00000000-0005-0000-0000-0000F1170000}"/>
    <cellStyle name="Calculation 12 17 2 5" xfId="6349" xr:uid="{00000000-0005-0000-0000-0000F2170000}"/>
    <cellStyle name="Calculation 12 17 20" xfId="6350" xr:uid="{00000000-0005-0000-0000-0000F3170000}"/>
    <cellStyle name="Calculation 12 17 20 2" xfId="6351" xr:uid="{00000000-0005-0000-0000-0000F4170000}"/>
    <cellStyle name="Calculation 12 17 20 2 2" xfId="6352" xr:uid="{00000000-0005-0000-0000-0000F5170000}"/>
    <cellStyle name="Calculation 12 17 20 2 3" xfId="6353" xr:uid="{00000000-0005-0000-0000-0000F6170000}"/>
    <cellStyle name="Calculation 12 17 20 3" xfId="6354" xr:uid="{00000000-0005-0000-0000-0000F7170000}"/>
    <cellStyle name="Calculation 12 17 20 4" xfId="6355" xr:uid="{00000000-0005-0000-0000-0000F8170000}"/>
    <cellStyle name="Calculation 12 17 20 5" xfId="6356" xr:uid="{00000000-0005-0000-0000-0000F9170000}"/>
    <cellStyle name="Calculation 12 17 21" xfId="6357" xr:uid="{00000000-0005-0000-0000-0000FA170000}"/>
    <cellStyle name="Calculation 12 17 21 2" xfId="6358" xr:uid="{00000000-0005-0000-0000-0000FB170000}"/>
    <cellStyle name="Calculation 12 17 22" xfId="6359" xr:uid="{00000000-0005-0000-0000-0000FC170000}"/>
    <cellStyle name="Calculation 12 17 22 2" xfId="6360" xr:uid="{00000000-0005-0000-0000-0000FD170000}"/>
    <cellStyle name="Calculation 12 17 3" xfId="6361" xr:uid="{00000000-0005-0000-0000-0000FE170000}"/>
    <cellStyle name="Calculation 12 17 3 2" xfId="6362" xr:uid="{00000000-0005-0000-0000-0000FF170000}"/>
    <cellStyle name="Calculation 12 17 3 2 2" xfId="6363" xr:uid="{00000000-0005-0000-0000-000000180000}"/>
    <cellStyle name="Calculation 12 17 3 2 3" xfId="6364" xr:uid="{00000000-0005-0000-0000-000001180000}"/>
    <cellStyle name="Calculation 12 17 3 3" xfId="6365" xr:uid="{00000000-0005-0000-0000-000002180000}"/>
    <cellStyle name="Calculation 12 17 3 3 2" xfId="6366" xr:uid="{00000000-0005-0000-0000-000003180000}"/>
    <cellStyle name="Calculation 12 17 3 4" xfId="6367" xr:uid="{00000000-0005-0000-0000-000004180000}"/>
    <cellStyle name="Calculation 12 17 3 5" xfId="6368" xr:uid="{00000000-0005-0000-0000-000005180000}"/>
    <cellStyle name="Calculation 12 17 4" xfId="6369" xr:uid="{00000000-0005-0000-0000-000006180000}"/>
    <cellStyle name="Calculation 12 17 4 2" xfId="6370" xr:uid="{00000000-0005-0000-0000-000007180000}"/>
    <cellStyle name="Calculation 12 17 4 2 2" xfId="6371" xr:uid="{00000000-0005-0000-0000-000008180000}"/>
    <cellStyle name="Calculation 12 17 4 2 3" xfId="6372" xr:uid="{00000000-0005-0000-0000-000009180000}"/>
    <cellStyle name="Calculation 12 17 4 3" xfId="6373" xr:uid="{00000000-0005-0000-0000-00000A180000}"/>
    <cellStyle name="Calculation 12 17 4 3 2" xfId="6374" xr:uid="{00000000-0005-0000-0000-00000B180000}"/>
    <cellStyle name="Calculation 12 17 4 4" xfId="6375" xr:uid="{00000000-0005-0000-0000-00000C180000}"/>
    <cellStyle name="Calculation 12 17 4 5" xfId="6376" xr:uid="{00000000-0005-0000-0000-00000D180000}"/>
    <cellStyle name="Calculation 12 17 5" xfId="6377" xr:uid="{00000000-0005-0000-0000-00000E180000}"/>
    <cellStyle name="Calculation 12 17 5 2" xfId="6378" xr:uid="{00000000-0005-0000-0000-00000F180000}"/>
    <cellStyle name="Calculation 12 17 5 2 2" xfId="6379" xr:uid="{00000000-0005-0000-0000-000010180000}"/>
    <cellStyle name="Calculation 12 17 5 2 3" xfId="6380" xr:uid="{00000000-0005-0000-0000-000011180000}"/>
    <cellStyle name="Calculation 12 17 5 3" xfId="6381" xr:uid="{00000000-0005-0000-0000-000012180000}"/>
    <cellStyle name="Calculation 12 17 5 3 2" xfId="6382" xr:uid="{00000000-0005-0000-0000-000013180000}"/>
    <cellStyle name="Calculation 12 17 5 4" xfId="6383" xr:uid="{00000000-0005-0000-0000-000014180000}"/>
    <cellStyle name="Calculation 12 17 5 5" xfId="6384" xr:uid="{00000000-0005-0000-0000-000015180000}"/>
    <cellStyle name="Calculation 12 17 6" xfId="6385" xr:uid="{00000000-0005-0000-0000-000016180000}"/>
    <cellStyle name="Calculation 12 17 6 2" xfId="6386" xr:uid="{00000000-0005-0000-0000-000017180000}"/>
    <cellStyle name="Calculation 12 17 6 2 2" xfId="6387" xr:uid="{00000000-0005-0000-0000-000018180000}"/>
    <cellStyle name="Calculation 12 17 6 2 3" xfId="6388" xr:uid="{00000000-0005-0000-0000-000019180000}"/>
    <cellStyle name="Calculation 12 17 6 3" xfId="6389" xr:uid="{00000000-0005-0000-0000-00001A180000}"/>
    <cellStyle name="Calculation 12 17 6 3 2" xfId="6390" xr:uid="{00000000-0005-0000-0000-00001B180000}"/>
    <cellStyle name="Calculation 12 17 6 4" xfId="6391" xr:uid="{00000000-0005-0000-0000-00001C180000}"/>
    <cellStyle name="Calculation 12 17 6 5" xfId="6392" xr:uid="{00000000-0005-0000-0000-00001D180000}"/>
    <cellStyle name="Calculation 12 17 7" xfId="6393" xr:uid="{00000000-0005-0000-0000-00001E180000}"/>
    <cellStyle name="Calculation 12 17 7 2" xfId="6394" xr:uid="{00000000-0005-0000-0000-00001F180000}"/>
    <cellStyle name="Calculation 12 17 7 2 2" xfId="6395" xr:uid="{00000000-0005-0000-0000-000020180000}"/>
    <cellStyle name="Calculation 12 17 7 2 3" xfId="6396" xr:uid="{00000000-0005-0000-0000-000021180000}"/>
    <cellStyle name="Calculation 12 17 7 3" xfId="6397" xr:uid="{00000000-0005-0000-0000-000022180000}"/>
    <cellStyle name="Calculation 12 17 7 3 2" xfId="6398" xr:uid="{00000000-0005-0000-0000-000023180000}"/>
    <cellStyle name="Calculation 12 17 7 4" xfId="6399" xr:uid="{00000000-0005-0000-0000-000024180000}"/>
    <cellStyle name="Calculation 12 17 7 5" xfId="6400" xr:uid="{00000000-0005-0000-0000-000025180000}"/>
    <cellStyle name="Calculation 12 17 8" xfId="6401" xr:uid="{00000000-0005-0000-0000-000026180000}"/>
    <cellStyle name="Calculation 12 17 8 2" xfId="6402" xr:uid="{00000000-0005-0000-0000-000027180000}"/>
    <cellStyle name="Calculation 12 17 8 2 2" xfId="6403" xr:uid="{00000000-0005-0000-0000-000028180000}"/>
    <cellStyle name="Calculation 12 17 8 2 3" xfId="6404" xr:uid="{00000000-0005-0000-0000-000029180000}"/>
    <cellStyle name="Calculation 12 17 8 3" xfId="6405" xr:uid="{00000000-0005-0000-0000-00002A180000}"/>
    <cellStyle name="Calculation 12 17 8 3 2" xfId="6406" xr:uid="{00000000-0005-0000-0000-00002B180000}"/>
    <cellStyle name="Calculation 12 17 8 4" xfId="6407" xr:uid="{00000000-0005-0000-0000-00002C180000}"/>
    <cellStyle name="Calculation 12 17 8 5" xfId="6408" xr:uid="{00000000-0005-0000-0000-00002D180000}"/>
    <cellStyle name="Calculation 12 17 9" xfId="6409" xr:uid="{00000000-0005-0000-0000-00002E180000}"/>
    <cellStyle name="Calculation 12 17 9 2" xfId="6410" xr:uid="{00000000-0005-0000-0000-00002F180000}"/>
    <cellStyle name="Calculation 12 17 9 2 2" xfId="6411" xr:uid="{00000000-0005-0000-0000-000030180000}"/>
    <cellStyle name="Calculation 12 17 9 2 3" xfId="6412" xr:uid="{00000000-0005-0000-0000-000031180000}"/>
    <cellStyle name="Calculation 12 17 9 3" xfId="6413" xr:uid="{00000000-0005-0000-0000-000032180000}"/>
    <cellStyle name="Calculation 12 17 9 3 2" xfId="6414" xr:uid="{00000000-0005-0000-0000-000033180000}"/>
    <cellStyle name="Calculation 12 17 9 4" xfId="6415" xr:uid="{00000000-0005-0000-0000-000034180000}"/>
    <cellStyle name="Calculation 12 17 9 5" xfId="6416" xr:uid="{00000000-0005-0000-0000-000035180000}"/>
    <cellStyle name="Calculation 12 18" xfId="6417" xr:uid="{00000000-0005-0000-0000-000036180000}"/>
    <cellStyle name="Calculation 12 18 10" xfId="6418" xr:uid="{00000000-0005-0000-0000-000037180000}"/>
    <cellStyle name="Calculation 12 18 10 2" xfId="6419" xr:uid="{00000000-0005-0000-0000-000038180000}"/>
    <cellStyle name="Calculation 12 18 10 2 2" xfId="6420" xr:uid="{00000000-0005-0000-0000-000039180000}"/>
    <cellStyle name="Calculation 12 18 10 2 3" xfId="6421" xr:uid="{00000000-0005-0000-0000-00003A180000}"/>
    <cellStyle name="Calculation 12 18 10 3" xfId="6422" xr:uid="{00000000-0005-0000-0000-00003B180000}"/>
    <cellStyle name="Calculation 12 18 10 3 2" xfId="6423" xr:uid="{00000000-0005-0000-0000-00003C180000}"/>
    <cellStyle name="Calculation 12 18 10 4" xfId="6424" xr:uid="{00000000-0005-0000-0000-00003D180000}"/>
    <cellStyle name="Calculation 12 18 10 5" xfId="6425" xr:uid="{00000000-0005-0000-0000-00003E180000}"/>
    <cellStyle name="Calculation 12 18 11" xfId="6426" xr:uid="{00000000-0005-0000-0000-00003F180000}"/>
    <cellStyle name="Calculation 12 18 11 2" xfId="6427" xr:uid="{00000000-0005-0000-0000-000040180000}"/>
    <cellStyle name="Calculation 12 18 11 2 2" xfId="6428" xr:uid="{00000000-0005-0000-0000-000041180000}"/>
    <cellStyle name="Calculation 12 18 11 2 3" xfId="6429" xr:uid="{00000000-0005-0000-0000-000042180000}"/>
    <cellStyle name="Calculation 12 18 11 3" xfId="6430" xr:uid="{00000000-0005-0000-0000-000043180000}"/>
    <cellStyle name="Calculation 12 18 11 3 2" xfId="6431" xr:uid="{00000000-0005-0000-0000-000044180000}"/>
    <cellStyle name="Calculation 12 18 11 4" xfId="6432" xr:uid="{00000000-0005-0000-0000-000045180000}"/>
    <cellStyle name="Calculation 12 18 11 5" xfId="6433" xr:uid="{00000000-0005-0000-0000-000046180000}"/>
    <cellStyle name="Calculation 12 18 12" xfId="6434" xr:uid="{00000000-0005-0000-0000-000047180000}"/>
    <cellStyle name="Calculation 12 18 12 2" xfId="6435" xr:uid="{00000000-0005-0000-0000-000048180000}"/>
    <cellStyle name="Calculation 12 18 12 2 2" xfId="6436" xr:uid="{00000000-0005-0000-0000-000049180000}"/>
    <cellStyle name="Calculation 12 18 12 2 3" xfId="6437" xr:uid="{00000000-0005-0000-0000-00004A180000}"/>
    <cellStyle name="Calculation 12 18 12 3" xfId="6438" xr:uid="{00000000-0005-0000-0000-00004B180000}"/>
    <cellStyle name="Calculation 12 18 12 3 2" xfId="6439" xr:uid="{00000000-0005-0000-0000-00004C180000}"/>
    <cellStyle name="Calculation 12 18 12 4" xfId="6440" xr:uid="{00000000-0005-0000-0000-00004D180000}"/>
    <cellStyle name="Calculation 12 18 12 5" xfId="6441" xr:uid="{00000000-0005-0000-0000-00004E180000}"/>
    <cellStyle name="Calculation 12 18 13" xfId="6442" xr:uid="{00000000-0005-0000-0000-00004F180000}"/>
    <cellStyle name="Calculation 12 18 13 2" xfId="6443" xr:uid="{00000000-0005-0000-0000-000050180000}"/>
    <cellStyle name="Calculation 12 18 13 2 2" xfId="6444" xr:uid="{00000000-0005-0000-0000-000051180000}"/>
    <cellStyle name="Calculation 12 18 13 2 3" xfId="6445" xr:uid="{00000000-0005-0000-0000-000052180000}"/>
    <cellStyle name="Calculation 12 18 13 3" xfId="6446" xr:uid="{00000000-0005-0000-0000-000053180000}"/>
    <cellStyle name="Calculation 12 18 13 3 2" xfId="6447" xr:uid="{00000000-0005-0000-0000-000054180000}"/>
    <cellStyle name="Calculation 12 18 13 4" xfId="6448" xr:uid="{00000000-0005-0000-0000-000055180000}"/>
    <cellStyle name="Calculation 12 18 13 5" xfId="6449" xr:uid="{00000000-0005-0000-0000-000056180000}"/>
    <cellStyle name="Calculation 12 18 14" xfId="6450" xr:uid="{00000000-0005-0000-0000-000057180000}"/>
    <cellStyle name="Calculation 12 18 14 2" xfId="6451" xr:uid="{00000000-0005-0000-0000-000058180000}"/>
    <cellStyle name="Calculation 12 18 14 2 2" xfId="6452" xr:uid="{00000000-0005-0000-0000-000059180000}"/>
    <cellStyle name="Calculation 12 18 14 2 3" xfId="6453" xr:uid="{00000000-0005-0000-0000-00005A180000}"/>
    <cellStyle name="Calculation 12 18 14 3" xfId="6454" xr:uid="{00000000-0005-0000-0000-00005B180000}"/>
    <cellStyle name="Calculation 12 18 14 3 2" xfId="6455" xr:uid="{00000000-0005-0000-0000-00005C180000}"/>
    <cellStyle name="Calculation 12 18 14 4" xfId="6456" xr:uid="{00000000-0005-0000-0000-00005D180000}"/>
    <cellStyle name="Calculation 12 18 14 5" xfId="6457" xr:uid="{00000000-0005-0000-0000-00005E180000}"/>
    <cellStyle name="Calculation 12 18 15" xfId="6458" xr:uid="{00000000-0005-0000-0000-00005F180000}"/>
    <cellStyle name="Calculation 12 18 15 2" xfId="6459" xr:uid="{00000000-0005-0000-0000-000060180000}"/>
    <cellStyle name="Calculation 12 18 15 2 2" xfId="6460" xr:uid="{00000000-0005-0000-0000-000061180000}"/>
    <cellStyle name="Calculation 12 18 15 2 3" xfId="6461" xr:uid="{00000000-0005-0000-0000-000062180000}"/>
    <cellStyle name="Calculation 12 18 15 3" xfId="6462" xr:uid="{00000000-0005-0000-0000-000063180000}"/>
    <cellStyle name="Calculation 12 18 15 3 2" xfId="6463" xr:uid="{00000000-0005-0000-0000-000064180000}"/>
    <cellStyle name="Calculation 12 18 15 4" xfId="6464" xr:uid="{00000000-0005-0000-0000-000065180000}"/>
    <cellStyle name="Calculation 12 18 15 5" xfId="6465" xr:uid="{00000000-0005-0000-0000-000066180000}"/>
    <cellStyle name="Calculation 12 18 16" xfId="6466" xr:uid="{00000000-0005-0000-0000-000067180000}"/>
    <cellStyle name="Calculation 12 18 16 2" xfId="6467" xr:uid="{00000000-0005-0000-0000-000068180000}"/>
    <cellStyle name="Calculation 12 18 16 2 2" xfId="6468" xr:uid="{00000000-0005-0000-0000-000069180000}"/>
    <cellStyle name="Calculation 12 18 16 2 3" xfId="6469" xr:uid="{00000000-0005-0000-0000-00006A180000}"/>
    <cellStyle name="Calculation 12 18 16 3" xfId="6470" xr:uid="{00000000-0005-0000-0000-00006B180000}"/>
    <cellStyle name="Calculation 12 18 16 3 2" xfId="6471" xr:uid="{00000000-0005-0000-0000-00006C180000}"/>
    <cellStyle name="Calculation 12 18 16 4" xfId="6472" xr:uid="{00000000-0005-0000-0000-00006D180000}"/>
    <cellStyle name="Calculation 12 18 16 5" xfId="6473" xr:uid="{00000000-0005-0000-0000-00006E180000}"/>
    <cellStyle name="Calculation 12 18 17" xfId="6474" xr:uid="{00000000-0005-0000-0000-00006F180000}"/>
    <cellStyle name="Calculation 12 18 17 2" xfId="6475" xr:uid="{00000000-0005-0000-0000-000070180000}"/>
    <cellStyle name="Calculation 12 18 17 2 2" xfId="6476" xr:uid="{00000000-0005-0000-0000-000071180000}"/>
    <cellStyle name="Calculation 12 18 17 2 3" xfId="6477" xr:uid="{00000000-0005-0000-0000-000072180000}"/>
    <cellStyle name="Calculation 12 18 17 3" xfId="6478" xr:uid="{00000000-0005-0000-0000-000073180000}"/>
    <cellStyle name="Calculation 12 18 17 3 2" xfId="6479" xr:uid="{00000000-0005-0000-0000-000074180000}"/>
    <cellStyle name="Calculation 12 18 17 4" xfId="6480" xr:uid="{00000000-0005-0000-0000-000075180000}"/>
    <cellStyle name="Calculation 12 18 17 5" xfId="6481" xr:uid="{00000000-0005-0000-0000-000076180000}"/>
    <cellStyle name="Calculation 12 18 18" xfId="6482" xr:uid="{00000000-0005-0000-0000-000077180000}"/>
    <cellStyle name="Calculation 12 18 18 2" xfId="6483" xr:uid="{00000000-0005-0000-0000-000078180000}"/>
    <cellStyle name="Calculation 12 18 18 2 2" xfId="6484" xr:uid="{00000000-0005-0000-0000-000079180000}"/>
    <cellStyle name="Calculation 12 18 18 2 3" xfId="6485" xr:uid="{00000000-0005-0000-0000-00007A180000}"/>
    <cellStyle name="Calculation 12 18 18 3" xfId="6486" xr:uid="{00000000-0005-0000-0000-00007B180000}"/>
    <cellStyle name="Calculation 12 18 18 3 2" xfId="6487" xr:uid="{00000000-0005-0000-0000-00007C180000}"/>
    <cellStyle name="Calculation 12 18 18 4" xfId="6488" xr:uid="{00000000-0005-0000-0000-00007D180000}"/>
    <cellStyle name="Calculation 12 18 18 5" xfId="6489" xr:uid="{00000000-0005-0000-0000-00007E180000}"/>
    <cellStyle name="Calculation 12 18 19" xfId="6490" xr:uid="{00000000-0005-0000-0000-00007F180000}"/>
    <cellStyle name="Calculation 12 18 19 2" xfId="6491" xr:uid="{00000000-0005-0000-0000-000080180000}"/>
    <cellStyle name="Calculation 12 18 19 2 2" xfId="6492" xr:uid="{00000000-0005-0000-0000-000081180000}"/>
    <cellStyle name="Calculation 12 18 19 2 3" xfId="6493" xr:uid="{00000000-0005-0000-0000-000082180000}"/>
    <cellStyle name="Calculation 12 18 19 3" xfId="6494" xr:uid="{00000000-0005-0000-0000-000083180000}"/>
    <cellStyle name="Calculation 12 18 19 3 2" xfId="6495" xr:uid="{00000000-0005-0000-0000-000084180000}"/>
    <cellStyle name="Calculation 12 18 19 4" xfId="6496" xr:uid="{00000000-0005-0000-0000-000085180000}"/>
    <cellStyle name="Calculation 12 18 19 5" xfId="6497" xr:uid="{00000000-0005-0000-0000-000086180000}"/>
    <cellStyle name="Calculation 12 18 2" xfId="6498" xr:uid="{00000000-0005-0000-0000-000087180000}"/>
    <cellStyle name="Calculation 12 18 2 2" xfId="6499" xr:uid="{00000000-0005-0000-0000-000088180000}"/>
    <cellStyle name="Calculation 12 18 2 2 2" xfId="6500" xr:uid="{00000000-0005-0000-0000-000089180000}"/>
    <cellStyle name="Calculation 12 18 2 2 3" xfId="6501" xr:uid="{00000000-0005-0000-0000-00008A180000}"/>
    <cellStyle name="Calculation 12 18 2 3" xfId="6502" xr:uid="{00000000-0005-0000-0000-00008B180000}"/>
    <cellStyle name="Calculation 12 18 2 3 2" xfId="6503" xr:uid="{00000000-0005-0000-0000-00008C180000}"/>
    <cellStyle name="Calculation 12 18 2 4" xfId="6504" xr:uid="{00000000-0005-0000-0000-00008D180000}"/>
    <cellStyle name="Calculation 12 18 2 5" xfId="6505" xr:uid="{00000000-0005-0000-0000-00008E180000}"/>
    <cellStyle name="Calculation 12 18 20" xfId="6506" xr:uid="{00000000-0005-0000-0000-00008F180000}"/>
    <cellStyle name="Calculation 12 18 20 2" xfId="6507" xr:uid="{00000000-0005-0000-0000-000090180000}"/>
    <cellStyle name="Calculation 12 18 20 2 2" xfId="6508" xr:uid="{00000000-0005-0000-0000-000091180000}"/>
    <cellStyle name="Calculation 12 18 20 2 3" xfId="6509" xr:uid="{00000000-0005-0000-0000-000092180000}"/>
    <cellStyle name="Calculation 12 18 20 3" xfId="6510" xr:uid="{00000000-0005-0000-0000-000093180000}"/>
    <cellStyle name="Calculation 12 18 20 4" xfId="6511" xr:uid="{00000000-0005-0000-0000-000094180000}"/>
    <cellStyle name="Calculation 12 18 20 5" xfId="6512" xr:uid="{00000000-0005-0000-0000-000095180000}"/>
    <cellStyle name="Calculation 12 18 21" xfId="6513" xr:uid="{00000000-0005-0000-0000-000096180000}"/>
    <cellStyle name="Calculation 12 18 21 2" xfId="6514" xr:uid="{00000000-0005-0000-0000-000097180000}"/>
    <cellStyle name="Calculation 12 18 22" xfId="6515" xr:uid="{00000000-0005-0000-0000-000098180000}"/>
    <cellStyle name="Calculation 12 18 22 2" xfId="6516" xr:uid="{00000000-0005-0000-0000-000099180000}"/>
    <cellStyle name="Calculation 12 18 3" xfId="6517" xr:uid="{00000000-0005-0000-0000-00009A180000}"/>
    <cellStyle name="Calculation 12 18 3 2" xfId="6518" xr:uid="{00000000-0005-0000-0000-00009B180000}"/>
    <cellStyle name="Calculation 12 18 3 2 2" xfId="6519" xr:uid="{00000000-0005-0000-0000-00009C180000}"/>
    <cellStyle name="Calculation 12 18 3 2 3" xfId="6520" xr:uid="{00000000-0005-0000-0000-00009D180000}"/>
    <cellStyle name="Calculation 12 18 3 3" xfId="6521" xr:uid="{00000000-0005-0000-0000-00009E180000}"/>
    <cellStyle name="Calculation 12 18 3 3 2" xfId="6522" xr:uid="{00000000-0005-0000-0000-00009F180000}"/>
    <cellStyle name="Calculation 12 18 3 4" xfId="6523" xr:uid="{00000000-0005-0000-0000-0000A0180000}"/>
    <cellStyle name="Calculation 12 18 3 5" xfId="6524" xr:uid="{00000000-0005-0000-0000-0000A1180000}"/>
    <cellStyle name="Calculation 12 18 4" xfId="6525" xr:uid="{00000000-0005-0000-0000-0000A2180000}"/>
    <cellStyle name="Calculation 12 18 4 2" xfId="6526" xr:uid="{00000000-0005-0000-0000-0000A3180000}"/>
    <cellStyle name="Calculation 12 18 4 2 2" xfId="6527" xr:uid="{00000000-0005-0000-0000-0000A4180000}"/>
    <cellStyle name="Calculation 12 18 4 2 3" xfId="6528" xr:uid="{00000000-0005-0000-0000-0000A5180000}"/>
    <cellStyle name="Calculation 12 18 4 3" xfId="6529" xr:uid="{00000000-0005-0000-0000-0000A6180000}"/>
    <cellStyle name="Calculation 12 18 4 3 2" xfId="6530" xr:uid="{00000000-0005-0000-0000-0000A7180000}"/>
    <cellStyle name="Calculation 12 18 4 4" xfId="6531" xr:uid="{00000000-0005-0000-0000-0000A8180000}"/>
    <cellStyle name="Calculation 12 18 4 5" xfId="6532" xr:uid="{00000000-0005-0000-0000-0000A9180000}"/>
    <cellStyle name="Calculation 12 18 5" xfId="6533" xr:uid="{00000000-0005-0000-0000-0000AA180000}"/>
    <cellStyle name="Calculation 12 18 5 2" xfId="6534" xr:uid="{00000000-0005-0000-0000-0000AB180000}"/>
    <cellStyle name="Calculation 12 18 5 2 2" xfId="6535" xr:uid="{00000000-0005-0000-0000-0000AC180000}"/>
    <cellStyle name="Calculation 12 18 5 2 3" xfId="6536" xr:uid="{00000000-0005-0000-0000-0000AD180000}"/>
    <cellStyle name="Calculation 12 18 5 3" xfId="6537" xr:uid="{00000000-0005-0000-0000-0000AE180000}"/>
    <cellStyle name="Calculation 12 18 5 3 2" xfId="6538" xr:uid="{00000000-0005-0000-0000-0000AF180000}"/>
    <cellStyle name="Calculation 12 18 5 4" xfId="6539" xr:uid="{00000000-0005-0000-0000-0000B0180000}"/>
    <cellStyle name="Calculation 12 18 5 5" xfId="6540" xr:uid="{00000000-0005-0000-0000-0000B1180000}"/>
    <cellStyle name="Calculation 12 18 6" xfId="6541" xr:uid="{00000000-0005-0000-0000-0000B2180000}"/>
    <cellStyle name="Calculation 12 18 6 2" xfId="6542" xr:uid="{00000000-0005-0000-0000-0000B3180000}"/>
    <cellStyle name="Calculation 12 18 6 2 2" xfId="6543" xr:uid="{00000000-0005-0000-0000-0000B4180000}"/>
    <cellStyle name="Calculation 12 18 6 2 3" xfId="6544" xr:uid="{00000000-0005-0000-0000-0000B5180000}"/>
    <cellStyle name="Calculation 12 18 6 3" xfId="6545" xr:uid="{00000000-0005-0000-0000-0000B6180000}"/>
    <cellStyle name="Calculation 12 18 6 3 2" xfId="6546" xr:uid="{00000000-0005-0000-0000-0000B7180000}"/>
    <cellStyle name="Calculation 12 18 6 4" xfId="6547" xr:uid="{00000000-0005-0000-0000-0000B8180000}"/>
    <cellStyle name="Calculation 12 18 6 5" xfId="6548" xr:uid="{00000000-0005-0000-0000-0000B9180000}"/>
    <cellStyle name="Calculation 12 18 7" xfId="6549" xr:uid="{00000000-0005-0000-0000-0000BA180000}"/>
    <cellStyle name="Calculation 12 18 7 2" xfId="6550" xr:uid="{00000000-0005-0000-0000-0000BB180000}"/>
    <cellStyle name="Calculation 12 18 7 2 2" xfId="6551" xr:uid="{00000000-0005-0000-0000-0000BC180000}"/>
    <cellStyle name="Calculation 12 18 7 2 3" xfId="6552" xr:uid="{00000000-0005-0000-0000-0000BD180000}"/>
    <cellStyle name="Calculation 12 18 7 3" xfId="6553" xr:uid="{00000000-0005-0000-0000-0000BE180000}"/>
    <cellStyle name="Calculation 12 18 7 3 2" xfId="6554" xr:uid="{00000000-0005-0000-0000-0000BF180000}"/>
    <cellStyle name="Calculation 12 18 7 4" xfId="6555" xr:uid="{00000000-0005-0000-0000-0000C0180000}"/>
    <cellStyle name="Calculation 12 18 7 5" xfId="6556" xr:uid="{00000000-0005-0000-0000-0000C1180000}"/>
    <cellStyle name="Calculation 12 18 8" xfId="6557" xr:uid="{00000000-0005-0000-0000-0000C2180000}"/>
    <cellStyle name="Calculation 12 18 8 2" xfId="6558" xr:uid="{00000000-0005-0000-0000-0000C3180000}"/>
    <cellStyle name="Calculation 12 18 8 2 2" xfId="6559" xr:uid="{00000000-0005-0000-0000-0000C4180000}"/>
    <cellStyle name="Calculation 12 18 8 2 3" xfId="6560" xr:uid="{00000000-0005-0000-0000-0000C5180000}"/>
    <cellStyle name="Calculation 12 18 8 3" xfId="6561" xr:uid="{00000000-0005-0000-0000-0000C6180000}"/>
    <cellStyle name="Calculation 12 18 8 3 2" xfId="6562" xr:uid="{00000000-0005-0000-0000-0000C7180000}"/>
    <cellStyle name="Calculation 12 18 8 4" xfId="6563" xr:uid="{00000000-0005-0000-0000-0000C8180000}"/>
    <cellStyle name="Calculation 12 18 8 5" xfId="6564" xr:uid="{00000000-0005-0000-0000-0000C9180000}"/>
    <cellStyle name="Calculation 12 18 9" xfId="6565" xr:uid="{00000000-0005-0000-0000-0000CA180000}"/>
    <cellStyle name="Calculation 12 18 9 2" xfId="6566" xr:uid="{00000000-0005-0000-0000-0000CB180000}"/>
    <cellStyle name="Calculation 12 18 9 2 2" xfId="6567" xr:uid="{00000000-0005-0000-0000-0000CC180000}"/>
    <cellStyle name="Calculation 12 18 9 2 3" xfId="6568" xr:uid="{00000000-0005-0000-0000-0000CD180000}"/>
    <cellStyle name="Calculation 12 18 9 3" xfId="6569" xr:uid="{00000000-0005-0000-0000-0000CE180000}"/>
    <cellStyle name="Calculation 12 18 9 3 2" xfId="6570" xr:uid="{00000000-0005-0000-0000-0000CF180000}"/>
    <cellStyle name="Calculation 12 18 9 4" xfId="6571" xr:uid="{00000000-0005-0000-0000-0000D0180000}"/>
    <cellStyle name="Calculation 12 18 9 5" xfId="6572" xr:uid="{00000000-0005-0000-0000-0000D1180000}"/>
    <cellStyle name="Calculation 12 19" xfId="6573" xr:uid="{00000000-0005-0000-0000-0000D2180000}"/>
    <cellStyle name="Calculation 12 19 10" xfId="6574" xr:uid="{00000000-0005-0000-0000-0000D3180000}"/>
    <cellStyle name="Calculation 12 19 10 2" xfId="6575" xr:uid="{00000000-0005-0000-0000-0000D4180000}"/>
    <cellStyle name="Calculation 12 19 10 2 2" xfId="6576" xr:uid="{00000000-0005-0000-0000-0000D5180000}"/>
    <cellStyle name="Calculation 12 19 10 2 3" xfId="6577" xr:uid="{00000000-0005-0000-0000-0000D6180000}"/>
    <cellStyle name="Calculation 12 19 10 3" xfId="6578" xr:uid="{00000000-0005-0000-0000-0000D7180000}"/>
    <cellStyle name="Calculation 12 19 10 3 2" xfId="6579" xr:uid="{00000000-0005-0000-0000-0000D8180000}"/>
    <cellStyle name="Calculation 12 19 10 4" xfId="6580" xr:uid="{00000000-0005-0000-0000-0000D9180000}"/>
    <cellStyle name="Calculation 12 19 10 5" xfId="6581" xr:uid="{00000000-0005-0000-0000-0000DA180000}"/>
    <cellStyle name="Calculation 12 19 11" xfId="6582" xr:uid="{00000000-0005-0000-0000-0000DB180000}"/>
    <cellStyle name="Calculation 12 19 11 2" xfId="6583" xr:uid="{00000000-0005-0000-0000-0000DC180000}"/>
    <cellStyle name="Calculation 12 19 11 2 2" xfId="6584" xr:uid="{00000000-0005-0000-0000-0000DD180000}"/>
    <cellStyle name="Calculation 12 19 11 2 3" xfId="6585" xr:uid="{00000000-0005-0000-0000-0000DE180000}"/>
    <cellStyle name="Calculation 12 19 11 3" xfId="6586" xr:uid="{00000000-0005-0000-0000-0000DF180000}"/>
    <cellStyle name="Calculation 12 19 11 3 2" xfId="6587" xr:uid="{00000000-0005-0000-0000-0000E0180000}"/>
    <cellStyle name="Calculation 12 19 11 4" xfId="6588" xr:uid="{00000000-0005-0000-0000-0000E1180000}"/>
    <cellStyle name="Calculation 12 19 11 5" xfId="6589" xr:uid="{00000000-0005-0000-0000-0000E2180000}"/>
    <cellStyle name="Calculation 12 19 12" xfId="6590" xr:uid="{00000000-0005-0000-0000-0000E3180000}"/>
    <cellStyle name="Calculation 12 19 12 2" xfId="6591" xr:uid="{00000000-0005-0000-0000-0000E4180000}"/>
    <cellStyle name="Calculation 12 19 12 2 2" xfId="6592" xr:uid="{00000000-0005-0000-0000-0000E5180000}"/>
    <cellStyle name="Calculation 12 19 12 2 3" xfId="6593" xr:uid="{00000000-0005-0000-0000-0000E6180000}"/>
    <cellStyle name="Calculation 12 19 12 3" xfId="6594" xr:uid="{00000000-0005-0000-0000-0000E7180000}"/>
    <cellStyle name="Calculation 12 19 12 3 2" xfId="6595" xr:uid="{00000000-0005-0000-0000-0000E8180000}"/>
    <cellStyle name="Calculation 12 19 12 4" xfId="6596" xr:uid="{00000000-0005-0000-0000-0000E9180000}"/>
    <cellStyle name="Calculation 12 19 12 5" xfId="6597" xr:uid="{00000000-0005-0000-0000-0000EA180000}"/>
    <cellStyle name="Calculation 12 19 13" xfId="6598" xr:uid="{00000000-0005-0000-0000-0000EB180000}"/>
    <cellStyle name="Calculation 12 19 13 2" xfId="6599" xr:uid="{00000000-0005-0000-0000-0000EC180000}"/>
    <cellStyle name="Calculation 12 19 13 2 2" xfId="6600" xr:uid="{00000000-0005-0000-0000-0000ED180000}"/>
    <cellStyle name="Calculation 12 19 13 2 3" xfId="6601" xr:uid="{00000000-0005-0000-0000-0000EE180000}"/>
    <cellStyle name="Calculation 12 19 13 3" xfId="6602" xr:uid="{00000000-0005-0000-0000-0000EF180000}"/>
    <cellStyle name="Calculation 12 19 13 3 2" xfId="6603" xr:uid="{00000000-0005-0000-0000-0000F0180000}"/>
    <cellStyle name="Calculation 12 19 13 4" xfId="6604" xr:uid="{00000000-0005-0000-0000-0000F1180000}"/>
    <cellStyle name="Calculation 12 19 13 5" xfId="6605" xr:uid="{00000000-0005-0000-0000-0000F2180000}"/>
    <cellStyle name="Calculation 12 19 14" xfId="6606" xr:uid="{00000000-0005-0000-0000-0000F3180000}"/>
    <cellStyle name="Calculation 12 19 14 2" xfId="6607" xr:uid="{00000000-0005-0000-0000-0000F4180000}"/>
    <cellStyle name="Calculation 12 19 14 2 2" xfId="6608" xr:uid="{00000000-0005-0000-0000-0000F5180000}"/>
    <cellStyle name="Calculation 12 19 14 2 3" xfId="6609" xr:uid="{00000000-0005-0000-0000-0000F6180000}"/>
    <cellStyle name="Calculation 12 19 14 3" xfId="6610" xr:uid="{00000000-0005-0000-0000-0000F7180000}"/>
    <cellStyle name="Calculation 12 19 14 3 2" xfId="6611" xr:uid="{00000000-0005-0000-0000-0000F8180000}"/>
    <cellStyle name="Calculation 12 19 14 4" xfId="6612" xr:uid="{00000000-0005-0000-0000-0000F9180000}"/>
    <cellStyle name="Calculation 12 19 14 5" xfId="6613" xr:uid="{00000000-0005-0000-0000-0000FA180000}"/>
    <cellStyle name="Calculation 12 19 15" xfId="6614" xr:uid="{00000000-0005-0000-0000-0000FB180000}"/>
    <cellStyle name="Calculation 12 19 15 2" xfId="6615" xr:uid="{00000000-0005-0000-0000-0000FC180000}"/>
    <cellStyle name="Calculation 12 19 15 2 2" xfId="6616" xr:uid="{00000000-0005-0000-0000-0000FD180000}"/>
    <cellStyle name="Calculation 12 19 15 2 3" xfId="6617" xr:uid="{00000000-0005-0000-0000-0000FE180000}"/>
    <cellStyle name="Calculation 12 19 15 3" xfId="6618" xr:uid="{00000000-0005-0000-0000-0000FF180000}"/>
    <cellStyle name="Calculation 12 19 15 3 2" xfId="6619" xr:uid="{00000000-0005-0000-0000-000000190000}"/>
    <cellStyle name="Calculation 12 19 15 4" xfId="6620" xr:uid="{00000000-0005-0000-0000-000001190000}"/>
    <cellStyle name="Calculation 12 19 15 5" xfId="6621" xr:uid="{00000000-0005-0000-0000-000002190000}"/>
    <cellStyle name="Calculation 12 19 16" xfId="6622" xr:uid="{00000000-0005-0000-0000-000003190000}"/>
    <cellStyle name="Calculation 12 19 16 2" xfId="6623" xr:uid="{00000000-0005-0000-0000-000004190000}"/>
    <cellStyle name="Calculation 12 19 16 2 2" xfId="6624" xr:uid="{00000000-0005-0000-0000-000005190000}"/>
    <cellStyle name="Calculation 12 19 16 2 3" xfId="6625" xr:uid="{00000000-0005-0000-0000-000006190000}"/>
    <cellStyle name="Calculation 12 19 16 3" xfId="6626" xr:uid="{00000000-0005-0000-0000-000007190000}"/>
    <cellStyle name="Calculation 12 19 16 3 2" xfId="6627" xr:uid="{00000000-0005-0000-0000-000008190000}"/>
    <cellStyle name="Calculation 12 19 16 4" xfId="6628" xr:uid="{00000000-0005-0000-0000-000009190000}"/>
    <cellStyle name="Calculation 12 19 16 5" xfId="6629" xr:uid="{00000000-0005-0000-0000-00000A190000}"/>
    <cellStyle name="Calculation 12 19 17" xfId="6630" xr:uid="{00000000-0005-0000-0000-00000B190000}"/>
    <cellStyle name="Calculation 12 19 17 2" xfId="6631" xr:uid="{00000000-0005-0000-0000-00000C190000}"/>
    <cellStyle name="Calculation 12 19 17 2 2" xfId="6632" xr:uid="{00000000-0005-0000-0000-00000D190000}"/>
    <cellStyle name="Calculation 12 19 17 2 3" xfId="6633" xr:uid="{00000000-0005-0000-0000-00000E190000}"/>
    <cellStyle name="Calculation 12 19 17 3" xfId="6634" xr:uid="{00000000-0005-0000-0000-00000F190000}"/>
    <cellStyle name="Calculation 12 19 17 3 2" xfId="6635" xr:uid="{00000000-0005-0000-0000-000010190000}"/>
    <cellStyle name="Calculation 12 19 17 4" xfId="6636" xr:uid="{00000000-0005-0000-0000-000011190000}"/>
    <cellStyle name="Calculation 12 19 17 5" xfId="6637" xr:uid="{00000000-0005-0000-0000-000012190000}"/>
    <cellStyle name="Calculation 12 19 18" xfId="6638" xr:uid="{00000000-0005-0000-0000-000013190000}"/>
    <cellStyle name="Calculation 12 19 18 2" xfId="6639" xr:uid="{00000000-0005-0000-0000-000014190000}"/>
    <cellStyle name="Calculation 12 19 18 2 2" xfId="6640" xr:uid="{00000000-0005-0000-0000-000015190000}"/>
    <cellStyle name="Calculation 12 19 18 2 3" xfId="6641" xr:uid="{00000000-0005-0000-0000-000016190000}"/>
    <cellStyle name="Calculation 12 19 18 3" xfId="6642" xr:uid="{00000000-0005-0000-0000-000017190000}"/>
    <cellStyle name="Calculation 12 19 18 3 2" xfId="6643" xr:uid="{00000000-0005-0000-0000-000018190000}"/>
    <cellStyle name="Calculation 12 19 18 4" xfId="6644" xr:uid="{00000000-0005-0000-0000-000019190000}"/>
    <cellStyle name="Calculation 12 19 18 5" xfId="6645" xr:uid="{00000000-0005-0000-0000-00001A190000}"/>
    <cellStyle name="Calculation 12 19 19" xfId="6646" xr:uid="{00000000-0005-0000-0000-00001B190000}"/>
    <cellStyle name="Calculation 12 19 19 2" xfId="6647" xr:uid="{00000000-0005-0000-0000-00001C190000}"/>
    <cellStyle name="Calculation 12 19 19 2 2" xfId="6648" xr:uid="{00000000-0005-0000-0000-00001D190000}"/>
    <cellStyle name="Calculation 12 19 19 2 3" xfId="6649" xr:uid="{00000000-0005-0000-0000-00001E190000}"/>
    <cellStyle name="Calculation 12 19 19 3" xfId="6650" xr:uid="{00000000-0005-0000-0000-00001F190000}"/>
    <cellStyle name="Calculation 12 19 19 3 2" xfId="6651" xr:uid="{00000000-0005-0000-0000-000020190000}"/>
    <cellStyle name="Calculation 12 19 19 4" xfId="6652" xr:uid="{00000000-0005-0000-0000-000021190000}"/>
    <cellStyle name="Calculation 12 19 19 5" xfId="6653" xr:uid="{00000000-0005-0000-0000-000022190000}"/>
    <cellStyle name="Calculation 12 19 2" xfId="6654" xr:uid="{00000000-0005-0000-0000-000023190000}"/>
    <cellStyle name="Calculation 12 19 2 2" xfId="6655" xr:uid="{00000000-0005-0000-0000-000024190000}"/>
    <cellStyle name="Calculation 12 19 2 2 2" xfId="6656" xr:uid="{00000000-0005-0000-0000-000025190000}"/>
    <cellStyle name="Calculation 12 19 2 2 3" xfId="6657" xr:uid="{00000000-0005-0000-0000-000026190000}"/>
    <cellStyle name="Calculation 12 19 2 3" xfId="6658" xr:uid="{00000000-0005-0000-0000-000027190000}"/>
    <cellStyle name="Calculation 12 19 2 3 2" xfId="6659" xr:uid="{00000000-0005-0000-0000-000028190000}"/>
    <cellStyle name="Calculation 12 19 2 4" xfId="6660" xr:uid="{00000000-0005-0000-0000-000029190000}"/>
    <cellStyle name="Calculation 12 19 2 5" xfId="6661" xr:uid="{00000000-0005-0000-0000-00002A190000}"/>
    <cellStyle name="Calculation 12 19 20" xfId="6662" xr:uid="{00000000-0005-0000-0000-00002B190000}"/>
    <cellStyle name="Calculation 12 19 20 2" xfId="6663" xr:uid="{00000000-0005-0000-0000-00002C190000}"/>
    <cellStyle name="Calculation 12 19 20 2 2" xfId="6664" xr:uid="{00000000-0005-0000-0000-00002D190000}"/>
    <cellStyle name="Calculation 12 19 20 2 3" xfId="6665" xr:uid="{00000000-0005-0000-0000-00002E190000}"/>
    <cellStyle name="Calculation 12 19 20 3" xfId="6666" xr:uid="{00000000-0005-0000-0000-00002F190000}"/>
    <cellStyle name="Calculation 12 19 20 4" xfId="6667" xr:uid="{00000000-0005-0000-0000-000030190000}"/>
    <cellStyle name="Calculation 12 19 20 5" xfId="6668" xr:uid="{00000000-0005-0000-0000-000031190000}"/>
    <cellStyle name="Calculation 12 19 21" xfId="6669" xr:uid="{00000000-0005-0000-0000-000032190000}"/>
    <cellStyle name="Calculation 12 19 21 2" xfId="6670" xr:uid="{00000000-0005-0000-0000-000033190000}"/>
    <cellStyle name="Calculation 12 19 22" xfId="6671" xr:uid="{00000000-0005-0000-0000-000034190000}"/>
    <cellStyle name="Calculation 12 19 22 2" xfId="6672" xr:uid="{00000000-0005-0000-0000-000035190000}"/>
    <cellStyle name="Calculation 12 19 3" xfId="6673" xr:uid="{00000000-0005-0000-0000-000036190000}"/>
    <cellStyle name="Calculation 12 19 3 2" xfId="6674" xr:uid="{00000000-0005-0000-0000-000037190000}"/>
    <cellStyle name="Calculation 12 19 3 2 2" xfId="6675" xr:uid="{00000000-0005-0000-0000-000038190000}"/>
    <cellStyle name="Calculation 12 19 3 2 3" xfId="6676" xr:uid="{00000000-0005-0000-0000-000039190000}"/>
    <cellStyle name="Calculation 12 19 3 3" xfId="6677" xr:uid="{00000000-0005-0000-0000-00003A190000}"/>
    <cellStyle name="Calculation 12 19 3 3 2" xfId="6678" xr:uid="{00000000-0005-0000-0000-00003B190000}"/>
    <cellStyle name="Calculation 12 19 3 4" xfId="6679" xr:uid="{00000000-0005-0000-0000-00003C190000}"/>
    <cellStyle name="Calculation 12 19 3 5" xfId="6680" xr:uid="{00000000-0005-0000-0000-00003D190000}"/>
    <cellStyle name="Calculation 12 19 4" xfId="6681" xr:uid="{00000000-0005-0000-0000-00003E190000}"/>
    <cellStyle name="Calculation 12 19 4 2" xfId="6682" xr:uid="{00000000-0005-0000-0000-00003F190000}"/>
    <cellStyle name="Calculation 12 19 4 2 2" xfId="6683" xr:uid="{00000000-0005-0000-0000-000040190000}"/>
    <cellStyle name="Calculation 12 19 4 2 3" xfId="6684" xr:uid="{00000000-0005-0000-0000-000041190000}"/>
    <cellStyle name="Calculation 12 19 4 3" xfId="6685" xr:uid="{00000000-0005-0000-0000-000042190000}"/>
    <cellStyle name="Calculation 12 19 4 3 2" xfId="6686" xr:uid="{00000000-0005-0000-0000-000043190000}"/>
    <cellStyle name="Calculation 12 19 4 4" xfId="6687" xr:uid="{00000000-0005-0000-0000-000044190000}"/>
    <cellStyle name="Calculation 12 19 4 5" xfId="6688" xr:uid="{00000000-0005-0000-0000-000045190000}"/>
    <cellStyle name="Calculation 12 19 5" xfId="6689" xr:uid="{00000000-0005-0000-0000-000046190000}"/>
    <cellStyle name="Calculation 12 19 5 2" xfId="6690" xr:uid="{00000000-0005-0000-0000-000047190000}"/>
    <cellStyle name="Calculation 12 19 5 2 2" xfId="6691" xr:uid="{00000000-0005-0000-0000-000048190000}"/>
    <cellStyle name="Calculation 12 19 5 2 3" xfId="6692" xr:uid="{00000000-0005-0000-0000-000049190000}"/>
    <cellStyle name="Calculation 12 19 5 3" xfId="6693" xr:uid="{00000000-0005-0000-0000-00004A190000}"/>
    <cellStyle name="Calculation 12 19 5 3 2" xfId="6694" xr:uid="{00000000-0005-0000-0000-00004B190000}"/>
    <cellStyle name="Calculation 12 19 5 4" xfId="6695" xr:uid="{00000000-0005-0000-0000-00004C190000}"/>
    <cellStyle name="Calculation 12 19 5 5" xfId="6696" xr:uid="{00000000-0005-0000-0000-00004D190000}"/>
    <cellStyle name="Calculation 12 19 6" xfId="6697" xr:uid="{00000000-0005-0000-0000-00004E190000}"/>
    <cellStyle name="Calculation 12 19 6 2" xfId="6698" xr:uid="{00000000-0005-0000-0000-00004F190000}"/>
    <cellStyle name="Calculation 12 19 6 2 2" xfId="6699" xr:uid="{00000000-0005-0000-0000-000050190000}"/>
    <cellStyle name="Calculation 12 19 6 2 3" xfId="6700" xr:uid="{00000000-0005-0000-0000-000051190000}"/>
    <cellStyle name="Calculation 12 19 6 3" xfId="6701" xr:uid="{00000000-0005-0000-0000-000052190000}"/>
    <cellStyle name="Calculation 12 19 6 3 2" xfId="6702" xr:uid="{00000000-0005-0000-0000-000053190000}"/>
    <cellStyle name="Calculation 12 19 6 4" xfId="6703" xr:uid="{00000000-0005-0000-0000-000054190000}"/>
    <cellStyle name="Calculation 12 19 6 5" xfId="6704" xr:uid="{00000000-0005-0000-0000-000055190000}"/>
    <cellStyle name="Calculation 12 19 7" xfId="6705" xr:uid="{00000000-0005-0000-0000-000056190000}"/>
    <cellStyle name="Calculation 12 19 7 2" xfId="6706" xr:uid="{00000000-0005-0000-0000-000057190000}"/>
    <cellStyle name="Calculation 12 19 7 2 2" xfId="6707" xr:uid="{00000000-0005-0000-0000-000058190000}"/>
    <cellStyle name="Calculation 12 19 7 2 3" xfId="6708" xr:uid="{00000000-0005-0000-0000-000059190000}"/>
    <cellStyle name="Calculation 12 19 7 3" xfId="6709" xr:uid="{00000000-0005-0000-0000-00005A190000}"/>
    <cellStyle name="Calculation 12 19 7 3 2" xfId="6710" xr:uid="{00000000-0005-0000-0000-00005B190000}"/>
    <cellStyle name="Calculation 12 19 7 4" xfId="6711" xr:uid="{00000000-0005-0000-0000-00005C190000}"/>
    <cellStyle name="Calculation 12 19 7 5" xfId="6712" xr:uid="{00000000-0005-0000-0000-00005D190000}"/>
    <cellStyle name="Calculation 12 19 8" xfId="6713" xr:uid="{00000000-0005-0000-0000-00005E190000}"/>
    <cellStyle name="Calculation 12 19 8 2" xfId="6714" xr:uid="{00000000-0005-0000-0000-00005F190000}"/>
    <cellStyle name="Calculation 12 19 8 2 2" xfId="6715" xr:uid="{00000000-0005-0000-0000-000060190000}"/>
    <cellStyle name="Calculation 12 19 8 2 3" xfId="6716" xr:uid="{00000000-0005-0000-0000-000061190000}"/>
    <cellStyle name="Calculation 12 19 8 3" xfId="6717" xr:uid="{00000000-0005-0000-0000-000062190000}"/>
    <cellStyle name="Calculation 12 19 8 3 2" xfId="6718" xr:uid="{00000000-0005-0000-0000-000063190000}"/>
    <cellStyle name="Calculation 12 19 8 4" xfId="6719" xr:uid="{00000000-0005-0000-0000-000064190000}"/>
    <cellStyle name="Calculation 12 19 8 5" xfId="6720" xr:uid="{00000000-0005-0000-0000-000065190000}"/>
    <cellStyle name="Calculation 12 19 9" xfId="6721" xr:uid="{00000000-0005-0000-0000-000066190000}"/>
    <cellStyle name="Calculation 12 19 9 2" xfId="6722" xr:uid="{00000000-0005-0000-0000-000067190000}"/>
    <cellStyle name="Calculation 12 19 9 2 2" xfId="6723" xr:uid="{00000000-0005-0000-0000-000068190000}"/>
    <cellStyle name="Calculation 12 19 9 2 3" xfId="6724" xr:uid="{00000000-0005-0000-0000-000069190000}"/>
    <cellStyle name="Calculation 12 19 9 3" xfId="6725" xr:uid="{00000000-0005-0000-0000-00006A190000}"/>
    <cellStyle name="Calculation 12 19 9 3 2" xfId="6726" xr:uid="{00000000-0005-0000-0000-00006B190000}"/>
    <cellStyle name="Calculation 12 19 9 4" xfId="6727" xr:uid="{00000000-0005-0000-0000-00006C190000}"/>
    <cellStyle name="Calculation 12 19 9 5" xfId="6728" xr:uid="{00000000-0005-0000-0000-00006D190000}"/>
    <cellStyle name="Calculation 12 2" xfId="6729" xr:uid="{00000000-0005-0000-0000-00006E190000}"/>
    <cellStyle name="Calculation 12 2 10" xfId="6730" xr:uid="{00000000-0005-0000-0000-00006F190000}"/>
    <cellStyle name="Calculation 12 2 10 2" xfId="6731" xr:uid="{00000000-0005-0000-0000-000070190000}"/>
    <cellStyle name="Calculation 12 2 10 2 2" xfId="6732" xr:uid="{00000000-0005-0000-0000-000071190000}"/>
    <cellStyle name="Calculation 12 2 10 2 3" xfId="6733" xr:uid="{00000000-0005-0000-0000-000072190000}"/>
    <cellStyle name="Calculation 12 2 10 3" xfId="6734" xr:uid="{00000000-0005-0000-0000-000073190000}"/>
    <cellStyle name="Calculation 12 2 10 3 2" xfId="6735" xr:uid="{00000000-0005-0000-0000-000074190000}"/>
    <cellStyle name="Calculation 12 2 10 4" xfId="6736" xr:uid="{00000000-0005-0000-0000-000075190000}"/>
    <cellStyle name="Calculation 12 2 10 5" xfId="6737" xr:uid="{00000000-0005-0000-0000-000076190000}"/>
    <cellStyle name="Calculation 12 2 11" xfId="6738" xr:uid="{00000000-0005-0000-0000-000077190000}"/>
    <cellStyle name="Calculation 12 2 11 2" xfId="6739" xr:uid="{00000000-0005-0000-0000-000078190000}"/>
    <cellStyle name="Calculation 12 2 11 2 2" xfId="6740" xr:uid="{00000000-0005-0000-0000-000079190000}"/>
    <cellStyle name="Calculation 12 2 11 2 3" xfId="6741" xr:uid="{00000000-0005-0000-0000-00007A190000}"/>
    <cellStyle name="Calculation 12 2 11 3" xfId="6742" xr:uid="{00000000-0005-0000-0000-00007B190000}"/>
    <cellStyle name="Calculation 12 2 11 3 2" xfId="6743" xr:uid="{00000000-0005-0000-0000-00007C190000}"/>
    <cellStyle name="Calculation 12 2 11 4" xfId="6744" xr:uid="{00000000-0005-0000-0000-00007D190000}"/>
    <cellStyle name="Calculation 12 2 11 5" xfId="6745" xr:uid="{00000000-0005-0000-0000-00007E190000}"/>
    <cellStyle name="Calculation 12 2 12" xfId="6746" xr:uid="{00000000-0005-0000-0000-00007F190000}"/>
    <cellStyle name="Calculation 12 2 12 2" xfId="6747" xr:uid="{00000000-0005-0000-0000-000080190000}"/>
    <cellStyle name="Calculation 12 2 12 2 2" xfId="6748" xr:uid="{00000000-0005-0000-0000-000081190000}"/>
    <cellStyle name="Calculation 12 2 12 2 3" xfId="6749" xr:uid="{00000000-0005-0000-0000-000082190000}"/>
    <cellStyle name="Calculation 12 2 12 3" xfId="6750" xr:uid="{00000000-0005-0000-0000-000083190000}"/>
    <cellStyle name="Calculation 12 2 12 3 2" xfId="6751" xr:uid="{00000000-0005-0000-0000-000084190000}"/>
    <cellStyle name="Calculation 12 2 12 4" xfId="6752" xr:uid="{00000000-0005-0000-0000-000085190000}"/>
    <cellStyle name="Calculation 12 2 12 5" xfId="6753" xr:uid="{00000000-0005-0000-0000-000086190000}"/>
    <cellStyle name="Calculation 12 2 13" xfId="6754" xr:uid="{00000000-0005-0000-0000-000087190000}"/>
    <cellStyle name="Calculation 12 2 13 2" xfId="6755" xr:uid="{00000000-0005-0000-0000-000088190000}"/>
    <cellStyle name="Calculation 12 2 13 2 2" xfId="6756" xr:uid="{00000000-0005-0000-0000-000089190000}"/>
    <cellStyle name="Calculation 12 2 13 2 3" xfId="6757" xr:uid="{00000000-0005-0000-0000-00008A190000}"/>
    <cellStyle name="Calculation 12 2 13 3" xfId="6758" xr:uid="{00000000-0005-0000-0000-00008B190000}"/>
    <cellStyle name="Calculation 12 2 13 3 2" xfId="6759" xr:uid="{00000000-0005-0000-0000-00008C190000}"/>
    <cellStyle name="Calculation 12 2 13 4" xfId="6760" xr:uid="{00000000-0005-0000-0000-00008D190000}"/>
    <cellStyle name="Calculation 12 2 13 5" xfId="6761" xr:uid="{00000000-0005-0000-0000-00008E190000}"/>
    <cellStyle name="Calculation 12 2 14" xfId="6762" xr:uid="{00000000-0005-0000-0000-00008F190000}"/>
    <cellStyle name="Calculation 12 2 14 2" xfId="6763" xr:uid="{00000000-0005-0000-0000-000090190000}"/>
    <cellStyle name="Calculation 12 2 14 2 2" xfId="6764" xr:uid="{00000000-0005-0000-0000-000091190000}"/>
    <cellStyle name="Calculation 12 2 14 2 3" xfId="6765" xr:uid="{00000000-0005-0000-0000-000092190000}"/>
    <cellStyle name="Calculation 12 2 14 3" xfId="6766" xr:uid="{00000000-0005-0000-0000-000093190000}"/>
    <cellStyle name="Calculation 12 2 14 3 2" xfId="6767" xr:uid="{00000000-0005-0000-0000-000094190000}"/>
    <cellStyle name="Calculation 12 2 14 4" xfId="6768" xr:uid="{00000000-0005-0000-0000-000095190000}"/>
    <cellStyle name="Calculation 12 2 14 5" xfId="6769" xr:uid="{00000000-0005-0000-0000-000096190000}"/>
    <cellStyle name="Calculation 12 2 15" xfId="6770" xr:uid="{00000000-0005-0000-0000-000097190000}"/>
    <cellStyle name="Calculation 12 2 15 2" xfId="6771" xr:uid="{00000000-0005-0000-0000-000098190000}"/>
    <cellStyle name="Calculation 12 2 15 2 2" xfId="6772" xr:uid="{00000000-0005-0000-0000-000099190000}"/>
    <cellStyle name="Calculation 12 2 15 2 3" xfId="6773" xr:uid="{00000000-0005-0000-0000-00009A190000}"/>
    <cellStyle name="Calculation 12 2 15 3" xfId="6774" xr:uid="{00000000-0005-0000-0000-00009B190000}"/>
    <cellStyle name="Calculation 12 2 15 3 2" xfId="6775" xr:uid="{00000000-0005-0000-0000-00009C190000}"/>
    <cellStyle name="Calculation 12 2 15 4" xfId="6776" xr:uid="{00000000-0005-0000-0000-00009D190000}"/>
    <cellStyle name="Calculation 12 2 15 5" xfId="6777" xr:uid="{00000000-0005-0000-0000-00009E190000}"/>
    <cellStyle name="Calculation 12 2 16" xfId="6778" xr:uid="{00000000-0005-0000-0000-00009F190000}"/>
    <cellStyle name="Calculation 12 2 16 2" xfId="6779" xr:uid="{00000000-0005-0000-0000-0000A0190000}"/>
    <cellStyle name="Calculation 12 2 16 2 2" xfId="6780" xr:uid="{00000000-0005-0000-0000-0000A1190000}"/>
    <cellStyle name="Calculation 12 2 16 2 3" xfId="6781" xr:uid="{00000000-0005-0000-0000-0000A2190000}"/>
    <cellStyle name="Calculation 12 2 16 3" xfId="6782" xr:uid="{00000000-0005-0000-0000-0000A3190000}"/>
    <cellStyle name="Calculation 12 2 16 3 2" xfId="6783" xr:uid="{00000000-0005-0000-0000-0000A4190000}"/>
    <cellStyle name="Calculation 12 2 16 4" xfId="6784" xr:uid="{00000000-0005-0000-0000-0000A5190000}"/>
    <cellStyle name="Calculation 12 2 16 5" xfId="6785" xr:uid="{00000000-0005-0000-0000-0000A6190000}"/>
    <cellStyle name="Calculation 12 2 17" xfId="6786" xr:uid="{00000000-0005-0000-0000-0000A7190000}"/>
    <cellStyle name="Calculation 12 2 17 2" xfId="6787" xr:uid="{00000000-0005-0000-0000-0000A8190000}"/>
    <cellStyle name="Calculation 12 2 17 2 2" xfId="6788" xr:uid="{00000000-0005-0000-0000-0000A9190000}"/>
    <cellStyle name="Calculation 12 2 17 2 3" xfId="6789" xr:uid="{00000000-0005-0000-0000-0000AA190000}"/>
    <cellStyle name="Calculation 12 2 17 3" xfId="6790" xr:uid="{00000000-0005-0000-0000-0000AB190000}"/>
    <cellStyle name="Calculation 12 2 17 3 2" xfId="6791" xr:uid="{00000000-0005-0000-0000-0000AC190000}"/>
    <cellStyle name="Calculation 12 2 17 4" xfId="6792" xr:uid="{00000000-0005-0000-0000-0000AD190000}"/>
    <cellStyle name="Calculation 12 2 17 5" xfId="6793" xr:uid="{00000000-0005-0000-0000-0000AE190000}"/>
    <cellStyle name="Calculation 12 2 18" xfId="6794" xr:uid="{00000000-0005-0000-0000-0000AF190000}"/>
    <cellStyle name="Calculation 12 2 18 2" xfId="6795" xr:uid="{00000000-0005-0000-0000-0000B0190000}"/>
    <cellStyle name="Calculation 12 2 18 2 2" xfId="6796" xr:uid="{00000000-0005-0000-0000-0000B1190000}"/>
    <cellStyle name="Calculation 12 2 18 2 3" xfId="6797" xr:uid="{00000000-0005-0000-0000-0000B2190000}"/>
    <cellStyle name="Calculation 12 2 18 3" xfId="6798" xr:uid="{00000000-0005-0000-0000-0000B3190000}"/>
    <cellStyle name="Calculation 12 2 18 3 2" xfId="6799" xr:uid="{00000000-0005-0000-0000-0000B4190000}"/>
    <cellStyle name="Calculation 12 2 18 4" xfId="6800" xr:uid="{00000000-0005-0000-0000-0000B5190000}"/>
    <cellStyle name="Calculation 12 2 18 5" xfId="6801" xr:uid="{00000000-0005-0000-0000-0000B6190000}"/>
    <cellStyle name="Calculation 12 2 19" xfId="6802" xr:uid="{00000000-0005-0000-0000-0000B7190000}"/>
    <cellStyle name="Calculation 12 2 19 2" xfId="6803" xr:uid="{00000000-0005-0000-0000-0000B8190000}"/>
    <cellStyle name="Calculation 12 2 19 2 2" xfId="6804" xr:uid="{00000000-0005-0000-0000-0000B9190000}"/>
    <cellStyle name="Calculation 12 2 19 2 3" xfId="6805" xr:uid="{00000000-0005-0000-0000-0000BA190000}"/>
    <cellStyle name="Calculation 12 2 19 3" xfId="6806" xr:uid="{00000000-0005-0000-0000-0000BB190000}"/>
    <cellStyle name="Calculation 12 2 19 3 2" xfId="6807" xr:uid="{00000000-0005-0000-0000-0000BC190000}"/>
    <cellStyle name="Calculation 12 2 19 4" xfId="6808" xr:uid="{00000000-0005-0000-0000-0000BD190000}"/>
    <cellStyle name="Calculation 12 2 19 5" xfId="6809" xr:uid="{00000000-0005-0000-0000-0000BE190000}"/>
    <cellStyle name="Calculation 12 2 2" xfId="6810" xr:uid="{00000000-0005-0000-0000-0000BF190000}"/>
    <cellStyle name="Calculation 12 2 2 2" xfId="6811" xr:uid="{00000000-0005-0000-0000-0000C0190000}"/>
    <cellStyle name="Calculation 12 2 2 2 2" xfId="6812" xr:uid="{00000000-0005-0000-0000-0000C1190000}"/>
    <cellStyle name="Calculation 12 2 2 2 3" xfId="6813" xr:uid="{00000000-0005-0000-0000-0000C2190000}"/>
    <cellStyle name="Calculation 12 2 2 3" xfId="6814" xr:uid="{00000000-0005-0000-0000-0000C3190000}"/>
    <cellStyle name="Calculation 12 2 2 3 2" xfId="6815" xr:uid="{00000000-0005-0000-0000-0000C4190000}"/>
    <cellStyle name="Calculation 12 2 2 4" xfId="6816" xr:uid="{00000000-0005-0000-0000-0000C5190000}"/>
    <cellStyle name="Calculation 12 2 2 5" xfId="6817" xr:uid="{00000000-0005-0000-0000-0000C6190000}"/>
    <cellStyle name="Calculation 12 2 20" xfId="6818" xr:uid="{00000000-0005-0000-0000-0000C7190000}"/>
    <cellStyle name="Calculation 12 2 20 2" xfId="6819" xr:uid="{00000000-0005-0000-0000-0000C8190000}"/>
    <cellStyle name="Calculation 12 2 20 2 2" xfId="6820" xr:uid="{00000000-0005-0000-0000-0000C9190000}"/>
    <cellStyle name="Calculation 12 2 20 2 3" xfId="6821" xr:uid="{00000000-0005-0000-0000-0000CA190000}"/>
    <cellStyle name="Calculation 12 2 20 3" xfId="6822" xr:uid="{00000000-0005-0000-0000-0000CB190000}"/>
    <cellStyle name="Calculation 12 2 20 4" xfId="6823" xr:uid="{00000000-0005-0000-0000-0000CC190000}"/>
    <cellStyle name="Calculation 12 2 20 5" xfId="6824" xr:uid="{00000000-0005-0000-0000-0000CD190000}"/>
    <cellStyle name="Calculation 12 2 21" xfId="6825" xr:uid="{00000000-0005-0000-0000-0000CE190000}"/>
    <cellStyle name="Calculation 12 2 21 2" xfId="6826" xr:uid="{00000000-0005-0000-0000-0000CF190000}"/>
    <cellStyle name="Calculation 12 2 22" xfId="6827" xr:uid="{00000000-0005-0000-0000-0000D0190000}"/>
    <cellStyle name="Calculation 12 2 22 2" xfId="6828" xr:uid="{00000000-0005-0000-0000-0000D1190000}"/>
    <cellStyle name="Calculation 12 2 3" xfId="6829" xr:uid="{00000000-0005-0000-0000-0000D2190000}"/>
    <cellStyle name="Calculation 12 2 3 2" xfId="6830" xr:uid="{00000000-0005-0000-0000-0000D3190000}"/>
    <cellStyle name="Calculation 12 2 3 2 2" xfId="6831" xr:uid="{00000000-0005-0000-0000-0000D4190000}"/>
    <cellStyle name="Calculation 12 2 3 2 3" xfId="6832" xr:uid="{00000000-0005-0000-0000-0000D5190000}"/>
    <cellStyle name="Calculation 12 2 3 3" xfId="6833" xr:uid="{00000000-0005-0000-0000-0000D6190000}"/>
    <cellStyle name="Calculation 12 2 3 3 2" xfId="6834" xr:uid="{00000000-0005-0000-0000-0000D7190000}"/>
    <cellStyle name="Calculation 12 2 3 4" xfId="6835" xr:uid="{00000000-0005-0000-0000-0000D8190000}"/>
    <cellStyle name="Calculation 12 2 3 5" xfId="6836" xr:uid="{00000000-0005-0000-0000-0000D9190000}"/>
    <cellStyle name="Calculation 12 2 4" xfId="6837" xr:uid="{00000000-0005-0000-0000-0000DA190000}"/>
    <cellStyle name="Calculation 12 2 4 2" xfId="6838" xr:uid="{00000000-0005-0000-0000-0000DB190000}"/>
    <cellStyle name="Calculation 12 2 4 2 2" xfId="6839" xr:uid="{00000000-0005-0000-0000-0000DC190000}"/>
    <cellStyle name="Calculation 12 2 4 2 3" xfId="6840" xr:uid="{00000000-0005-0000-0000-0000DD190000}"/>
    <cellStyle name="Calculation 12 2 4 3" xfId="6841" xr:uid="{00000000-0005-0000-0000-0000DE190000}"/>
    <cellStyle name="Calculation 12 2 4 3 2" xfId="6842" xr:uid="{00000000-0005-0000-0000-0000DF190000}"/>
    <cellStyle name="Calculation 12 2 4 4" xfId="6843" xr:uid="{00000000-0005-0000-0000-0000E0190000}"/>
    <cellStyle name="Calculation 12 2 4 5" xfId="6844" xr:uid="{00000000-0005-0000-0000-0000E1190000}"/>
    <cellStyle name="Calculation 12 2 5" xfId="6845" xr:uid="{00000000-0005-0000-0000-0000E2190000}"/>
    <cellStyle name="Calculation 12 2 5 2" xfId="6846" xr:uid="{00000000-0005-0000-0000-0000E3190000}"/>
    <cellStyle name="Calculation 12 2 5 2 2" xfId="6847" xr:uid="{00000000-0005-0000-0000-0000E4190000}"/>
    <cellStyle name="Calculation 12 2 5 2 3" xfId="6848" xr:uid="{00000000-0005-0000-0000-0000E5190000}"/>
    <cellStyle name="Calculation 12 2 5 3" xfId="6849" xr:uid="{00000000-0005-0000-0000-0000E6190000}"/>
    <cellStyle name="Calculation 12 2 5 3 2" xfId="6850" xr:uid="{00000000-0005-0000-0000-0000E7190000}"/>
    <cellStyle name="Calculation 12 2 5 4" xfId="6851" xr:uid="{00000000-0005-0000-0000-0000E8190000}"/>
    <cellStyle name="Calculation 12 2 5 5" xfId="6852" xr:uid="{00000000-0005-0000-0000-0000E9190000}"/>
    <cellStyle name="Calculation 12 2 6" xfId="6853" xr:uid="{00000000-0005-0000-0000-0000EA190000}"/>
    <cellStyle name="Calculation 12 2 6 2" xfId="6854" xr:uid="{00000000-0005-0000-0000-0000EB190000}"/>
    <cellStyle name="Calculation 12 2 6 2 2" xfId="6855" xr:uid="{00000000-0005-0000-0000-0000EC190000}"/>
    <cellStyle name="Calculation 12 2 6 2 3" xfId="6856" xr:uid="{00000000-0005-0000-0000-0000ED190000}"/>
    <cellStyle name="Calculation 12 2 6 3" xfId="6857" xr:uid="{00000000-0005-0000-0000-0000EE190000}"/>
    <cellStyle name="Calculation 12 2 6 3 2" xfId="6858" xr:uid="{00000000-0005-0000-0000-0000EF190000}"/>
    <cellStyle name="Calculation 12 2 6 4" xfId="6859" xr:uid="{00000000-0005-0000-0000-0000F0190000}"/>
    <cellStyle name="Calculation 12 2 6 5" xfId="6860" xr:uid="{00000000-0005-0000-0000-0000F1190000}"/>
    <cellStyle name="Calculation 12 2 7" xfId="6861" xr:uid="{00000000-0005-0000-0000-0000F2190000}"/>
    <cellStyle name="Calculation 12 2 7 2" xfId="6862" xr:uid="{00000000-0005-0000-0000-0000F3190000}"/>
    <cellStyle name="Calculation 12 2 7 2 2" xfId="6863" xr:uid="{00000000-0005-0000-0000-0000F4190000}"/>
    <cellStyle name="Calculation 12 2 7 2 3" xfId="6864" xr:uid="{00000000-0005-0000-0000-0000F5190000}"/>
    <cellStyle name="Calculation 12 2 7 3" xfId="6865" xr:uid="{00000000-0005-0000-0000-0000F6190000}"/>
    <cellStyle name="Calculation 12 2 7 3 2" xfId="6866" xr:uid="{00000000-0005-0000-0000-0000F7190000}"/>
    <cellStyle name="Calculation 12 2 7 4" xfId="6867" xr:uid="{00000000-0005-0000-0000-0000F8190000}"/>
    <cellStyle name="Calculation 12 2 7 5" xfId="6868" xr:uid="{00000000-0005-0000-0000-0000F9190000}"/>
    <cellStyle name="Calculation 12 2 8" xfId="6869" xr:uid="{00000000-0005-0000-0000-0000FA190000}"/>
    <cellStyle name="Calculation 12 2 8 2" xfId="6870" xr:uid="{00000000-0005-0000-0000-0000FB190000}"/>
    <cellStyle name="Calculation 12 2 8 2 2" xfId="6871" xr:uid="{00000000-0005-0000-0000-0000FC190000}"/>
    <cellStyle name="Calculation 12 2 8 2 3" xfId="6872" xr:uid="{00000000-0005-0000-0000-0000FD190000}"/>
    <cellStyle name="Calculation 12 2 8 3" xfId="6873" xr:uid="{00000000-0005-0000-0000-0000FE190000}"/>
    <cellStyle name="Calculation 12 2 8 3 2" xfId="6874" xr:uid="{00000000-0005-0000-0000-0000FF190000}"/>
    <cellStyle name="Calculation 12 2 8 4" xfId="6875" xr:uid="{00000000-0005-0000-0000-0000001A0000}"/>
    <cellStyle name="Calculation 12 2 8 5" xfId="6876" xr:uid="{00000000-0005-0000-0000-0000011A0000}"/>
    <cellStyle name="Calculation 12 2 9" xfId="6877" xr:uid="{00000000-0005-0000-0000-0000021A0000}"/>
    <cellStyle name="Calculation 12 2 9 2" xfId="6878" xr:uid="{00000000-0005-0000-0000-0000031A0000}"/>
    <cellStyle name="Calculation 12 2 9 2 2" xfId="6879" xr:uid="{00000000-0005-0000-0000-0000041A0000}"/>
    <cellStyle name="Calculation 12 2 9 2 3" xfId="6880" xr:uid="{00000000-0005-0000-0000-0000051A0000}"/>
    <cellStyle name="Calculation 12 2 9 3" xfId="6881" xr:uid="{00000000-0005-0000-0000-0000061A0000}"/>
    <cellStyle name="Calculation 12 2 9 3 2" xfId="6882" xr:uid="{00000000-0005-0000-0000-0000071A0000}"/>
    <cellStyle name="Calculation 12 2 9 4" xfId="6883" xr:uid="{00000000-0005-0000-0000-0000081A0000}"/>
    <cellStyle name="Calculation 12 2 9 5" xfId="6884" xr:uid="{00000000-0005-0000-0000-0000091A0000}"/>
    <cellStyle name="Calculation 12 20" xfId="6885" xr:uid="{00000000-0005-0000-0000-00000A1A0000}"/>
    <cellStyle name="Calculation 12 20 10" xfId="6886" xr:uid="{00000000-0005-0000-0000-00000B1A0000}"/>
    <cellStyle name="Calculation 12 20 10 2" xfId="6887" xr:uid="{00000000-0005-0000-0000-00000C1A0000}"/>
    <cellStyle name="Calculation 12 20 10 2 2" xfId="6888" xr:uid="{00000000-0005-0000-0000-00000D1A0000}"/>
    <cellStyle name="Calculation 12 20 10 2 3" xfId="6889" xr:uid="{00000000-0005-0000-0000-00000E1A0000}"/>
    <cellStyle name="Calculation 12 20 10 3" xfId="6890" xr:uid="{00000000-0005-0000-0000-00000F1A0000}"/>
    <cellStyle name="Calculation 12 20 10 3 2" xfId="6891" xr:uid="{00000000-0005-0000-0000-0000101A0000}"/>
    <cellStyle name="Calculation 12 20 10 4" xfId="6892" xr:uid="{00000000-0005-0000-0000-0000111A0000}"/>
    <cellStyle name="Calculation 12 20 10 5" xfId="6893" xr:uid="{00000000-0005-0000-0000-0000121A0000}"/>
    <cellStyle name="Calculation 12 20 11" xfId="6894" xr:uid="{00000000-0005-0000-0000-0000131A0000}"/>
    <cellStyle name="Calculation 12 20 11 2" xfId="6895" xr:uid="{00000000-0005-0000-0000-0000141A0000}"/>
    <cellStyle name="Calculation 12 20 11 2 2" xfId="6896" xr:uid="{00000000-0005-0000-0000-0000151A0000}"/>
    <cellStyle name="Calculation 12 20 11 2 3" xfId="6897" xr:uid="{00000000-0005-0000-0000-0000161A0000}"/>
    <cellStyle name="Calculation 12 20 11 3" xfId="6898" xr:uid="{00000000-0005-0000-0000-0000171A0000}"/>
    <cellStyle name="Calculation 12 20 11 3 2" xfId="6899" xr:uid="{00000000-0005-0000-0000-0000181A0000}"/>
    <cellStyle name="Calculation 12 20 11 4" xfId="6900" xr:uid="{00000000-0005-0000-0000-0000191A0000}"/>
    <cellStyle name="Calculation 12 20 11 5" xfId="6901" xr:uid="{00000000-0005-0000-0000-00001A1A0000}"/>
    <cellStyle name="Calculation 12 20 12" xfId="6902" xr:uid="{00000000-0005-0000-0000-00001B1A0000}"/>
    <cellStyle name="Calculation 12 20 12 2" xfId="6903" xr:uid="{00000000-0005-0000-0000-00001C1A0000}"/>
    <cellStyle name="Calculation 12 20 12 2 2" xfId="6904" xr:uid="{00000000-0005-0000-0000-00001D1A0000}"/>
    <cellStyle name="Calculation 12 20 12 2 3" xfId="6905" xr:uid="{00000000-0005-0000-0000-00001E1A0000}"/>
    <cellStyle name="Calculation 12 20 12 3" xfId="6906" xr:uid="{00000000-0005-0000-0000-00001F1A0000}"/>
    <cellStyle name="Calculation 12 20 12 3 2" xfId="6907" xr:uid="{00000000-0005-0000-0000-0000201A0000}"/>
    <cellStyle name="Calculation 12 20 12 4" xfId="6908" xr:uid="{00000000-0005-0000-0000-0000211A0000}"/>
    <cellStyle name="Calculation 12 20 12 5" xfId="6909" xr:uid="{00000000-0005-0000-0000-0000221A0000}"/>
    <cellStyle name="Calculation 12 20 13" xfId="6910" xr:uid="{00000000-0005-0000-0000-0000231A0000}"/>
    <cellStyle name="Calculation 12 20 13 2" xfId="6911" xr:uid="{00000000-0005-0000-0000-0000241A0000}"/>
    <cellStyle name="Calculation 12 20 13 2 2" xfId="6912" xr:uid="{00000000-0005-0000-0000-0000251A0000}"/>
    <cellStyle name="Calculation 12 20 13 2 3" xfId="6913" xr:uid="{00000000-0005-0000-0000-0000261A0000}"/>
    <cellStyle name="Calculation 12 20 13 3" xfId="6914" xr:uid="{00000000-0005-0000-0000-0000271A0000}"/>
    <cellStyle name="Calculation 12 20 13 3 2" xfId="6915" xr:uid="{00000000-0005-0000-0000-0000281A0000}"/>
    <cellStyle name="Calculation 12 20 13 4" xfId="6916" xr:uid="{00000000-0005-0000-0000-0000291A0000}"/>
    <cellStyle name="Calculation 12 20 13 5" xfId="6917" xr:uid="{00000000-0005-0000-0000-00002A1A0000}"/>
    <cellStyle name="Calculation 12 20 14" xfId="6918" xr:uid="{00000000-0005-0000-0000-00002B1A0000}"/>
    <cellStyle name="Calculation 12 20 14 2" xfId="6919" xr:uid="{00000000-0005-0000-0000-00002C1A0000}"/>
    <cellStyle name="Calculation 12 20 14 2 2" xfId="6920" xr:uid="{00000000-0005-0000-0000-00002D1A0000}"/>
    <cellStyle name="Calculation 12 20 14 2 3" xfId="6921" xr:uid="{00000000-0005-0000-0000-00002E1A0000}"/>
    <cellStyle name="Calculation 12 20 14 3" xfId="6922" xr:uid="{00000000-0005-0000-0000-00002F1A0000}"/>
    <cellStyle name="Calculation 12 20 14 3 2" xfId="6923" xr:uid="{00000000-0005-0000-0000-0000301A0000}"/>
    <cellStyle name="Calculation 12 20 14 4" xfId="6924" xr:uid="{00000000-0005-0000-0000-0000311A0000}"/>
    <cellStyle name="Calculation 12 20 14 5" xfId="6925" xr:uid="{00000000-0005-0000-0000-0000321A0000}"/>
    <cellStyle name="Calculation 12 20 15" xfId="6926" xr:uid="{00000000-0005-0000-0000-0000331A0000}"/>
    <cellStyle name="Calculation 12 20 15 2" xfId="6927" xr:uid="{00000000-0005-0000-0000-0000341A0000}"/>
    <cellStyle name="Calculation 12 20 15 2 2" xfId="6928" xr:uid="{00000000-0005-0000-0000-0000351A0000}"/>
    <cellStyle name="Calculation 12 20 15 2 3" xfId="6929" xr:uid="{00000000-0005-0000-0000-0000361A0000}"/>
    <cellStyle name="Calculation 12 20 15 3" xfId="6930" xr:uid="{00000000-0005-0000-0000-0000371A0000}"/>
    <cellStyle name="Calculation 12 20 15 3 2" xfId="6931" xr:uid="{00000000-0005-0000-0000-0000381A0000}"/>
    <cellStyle name="Calculation 12 20 15 4" xfId="6932" xr:uid="{00000000-0005-0000-0000-0000391A0000}"/>
    <cellStyle name="Calculation 12 20 15 5" xfId="6933" xr:uid="{00000000-0005-0000-0000-00003A1A0000}"/>
    <cellStyle name="Calculation 12 20 16" xfId="6934" xr:uid="{00000000-0005-0000-0000-00003B1A0000}"/>
    <cellStyle name="Calculation 12 20 16 2" xfId="6935" xr:uid="{00000000-0005-0000-0000-00003C1A0000}"/>
    <cellStyle name="Calculation 12 20 16 2 2" xfId="6936" xr:uid="{00000000-0005-0000-0000-00003D1A0000}"/>
    <cellStyle name="Calculation 12 20 16 2 3" xfId="6937" xr:uid="{00000000-0005-0000-0000-00003E1A0000}"/>
    <cellStyle name="Calculation 12 20 16 3" xfId="6938" xr:uid="{00000000-0005-0000-0000-00003F1A0000}"/>
    <cellStyle name="Calculation 12 20 16 3 2" xfId="6939" xr:uid="{00000000-0005-0000-0000-0000401A0000}"/>
    <cellStyle name="Calculation 12 20 16 4" xfId="6940" xr:uid="{00000000-0005-0000-0000-0000411A0000}"/>
    <cellStyle name="Calculation 12 20 16 5" xfId="6941" xr:uid="{00000000-0005-0000-0000-0000421A0000}"/>
    <cellStyle name="Calculation 12 20 17" xfId="6942" xr:uid="{00000000-0005-0000-0000-0000431A0000}"/>
    <cellStyle name="Calculation 12 20 17 2" xfId="6943" xr:uid="{00000000-0005-0000-0000-0000441A0000}"/>
    <cellStyle name="Calculation 12 20 17 2 2" xfId="6944" xr:uid="{00000000-0005-0000-0000-0000451A0000}"/>
    <cellStyle name="Calculation 12 20 17 2 3" xfId="6945" xr:uid="{00000000-0005-0000-0000-0000461A0000}"/>
    <cellStyle name="Calculation 12 20 17 3" xfId="6946" xr:uid="{00000000-0005-0000-0000-0000471A0000}"/>
    <cellStyle name="Calculation 12 20 17 3 2" xfId="6947" xr:uid="{00000000-0005-0000-0000-0000481A0000}"/>
    <cellStyle name="Calculation 12 20 17 4" xfId="6948" xr:uid="{00000000-0005-0000-0000-0000491A0000}"/>
    <cellStyle name="Calculation 12 20 17 5" xfId="6949" xr:uid="{00000000-0005-0000-0000-00004A1A0000}"/>
    <cellStyle name="Calculation 12 20 18" xfId="6950" xr:uid="{00000000-0005-0000-0000-00004B1A0000}"/>
    <cellStyle name="Calculation 12 20 18 2" xfId="6951" xr:uid="{00000000-0005-0000-0000-00004C1A0000}"/>
    <cellStyle name="Calculation 12 20 18 2 2" xfId="6952" xr:uid="{00000000-0005-0000-0000-00004D1A0000}"/>
    <cellStyle name="Calculation 12 20 18 2 3" xfId="6953" xr:uid="{00000000-0005-0000-0000-00004E1A0000}"/>
    <cellStyle name="Calculation 12 20 18 3" xfId="6954" xr:uid="{00000000-0005-0000-0000-00004F1A0000}"/>
    <cellStyle name="Calculation 12 20 18 3 2" xfId="6955" xr:uid="{00000000-0005-0000-0000-0000501A0000}"/>
    <cellStyle name="Calculation 12 20 18 4" xfId="6956" xr:uid="{00000000-0005-0000-0000-0000511A0000}"/>
    <cellStyle name="Calculation 12 20 18 5" xfId="6957" xr:uid="{00000000-0005-0000-0000-0000521A0000}"/>
    <cellStyle name="Calculation 12 20 19" xfId="6958" xr:uid="{00000000-0005-0000-0000-0000531A0000}"/>
    <cellStyle name="Calculation 12 20 19 2" xfId="6959" xr:uid="{00000000-0005-0000-0000-0000541A0000}"/>
    <cellStyle name="Calculation 12 20 19 2 2" xfId="6960" xr:uid="{00000000-0005-0000-0000-0000551A0000}"/>
    <cellStyle name="Calculation 12 20 19 2 3" xfId="6961" xr:uid="{00000000-0005-0000-0000-0000561A0000}"/>
    <cellStyle name="Calculation 12 20 19 3" xfId="6962" xr:uid="{00000000-0005-0000-0000-0000571A0000}"/>
    <cellStyle name="Calculation 12 20 19 3 2" xfId="6963" xr:uid="{00000000-0005-0000-0000-0000581A0000}"/>
    <cellStyle name="Calculation 12 20 19 4" xfId="6964" xr:uid="{00000000-0005-0000-0000-0000591A0000}"/>
    <cellStyle name="Calculation 12 20 19 5" xfId="6965" xr:uid="{00000000-0005-0000-0000-00005A1A0000}"/>
    <cellStyle name="Calculation 12 20 2" xfId="6966" xr:uid="{00000000-0005-0000-0000-00005B1A0000}"/>
    <cellStyle name="Calculation 12 20 2 2" xfId="6967" xr:uid="{00000000-0005-0000-0000-00005C1A0000}"/>
    <cellStyle name="Calculation 12 20 2 2 2" xfId="6968" xr:uid="{00000000-0005-0000-0000-00005D1A0000}"/>
    <cellStyle name="Calculation 12 20 2 2 3" xfId="6969" xr:uid="{00000000-0005-0000-0000-00005E1A0000}"/>
    <cellStyle name="Calculation 12 20 2 3" xfId="6970" xr:uid="{00000000-0005-0000-0000-00005F1A0000}"/>
    <cellStyle name="Calculation 12 20 2 3 2" xfId="6971" xr:uid="{00000000-0005-0000-0000-0000601A0000}"/>
    <cellStyle name="Calculation 12 20 2 4" xfId="6972" xr:uid="{00000000-0005-0000-0000-0000611A0000}"/>
    <cellStyle name="Calculation 12 20 2 5" xfId="6973" xr:uid="{00000000-0005-0000-0000-0000621A0000}"/>
    <cellStyle name="Calculation 12 20 20" xfId="6974" xr:uid="{00000000-0005-0000-0000-0000631A0000}"/>
    <cellStyle name="Calculation 12 20 20 2" xfId="6975" xr:uid="{00000000-0005-0000-0000-0000641A0000}"/>
    <cellStyle name="Calculation 12 20 20 2 2" xfId="6976" xr:uid="{00000000-0005-0000-0000-0000651A0000}"/>
    <cellStyle name="Calculation 12 20 20 2 3" xfId="6977" xr:uid="{00000000-0005-0000-0000-0000661A0000}"/>
    <cellStyle name="Calculation 12 20 20 3" xfId="6978" xr:uid="{00000000-0005-0000-0000-0000671A0000}"/>
    <cellStyle name="Calculation 12 20 20 4" xfId="6979" xr:uid="{00000000-0005-0000-0000-0000681A0000}"/>
    <cellStyle name="Calculation 12 20 20 5" xfId="6980" xr:uid="{00000000-0005-0000-0000-0000691A0000}"/>
    <cellStyle name="Calculation 12 20 21" xfId="6981" xr:uid="{00000000-0005-0000-0000-00006A1A0000}"/>
    <cellStyle name="Calculation 12 20 21 2" xfId="6982" xr:uid="{00000000-0005-0000-0000-00006B1A0000}"/>
    <cellStyle name="Calculation 12 20 22" xfId="6983" xr:uid="{00000000-0005-0000-0000-00006C1A0000}"/>
    <cellStyle name="Calculation 12 20 22 2" xfId="6984" xr:uid="{00000000-0005-0000-0000-00006D1A0000}"/>
    <cellStyle name="Calculation 12 20 3" xfId="6985" xr:uid="{00000000-0005-0000-0000-00006E1A0000}"/>
    <cellStyle name="Calculation 12 20 3 2" xfId="6986" xr:uid="{00000000-0005-0000-0000-00006F1A0000}"/>
    <cellStyle name="Calculation 12 20 3 2 2" xfId="6987" xr:uid="{00000000-0005-0000-0000-0000701A0000}"/>
    <cellStyle name="Calculation 12 20 3 2 3" xfId="6988" xr:uid="{00000000-0005-0000-0000-0000711A0000}"/>
    <cellStyle name="Calculation 12 20 3 3" xfId="6989" xr:uid="{00000000-0005-0000-0000-0000721A0000}"/>
    <cellStyle name="Calculation 12 20 3 3 2" xfId="6990" xr:uid="{00000000-0005-0000-0000-0000731A0000}"/>
    <cellStyle name="Calculation 12 20 3 4" xfId="6991" xr:uid="{00000000-0005-0000-0000-0000741A0000}"/>
    <cellStyle name="Calculation 12 20 3 5" xfId="6992" xr:uid="{00000000-0005-0000-0000-0000751A0000}"/>
    <cellStyle name="Calculation 12 20 4" xfId="6993" xr:uid="{00000000-0005-0000-0000-0000761A0000}"/>
    <cellStyle name="Calculation 12 20 4 2" xfId="6994" xr:uid="{00000000-0005-0000-0000-0000771A0000}"/>
    <cellStyle name="Calculation 12 20 4 2 2" xfId="6995" xr:uid="{00000000-0005-0000-0000-0000781A0000}"/>
    <cellStyle name="Calculation 12 20 4 2 3" xfId="6996" xr:uid="{00000000-0005-0000-0000-0000791A0000}"/>
    <cellStyle name="Calculation 12 20 4 3" xfId="6997" xr:uid="{00000000-0005-0000-0000-00007A1A0000}"/>
    <cellStyle name="Calculation 12 20 4 3 2" xfId="6998" xr:uid="{00000000-0005-0000-0000-00007B1A0000}"/>
    <cellStyle name="Calculation 12 20 4 4" xfId="6999" xr:uid="{00000000-0005-0000-0000-00007C1A0000}"/>
    <cellStyle name="Calculation 12 20 4 5" xfId="7000" xr:uid="{00000000-0005-0000-0000-00007D1A0000}"/>
    <cellStyle name="Calculation 12 20 5" xfId="7001" xr:uid="{00000000-0005-0000-0000-00007E1A0000}"/>
    <cellStyle name="Calculation 12 20 5 2" xfId="7002" xr:uid="{00000000-0005-0000-0000-00007F1A0000}"/>
    <cellStyle name="Calculation 12 20 5 2 2" xfId="7003" xr:uid="{00000000-0005-0000-0000-0000801A0000}"/>
    <cellStyle name="Calculation 12 20 5 2 3" xfId="7004" xr:uid="{00000000-0005-0000-0000-0000811A0000}"/>
    <cellStyle name="Calculation 12 20 5 3" xfId="7005" xr:uid="{00000000-0005-0000-0000-0000821A0000}"/>
    <cellStyle name="Calculation 12 20 5 3 2" xfId="7006" xr:uid="{00000000-0005-0000-0000-0000831A0000}"/>
    <cellStyle name="Calculation 12 20 5 4" xfId="7007" xr:uid="{00000000-0005-0000-0000-0000841A0000}"/>
    <cellStyle name="Calculation 12 20 5 5" xfId="7008" xr:uid="{00000000-0005-0000-0000-0000851A0000}"/>
    <cellStyle name="Calculation 12 20 6" xfId="7009" xr:uid="{00000000-0005-0000-0000-0000861A0000}"/>
    <cellStyle name="Calculation 12 20 6 2" xfId="7010" xr:uid="{00000000-0005-0000-0000-0000871A0000}"/>
    <cellStyle name="Calculation 12 20 6 2 2" xfId="7011" xr:uid="{00000000-0005-0000-0000-0000881A0000}"/>
    <cellStyle name="Calculation 12 20 6 2 3" xfId="7012" xr:uid="{00000000-0005-0000-0000-0000891A0000}"/>
    <cellStyle name="Calculation 12 20 6 3" xfId="7013" xr:uid="{00000000-0005-0000-0000-00008A1A0000}"/>
    <cellStyle name="Calculation 12 20 6 3 2" xfId="7014" xr:uid="{00000000-0005-0000-0000-00008B1A0000}"/>
    <cellStyle name="Calculation 12 20 6 4" xfId="7015" xr:uid="{00000000-0005-0000-0000-00008C1A0000}"/>
    <cellStyle name="Calculation 12 20 6 5" xfId="7016" xr:uid="{00000000-0005-0000-0000-00008D1A0000}"/>
    <cellStyle name="Calculation 12 20 7" xfId="7017" xr:uid="{00000000-0005-0000-0000-00008E1A0000}"/>
    <cellStyle name="Calculation 12 20 7 2" xfId="7018" xr:uid="{00000000-0005-0000-0000-00008F1A0000}"/>
    <cellStyle name="Calculation 12 20 7 2 2" xfId="7019" xr:uid="{00000000-0005-0000-0000-0000901A0000}"/>
    <cellStyle name="Calculation 12 20 7 2 3" xfId="7020" xr:uid="{00000000-0005-0000-0000-0000911A0000}"/>
    <cellStyle name="Calculation 12 20 7 3" xfId="7021" xr:uid="{00000000-0005-0000-0000-0000921A0000}"/>
    <cellStyle name="Calculation 12 20 7 3 2" xfId="7022" xr:uid="{00000000-0005-0000-0000-0000931A0000}"/>
    <cellStyle name="Calculation 12 20 7 4" xfId="7023" xr:uid="{00000000-0005-0000-0000-0000941A0000}"/>
    <cellStyle name="Calculation 12 20 7 5" xfId="7024" xr:uid="{00000000-0005-0000-0000-0000951A0000}"/>
    <cellStyle name="Calculation 12 20 8" xfId="7025" xr:uid="{00000000-0005-0000-0000-0000961A0000}"/>
    <cellStyle name="Calculation 12 20 8 2" xfId="7026" xr:uid="{00000000-0005-0000-0000-0000971A0000}"/>
    <cellStyle name="Calculation 12 20 8 2 2" xfId="7027" xr:uid="{00000000-0005-0000-0000-0000981A0000}"/>
    <cellStyle name="Calculation 12 20 8 2 3" xfId="7028" xr:uid="{00000000-0005-0000-0000-0000991A0000}"/>
    <cellStyle name="Calculation 12 20 8 3" xfId="7029" xr:uid="{00000000-0005-0000-0000-00009A1A0000}"/>
    <cellStyle name="Calculation 12 20 8 3 2" xfId="7030" xr:uid="{00000000-0005-0000-0000-00009B1A0000}"/>
    <cellStyle name="Calculation 12 20 8 4" xfId="7031" xr:uid="{00000000-0005-0000-0000-00009C1A0000}"/>
    <cellStyle name="Calculation 12 20 8 5" xfId="7032" xr:uid="{00000000-0005-0000-0000-00009D1A0000}"/>
    <cellStyle name="Calculation 12 20 9" xfId="7033" xr:uid="{00000000-0005-0000-0000-00009E1A0000}"/>
    <cellStyle name="Calculation 12 20 9 2" xfId="7034" xr:uid="{00000000-0005-0000-0000-00009F1A0000}"/>
    <cellStyle name="Calculation 12 20 9 2 2" xfId="7035" xr:uid="{00000000-0005-0000-0000-0000A01A0000}"/>
    <cellStyle name="Calculation 12 20 9 2 3" xfId="7036" xr:uid="{00000000-0005-0000-0000-0000A11A0000}"/>
    <cellStyle name="Calculation 12 20 9 3" xfId="7037" xr:uid="{00000000-0005-0000-0000-0000A21A0000}"/>
    <cellStyle name="Calculation 12 20 9 3 2" xfId="7038" xr:uid="{00000000-0005-0000-0000-0000A31A0000}"/>
    <cellStyle name="Calculation 12 20 9 4" xfId="7039" xr:uid="{00000000-0005-0000-0000-0000A41A0000}"/>
    <cellStyle name="Calculation 12 20 9 5" xfId="7040" xr:uid="{00000000-0005-0000-0000-0000A51A0000}"/>
    <cellStyle name="Calculation 12 21" xfId="7041" xr:uid="{00000000-0005-0000-0000-0000A61A0000}"/>
    <cellStyle name="Calculation 12 21 10" xfId="7042" xr:uid="{00000000-0005-0000-0000-0000A71A0000}"/>
    <cellStyle name="Calculation 12 21 10 2" xfId="7043" xr:uid="{00000000-0005-0000-0000-0000A81A0000}"/>
    <cellStyle name="Calculation 12 21 10 2 2" xfId="7044" xr:uid="{00000000-0005-0000-0000-0000A91A0000}"/>
    <cellStyle name="Calculation 12 21 10 2 3" xfId="7045" xr:uid="{00000000-0005-0000-0000-0000AA1A0000}"/>
    <cellStyle name="Calculation 12 21 10 3" xfId="7046" xr:uid="{00000000-0005-0000-0000-0000AB1A0000}"/>
    <cellStyle name="Calculation 12 21 10 3 2" xfId="7047" xr:uid="{00000000-0005-0000-0000-0000AC1A0000}"/>
    <cellStyle name="Calculation 12 21 10 4" xfId="7048" xr:uid="{00000000-0005-0000-0000-0000AD1A0000}"/>
    <cellStyle name="Calculation 12 21 10 5" xfId="7049" xr:uid="{00000000-0005-0000-0000-0000AE1A0000}"/>
    <cellStyle name="Calculation 12 21 11" xfId="7050" xr:uid="{00000000-0005-0000-0000-0000AF1A0000}"/>
    <cellStyle name="Calculation 12 21 11 2" xfId="7051" xr:uid="{00000000-0005-0000-0000-0000B01A0000}"/>
    <cellStyle name="Calculation 12 21 11 2 2" xfId="7052" xr:uid="{00000000-0005-0000-0000-0000B11A0000}"/>
    <cellStyle name="Calculation 12 21 11 2 3" xfId="7053" xr:uid="{00000000-0005-0000-0000-0000B21A0000}"/>
    <cellStyle name="Calculation 12 21 11 3" xfId="7054" xr:uid="{00000000-0005-0000-0000-0000B31A0000}"/>
    <cellStyle name="Calculation 12 21 11 3 2" xfId="7055" xr:uid="{00000000-0005-0000-0000-0000B41A0000}"/>
    <cellStyle name="Calculation 12 21 11 4" xfId="7056" xr:uid="{00000000-0005-0000-0000-0000B51A0000}"/>
    <cellStyle name="Calculation 12 21 11 5" xfId="7057" xr:uid="{00000000-0005-0000-0000-0000B61A0000}"/>
    <cellStyle name="Calculation 12 21 12" xfId="7058" xr:uid="{00000000-0005-0000-0000-0000B71A0000}"/>
    <cellStyle name="Calculation 12 21 12 2" xfId="7059" xr:uid="{00000000-0005-0000-0000-0000B81A0000}"/>
    <cellStyle name="Calculation 12 21 12 2 2" xfId="7060" xr:uid="{00000000-0005-0000-0000-0000B91A0000}"/>
    <cellStyle name="Calculation 12 21 12 2 3" xfId="7061" xr:uid="{00000000-0005-0000-0000-0000BA1A0000}"/>
    <cellStyle name="Calculation 12 21 12 3" xfId="7062" xr:uid="{00000000-0005-0000-0000-0000BB1A0000}"/>
    <cellStyle name="Calculation 12 21 12 3 2" xfId="7063" xr:uid="{00000000-0005-0000-0000-0000BC1A0000}"/>
    <cellStyle name="Calculation 12 21 12 4" xfId="7064" xr:uid="{00000000-0005-0000-0000-0000BD1A0000}"/>
    <cellStyle name="Calculation 12 21 12 5" xfId="7065" xr:uid="{00000000-0005-0000-0000-0000BE1A0000}"/>
    <cellStyle name="Calculation 12 21 13" xfId="7066" xr:uid="{00000000-0005-0000-0000-0000BF1A0000}"/>
    <cellStyle name="Calculation 12 21 13 2" xfId="7067" xr:uid="{00000000-0005-0000-0000-0000C01A0000}"/>
    <cellStyle name="Calculation 12 21 13 2 2" xfId="7068" xr:uid="{00000000-0005-0000-0000-0000C11A0000}"/>
    <cellStyle name="Calculation 12 21 13 2 3" xfId="7069" xr:uid="{00000000-0005-0000-0000-0000C21A0000}"/>
    <cellStyle name="Calculation 12 21 13 3" xfId="7070" xr:uid="{00000000-0005-0000-0000-0000C31A0000}"/>
    <cellStyle name="Calculation 12 21 13 3 2" xfId="7071" xr:uid="{00000000-0005-0000-0000-0000C41A0000}"/>
    <cellStyle name="Calculation 12 21 13 4" xfId="7072" xr:uid="{00000000-0005-0000-0000-0000C51A0000}"/>
    <cellStyle name="Calculation 12 21 13 5" xfId="7073" xr:uid="{00000000-0005-0000-0000-0000C61A0000}"/>
    <cellStyle name="Calculation 12 21 14" xfId="7074" xr:uid="{00000000-0005-0000-0000-0000C71A0000}"/>
    <cellStyle name="Calculation 12 21 14 2" xfId="7075" xr:uid="{00000000-0005-0000-0000-0000C81A0000}"/>
    <cellStyle name="Calculation 12 21 14 2 2" xfId="7076" xr:uid="{00000000-0005-0000-0000-0000C91A0000}"/>
    <cellStyle name="Calculation 12 21 14 2 3" xfId="7077" xr:uid="{00000000-0005-0000-0000-0000CA1A0000}"/>
    <cellStyle name="Calculation 12 21 14 3" xfId="7078" xr:uid="{00000000-0005-0000-0000-0000CB1A0000}"/>
    <cellStyle name="Calculation 12 21 14 3 2" xfId="7079" xr:uid="{00000000-0005-0000-0000-0000CC1A0000}"/>
    <cellStyle name="Calculation 12 21 14 4" xfId="7080" xr:uid="{00000000-0005-0000-0000-0000CD1A0000}"/>
    <cellStyle name="Calculation 12 21 14 5" xfId="7081" xr:uid="{00000000-0005-0000-0000-0000CE1A0000}"/>
    <cellStyle name="Calculation 12 21 15" xfId="7082" xr:uid="{00000000-0005-0000-0000-0000CF1A0000}"/>
    <cellStyle name="Calculation 12 21 15 2" xfId="7083" xr:uid="{00000000-0005-0000-0000-0000D01A0000}"/>
    <cellStyle name="Calculation 12 21 15 2 2" xfId="7084" xr:uid="{00000000-0005-0000-0000-0000D11A0000}"/>
    <cellStyle name="Calculation 12 21 15 2 3" xfId="7085" xr:uid="{00000000-0005-0000-0000-0000D21A0000}"/>
    <cellStyle name="Calculation 12 21 15 3" xfId="7086" xr:uid="{00000000-0005-0000-0000-0000D31A0000}"/>
    <cellStyle name="Calculation 12 21 15 3 2" xfId="7087" xr:uid="{00000000-0005-0000-0000-0000D41A0000}"/>
    <cellStyle name="Calculation 12 21 15 4" xfId="7088" xr:uid="{00000000-0005-0000-0000-0000D51A0000}"/>
    <cellStyle name="Calculation 12 21 15 5" xfId="7089" xr:uid="{00000000-0005-0000-0000-0000D61A0000}"/>
    <cellStyle name="Calculation 12 21 16" xfId="7090" xr:uid="{00000000-0005-0000-0000-0000D71A0000}"/>
    <cellStyle name="Calculation 12 21 16 2" xfId="7091" xr:uid="{00000000-0005-0000-0000-0000D81A0000}"/>
    <cellStyle name="Calculation 12 21 16 2 2" xfId="7092" xr:uid="{00000000-0005-0000-0000-0000D91A0000}"/>
    <cellStyle name="Calculation 12 21 16 2 3" xfId="7093" xr:uid="{00000000-0005-0000-0000-0000DA1A0000}"/>
    <cellStyle name="Calculation 12 21 16 3" xfId="7094" xr:uid="{00000000-0005-0000-0000-0000DB1A0000}"/>
    <cellStyle name="Calculation 12 21 16 3 2" xfId="7095" xr:uid="{00000000-0005-0000-0000-0000DC1A0000}"/>
    <cellStyle name="Calculation 12 21 16 4" xfId="7096" xr:uid="{00000000-0005-0000-0000-0000DD1A0000}"/>
    <cellStyle name="Calculation 12 21 16 5" xfId="7097" xr:uid="{00000000-0005-0000-0000-0000DE1A0000}"/>
    <cellStyle name="Calculation 12 21 17" xfId="7098" xr:uid="{00000000-0005-0000-0000-0000DF1A0000}"/>
    <cellStyle name="Calculation 12 21 17 2" xfId="7099" xr:uid="{00000000-0005-0000-0000-0000E01A0000}"/>
    <cellStyle name="Calculation 12 21 17 2 2" xfId="7100" xr:uid="{00000000-0005-0000-0000-0000E11A0000}"/>
    <cellStyle name="Calculation 12 21 17 2 3" xfId="7101" xr:uid="{00000000-0005-0000-0000-0000E21A0000}"/>
    <cellStyle name="Calculation 12 21 17 3" xfId="7102" xr:uid="{00000000-0005-0000-0000-0000E31A0000}"/>
    <cellStyle name="Calculation 12 21 17 3 2" xfId="7103" xr:uid="{00000000-0005-0000-0000-0000E41A0000}"/>
    <cellStyle name="Calculation 12 21 17 4" xfId="7104" xr:uid="{00000000-0005-0000-0000-0000E51A0000}"/>
    <cellStyle name="Calculation 12 21 17 5" xfId="7105" xr:uid="{00000000-0005-0000-0000-0000E61A0000}"/>
    <cellStyle name="Calculation 12 21 18" xfId="7106" xr:uid="{00000000-0005-0000-0000-0000E71A0000}"/>
    <cellStyle name="Calculation 12 21 18 2" xfId="7107" xr:uid="{00000000-0005-0000-0000-0000E81A0000}"/>
    <cellStyle name="Calculation 12 21 18 2 2" xfId="7108" xr:uid="{00000000-0005-0000-0000-0000E91A0000}"/>
    <cellStyle name="Calculation 12 21 18 2 3" xfId="7109" xr:uid="{00000000-0005-0000-0000-0000EA1A0000}"/>
    <cellStyle name="Calculation 12 21 18 3" xfId="7110" xr:uid="{00000000-0005-0000-0000-0000EB1A0000}"/>
    <cellStyle name="Calculation 12 21 18 3 2" xfId="7111" xr:uid="{00000000-0005-0000-0000-0000EC1A0000}"/>
    <cellStyle name="Calculation 12 21 18 4" xfId="7112" xr:uid="{00000000-0005-0000-0000-0000ED1A0000}"/>
    <cellStyle name="Calculation 12 21 18 5" xfId="7113" xr:uid="{00000000-0005-0000-0000-0000EE1A0000}"/>
    <cellStyle name="Calculation 12 21 19" xfId="7114" xr:uid="{00000000-0005-0000-0000-0000EF1A0000}"/>
    <cellStyle name="Calculation 12 21 19 2" xfId="7115" xr:uid="{00000000-0005-0000-0000-0000F01A0000}"/>
    <cellStyle name="Calculation 12 21 19 2 2" xfId="7116" xr:uid="{00000000-0005-0000-0000-0000F11A0000}"/>
    <cellStyle name="Calculation 12 21 19 2 3" xfId="7117" xr:uid="{00000000-0005-0000-0000-0000F21A0000}"/>
    <cellStyle name="Calculation 12 21 19 3" xfId="7118" xr:uid="{00000000-0005-0000-0000-0000F31A0000}"/>
    <cellStyle name="Calculation 12 21 19 3 2" xfId="7119" xr:uid="{00000000-0005-0000-0000-0000F41A0000}"/>
    <cellStyle name="Calculation 12 21 19 4" xfId="7120" xr:uid="{00000000-0005-0000-0000-0000F51A0000}"/>
    <cellStyle name="Calculation 12 21 19 5" xfId="7121" xr:uid="{00000000-0005-0000-0000-0000F61A0000}"/>
    <cellStyle name="Calculation 12 21 2" xfId="7122" xr:uid="{00000000-0005-0000-0000-0000F71A0000}"/>
    <cellStyle name="Calculation 12 21 2 2" xfId="7123" xr:uid="{00000000-0005-0000-0000-0000F81A0000}"/>
    <cellStyle name="Calculation 12 21 2 2 2" xfId="7124" xr:uid="{00000000-0005-0000-0000-0000F91A0000}"/>
    <cellStyle name="Calculation 12 21 2 2 3" xfId="7125" xr:uid="{00000000-0005-0000-0000-0000FA1A0000}"/>
    <cellStyle name="Calculation 12 21 2 3" xfId="7126" xr:uid="{00000000-0005-0000-0000-0000FB1A0000}"/>
    <cellStyle name="Calculation 12 21 2 3 2" xfId="7127" xr:uid="{00000000-0005-0000-0000-0000FC1A0000}"/>
    <cellStyle name="Calculation 12 21 2 4" xfId="7128" xr:uid="{00000000-0005-0000-0000-0000FD1A0000}"/>
    <cellStyle name="Calculation 12 21 2 5" xfId="7129" xr:uid="{00000000-0005-0000-0000-0000FE1A0000}"/>
    <cellStyle name="Calculation 12 21 20" xfId="7130" xr:uid="{00000000-0005-0000-0000-0000FF1A0000}"/>
    <cellStyle name="Calculation 12 21 20 2" xfId="7131" xr:uid="{00000000-0005-0000-0000-0000001B0000}"/>
    <cellStyle name="Calculation 12 21 20 2 2" xfId="7132" xr:uid="{00000000-0005-0000-0000-0000011B0000}"/>
    <cellStyle name="Calculation 12 21 20 2 3" xfId="7133" xr:uid="{00000000-0005-0000-0000-0000021B0000}"/>
    <cellStyle name="Calculation 12 21 20 3" xfId="7134" xr:uid="{00000000-0005-0000-0000-0000031B0000}"/>
    <cellStyle name="Calculation 12 21 20 4" xfId="7135" xr:uid="{00000000-0005-0000-0000-0000041B0000}"/>
    <cellStyle name="Calculation 12 21 20 5" xfId="7136" xr:uid="{00000000-0005-0000-0000-0000051B0000}"/>
    <cellStyle name="Calculation 12 21 21" xfId="7137" xr:uid="{00000000-0005-0000-0000-0000061B0000}"/>
    <cellStyle name="Calculation 12 21 21 2" xfId="7138" xr:uid="{00000000-0005-0000-0000-0000071B0000}"/>
    <cellStyle name="Calculation 12 21 22" xfId="7139" xr:uid="{00000000-0005-0000-0000-0000081B0000}"/>
    <cellStyle name="Calculation 12 21 22 2" xfId="7140" xr:uid="{00000000-0005-0000-0000-0000091B0000}"/>
    <cellStyle name="Calculation 12 21 3" xfId="7141" xr:uid="{00000000-0005-0000-0000-00000A1B0000}"/>
    <cellStyle name="Calculation 12 21 3 2" xfId="7142" xr:uid="{00000000-0005-0000-0000-00000B1B0000}"/>
    <cellStyle name="Calculation 12 21 3 2 2" xfId="7143" xr:uid="{00000000-0005-0000-0000-00000C1B0000}"/>
    <cellStyle name="Calculation 12 21 3 2 3" xfId="7144" xr:uid="{00000000-0005-0000-0000-00000D1B0000}"/>
    <cellStyle name="Calculation 12 21 3 3" xfId="7145" xr:uid="{00000000-0005-0000-0000-00000E1B0000}"/>
    <cellStyle name="Calculation 12 21 3 3 2" xfId="7146" xr:uid="{00000000-0005-0000-0000-00000F1B0000}"/>
    <cellStyle name="Calculation 12 21 3 4" xfId="7147" xr:uid="{00000000-0005-0000-0000-0000101B0000}"/>
    <cellStyle name="Calculation 12 21 3 5" xfId="7148" xr:uid="{00000000-0005-0000-0000-0000111B0000}"/>
    <cellStyle name="Calculation 12 21 4" xfId="7149" xr:uid="{00000000-0005-0000-0000-0000121B0000}"/>
    <cellStyle name="Calculation 12 21 4 2" xfId="7150" xr:uid="{00000000-0005-0000-0000-0000131B0000}"/>
    <cellStyle name="Calculation 12 21 4 2 2" xfId="7151" xr:uid="{00000000-0005-0000-0000-0000141B0000}"/>
    <cellStyle name="Calculation 12 21 4 2 3" xfId="7152" xr:uid="{00000000-0005-0000-0000-0000151B0000}"/>
    <cellStyle name="Calculation 12 21 4 3" xfId="7153" xr:uid="{00000000-0005-0000-0000-0000161B0000}"/>
    <cellStyle name="Calculation 12 21 4 3 2" xfId="7154" xr:uid="{00000000-0005-0000-0000-0000171B0000}"/>
    <cellStyle name="Calculation 12 21 4 4" xfId="7155" xr:uid="{00000000-0005-0000-0000-0000181B0000}"/>
    <cellStyle name="Calculation 12 21 4 5" xfId="7156" xr:uid="{00000000-0005-0000-0000-0000191B0000}"/>
    <cellStyle name="Calculation 12 21 5" xfId="7157" xr:uid="{00000000-0005-0000-0000-00001A1B0000}"/>
    <cellStyle name="Calculation 12 21 5 2" xfId="7158" xr:uid="{00000000-0005-0000-0000-00001B1B0000}"/>
    <cellStyle name="Calculation 12 21 5 2 2" xfId="7159" xr:uid="{00000000-0005-0000-0000-00001C1B0000}"/>
    <cellStyle name="Calculation 12 21 5 2 3" xfId="7160" xr:uid="{00000000-0005-0000-0000-00001D1B0000}"/>
    <cellStyle name="Calculation 12 21 5 3" xfId="7161" xr:uid="{00000000-0005-0000-0000-00001E1B0000}"/>
    <cellStyle name="Calculation 12 21 5 3 2" xfId="7162" xr:uid="{00000000-0005-0000-0000-00001F1B0000}"/>
    <cellStyle name="Calculation 12 21 5 4" xfId="7163" xr:uid="{00000000-0005-0000-0000-0000201B0000}"/>
    <cellStyle name="Calculation 12 21 5 5" xfId="7164" xr:uid="{00000000-0005-0000-0000-0000211B0000}"/>
    <cellStyle name="Calculation 12 21 6" xfId="7165" xr:uid="{00000000-0005-0000-0000-0000221B0000}"/>
    <cellStyle name="Calculation 12 21 6 2" xfId="7166" xr:uid="{00000000-0005-0000-0000-0000231B0000}"/>
    <cellStyle name="Calculation 12 21 6 2 2" xfId="7167" xr:uid="{00000000-0005-0000-0000-0000241B0000}"/>
    <cellStyle name="Calculation 12 21 6 2 3" xfId="7168" xr:uid="{00000000-0005-0000-0000-0000251B0000}"/>
    <cellStyle name="Calculation 12 21 6 3" xfId="7169" xr:uid="{00000000-0005-0000-0000-0000261B0000}"/>
    <cellStyle name="Calculation 12 21 6 3 2" xfId="7170" xr:uid="{00000000-0005-0000-0000-0000271B0000}"/>
    <cellStyle name="Calculation 12 21 6 4" xfId="7171" xr:uid="{00000000-0005-0000-0000-0000281B0000}"/>
    <cellStyle name="Calculation 12 21 6 5" xfId="7172" xr:uid="{00000000-0005-0000-0000-0000291B0000}"/>
    <cellStyle name="Calculation 12 21 7" xfId="7173" xr:uid="{00000000-0005-0000-0000-00002A1B0000}"/>
    <cellStyle name="Calculation 12 21 7 2" xfId="7174" xr:uid="{00000000-0005-0000-0000-00002B1B0000}"/>
    <cellStyle name="Calculation 12 21 7 2 2" xfId="7175" xr:uid="{00000000-0005-0000-0000-00002C1B0000}"/>
    <cellStyle name="Calculation 12 21 7 2 3" xfId="7176" xr:uid="{00000000-0005-0000-0000-00002D1B0000}"/>
    <cellStyle name="Calculation 12 21 7 3" xfId="7177" xr:uid="{00000000-0005-0000-0000-00002E1B0000}"/>
    <cellStyle name="Calculation 12 21 7 3 2" xfId="7178" xr:uid="{00000000-0005-0000-0000-00002F1B0000}"/>
    <cellStyle name="Calculation 12 21 7 4" xfId="7179" xr:uid="{00000000-0005-0000-0000-0000301B0000}"/>
    <cellStyle name="Calculation 12 21 7 5" xfId="7180" xr:uid="{00000000-0005-0000-0000-0000311B0000}"/>
    <cellStyle name="Calculation 12 21 8" xfId="7181" xr:uid="{00000000-0005-0000-0000-0000321B0000}"/>
    <cellStyle name="Calculation 12 21 8 2" xfId="7182" xr:uid="{00000000-0005-0000-0000-0000331B0000}"/>
    <cellStyle name="Calculation 12 21 8 2 2" xfId="7183" xr:uid="{00000000-0005-0000-0000-0000341B0000}"/>
    <cellStyle name="Calculation 12 21 8 2 3" xfId="7184" xr:uid="{00000000-0005-0000-0000-0000351B0000}"/>
    <cellStyle name="Calculation 12 21 8 3" xfId="7185" xr:uid="{00000000-0005-0000-0000-0000361B0000}"/>
    <cellStyle name="Calculation 12 21 8 3 2" xfId="7186" xr:uid="{00000000-0005-0000-0000-0000371B0000}"/>
    <cellStyle name="Calculation 12 21 8 4" xfId="7187" xr:uid="{00000000-0005-0000-0000-0000381B0000}"/>
    <cellStyle name="Calculation 12 21 8 5" xfId="7188" xr:uid="{00000000-0005-0000-0000-0000391B0000}"/>
    <cellStyle name="Calculation 12 21 9" xfId="7189" xr:uid="{00000000-0005-0000-0000-00003A1B0000}"/>
    <cellStyle name="Calculation 12 21 9 2" xfId="7190" xr:uid="{00000000-0005-0000-0000-00003B1B0000}"/>
    <cellStyle name="Calculation 12 21 9 2 2" xfId="7191" xr:uid="{00000000-0005-0000-0000-00003C1B0000}"/>
    <cellStyle name="Calculation 12 21 9 2 3" xfId="7192" xr:uid="{00000000-0005-0000-0000-00003D1B0000}"/>
    <cellStyle name="Calculation 12 21 9 3" xfId="7193" xr:uid="{00000000-0005-0000-0000-00003E1B0000}"/>
    <cellStyle name="Calculation 12 21 9 3 2" xfId="7194" xr:uid="{00000000-0005-0000-0000-00003F1B0000}"/>
    <cellStyle name="Calculation 12 21 9 4" xfId="7195" xr:uid="{00000000-0005-0000-0000-0000401B0000}"/>
    <cellStyle name="Calculation 12 21 9 5" xfId="7196" xr:uid="{00000000-0005-0000-0000-0000411B0000}"/>
    <cellStyle name="Calculation 12 22" xfId="7197" xr:uid="{00000000-0005-0000-0000-0000421B0000}"/>
    <cellStyle name="Calculation 12 22 10" xfId="7198" xr:uid="{00000000-0005-0000-0000-0000431B0000}"/>
    <cellStyle name="Calculation 12 22 10 2" xfId="7199" xr:uid="{00000000-0005-0000-0000-0000441B0000}"/>
    <cellStyle name="Calculation 12 22 10 2 2" xfId="7200" xr:uid="{00000000-0005-0000-0000-0000451B0000}"/>
    <cellStyle name="Calculation 12 22 10 2 3" xfId="7201" xr:uid="{00000000-0005-0000-0000-0000461B0000}"/>
    <cellStyle name="Calculation 12 22 10 3" xfId="7202" xr:uid="{00000000-0005-0000-0000-0000471B0000}"/>
    <cellStyle name="Calculation 12 22 10 3 2" xfId="7203" xr:uid="{00000000-0005-0000-0000-0000481B0000}"/>
    <cellStyle name="Calculation 12 22 10 4" xfId="7204" xr:uid="{00000000-0005-0000-0000-0000491B0000}"/>
    <cellStyle name="Calculation 12 22 10 5" xfId="7205" xr:uid="{00000000-0005-0000-0000-00004A1B0000}"/>
    <cellStyle name="Calculation 12 22 11" xfId="7206" xr:uid="{00000000-0005-0000-0000-00004B1B0000}"/>
    <cellStyle name="Calculation 12 22 11 2" xfId="7207" xr:uid="{00000000-0005-0000-0000-00004C1B0000}"/>
    <cellStyle name="Calculation 12 22 11 2 2" xfId="7208" xr:uid="{00000000-0005-0000-0000-00004D1B0000}"/>
    <cellStyle name="Calculation 12 22 11 2 3" xfId="7209" xr:uid="{00000000-0005-0000-0000-00004E1B0000}"/>
    <cellStyle name="Calculation 12 22 11 3" xfId="7210" xr:uid="{00000000-0005-0000-0000-00004F1B0000}"/>
    <cellStyle name="Calculation 12 22 11 3 2" xfId="7211" xr:uid="{00000000-0005-0000-0000-0000501B0000}"/>
    <cellStyle name="Calculation 12 22 11 4" xfId="7212" xr:uid="{00000000-0005-0000-0000-0000511B0000}"/>
    <cellStyle name="Calculation 12 22 11 5" xfId="7213" xr:uid="{00000000-0005-0000-0000-0000521B0000}"/>
    <cellStyle name="Calculation 12 22 12" xfId="7214" xr:uid="{00000000-0005-0000-0000-0000531B0000}"/>
    <cellStyle name="Calculation 12 22 12 2" xfId="7215" xr:uid="{00000000-0005-0000-0000-0000541B0000}"/>
    <cellStyle name="Calculation 12 22 12 2 2" xfId="7216" xr:uid="{00000000-0005-0000-0000-0000551B0000}"/>
    <cellStyle name="Calculation 12 22 12 2 3" xfId="7217" xr:uid="{00000000-0005-0000-0000-0000561B0000}"/>
    <cellStyle name="Calculation 12 22 12 3" xfId="7218" xr:uid="{00000000-0005-0000-0000-0000571B0000}"/>
    <cellStyle name="Calculation 12 22 12 3 2" xfId="7219" xr:uid="{00000000-0005-0000-0000-0000581B0000}"/>
    <cellStyle name="Calculation 12 22 12 4" xfId="7220" xr:uid="{00000000-0005-0000-0000-0000591B0000}"/>
    <cellStyle name="Calculation 12 22 12 5" xfId="7221" xr:uid="{00000000-0005-0000-0000-00005A1B0000}"/>
    <cellStyle name="Calculation 12 22 13" xfId="7222" xr:uid="{00000000-0005-0000-0000-00005B1B0000}"/>
    <cellStyle name="Calculation 12 22 13 2" xfId="7223" xr:uid="{00000000-0005-0000-0000-00005C1B0000}"/>
    <cellStyle name="Calculation 12 22 13 2 2" xfId="7224" xr:uid="{00000000-0005-0000-0000-00005D1B0000}"/>
    <cellStyle name="Calculation 12 22 13 2 3" xfId="7225" xr:uid="{00000000-0005-0000-0000-00005E1B0000}"/>
    <cellStyle name="Calculation 12 22 13 3" xfId="7226" xr:uid="{00000000-0005-0000-0000-00005F1B0000}"/>
    <cellStyle name="Calculation 12 22 13 3 2" xfId="7227" xr:uid="{00000000-0005-0000-0000-0000601B0000}"/>
    <cellStyle name="Calculation 12 22 13 4" xfId="7228" xr:uid="{00000000-0005-0000-0000-0000611B0000}"/>
    <cellStyle name="Calculation 12 22 13 5" xfId="7229" xr:uid="{00000000-0005-0000-0000-0000621B0000}"/>
    <cellStyle name="Calculation 12 22 14" xfId="7230" xr:uid="{00000000-0005-0000-0000-0000631B0000}"/>
    <cellStyle name="Calculation 12 22 14 2" xfId="7231" xr:uid="{00000000-0005-0000-0000-0000641B0000}"/>
    <cellStyle name="Calculation 12 22 14 2 2" xfId="7232" xr:uid="{00000000-0005-0000-0000-0000651B0000}"/>
    <cellStyle name="Calculation 12 22 14 2 3" xfId="7233" xr:uid="{00000000-0005-0000-0000-0000661B0000}"/>
    <cellStyle name="Calculation 12 22 14 3" xfId="7234" xr:uid="{00000000-0005-0000-0000-0000671B0000}"/>
    <cellStyle name="Calculation 12 22 14 3 2" xfId="7235" xr:uid="{00000000-0005-0000-0000-0000681B0000}"/>
    <cellStyle name="Calculation 12 22 14 4" xfId="7236" xr:uid="{00000000-0005-0000-0000-0000691B0000}"/>
    <cellStyle name="Calculation 12 22 14 5" xfId="7237" xr:uid="{00000000-0005-0000-0000-00006A1B0000}"/>
    <cellStyle name="Calculation 12 22 15" xfId="7238" xr:uid="{00000000-0005-0000-0000-00006B1B0000}"/>
    <cellStyle name="Calculation 12 22 15 2" xfId="7239" xr:uid="{00000000-0005-0000-0000-00006C1B0000}"/>
    <cellStyle name="Calculation 12 22 15 2 2" xfId="7240" xr:uid="{00000000-0005-0000-0000-00006D1B0000}"/>
    <cellStyle name="Calculation 12 22 15 2 3" xfId="7241" xr:uid="{00000000-0005-0000-0000-00006E1B0000}"/>
    <cellStyle name="Calculation 12 22 15 3" xfId="7242" xr:uid="{00000000-0005-0000-0000-00006F1B0000}"/>
    <cellStyle name="Calculation 12 22 15 3 2" xfId="7243" xr:uid="{00000000-0005-0000-0000-0000701B0000}"/>
    <cellStyle name="Calculation 12 22 15 4" xfId="7244" xr:uid="{00000000-0005-0000-0000-0000711B0000}"/>
    <cellStyle name="Calculation 12 22 15 5" xfId="7245" xr:uid="{00000000-0005-0000-0000-0000721B0000}"/>
    <cellStyle name="Calculation 12 22 16" xfId="7246" xr:uid="{00000000-0005-0000-0000-0000731B0000}"/>
    <cellStyle name="Calculation 12 22 16 2" xfId="7247" xr:uid="{00000000-0005-0000-0000-0000741B0000}"/>
    <cellStyle name="Calculation 12 22 16 2 2" xfId="7248" xr:uid="{00000000-0005-0000-0000-0000751B0000}"/>
    <cellStyle name="Calculation 12 22 16 2 3" xfId="7249" xr:uid="{00000000-0005-0000-0000-0000761B0000}"/>
    <cellStyle name="Calculation 12 22 16 3" xfId="7250" xr:uid="{00000000-0005-0000-0000-0000771B0000}"/>
    <cellStyle name="Calculation 12 22 16 3 2" xfId="7251" xr:uid="{00000000-0005-0000-0000-0000781B0000}"/>
    <cellStyle name="Calculation 12 22 16 4" xfId="7252" xr:uid="{00000000-0005-0000-0000-0000791B0000}"/>
    <cellStyle name="Calculation 12 22 16 5" xfId="7253" xr:uid="{00000000-0005-0000-0000-00007A1B0000}"/>
    <cellStyle name="Calculation 12 22 17" xfId="7254" xr:uid="{00000000-0005-0000-0000-00007B1B0000}"/>
    <cellStyle name="Calculation 12 22 17 2" xfId="7255" xr:uid="{00000000-0005-0000-0000-00007C1B0000}"/>
    <cellStyle name="Calculation 12 22 17 2 2" xfId="7256" xr:uid="{00000000-0005-0000-0000-00007D1B0000}"/>
    <cellStyle name="Calculation 12 22 17 2 3" xfId="7257" xr:uid="{00000000-0005-0000-0000-00007E1B0000}"/>
    <cellStyle name="Calculation 12 22 17 3" xfId="7258" xr:uid="{00000000-0005-0000-0000-00007F1B0000}"/>
    <cellStyle name="Calculation 12 22 17 3 2" xfId="7259" xr:uid="{00000000-0005-0000-0000-0000801B0000}"/>
    <cellStyle name="Calculation 12 22 17 4" xfId="7260" xr:uid="{00000000-0005-0000-0000-0000811B0000}"/>
    <cellStyle name="Calculation 12 22 17 5" xfId="7261" xr:uid="{00000000-0005-0000-0000-0000821B0000}"/>
    <cellStyle name="Calculation 12 22 18" xfId="7262" xr:uid="{00000000-0005-0000-0000-0000831B0000}"/>
    <cellStyle name="Calculation 12 22 18 2" xfId="7263" xr:uid="{00000000-0005-0000-0000-0000841B0000}"/>
    <cellStyle name="Calculation 12 22 18 2 2" xfId="7264" xr:uid="{00000000-0005-0000-0000-0000851B0000}"/>
    <cellStyle name="Calculation 12 22 18 2 3" xfId="7265" xr:uid="{00000000-0005-0000-0000-0000861B0000}"/>
    <cellStyle name="Calculation 12 22 18 3" xfId="7266" xr:uid="{00000000-0005-0000-0000-0000871B0000}"/>
    <cellStyle name="Calculation 12 22 18 3 2" xfId="7267" xr:uid="{00000000-0005-0000-0000-0000881B0000}"/>
    <cellStyle name="Calculation 12 22 18 4" xfId="7268" xr:uid="{00000000-0005-0000-0000-0000891B0000}"/>
    <cellStyle name="Calculation 12 22 18 5" xfId="7269" xr:uid="{00000000-0005-0000-0000-00008A1B0000}"/>
    <cellStyle name="Calculation 12 22 19" xfId="7270" xr:uid="{00000000-0005-0000-0000-00008B1B0000}"/>
    <cellStyle name="Calculation 12 22 19 2" xfId="7271" xr:uid="{00000000-0005-0000-0000-00008C1B0000}"/>
    <cellStyle name="Calculation 12 22 19 2 2" xfId="7272" xr:uid="{00000000-0005-0000-0000-00008D1B0000}"/>
    <cellStyle name="Calculation 12 22 19 2 3" xfId="7273" xr:uid="{00000000-0005-0000-0000-00008E1B0000}"/>
    <cellStyle name="Calculation 12 22 19 3" xfId="7274" xr:uid="{00000000-0005-0000-0000-00008F1B0000}"/>
    <cellStyle name="Calculation 12 22 19 3 2" xfId="7275" xr:uid="{00000000-0005-0000-0000-0000901B0000}"/>
    <cellStyle name="Calculation 12 22 19 4" xfId="7276" xr:uid="{00000000-0005-0000-0000-0000911B0000}"/>
    <cellStyle name="Calculation 12 22 19 5" xfId="7277" xr:uid="{00000000-0005-0000-0000-0000921B0000}"/>
    <cellStyle name="Calculation 12 22 2" xfId="7278" xr:uid="{00000000-0005-0000-0000-0000931B0000}"/>
    <cellStyle name="Calculation 12 22 2 2" xfId="7279" xr:uid="{00000000-0005-0000-0000-0000941B0000}"/>
    <cellStyle name="Calculation 12 22 2 2 2" xfId="7280" xr:uid="{00000000-0005-0000-0000-0000951B0000}"/>
    <cellStyle name="Calculation 12 22 2 2 3" xfId="7281" xr:uid="{00000000-0005-0000-0000-0000961B0000}"/>
    <cellStyle name="Calculation 12 22 2 3" xfId="7282" xr:uid="{00000000-0005-0000-0000-0000971B0000}"/>
    <cellStyle name="Calculation 12 22 2 3 2" xfId="7283" xr:uid="{00000000-0005-0000-0000-0000981B0000}"/>
    <cellStyle name="Calculation 12 22 2 4" xfId="7284" xr:uid="{00000000-0005-0000-0000-0000991B0000}"/>
    <cellStyle name="Calculation 12 22 2 5" xfId="7285" xr:uid="{00000000-0005-0000-0000-00009A1B0000}"/>
    <cellStyle name="Calculation 12 22 20" xfId="7286" xr:uid="{00000000-0005-0000-0000-00009B1B0000}"/>
    <cellStyle name="Calculation 12 22 20 2" xfId="7287" xr:uid="{00000000-0005-0000-0000-00009C1B0000}"/>
    <cellStyle name="Calculation 12 22 20 2 2" xfId="7288" xr:uid="{00000000-0005-0000-0000-00009D1B0000}"/>
    <cellStyle name="Calculation 12 22 20 2 3" xfId="7289" xr:uid="{00000000-0005-0000-0000-00009E1B0000}"/>
    <cellStyle name="Calculation 12 22 20 3" xfId="7290" xr:uid="{00000000-0005-0000-0000-00009F1B0000}"/>
    <cellStyle name="Calculation 12 22 20 4" xfId="7291" xr:uid="{00000000-0005-0000-0000-0000A01B0000}"/>
    <cellStyle name="Calculation 12 22 20 5" xfId="7292" xr:uid="{00000000-0005-0000-0000-0000A11B0000}"/>
    <cellStyle name="Calculation 12 22 21" xfId="7293" xr:uid="{00000000-0005-0000-0000-0000A21B0000}"/>
    <cellStyle name="Calculation 12 22 21 2" xfId="7294" xr:uid="{00000000-0005-0000-0000-0000A31B0000}"/>
    <cellStyle name="Calculation 12 22 22" xfId="7295" xr:uid="{00000000-0005-0000-0000-0000A41B0000}"/>
    <cellStyle name="Calculation 12 22 22 2" xfId="7296" xr:uid="{00000000-0005-0000-0000-0000A51B0000}"/>
    <cellStyle name="Calculation 12 22 3" xfId="7297" xr:uid="{00000000-0005-0000-0000-0000A61B0000}"/>
    <cellStyle name="Calculation 12 22 3 2" xfId="7298" xr:uid="{00000000-0005-0000-0000-0000A71B0000}"/>
    <cellStyle name="Calculation 12 22 3 2 2" xfId="7299" xr:uid="{00000000-0005-0000-0000-0000A81B0000}"/>
    <cellStyle name="Calculation 12 22 3 2 3" xfId="7300" xr:uid="{00000000-0005-0000-0000-0000A91B0000}"/>
    <cellStyle name="Calculation 12 22 3 3" xfId="7301" xr:uid="{00000000-0005-0000-0000-0000AA1B0000}"/>
    <cellStyle name="Calculation 12 22 3 3 2" xfId="7302" xr:uid="{00000000-0005-0000-0000-0000AB1B0000}"/>
    <cellStyle name="Calculation 12 22 3 4" xfId="7303" xr:uid="{00000000-0005-0000-0000-0000AC1B0000}"/>
    <cellStyle name="Calculation 12 22 3 5" xfId="7304" xr:uid="{00000000-0005-0000-0000-0000AD1B0000}"/>
    <cellStyle name="Calculation 12 22 4" xfId="7305" xr:uid="{00000000-0005-0000-0000-0000AE1B0000}"/>
    <cellStyle name="Calculation 12 22 4 2" xfId="7306" xr:uid="{00000000-0005-0000-0000-0000AF1B0000}"/>
    <cellStyle name="Calculation 12 22 4 2 2" xfId="7307" xr:uid="{00000000-0005-0000-0000-0000B01B0000}"/>
    <cellStyle name="Calculation 12 22 4 2 3" xfId="7308" xr:uid="{00000000-0005-0000-0000-0000B11B0000}"/>
    <cellStyle name="Calculation 12 22 4 3" xfId="7309" xr:uid="{00000000-0005-0000-0000-0000B21B0000}"/>
    <cellStyle name="Calculation 12 22 4 3 2" xfId="7310" xr:uid="{00000000-0005-0000-0000-0000B31B0000}"/>
    <cellStyle name="Calculation 12 22 4 4" xfId="7311" xr:uid="{00000000-0005-0000-0000-0000B41B0000}"/>
    <cellStyle name="Calculation 12 22 4 5" xfId="7312" xr:uid="{00000000-0005-0000-0000-0000B51B0000}"/>
    <cellStyle name="Calculation 12 22 5" xfId="7313" xr:uid="{00000000-0005-0000-0000-0000B61B0000}"/>
    <cellStyle name="Calculation 12 22 5 2" xfId="7314" xr:uid="{00000000-0005-0000-0000-0000B71B0000}"/>
    <cellStyle name="Calculation 12 22 5 2 2" xfId="7315" xr:uid="{00000000-0005-0000-0000-0000B81B0000}"/>
    <cellStyle name="Calculation 12 22 5 2 3" xfId="7316" xr:uid="{00000000-0005-0000-0000-0000B91B0000}"/>
    <cellStyle name="Calculation 12 22 5 3" xfId="7317" xr:uid="{00000000-0005-0000-0000-0000BA1B0000}"/>
    <cellStyle name="Calculation 12 22 5 3 2" xfId="7318" xr:uid="{00000000-0005-0000-0000-0000BB1B0000}"/>
    <cellStyle name="Calculation 12 22 5 4" xfId="7319" xr:uid="{00000000-0005-0000-0000-0000BC1B0000}"/>
    <cellStyle name="Calculation 12 22 5 5" xfId="7320" xr:uid="{00000000-0005-0000-0000-0000BD1B0000}"/>
    <cellStyle name="Calculation 12 22 6" xfId="7321" xr:uid="{00000000-0005-0000-0000-0000BE1B0000}"/>
    <cellStyle name="Calculation 12 22 6 2" xfId="7322" xr:uid="{00000000-0005-0000-0000-0000BF1B0000}"/>
    <cellStyle name="Calculation 12 22 6 2 2" xfId="7323" xr:uid="{00000000-0005-0000-0000-0000C01B0000}"/>
    <cellStyle name="Calculation 12 22 6 2 3" xfId="7324" xr:uid="{00000000-0005-0000-0000-0000C11B0000}"/>
    <cellStyle name="Calculation 12 22 6 3" xfId="7325" xr:uid="{00000000-0005-0000-0000-0000C21B0000}"/>
    <cellStyle name="Calculation 12 22 6 3 2" xfId="7326" xr:uid="{00000000-0005-0000-0000-0000C31B0000}"/>
    <cellStyle name="Calculation 12 22 6 4" xfId="7327" xr:uid="{00000000-0005-0000-0000-0000C41B0000}"/>
    <cellStyle name="Calculation 12 22 6 5" xfId="7328" xr:uid="{00000000-0005-0000-0000-0000C51B0000}"/>
    <cellStyle name="Calculation 12 22 7" xfId="7329" xr:uid="{00000000-0005-0000-0000-0000C61B0000}"/>
    <cellStyle name="Calculation 12 22 7 2" xfId="7330" xr:uid="{00000000-0005-0000-0000-0000C71B0000}"/>
    <cellStyle name="Calculation 12 22 7 2 2" xfId="7331" xr:uid="{00000000-0005-0000-0000-0000C81B0000}"/>
    <cellStyle name="Calculation 12 22 7 2 3" xfId="7332" xr:uid="{00000000-0005-0000-0000-0000C91B0000}"/>
    <cellStyle name="Calculation 12 22 7 3" xfId="7333" xr:uid="{00000000-0005-0000-0000-0000CA1B0000}"/>
    <cellStyle name="Calculation 12 22 7 3 2" xfId="7334" xr:uid="{00000000-0005-0000-0000-0000CB1B0000}"/>
    <cellStyle name="Calculation 12 22 7 4" xfId="7335" xr:uid="{00000000-0005-0000-0000-0000CC1B0000}"/>
    <cellStyle name="Calculation 12 22 7 5" xfId="7336" xr:uid="{00000000-0005-0000-0000-0000CD1B0000}"/>
    <cellStyle name="Calculation 12 22 8" xfId="7337" xr:uid="{00000000-0005-0000-0000-0000CE1B0000}"/>
    <cellStyle name="Calculation 12 22 8 2" xfId="7338" xr:uid="{00000000-0005-0000-0000-0000CF1B0000}"/>
    <cellStyle name="Calculation 12 22 8 2 2" xfId="7339" xr:uid="{00000000-0005-0000-0000-0000D01B0000}"/>
    <cellStyle name="Calculation 12 22 8 2 3" xfId="7340" xr:uid="{00000000-0005-0000-0000-0000D11B0000}"/>
    <cellStyle name="Calculation 12 22 8 3" xfId="7341" xr:uid="{00000000-0005-0000-0000-0000D21B0000}"/>
    <cellStyle name="Calculation 12 22 8 3 2" xfId="7342" xr:uid="{00000000-0005-0000-0000-0000D31B0000}"/>
    <cellStyle name="Calculation 12 22 8 4" xfId="7343" xr:uid="{00000000-0005-0000-0000-0000D41B0000}"/>
    <cellStyle name="Calculation 12 22 8 5" xfId="7344" xr:uid="{00000000-0005-0000-0000-0000D51B0000}"/>
    <cellStyle name="Calculation 12 22 9" xfId="7345" xr:uid="{00000000-0005-0000-0000-0000D61B0000}"/>
    <cellStyle name="Calculation 12 22 9 2" xfId="7346" xr:uid="{00000000-0005-0000-0000-0000D71B0000}"/>
    <cellStyle name="Calculation 12 22 9 2 2" xfId="7347" xr:uid="{00000000-0005-0000-0000-0000D81B0000}"/>
    <cellStyle name="Calculation 12 22 9 2 3" xfId="7348" xr:uid="{00000000-0005-0000-0000-0000D91B0000}"/>
    <cellStyle name="Calculation 12 22 9 3" xfId="7349" xr:uid="{00000000-0005-0000-0000-0000DA1B0000}"/>
    <cellStyle name="Calculation 12 22 9 3 2" xfId="7350" xr:uid="{00000000-0005-0000-0000-0000DB1B0000}"/>
    <cellStyle name="Calculation 12 22 9 4" xfId="7351" xr:uid="{00000000-0005-0000-0000-0000DC1B0000}"/>
    <cellStyle name="Calculation 12 22 9 5" xfId="7352" xr:uid="{00000000-0005-0000-0000-0000DD1B0000}"/>
    <cellStyle name="Calculation 12 23" xfId="7353" xr:uid="{00000000-0005-0000-0000-0000DE1B0000}"/>
    <cellStyle name="Calculation 12 23 10" xfId="7354" xr:uid="{00000000-0005-0000-0000-0000DF1B0000}"/>
    <cellStyle name="Calculation 12 23 10 2" xfId="7355" xr:uid="{00000000-0005-0000-0000-0000E01B0000}"/>
    <cellStyle name="Calculation 12 23 10 2 2" xfId="7356" xr:uid="{00000000-0005-0000-0000-0000E11B0000}"/>
    <cellStyle name="Calculation 12 23 10 2 3" xfId="7357" xr:uid="{00000000-0005-0000-0000-0000E21B0000}"/>
    <cellStyle name="Calculation 12 23 10 3" xfId="7358" xr:uid="{00000000-0005-0000-0000-0000E31B0000}"/>
    <cellStyle name="Calculation 12 23 10 3 2" xfId="7359" xr:uid="{00000000-0005-0000-0000-0000E41B0000}"/>
    <cellStyle name="Calculation 12 23 10 4" xfId="7360" xr:uid="{00000000-0005-0000-0000-0000E51B0000}"/>
    <cellStyle name="Calculation 12 23 10 5" xfId="7361" xr:uid="{00000000-0005-0000-0000-0000E61B0000}"/>
    <cellStyle name="Calculation 12 23 11" xfId="7362" xr:uid="{00000000-0005-0000-0000-0000E71B0000}"/>
    <cellStyle name="Calculation 12 23 11 2" xfId="7363" xr:uid="{00000000-0005-0000-0000-0000E81B0000}"/>
    <cellStyle name="Calculation 12 23 11 2 2" xfId="7364" xr:uid="{00000000-0005-0000-0000-0000E91B0000}"/>
    <cellStyle name="Calculation 12 23 11 2 3" xfId="7365" xr:uid="{00000000-0005-0000-0000-0000EA1B0000}"/>
    <cellStyle name="Calculation 12 23 11 3" xfId="7366" xr:uid="{00000000-0005-0000-0000-0000EB1B0000}"/>
    <cellStyle name="Calculation 12 23 11 3 2" xfId="7367" xr:uid="{00000000-0005-0000-0000-0000EC1B0000}"/>
    <cellStyle name="Calculation 12 23 11 4" xfId="7368" xr:uid="{00000000-0005-0000-0000-0000ED1B0000}"/>
    <cellStyle name="Calculation 12 23 11 5" xfId="7369" xr:uid="{00000000-0005-0000-0000-0000EE1B0000}"/>
    <cellStyle name="Calculation 12 23 12" xfId="7370" xr:uid="{00000000-0005-0000-0000-0000EF1B0000}"/>
    <cellStyle name="Calculation 12 23 12 2" xfId="7371" xr:uid="{00000000-0005-0000-0000-0000F01B0000}"/>
    <cellStyle name="Calculation 12 23 12 2 2" xfId="7372" xr:uid="{00000000-0005-0000-0000-0000F11B0000}"/>
    <cellStyle name="Calculation 12 23 12 2 3" xfId="7373" xr:uid="{00000000-0005-0000-0000-0000F21B0000}"/>
    <cellStyle name="Calculation 12 23 12 3" xfId="7374" xr:uid="{00000000-0005-0000-0000-0000F31B0000}"/>
    <cellStyle name="Calculation 12 23 12 3 2" xfId="7375" xr:uid="{00000000-0005-0000-0000-0000F41B0000}"/>
    <cellStyle name="Calculation 12 23 12 4" xfId="7376" xr:uid="{00000000-0005-0000-0000-0000F51B0000}"/>
    <cellStyle name="Calculation 12 23 12 5" xfId="7377" xr:uid="{00000000-0005-0000-0000-0000F61B0000}"/>
    <cellStyle name="Calculation 12 23 13" xfId="7378" xr:uid="{00000000-0005-0000-0000-0000F71B0000}"/>
    <cellStyle name="Calculation 12 23 13 2" xfId="7379" xr:uid="{00000000-0005-0000-0000-0000F81B0000}"/>
    <cellStyle name="Calculation 12 23 13 2 2" xfId="7380" xr:uid="{00000000-0005-0000-0000-0000F91B0000}"/>
    <cellStyle name="Calculation 12 23 13 2 3" xfId="7381" xr:uid="{00000000-0005-0000-0000-0000FA1B0000}"/>
    <cellStyle name="Calculation 12 23 13 3" xfId="7382" xr:uid="{00000000-0005-0000-0000-0000FB1B0000}"/>
    <cellStyle name="Calculation 12 23 13 3 2" xfId="7383" xr:uid="{00000000-0005-0000-0000-0000FC1B0000}"/>
    <cellStyle name="Calculation 12 23 13 4" xfId="7384" xr:uid="{00000000-0005-0000-0000-0000FD1B0000}"/>
    <cellStyle name="Calculation 12 23 13 5" xfId="7385" xr:uid="{00000000-0005-0000-0000-0000FE1B0000}"/>
    <cellStyle name="Calculation 12 23 14" xfId="7386" xr:uid="{00000000-0005-0000-0000-0000FF1B0000}"/>
    <cellStyle name="Calculation 12 23 14 2" xfId="7387" xr:uid="{00000000-0005-0000-0000-0000001C0000}"/>
    <cellStyle name="Calculation 12 23 14 2 2" xfId="7388" xr:uid="{00000000-0005-0000-0000-0000011C0000}"/>
    <cellStyle name="Calculation 12 23 14 2 3" xfId="7389" xr:uid="{00000000-0005-0000-0000-0000021C0000}"/>
    <cellStyle name="Calculation 12 23 14 3" xfId="7390" xr:uid="{00000000-0005-0000-0000-0000031C0000}"/>
    <cellStyle name="Calculation 12 23 14 3 2" xfId="7391" xr:uid="{00000000-0005-0000-0000-0000041C0000}"/>
    <cellStyle name="Calculation 12 23 14 4" xfId="7392" xr:uid="{00000000-0005-0000-0000-0000051C0000}"/>
    <cellStyle name="Calculation 12 23 14 5" xfId="7393" xr:uid="{00000000-0005-0000-0000-0000061C0000}"/>
    <cellStyle name="Calculation 12 23 15" xfId="7394" xr:uid="{00000000-0005-0000-0000-0000071C0000}"/>
    <cellStyle name="Calculation 12 23 15 2" xfId="7395" xr:uid="{00000000-0005-0000-0000-0000081C0000}"/>
    <cellStyle name="Calculation 12 23 15 2 2" xfId="7396" xr:uid="{00000000-0005-0000-0000-0000091C0000}"/>
    <cellStyle name="Calculation 12 23 15 2 3" xfId="7397" xr:uid="{00000000-0005-0000-0000-00000A1C0000}"/>
    <cellStyle name="Calculation 12 23 15 3" xfId="7398" xr:uid="{00000000-0005-0000-0000-00000B1C0000}"/>
    <cellStyle name="Calculation 12 23 15 3 2" xfId="7399" xr:uid="{00000000-0005-0000-0000-00000C1C0000}"/>
    <cellStyle name="Calculation 12 23 15 4" xfId="7400" xr:uid="{00000000-0005-0000-0000-00000D1C0000}"/>
    <cellStyle name="Calculation 12 23 15 5" xfId="7401" xr:uid="{00000000-0005-0000-0000-00000E1C0000}"/>
    <cellStyle name="Calculation 12 23 16" xfId="7402" xr:uid="{00000000-0005-0000-0000-00000F1C0000}"/>
    <cellStyle name="Calculation 12 23 16 2" xfId="7403" xr:uid="{00000000-0005-0000-0000-0000101C0000}"/>
    <cellStyle name="Calculation 12 23 16 2 2" xfId="7404" xr:uid="{00000000-0005-0000-0000-0000111C0000}"/>
    <cellStyle name="Calculation 12 23 16 2 3" xfId="7405" xr:uid="{00000000-0005-0000-0000-0000121C0000}"/>
    <cellStyle name="Calculation 12 23 16 3" xfId="7406" xr:uid="{00000000-0005-0000-0000-0000131C0000}"/>
    <cellStyle name="Calculation 12 23 16 3 2" xfId="7407" xr:uid="{00000000-0005-0000-0000-0000141C0000}"/>
    <cellStyle name="Calculation 12 23 16 4" xfId="7408" xr:uid="{00000000-0005-0000-0000-0000151C0000}"/>
    <cellStyle name="Calculation 12 23 16 5" xfId="7409" xr:uid="{00000000-0005-0000-0000-0000161C0000}"/>
    <cellStyle name="Calculation 12 23 17" xfId="7410" xr:uid="{00000000-0005-0000-0000-0000171C0000}"/>
    <cellStyle name="Calculation 12 23 17 2" xfId="7411" xr:uid="{00000000-0005-0000-0000-0000181C0000}"/>
    <cellStyle name="Calculation 12 23 17 2 2" xfId="7412" xr:uid="{00000000-0005-0000-0000-0000191C0000}"/>
    <cellStyle name="Calculation 12 23 17 2 3" xfId="7413" xr:uid="{00000000-0005-0000-0000-00001A1C0000}"/>
    <cellStyle name="Calculation 12 23 17 3" xfId="7414" xr:uid="{00000000-0005-0000-0000-00001B1C0000}"/>
    <cellStyle name="Calculation 12 23 17 3 2" xfId="7415" xr:uid="{00000000-0005-0000-0000-00001C1C0000}"/>
    <cellStyle name="Calculation 12 23 17 4" xfId="7416" xr:uid="{00000000-0005-0000-0000-00001D1C0000}"/>
    <cellStyle name="Calculation 12 23 17 5" xfId="7417" xr:uid="{00000000-0005-0000-0000-00001E1C0000}"/>
    <cellStyle name="Calculation 12 23 18" xfId="7418" xr:uid="{00000000-0005-0000-0000-00001F1C0000}"/>
    <cellStyle name="Calculation 12 23 18 2" xfId="7419" xr:uid="{00000000-0005-0000-0000-0000201C0000}"/>
    <cellStyle name="Calculation 12 23 18 2 2" xfId="7420" xr:uid="{00000000-0005-0000-0000-0000211C0000}"/>
    <cellStyle name="Calculation 12 23 18 2 3" xfId="7421" xr:uid="{00000000-0005-0000-0000-0000221C0000}"/>
    <cellStyle name="Calculation 12 23 18 3" xfId="7422" xr:uid="{00000000-0005-0000-0000-0000231C0000}"/>
    <cellStyle name="Calculation 12 23 18 3 2" xfId="7423" xr:uid="{00000000-0005-0000-0000-0000241C0000}"/>
    <cellStyle name="Calculation 12 23 18 4" xfId="7424" xr:uid="{00000000-0005-0000-0000-0000251C0000}"/>
    <cellStyle name="Calculation 12 23 18 5" xfId="7425" xr:uid="{00000000-0005-0000-0000-0000261C0000}"/>
    <cellStyle name="Calculation 12 23 19" xfId="7426" xr:uid="{00000000-0005-0000-0000-0000271C0000}"/>
    <cellStyle name="Calculation 12 23 19 2" xfId="7427" xr:uid="{00000000-0005-0000-0000-0000281C0000}"/>
    <cellStyle name="Calculation 12 23 19 2 2" xfId="7428" xr:uid="{00000000-0005-0000-0000-0000291C0000}"/>
    <cellStyle name="Calculation 12 23 19 2 3" xfId="7429" xr:uid="{00000000-0005-0000-0000-00002A1C0000}"/>
    <cellStyle name="Calculation 12 23 19 3" xfId="7430" xr:uid="{00000000-0005-0000-0000-00002B1C0000}"/>
    <cellStyle name="Calculation 12 23 19 3 2" xfId="7431" xr:uid="{00000000-0005-0000-0000-00002C1C0000}"/>
    <cellStyle name="Calculation 12 23 19 4" xfId="7432" xr:uid="{00000000-0005-0000-0000-00002D1C0000}"/>
    <cellStyle name="Calculation 12 23 19 5" xfId="7433" xr:uid="{00000000-0005-0000-0000-00002E1C0000}"/>
    <cellStyle name="Calculation 12 23 2" xfId="7434" xr:uid="{00000000-0005-0000-0000-00002F1C0000}"/>
    <cellStyle name="Calculation 12 23 2 2" xfId="7435" xr:uid="{00000000-0005-0000-0000-0000301C0000}"/>
    <cellStyle name="Calculation 12 23 2 2 2" xfId="7436" xr:uid="{00000000-0005-0000-0000-0000311C0000}"/>
    <cellStyle name="Calculation 12 23 2 2 3" xfId="7437" xr:uid="{00000000-0005-0000-0000-0000321C0000}"/>
    <cellStyle name="Calculation 12 23 2 3" xfId="7438" xr:uid="{00000000-0005-0000-0000-0000331C0000}"/>
    <cellStyle name="Calculation 12 23 2 3 2" xfId="7439" xr:uid="{00000000-0005-0000-0000-0000341C0000}"/>
    <cellStyle name="Calculation 12 23 2 4" xfId="7440" xr:uid="{00000000-0005-0000-0000-0000351C0000}"/>
    <cellStyle name="Calculation 12 23 2 5" xfId="7441" xr:uid="{00000000-0005-0000-0000-0000361C0000}"/>
    <cellStyle name="Calculation 12 23 20" xfId="7442" xr:uid="{00000000-0005-0000-0000-0000371C0000}"/>
    <cellStyle name="Calculation 12 23 20 2" xfId="7443" xr:uid="{00000000-0005-0000-0000-0000381C0000}"/>
    <cellStyle name="Calculation 12 23 20 2 2" xfId="7444" xr:uid="{00000000-0005-0000-0000-0000391C0000}"/>
    <cellStyle name="Calculation 12 23 20 2 3" xfId="7445" xr:uid="{00000000-0005-0000-0000-00003A1C0000}"/>
    <cellStyle name="Calculation 12 23 20 3" xfId="7446" xr:uid="{00000000-0005-0000-0000-00003B1C0000}"/>
    <cellStyle name="Calculation 12 23 20 4" xfId="7447" xr:uid="{00000000-0005-0000-0000-00003C1C0000}"/>
    <cellStyle name="Calculation 12 23 20 5" xfId="7448" xr:uid="{00000000-0005-0000-0000-00003D1C0000}"/>
    <cellStyle name="Calculation 12 23 21" xfId="7449" xr:uid="{00000000-0005-0000-0000-00003E1C0000}"/>
    <cellStyle name="Calculation 12 23 21 2" xfId="7450" xr:uid="{00000000-0005-0000-0000-00003F1C0000}"/>
    <cellStyle name="Calculation 12 23 22" xfId="7451" xr:uid="{00000000-0005-0000-0000-0000401C0000}"/>
    <cellStyle name="Calculation 12 23 22 2" xfId="7452" xr:uid="{00000000-0005-0000-0000-0000411C0000}"/>
    <cellStyle name="Calculation 12 23 3" xfId="7453" xr:uid="{00000000-0005-0000-0000-0000421C0000}"/>
    <cellStyle name="Calculation 12 23 3 2" xfId="7454" xr:uid="{00000000-0005-0000-0000-0000431C0000}"/>
    <cellStyle name="Calculation 12 23 3 2 2" xfId="7455" xr:uid="{00000000-0005-0000-0000-0000441C0000}"/>
    <cellStyle name="Calculation 12 23 3 2 3" xfId="7456" xr:uid="{00000000-0005-0000-0000-0000451C0000}"/>
    <cellStyle name="Calculation 12 23 3 3" xfId="7457" xr:uid="{00000000-0005-0000-0000-0000461C0000}"/>
    <cellStyle name="Calculation 12 23 3 3 2" xfId="7458" xr:uid="{00000000-0005-0000-0000-0000471C0000}"/>
    <cellStyle name="Calculation 12 23 3 4" xfId="7459" xr:uid="{00000000-0005-0000-0000-0000481C0000}"/>
    <cellStyle name="Calculation 12 23 3 5" xfId="7460" xr:uid="{00000000-0005-0000-0000-0000491C0000}"/>
    <cellStyle name="Calculation 12 23 4" xfId="7461" xr:uid="{00000000-0005-0000-0000-00004A1C0000}"/>
    <cellStyle name="Calculation 12 23 4 2" xfId="7462" xr:uid="{00000000-0005-0000-0000-00004B1C0000}"/>
    <cellStyle name="Calculation 12 23 4 2 2" xfId="7463" xr:uid="{00000000-0005-0000-0000-00004C1C0000}"/>
    <cellStyle name="Calculation 12 23 4 2 3" xfId="7464" xr:uid="{00000000-0005-0000-0000-00004D1C0000}"/>
    <cellStyle name="Calculation 12 23 4 3" xfId="7465" xr:uid="{00000000-0005-0000-0000-00004E1C0000}"/>
    <cellStyle name="Calculation 12 23 4 3 2" xfId="7466" xr:uid="{00000000-0005-0000-0000-00004F1C0000}"/>
    <cellStyle name="Calculation 12 23 4 4" xfId="7467" xr:uid="{00000000-0005-0000-0000-0000501C0000}"/>
    <cellStyle name="Calculation 12 23 4 5" xfId="7468" xr:uid="{00000000-0005-0000-0000-0000511C0000}"/>
    <cellStyle name="Calculation 12 23 5" xfId="7469" xr:uid="{00000000-0005-0000-0000-0000521C0000}"/>
    <cellStyle name="Calculation 12 23 5 2" xfId="7470" xr:uid="{00000000-0005-0000-0000-0000531C0000}"/>
    <cellStyle name="Calculation 12 23 5 2 2" xfId="7471" xr:uid="{00000000-0005-0000-0000-0000541C0000}"/>
    <cellStyle name="Calculation 12 23 5 2 3" xfId="7472" xr:uid="{00000000-0005-0000-0000-0000551C0000}"/>
    <cellStyle name="Calculation 12 23 5 3" xfId="7473" xr:uid="{00000000-0005-0000-0000-0000561C0000}"/>
    <cellStyle name="Calculation 12 23 5 3 2" xfId="7474" xr:uid="{00000000-0005-0000-0000-0000571C0000}"/>
    <cellStyle name="Calculation 12 23 5 4" xfId="7475" xr:uid="{00000000-0005-0000-0000-0000581C0000}"/>
    <cellStyle name="Calculation 12 23 5 5" xfId="7476" xr:uid="{00000000-0005-0000-0000-0000591C0000}"/>
    <cellStyle name="Calculation 12 23 6" xfId="7477" xr:uid="{00000000-0005-0000-0000-00005A1C0000}"/>
    <cellStyle name="Calculation 12 23 6 2" xfId="7478" xr:uid="{00000000-0005-0000-0000-00005B1C0000}"/>
    <cellStyle name="Calculation 12 23 6 2 2" xfId="7479" xr:uid="{00000000-0005-0000-0000-00005C1C0000}"/>
    <cellStyle name="Calculation 12 23 6 2 3" xfId="7480" xr:uid="{00000000-0005-0000-0000-00005D1C0000}"/>
    <cellStyle name="Calculation 12 23 6 3" xfId="7481" xr:uid="{00000000-0005-0000-0000-00005E1C0000}"/>
    <cellStyle name="Calculation 12 23 6 3 2" xfId="7482" xr:uid="{00000000-0005-0000-0000-00005F1C0000}"/>
    <cellStyle name="Calculation 12 23 6 4" xfId="7483" xr:uid="{00000000-0005-0000-0000-0000601C0000}"/>
    <cellStyle name="Calculation 12 23 6 5" xfId="7484" xr:uid="{00000000-0005-0000-0000-0000611C0000}"/>
    <cellStyle name="Calculation 12 23 7" xfId="7485" xr:uid="{00000000-0005-0000-0000-0000621C0000}"/>
    <cellStyle name="Calculation 12 23 7 2" xfId="7486" xr:uid="{00000000-0005-0000-0000-0000631C0000}"/>
    <cellStyle name="Calculation 12 23 7 2 2" xfId="7487" xr:uid="{00000000-0005-0000-0000-0000641C0000}"/>
    <cellStyle name="Calculation 12 23 7 2 3" xfId="7488" xr:uid="{00000000-0005-0000-0000-0000651C0000}"/>
    <cellStyle name="Calculation 12 23 7 3" xfId="7489" xr:uid="{00000000-0005-0000-0000-0000661C0000}"/>
    <cellStyle name="Calculation 12 23 7 3 2" xfId="7490" xr:uid="{00000000-0005-0000-0000-0000671C0000}"/>
    <cellStyle name="Calculation 12 23 7 4" xfId="7491" xr:uid="{00000000-0005-0000-0000-0000681C0000}"/>
    <cellStyle name="Calculation 12 23 7 5" xfId="7492" xr:uid="{00000000-0005-0000-0000-0000691C0000}"/>
    <cellStyle name="Calculation 12 23 8" xfId="7493" xr:uid="{00000000-0005-0000-0000-00006A1C0000}"/>
    <cellStyle name="Calculation 12 23 8 2" xfId="7494" xr:uid="{00000000-0005-0000-0000-00006B1C0000}"/>
    <cellStyle name="Calculation 12 23 8 2 2" xfId="7495" xr:uid="{00000000-0005-0000-0000-00006C1C0000}"/>
    <cellStyle name="Calculation 12 23 8 2 3" xfId="7496" xr:uid="{00000000-0005-0000-0000-00006D1C0000}"/>
    <cellStyle name="Calculation 12 23 8 3" xfId="7497" xr:uid="{00000000-0005-0000-0000-00006E1C0000}"/>
    <cellStyle name="Calculation 12 23 8 3 2" xfId="7498" xr:uid="{00000000-0005-0000-0000-00006F1C0000}"/>
    <cellStyle name="Calculation 12 23 8 4" xfId="7499" xr:uid="{00000000-0005-0000-0000-0000701C0000}"/>
    <cellStyle name="Calculation 12 23 8 5" xfId="7500" xr:uid="{00000000-0005-0000-0000-0000711C0000}"/>
    <cellStyle name="Calculation 12 23 9" xfId="7501" xr:uid="{00000000-0005-0000-0000-0000721C0000}"/>
    <cellStyle name="Calculation 12 23 9 2" xfId="7502" xr:uid="{00000000-0005-0000-0000-0000731C0000}"/>
    <cellStyle name="Calculation 12 23 9 2 2" xfId="7503" xr:uid="{00000000-0005-0000-0000-0000741C0000}"/>
    <cellStyle name="Calculation 12 23 9 2 3" xfId="7504" xr:uid="{00000000-0005-0000-0000-0000751C0000}"/>
    <cellStyle name="Calculation 12 23 9 3" xfId="7505" xr:uid="{00000000-0005-0000-0000-0000761C0000}"/>
    <cellStyle name="Calculation 12 23 9 3 2" xfId="7506" xr:uid="{00000000-0005-0000-0000-0000771C0000}"/>
    <cellStyle name="Calculation 12 23 9 4" xfId="7507" xr:uid="{00000000-0005-0000-0000-0000781C0000}"/>
    <cellStyle name="Calculation 12 23 9 5" xfId="7508" xr:uid="{00000000-0005-0000-0000-0000791C0000}"/>
    <cellStyle name="Calculation 12 24" xfId="7509" xr:uid="{00000000-0005-0000-0000-00007A1C0000}"/>
    <cellStyle name="Calculation 12 24 10" xfId="7510" xr:uid="{00000000-0005-0000-0000-00007B1C0000}"/>
    <cellStyle name="Calculation 12 24 10 2" xfId="7511" xr:uid="{00000000-0005-0000-0000-00007C1C0000}"/>
    <cellStyle name="Calculation 12 24 10 2 2" xfId="7512" xr:uid="{00000000-0005-0000-0000-00007D1C0000}"/>
    <cellStyle name="Calculation 12 24 10 2 3" xfId="7513" xr:uid="{00000000-0005-0000-0000-00007E1C0000}"/>
    <cellStyle name="Calculation 12 24 10 3" xfId="7514" xr:uid="{00000000-0005-0000-0000-00007F1C0000}"/>
    <cellStyle name="Calculation 12 24 10 3 2" xfId="7515" xr:uid="{00000000-0005-0000-0000-0000801C0000}"/>
    <cellStyle name="Calculation 12 24 10 4" xfId="7516" xr:uid="{00000000-0005-0000-0000-0000811C0000}"/>
    <cellStyle name="Calculation 12 24 10 5" xfId="7517" xr:uid="{00000000-0005-0000-0000-0000821C0000}"/>
    <cellStyle name="Calculation 12 24 11" xfId="7518" xr:uid="{00000000-0005-0000-0000-0000831C0000}"/>
    <cellStyle name="Calculation 12 24 11 2" xfId="7519" xr:uid="{00000000-0005-0000-0000-0000841C0000}"/>
    <cellStyle name="Calculation 12 24 11 2 2" xfId="7520" xr:uid="{00000000-0005-0000-0000-0000851C0000}"/>
    <cellStyle name="Calculation 12 24 11 2 3" xfId="7521" xr:uid="{00000000-0005-0000-0000-0000861C0000}"/>
    <cellStyle name="Calculation 12 24 11 3" xfId="7522" xr:uid="{00000000-0005-0000-0000-0000871C0000}"/>
    <cellStyle name="Calculation 12 24 11 3 2" xfId="7523" xr:uid="{00000000-0005-0000-0000-0000881C0000}"/>
    <cellStyle name="Calculation 12 24 11 4" xfId="7524" xr:uid="{00000000-0005-0000-0000-0000891C0000}"/>
    <cellStyle name="Calculation 12 24 11 5" xfId="7525" xr:uid="{00000000-0005-0000-0000-00008A1C0000}"/>
    <cellStyle name="Calculation 12 24 12" xfId="7526" xr:uid="{00000000-0005-0000-0000-00008B1C0000}"/>
    <cellStyle name="Calculation 12 24 12 2" xfId="7527" xr:uid="{00000000-0005-0000-0000-00008C1C0000}"/>
    <cellStyle name="Calculation 12 24 12 2 2" xfId="7528" xr:uid="{00000000-0005-0000-0000-00008D1C0000}"/>
    <cellStyle name="Calculation 12 24 12 2 3" xfId="7529" xr:uid="{00000000-0005-0000-0000-00008E1C0000}"/>
    <cellStyle name="Calculation 12 24 12 3" xfId="7530" xr:uid="{00000000-0005-0000-0000-00008F1C0000}"/>
    <cellStyle name="Calculation 12 24 12 3 2" xfId="7531" xr:uid="{00000000-0005-0000-0000-0000901C0000}"/>
    <cellStyle name="Calculation 12 24 12 4" xfId="7532" xr:uid="{00000000-0005-0000-0000-0000911C0000}"/>
    <cellStyle name="Calculation 12 24 12 5" xfId="7533" xr:uid="{00000000-0005-0000-0000-0000921C0000}"/>
    <cellStyle name="Calculation 12 24 13" xfId="7534" xr:uid="{00000000-0005-0000-0000-0000931C0000}"/>
    <cellStyle name="Calculation 12 24 13 2" xfId="7535" xr:uid="{00000000-0005-0000-0000-0000941C0000}"/>
    <cellStyle name="Calculation 12 24 13 2 2" xfId="7536" xr:uid="{00000000-0005-0000-0000-0000951C0000}"/>
    <cellStyle name="Calculation 12 24 13 2 3" xfId="7537" xr:uid="{00000000-0005-0000-0000-0000961C0000}"/>
    <cellStyle name="Calculation 12 24 13 3" xfId="7538" xr:uid="{00000000-0005-0000-0000-0000971C0000}"/>
    <cellStyle name="Calculation 12 24 13 3 2" xfId="7539" xr:uid="{00000000-0005-0000-0000-0000981C0000}"/>
    <cellStyle name="Calculation 12 24 13 4" xfId="7540" xr:uid="{00000000-0005-0000-0000-0000991C0000}"/>
    <cellStyle name="Calculation 12 24 13 5" xfId="7541" xr:uid="{00000000-0005-0000-0000-00009A1C0000}"/>
    <cellStyle name="Calculation 12 24 14" xfId="7542" xr:uid="{00000000-0005-0000-0000-00009B1C0000}"/>
    <cellStyle name="Calculation 12 24 14 2" xfId="7543" xr:uid="{00000000-0005-0000-0000-00009C1C0000}"/>
    <cellStyle name="Calculation 12 24 14 2 2" xfId="7544" xr:uid="{00000000-0005-0000-0000-00009D1C0000}"/>
    <cellStyle name="Calculation 12 24 14 2 3" xfId="7545" xr:uid="{00000000-0005-0000-0000-00009E1C0000}"/>
    <cellStyle name="Calculation 12 24 14 3" xfId="7546" xr:uid="{00000000-0005-0000-0000-00009F1C0000}"/>
    <cellStyle name="Calculation 12 24 14 3 2" xfId="7547" xr:uid="{00000000-0005-0000-0000-0000A01C0000}"/>
    <cellStyle name="Calculation 12 24 14 4" xfId="7548" xr:uid="{00000000-0005-0000-0000-0000A11C0000}"/>
    <cellStyle name="Calculation 12 24 14 5" xfId="7549" xr:uid="{00000000-0005-0000-0000-0000A21C0000}"/>
    <cellStyle name="Calculation 12 24 15" xfId="7550" xr:uid="{00000000-0005-0000-0000-0000A31C0000}"/>
    <cellStyle name="Calculation 12 24 15 2" xfId="7551" xr:uid="{00000000-0005-0000-0000-0000A41C0000}"/>
    <cellStyle name="Calculation 12 24 15 2 2" xfId="7552" xr:uid="{00000000-0005-0000-0000-0000A51C0000}"/>
    <cellStyle name="Calculation 12 24 15 2 3" xfId="7553" xr:uid="{00000000-0005-0000-0000-0000A61C0000}"/>
    <cellStyle name="Calculation 12 24 15 3" xfId="7554" xr:uid="{00000000-0005-0000-0000-0000A71C0000}"/>
    <cellStyle name="Calculation 12 24 15 3 2" xfId="7555" xr:uid="{00000000-0005-0000-0000-0000A81C0000}"/>
    <cellStyle name="Calculation 12 24 15 4" xfId="7556" xr:uid="{00000000-0005-0000-0000-0000A91C0000}"/>
    <cellStyle name="Calculation 12 24 15 5" xfId="7557" xr:uid="{00000000-0005-0000-0000-0000AA1C0000}"/>
    <cellStyle name="Calculation 12 24 16" xfId="7558" xr:uid="{00000000-0005-0000-0000-0000AB1C0000}"/>
    <cellStyle name="Calculation 12 24 16 2" xfId="7559" xr:uid="{00000000-0005-0000-0000-0000AC1C0000}"/>
    <cellStyle name="Calculation 12 24 16 2 2" xfId="7560" xr:uid="{00000000-0005-0000-0000-0000AD1C0000}"/>
    <cellStyle name="Calculation 12 24 16 2 3" xfId="7561" xr:uid="{00000000-0005-0000-0000-0000AE1C0000}"/>
    <cellStyle name="Calculation 12 24 16 3" xfId="7562" xr:uid="{00000000-0005-0000-0000-0000AF1C0000}"/>
    <cellStyle name="Calculation 12 24 16 3 2" xfId="7563" xr:uid="{00000000-0005-0000-0000-0000B01C0000}"/>
    <cellStyle name="Calculation 12 24 16 4" xfId="7564" xr:uid="{00000000-0005-0000-0000-0000B11C0000}"/>
    <cellStyle name="Calculation 12 24 16 5" xfId="7565" xr:uid="{00000000-0005-0000-0000-0000B21C0000}"/>
    <cellStyle name="Calculation 12 24 17" xfId="7566" xr:uid="{00000000-0005-0000-0000-0000B31C0000}"/>
    <cellStyle name="Calculation 12 24 17 2" xfId="7567" xr:uid="{00000000-0005-0000-0000-0000B41C0000}"/>
    <cellStyle name="Calculation 12 24 17 2 2" xfId="7568" xr:uid="{00000000-0005-0000-0000-0000B51C0000}"/>
    <cellStyle name="Calculation 12 24 17 2 3" xfId="7569" xr:uid="{00000000-0005-0000-0000-0000B61C0000}"/>
    <cellStyle name="Calculation 12 24 17 3" xfId="7570" xr:uid="{00000000-0005-0000-0000-0000B71C0000}"/>
    <cellStyle name="Calculation 12 24 17 3 2" xfId="7571" xr:uid="{00000000-0005-0000-0000-0000B81C0000}"/>
    <cellStyle name="Calculation 12 24 17 4" xfId="7572" xr:uid="{00000000-0005-0000-0000-0000B91C0000}"/>
    <cellStyle name="Calculation 12 24 17 5" xfId="7573" xr:uid="{00000000-0005-0000-0000-0000BA1C0000}"/>
    <cellStyle name="Calculation 12 24 18" xfId="7574" xr:uid="{00000000-0005-0000-0000-0000BB1C0000}"/>
    <cellStyle name="Calculation 12 24 18 2" xfId="7575" xr:uid="{00000000-0005-0000-0000-0000BC1C0000}"/>
    <cellStyle name="Calculation 12 24 18 2 2" xfId="7576" xr:uid="{00000000-0005-0000-0000-0000BD1C0000}"/>
    <cellStyle name="Calculation 12 24 18 2 3" xfId="7577" xr:uid="{00000000-0005-0000-0000-0000BE1C0000}"/>
    <cellStyle name="Calculation 12 24 18 3" xfId="7578" xr:uid="{00000000-0005-0000-0000-0000BF1C0000}"/>
    <cellStyle name="Calculation 12 24 18 3 2" xfId="7579" xr:uid="{00000000-0005-0000-0000-0000C01C0000}"/>
    <cellStyle name="Calculation 12 24 18 4" xfId="7580" xr:uid="{00000000-0005-0000-0000-0000C11C0000}"/>
    <cellStyle name="Calculation 12 24 18 5" xfId="7581" xr:uid="{00000000-0005-0000-0000-0000C21C0000}"/>
    <cellStyle name="Calculation 12 24 19" xfId="7582" xr:uid="{00000000-0005-0000-0000-0000C31C0000}"/>
    <cellStyle name="Calculation 12 24 19 2" xfId="7583" xr:uid="{00000000-0005-0000-0000-0000C41C0000}"/>
    <cellStyle name="Calculation 12 24 19 2 2" xfId="7584" xr:uid="{00000000-0005-0000-0000-0000C51C0000}"/>
    <cellStyle name="Calculation 12 24 19 2 3" xfId="7585" xr:uid="{00000000-0005-0000-0000-0000C61C0000}"/>
    <cellStyle name="Calculation 12 24 19 3" xfId="7586" xr:uid="{00000000-0005-0000-0000-0000C71C0000}"/>
    <cellStyle name="Calculation 12 24 19 3 2" xfId="7587" xr:uid="{00000000-0005-0000-0000-0000C81C0000}"/>
    <cellStyle name="Calculation 12 24 19 4" xfId="7588" xr:uid="{00000000-0005-0000-0000-0000C91C0000}"/>
    <cellStyle name="Calculation 12 24 19 5" xfId="7589" xr:uid="{00000000-0005-0000-0000-0000CA1C0000}"/>
    <cellStyle name="Calculation 12 24 2" xfId="7590" xr:uid="{00000000-0005-0000-0000-0000CB1C0000}"/>
    <cellStyle name="Calculation 12 24 2 2" xfId="7591" xr:uid="{00000000-0005-0000-0000-0000CC1C0000}"/>
    <cellStyle name="Calculation 12 24 2 2 2" xfId="7592" xr:uid="{00000000-0005-0000-0000-0000CD1C0000}"/>
    <cellStyle name="Calculation 12 24 2 2 3" xfId="7593" xr:uid="{00000000-0005-0000-0000-0000CE1C0000}"/>
    <cellStyle name="Calculation 12 24 2 3" xfId="7594" xr:uid="{00000000-0005-0000-0000-0000CF1C0000}"/>
    <cellStyle name="Calculation 12 24 2 3 2" xfId="7595" xr:uid="{00000000-0005-0000-0000-0000D01C0000}"/>
    <cellStyle name="Calculation 12 24 2 4" xfId="7596" xr:uid="{00000000-0005-0000-0000-0000D11C0000}"/>
    <cellStyle name="Calculation 12 24 2 5" xfId="7597" xr:uid="{00000000-0005-0000-0000-0000D21C0000}"/>
    <cellStyle name="Calculation 12 24 20" xfId="7598" xr:uid="{00000000-0005-0000-0000-0000D31C0000}"/>
    <cellStyle name="Calculation 12 24 20 2" xfId="7599" xr:uid="{00000000-0005-0000-0000-0000D41C0000}"/>
    <cellStyle name="Calculation 12 24 20 2 2" xfId="7600" xr:uid="{00000000-0005-0000-0000-0000D51C0000}"/>
    <cellStyle name="Calculation 12 24 20 2 3" xfId="7601" xr:uid="{00000000-0005-0000-0000-0000D61C0000}"/>
    <cellStyle name="Calculation 12 24 20 3" xfId="7602" xr:uid="{00000000-0005-0000-0000-0000D71C0000}"/>
    <cellStyle name="Calculation 12 24 20 4" xfId="7603" xr:uid="{00000000-0005-0000-0000-0000D81C0000}"/>
    <cellStyle name="Calculation 12 24 20 5" xfId="7604" xr:uid="{00000000-0005-0000-0000-0000D91C0000}"/>
    <cellStyle name="Calculation 12 24 21" xfId="7605" xr:uid="{00000000-0005-0000-0000-0000DA1C0000}"/>
    <cellStyle name="Calculation 12 24 21 2" xfId="7606" xr:uid="{00000000-0005-0000-0000-0000DB1C0000}"/>
    <cellStyle name="Calculation 12 24 22" xfId="7607" xr:uid="{00000000-0005-0000-0000-0000DC1C0000}"/>
    <cellStyle name="Calculation 12 24 22 2" xfId="7608" xr:uid="{00000000-0005-0000-0000-0000DD1C0000}"/>
    <cellStyle name="Calculation 12 24 3" xfId="7609" xr:uid="{00000000-0005-0000-0000-0000DE1C0000}"/>
    <cellStyle name="Calculation 12 24 3 2" xfId="7610" xr:uid="{00000000-0005-0000-0000-0000DF1C0000}"/>
    <cellStyle name="Calculation 12 24 3 2 2" xfId="7611" xr:uid="{00000000-0005-0000-0000-0000E01C0000}"/>
    <cellStyle name="Calculation 12 24 3 2 3" xfId="7612" xr:uid="{00000000-0005-0000-0000-0000E11C0000}"/>
    <cellStyle name="Calculation 12 24 3 3" xfId="7613" xr:uid="{00000000-0005-0000-0000-0000E21C0000}"/>
    <cellStyle name="Calculation 12 24 3 3 2" xfId="7614" xr:uid="{00000000-0005-0000-0000-0000E31C0000}"/>
    <cellStyle name="Calculation 12 24 3 4" xfId="7615" xr:uid="{00000000-0005-0000-0000-0000E41C0000}"/>
    <cellStyle name="Calculation 12 24 3 5" xfId="7616" xr:uid="{00000000-0005-0000-0000-0000E51C0000}"/>
    <cellStyle name="Calculation 12 24 4" xfId="7617" xr:uid="{00000000-0005-0000-0000-0000E61C0000}"/>
    <cellStyle name="Calculation 12 24 4 2" xfId="7618" xr:uid="{00000000-0005-0000-0000-0000E71C0000}"/>
    <cellStyle name="Calculation 12 24 4 2 2" xfId="7619" xr:uid="{00000000-0005-0000-0000-0000E81C0000}"/>
    <cellStyle name="Calculation 12 24 4 2 3" xfId="7620" xr:uid="{00000000-0005-0000-0000-0000E91C0000}"/>
    <cellStyle name="Calculation 12 24 4 3" xfId="7621" xr:uid="{00000000-0005-0000-0000-0000EA1C0000}"/>
    <cellStyle name="Calculation 12 24 4 3 2" xfId="7622" xr:uid="{00000000-0005-0000-0000-0000EB1C0000}"/>
    <cellStyle name="Calculation 12 24 4 4" xfId="7623" xr:uid="{00000000-0005-0000-0000-0000EC1C0000}"/>
    <cellStyle name="Calculation 12 24 4 5" xfId="7624" xr:uid="{00000000-0005-0000-0000-0000ED1C0000}"/>
    <cellStyle name="Calculation 12 24 5" xfId="7625" xr:uid="{00000000-0005-0000-0000-0000EE1C0000}"/>
    <cellStyle name="Calculation 12 24 5 2" xfId="7626" xr:uid="{00000000-0005-0000-0000-0000EF1C0000}"/>
    <cellStyle name="Calculation 12 24 5 2 2" xfId="7627" xr:uid="{00000000-0005-0000-0000-0000F01C0000}"/>
    <cellStyle name="Calculation 12 24 5 2 3" xfId="7628" xr:uid="{00000000-0005-0000-0000-0000F11C0000}"/>
    <cellStyle name="Calculation 12 24 5 3" xfId="7629" xr:uid="{00000000-0005-0000-0000-0000F21C0000}"/>
    <cellStyle name="Calculation 12 24 5 3 2" xfId="7630" xr:uid="{00000000-0005-0000-0000-0000F31C0000}"/>
    <cellStyle name="Calculation 12 24 5 4" xfId="7631" xr:uid="{00000000-0005-0000-0000-0000F41C0000}"/>
    <cellStyle name="Calculation 12 24 5 5" xfId="7632" xr:uid="{00000000-0005-0000-0000-0000F51C0000}"/>
    <cellStyle name="Calculation 12 24 6" xfId="7633" xr:uid="{00000000-0005-0000-0000-0000F61C0000}"/>
    <cellStyle name="Calculation 12 24 6 2" xfId="7634" xr:uid="{00000000-0005-0000-0000-0000F71C0000}"/>
    <cellStyle name="Calculation 12 24 6 2 2" xfId="7635" xr:uid="{00000000-0005-0000-0000-0000F81C0000}"/>
    <cellStyle name="Calculation 12 24 6 2 3" xfId="7636" xr:uid="{00000000-0005-0000-0000-0000F91C0000}"/>
    <cellStyle name="Calculation 12 24 6 3" xfId="7637" xr:uid="{00000000-0005-0000-0000-0000FA1C0000}"/>
    <cellStyle name="Calculation 12 24 6 3 2" xfId="7638" xr:uid="{00000000-0005-0000-0000-0000FB1C0000}"/>
    <cellStyle name="Calculation 12 24 6 4" xfId="7639" xr:uid="{00000000-0005-0000-0000-0000FC1C0000}"/>
    <cellStyle name="Calculation 12 24 6 5" xfId="7640" xr:uid="{00000000-0005-0000-0000-0000FD1C0000}"/>
    <cellStyle name="Calculation 12 24 7" xfId="7641" xr:uid="{00000000-0005-0000-0000-0000FE1C0000}"/>
    <cellStyle name="Calculation 12 24 7 2" xfId="7642" xr:uid="{00000000-0005-0000-0000-0000FF1C0000}"/>
    <cellStyle name="Calculation 12 24 7 2 2" xfId="7643" xr:uid="{00000000-0005-0000-0000-0000001D0000}"/>
    <cellStyle name="Calculation 12 24 7 2 3" xfId="7644" xr:uid="{00000000-0005-0000-0000-0000011D0000}"/>
    <cellStyle name="Calculation 12 24 7 3" xfId="7645" xr:uid="{00000000-0005-0000-0000-0000021D0000}"/>
    <cellStyle name="Calculation 12 24 7 3 2" xfId="7646" xr:uid="{00000000-0005-0000-0000-0000031D0000}"/>
    <cellStyle name="Calculation 12 24 7 4" xfId="7647" xr:uid="{00000000-0005-0000-0000-0000041D0000}"/>
    <cellStyle name="Calculation 12 24 7 5" xfId="7648" xr:uid="{00000000-0005-0000-0000-0000051D0000}"/>
    <cellStyle name="Calculation 12 24 8" xfId="7649" xr:uid="{00000000-0005-0000-0000-0000061D0000}"/>
    <cellStyle name="Calculation 12 24 8 2" xfId="7650" xr:uid="{00000000-0005-0000-0000-0000071D0000}"/>
    <cellStyle name="Calculation 12 24 8 2 2" xfId="7651" xr:uid="{00000000-0005-0000-0000-0000081D0000}"/>
    <cellStyle name="Calculation 12 24 8 2 3" xfId="7652" xr:uid="{00000000-0005-0000-0000-0000091D0000}"/>
    <cellStyle name="Calculation 12 24 8 3" xfId="7653" xr:uid="{00000000-0005-0000-0000-00000A1D0000}"/>
    <cellStyle name="Calculation 12 24 8 3 2" xfId="7654" xr:uid="{00000000-0005-0000-0000-00000B1D0000}"/>
    <cellStyle name="Calculation 12 24 8 4" xfId="7655" xr:uid="{00000000-0005-0000-0000-00000C1D0000}"/>
    <cellStyle name="Calculation 12 24 8 5" xfId="7656" xr:uid="{00000000-0005-0000-0000-00000D1D0000}"/>
    <cellStyle name="Calculation 12 24 9" xfId="7657" xr:uid="{00000000-0005-0000-0000-00000E1D0000}"/>
    <cellStyle name="Calculation 12 24 9 2" xfId="7658" xr:uid="{00000000-0005-0000-0000-00000F1D0000}"/>
    <cellStyle name="Calculation 12 24 9 2 2" xfId="7659" xr:uid="{00000000-0005-0000-0000-0000101D0000}"/>
    <cellStyle name="Calculation 12 24 9 2 3" xfId="7660" xr:uid="{00000000-0005-0000-0000-0000111D0000}"/>
    <cellStyle name="Calculation 12 24 9 3" xfId="7661" xr:uid="{00000000-0005-0000-0000-0000121D0000}"/>
    <cellStyle name="Calculation 12 24 9 3 2" xfId="7662" xr:uid="{00000000-0005-0000-0000-0000131D0000}"/>
    <cellStyle name="Calculation 12 24 9 4" xfId="7663" xr:uid="{00000000-0005-0000-0000-0000141D0000}"/>
    <cellStyle name="Calculation 12 24 9 5" xfId="7664" xr:uid="{00000000-0005-0000-0000-0000151D0000}"/>
    <cellStyle name="Calculation 12 25" xfId="7665" xr:uid="{00000000-0005-0000-0000-0000161D0000}"/>
    <cellStyle name="Calculation 12 25 10" xfId="7666" xr:uid="{00000000-0005-0000-0000-0000171D0000}"/>
    <cellStyle name="Calculation 12 25 10 2" xfId="7667" xr:uid="{00000000-0005-0000-0000-0000181D0000}"/>
    <cellStyle name="Calculation 12 25 10 2 2" xfId="7668" xr:uid="{00000000-0005-0000-0000-0000191D0000}"/>
    <cellStyle name="Calculation 12 25 10 2 3" xfId="7669" xr:uid="{00000000-0005-0000-0000-00001A1D0000}"/>
    <cellStyle name="Calculation 12 25 10 3" xfId="7670" xr:uid="{00000000-0005-0000-0000-00001B1D0000}"/>
    <cellStyle name="Calculation 12 25 10 3 2" xfId="7671" xr:uid="{00000000-0005-0000-0000-00001C1D0000}"/>
    <cellStyle name="Calculation 12 25 10 4" xfId="7672" xr:uid="{00000000-0005-0000-0000-00001D1D0000}"/>
    <cellStyle name="Calculation 12 25 10 5" xfId="7673" xr:uid="{00000000-0005-0000-0000-00001E1D0000}"/>
    <cellStyle name="Calculation 12 25 11" xfId="7674" xr:uid="{00000000-0005-0000-0000-00001F1D0000}"/>
    <cellStyle name="Calculation 12 25 11 2" xfId="7675" xr:uid="{00000000-0005-0000-0000-0000201D0000}"/>
    <cellStyle name="Calculation 12 25 11 2 2" xfId="7676" xr:uid="{00000000-0005-0000-0000-0000211D0000}"/>
    <cellStyle name="Calculation 12 25 11 2 3" xfId="7677" xr:uid="{00000000-0005-0000-0000-0000221D0000}"/>
    <cellStyle name="Calculation 12 25 11 3" xfId="7678" xr:uid="{00000000-0005-0000-0000-0000231D0000}"/>
    <cellStyle name="Calculation 12 25 11 3 2" xfId="7679" xr:uid="{00000000-0005-0000-0000-0000241D0000}"/>
    <cellStyle name="Calculation 12 25 11 4" xfId="7680" xr:uid="{00000000-0005-0000-0000-0000251D0000}"/>
    <cellStyle name="Calculation 12 25 11 5" xfId="7681" xr:uid="{00000000-0005-0000-0000-0000261D0000}"/>
    <cellStyle name="Calculation 12 25 12" xfId="7682" xr:uid="{00000000-0005-0000-0000-0000271D0000}"/>
    <cellStyle name="Calculation 12 25 12 2" xfId="7683" xr:uid="{00000000-0005-0000-0000-0000281D0000}"/>
    <cellStyle name="Calculation 12 25 12 2 2" xfId="7684" xr:uid="{00000000-0005-0000-0000-0000291D0000}"/>
    <cellStyle name="Calculation 12 25 12 2 3" xfId="7685" xr:uid="{00000000-0005-0000-0000-00002A1D0000}"/>
    <cellStyle name="Calculation 12 25 12 3" xfId="7686" xr:uid="{00000000-0005-0000-0000-00002B1D0000}"/>
    <cellStyle name="Calculation 12 25 12 3 2" xfId="7687" xr:uid="{00000000-0005-0000-0000-00002C1D0000}"/>
    <cellStyle name="Calculation 12 25 12 4" xfId="7688" xr:uid="{00000000-0005-0000-0000-00002D1D0000}"/>
    <cellStyle name="Calculation 12 25 12 5" xfId="7689" xr:uid="{00000000-0005-0000-0000-00002E1D0000}"/>
    <cellStyle name="Calculation 12 25 13" xfId="7690" xr:uid="{00000000-0005-0000-0000-00002F1D0000}"/>
    <cellStyle name="Calculation 12 25 13 2" xfId="7691" xr:uid="{00000000-0005-0000-0000-0000301D0000}"/>
    <cellStyle name="Calculation 12 25 13 2 2" xfId="7692" xr:uid="{00000000-0005-0000-0000-0000311D0000}"/>
    <cellStyle name="Calculation 12 25 13 2 3" xfId="7693" xr:uid="{00000000-0005-0000-0000-0000321D0000}"/>
    <cellStyle name="Calculation 12 25 13 3" xfId="7694" xr:uid="{00000000-0005-0000-0000-0000331D0000}"/>
    <cellStyle name="Calculation 12 25 13 3 2" xfId="7695" xr:uid="{00000000-0005-0000-0000-0000341D0000}"/>
    <cellStyle name="Calculation 12 25 13 4" xfId="7696" xr:uid="{00000000-0005-0000-0000-0000351D0000}"/>
    <cellStyle name="Calculation 12 25 13 5" xfId="7697" xr:uid="{00000000-0005-0000-0000-0000361D0000}"/>
    <cellStyle name="Calculation 12 25 14" xfId="7698" xr:uid="{00000000-0005-0000-0000-0000371D0000}"/>
    <cellStyle name="Calculation 12 25 14 2" xfId="7699" xr:uid="{00000000-0005-0000-0000-0000381D0000}"/>
    <cellStyle name="Calculation 12 25 14 2 2" xfId="7700" xr:uid="{00000000-0005-0000-0000-0000391D0000}"/>
    <cellStyle name="Calculation 12 25 14 2 3" xfId="7701" xr:uid="{00000000-0005-0000-0000-00003A1D0000}"/>
    <cellStyle name="Calculation 12 25 14 3" xfId="7702" xr:uid="{00000000-0005-0000-0000-00003B1D0000}"/>
    <cellStyle name="Calculation 12 25 14 3 2" xfId="7703" xr:uid="{00000000-0005-0000-0000-00003C1D0000}"/>
    <cellStyle name="Calculation 12 25 14 4" xfId="7704" xr:uid="{00000000-0005-0000-0000-00003D1D0000}"/>
    <cellStyle name="Calculation 12 25 14 5" xfId="7705" xr:uid="{00000000-0005-0000-0000-00003E1D0000}"/>
    <cellStyle name="Calculation 12 25 15" xfId="7706" xr:uid="{00000000-0005-0000-0000-00003F1D0000}"/>
    <cellStyle name="Calculation 12 25 15 2" xfId="7707" xr:uid="{00000000-0005-0000-0000-0000401D0000}"/>
    <cellStyle name="Calculation 12 25 15 2 2" xfId="7708" xr:uid="{00000000-0005-0000-0000-0000411D0000}"/>
    <cellStyle name="Calculation 12 25 15 2 3" xfId="7709" xr:uid="{00000000-0005-0000-0000-0000421D0000}"/>
    <cellStyle name="Calculation 12 25 15 3" xfId="7710" xr:uid="{00000000-0005-0000-0000-0000431D0000}"/>
    <cellStyle name="Calculation 12 25 15 3 2" xfId="7711" xr:uid="{00000000-0005-0000-0000-0000441D0000}"/>
    <cellStyle name="Calculation 12 25 15 4" xfId="7712" xr:uid="{00000000-0005-0000-0000-0000451D0000}"/>
    <cellStyle name="Calculation 12 25 15 5" xfId="7713" xr:uid="{00000000-0005-0000-0000-0000461D0000}"/>
    <cellStyle name="Calculation 12 25 16" xfId="7714" xr:uid="{00000000-0005-0000-0000-0000471D0000}"/>
    <cellStyle name="Calculation 12 25 16 2" xfId="7715" xr:uid="{00000000-0005-0000-0000-0000481D0000}"/>
    <cellStyle name="Calculation 12 25 16 2 2" xfId="7716" xr:uid="{00000000-0005-0000-0000-0000491D0000}"/>
    <cellStyle name="Calculation 12 25 16 2 3" xfId="7717" xr:uid="{00000000-0005-0000-0000-00004A1D0000}"/>
    <cellStyle name="Calculation 12 25 16 3" xfId="7718" xr:uid="{00000000-0005-0000-0000-00004B1D0000}"/>
    <cellStyle name="Calculation 12 25 16 3 2" xfId="7719" xr:uid="{00000000-0005-0000-0000-00004C1D0000}"/>
    <cellStyle name="Calculation 12 25 16 4" xfId="7720" xr:uid="{00000000-0005-0000-0000-00004D1D0000}"/>
    <cellStyle name="Calculation 12 25 16 5" xfId="7721" xr:uid="{00000000-0005-0000-0000-00004E1D0000}"/>
    <cellStyle name="Calculation 12 25 17" xfId="7722" xr:uid="{00000000-0005-0000-0000-00004F1D0000}"/>
    <cellStyle name="Calculation 12 25 17 2" xfId="7723" xr:uid="{00000000-0005-0000-0000-0000501D0000}"/>
    <cellStyle name="Calculation 12 25 17 2 2" xfId="7724" xr:uid="{00000000-0005-0000-0000-0000511D0000}"/>
    <cellStyle name="Calculation 12 25 17 2 3" xfId="7725" xr:uid="{00000000-0005-0000-0000-0000521D0000}"/>
    <cellStyle name="Calculation 12 25 17 3" xfId="7726" xr:uid="{00000000-0005-0000-0000-0000531D0000}"/>
    <cellStyle name="Calculation 12 25 17 3 2" xfId="7727" xr:uid="{00000000-0005-0000-0000-0000541D0000}"/>
    <cellStyle name="Calculation 12 25 17 4" xfId="7728" xr:uid="{00000000-0005-0000-0000-0000551D0000}"/>
    <cellStyle name="Calculation 12 25 17 5" xfId="7729" xr:uid="{00000000-0005-0000-0000-0000561D0000}"/>
    <cellStyle name="Calculation 12 25 18" xfId="7730" xr:uid="{00000000-0005-0000-0000-0000571D0000}"/>
    <cellStyle name="Calculation 12 25 18 2" xfId="7731" xr:uid="{00000000-0005-0000-0000-0000581D0000}"/>
    <cellStyle name="Calculation 12 25 18 2 2" xfId="7732" xr:uid="{00000000-0005-0000-0000-0000591D0000}"/>
    <cellStyle name="Calculation 12 25 18 2 3" xfId="7733" xr:uid="{00000000-0005-0000-0000-00005A1D0000}"/>
    <cellStyle name="Calculation 12 25 18 3" xfId="7734" xr:uid="{00000000-0005-0000-0000-00005B1D0000}"/>
    <cellStyle name="Calculation 12 25 18 3 2" xfId="7735" xr:uid="{00000000-0005-0000-0000-00005C1D0000}"/>
    <cellStyle name="Calculation 12 25 18 4" xfId="7736" xr:uid="{00000000-0005-0000-0000-00005D1D0000}"/>
    <cellStyle name="Calculation 12 25 18 5" xfId="7737" xr:uid="{00000000-0005-0000-0000-00005E1D0000}"/>
    <cellStyle name="Calculation 12 25 19" xfId="7738" xr:uid="{00000000-0005-0000-0000-00005F1D0000}"/>
    <cellStyle name="Calculation 12 25 19 2" xfId="7739" xr:uid="{00000000-0005-0000-0000-0000601D0000}"/>
    <cellStyle name="Calculation 12 25 19 2 2" xfId="7740" xr:uid="{00000000-0005-0000-0000-0000611D0000}"/>
    <cellStyle name="Calculation 12 25 19 2 3" xfId="7741" xr:uid="{00000000-0005-0000-0000-0000621D0000}"/>
    <cellStyle name="Calculation 12 25 19 3" xfId="7742" xr:uid="{00000000-0005-0000-0000-0000631D0000}"/>
    <cellStyle name="Calculation 12 25 19 3 2" xfId="7743" xr:uid="{00000000-0005-0000-0000-0000641D0000}"/>
    <cellStyle name="Calculation 12 25 19 4" xfId="7744" xr:uid="{00000000-0005-0000-0000-0000651D0000}"/>
    <cellStyle name="Calculation 12 25 19 5" xfId="7745" xr:uid="{00000000-0005-0000-0000-0000661D0000}"/>
    <cellStyle name="Calculation 12 25 2" xfId="7746" xr:uid="{00000000-0005-0000-0000-0000671D0000}"/>
    <cellStyle name="Calculation 12 25 2 2" xfId="7747" xr:uid="{00000000-0005-0000-0000-0000681D0000}"/>
    <cellStyle name="Calculation 12 25 2 2 2" xfId="7748" xr:uid="{00000000-0005-0000-0000-0000691D0000}"/>
    <cellStyle name="Calculation 12 25 2 2 3" xfId="7749" xr:uid="{00000000-0005-0000-0000-00006A1D0000}"/>
    <cellStyle name="Calculation 12 25 2 3" xfId="7750" xr:uid="{00000000-0005-0000-0000-00006B1D0000}"/>
    <cellStyle name="Calculation 12 25 2 3 2" xfId="7751" xr:uid="{00000000-0005-0000-0000-00006C1D0000}"/>
    <cellStyle name="Calculation 12 25 2 4" xfId="7752" xr:uid="{00000000-0005-0000-0000-00006D1D0000}"/>
    <cellStyle name="Calculation 12 25 2 5" xfId="7753" xr:uid="{00000000-0005-0000-0000-00006E1D0000}"/>
    <cellStyle name="Calculation 12 25 20" xfId="7754" xr:uid="{00000000-0005-0000-0000-00006F1D0000}"/>
    <cellStyle name="Calculation 12 25 20 2" xfId="7755" xr:uid="{00000000-0005-0000-0000-0000701D0000}"/>
    <cellStyle name="Calculation 12 25 20 2 2" xfId="7756" xr:uid="{00000000-0005-0000-0000-0000711D0000}"/>
    <cellStyle name="Calculation 12 25 20 2 3" xfId="7757" xr:uid="{00000000-0005-0000-0000-0000721D0000}"/>
    <cellStyle name="Calculation 12 25 20 3" xfId="7758" xr:uid="{00000000-0005-0000-0000-0000731D0000}"/>
    <cellStyle name="Calculation 12 25 20 4" xfId="7759" xr:uid="{00000000-0005-0000-0000-0000741D0000}"/>
    <cellStyle name="Calculation 12 25 20 5" xfId="7760" xr:uid="{00000000-0005-0000-0000-0000751D0000}"/>
    <cellStyle name="Calculation 12 25 21" xfId="7761" xr:uid="{00000000-0005-0000-0000-0000761D0000}"/>
    <cellStyle name="Calculation 12 25 21 2" xfId="7762" xr:uid="{00000000-0005-0000-0000-0000771D0000}"/>
    <cellStyle name="Calculation 12 25 22" xfId="7763" xr:uid="{00000000-0005-0000-0000-0000781D0000}"/>
    <cellStyle name="Calculation 12 25 22 2" xfId="7764" xr:uid="{00000000-0005-0000-0000-0000791D0000}"/>
    <cellStyle name="Calculation 12 25 3" xfId="7765" xr:uid="{00000000-0005-0000-0000-00007A1D0000}"/>
    <cellStyle name="Calculation 12 25 3 2" xfId="7766" xr:uid="{00000000-0005-0000-0000-00007B1D0000}"/>
    <cellStyle name="Calculation 12 25 3 2 2" xfId="7767" xr:uid="{00000000-0005-0000-0000-00007C1D0000}"/>
    <cellStyle name="Calculation 12 25 3 2 3" xfId="7768" xr:uid="{00000000-0005-0000-0000-00007D1D0000}"/>
    <cellStyle name="Calculation 12 25 3 3" xfId="7769" xr:uid="{00000000-0005-0000-0000-00007E1D0000}"/>
    <cellStyle name="Calculation 12 25 3 3 2" xfId="7770" xr:uid="{00000000-0005-0000-0000-00007F1D0000}"/>
    <cellStyle name="Calculation 12 25 3 4" xfId="7771" xr:uid="{00000000-0005-0000-0000-0000801D0000}"/>
    <cellStyle name="Calculation 12 25 3 5" xfId="7772" xr:uid="{00000000-0005-0000-0000-0000811D0000}"/>
    <cellStyle name="Calculation 12 25 4" xfId="7773" xr:uid="{00000000-0005-0000-0000-0000821D0000}"/>
    <cellStyle name="Calculation 12 25 4 2" xfId="7774" xr:uid="{00000000-0005-0000-0000-0000831D0000}"/>
    <cellStyle name="Calculation 12 25 4 2 2" xfId="7775" xr:uid="{00000000-0005-0000-0000-0000841D0000}"/>
    <cellStyle name="Calculation 12 25 4 2 3" xfId="7776" xr:uid="{00000000-0005-0000-0000-0000851D0000}"/>
    <cellStyle name="Calculation 12 25 4 3" xfId="7777" xr:uid="{00000000-0005-0000-0000-0000861D0000}"/>
    <cellStyle name="Calculation 12 25 4 3 2" xfId="7778" xr:uid="{00000000-0005-0000-0000-0000871D0000}"/>
    <cellStyle name="Calculation 12 25 4 4" xfId="7779" xr:uid="{00000000-0005-0000-0000-0000881D0000}"/>
    <cellStyle name="Calculation 12 25 4 5" xfId="7780" xr:uid="{00000000-0005-0000-0000-0000891D0000}"/>
    <cellStyle name="Calculation 12 25 5" xfId="7781" xr:uid="{00000000-0005-0000-0000-00008A1D0000}"/>
    <cellStyle name="Calculation 12 25 5 2" xfId="7782" xr:uid="{00000000-0005-0000-0000-00008B1D0000}"/>
    <cellStyle name="Calculation 12 25 5 2 2" xfId="7783" xr:uid="{00000000-0005-0000-0000-00008C1D0000}"/>
    <cellStyle name="Calculation 12 25 5 2 3" xfId="7784" xr:uid="{00000000-0005-0000-0000-00008D1D0000}"/>
    <cellStyle name="Calculation 12 25 5 3" xfId="7785" xr:uid="{00000000-0005-0000-0000-00008E1D0000}"/>
    <cellStyle name="Calculation 12 25 5 3 2" xfId="7786" xr:uid="{00000000-0005-0000-0000-00008F1D0000}"/>
    <cellStyle name="Calculation 12 25 5 4" xfId="7787" xr:uid="{00000000-0005-0000-0000-0000901D0000}"/>
    <cellStyle name="Calculation 12 25 5 5" xfId="7788" xr:uid="{00000000-0005-0000-0000-0000911D0000}"/>
    <cellStyle name="Calculation 12 25 6" xfId="7789" xr:uid="{00000000-0005-0000-0000-0000921D0000}"/>
    <cellStyle name="Calculation 12 25 6 2" xfId="7790" xr:uid="{00000000-0005-0000-0000-0000931D0000}"/>
    <cellStyle name="Calculation 12 25 6 2 2" xfId="7791" xr:uid="{00000000-0005-0000-0000-0000941D0000}"/>
    <cellStyle name="Calculation 12 25 6 2 3" xfId="7792" xr:uid="{00000000-0005-0000-0000-0000951D0000}"/>
    <cellStyle name="Calculation 12 25 6 3" xfId="7793" xr:uid="{00000000-0005-0000-0000-0000961D0000}"/>
    <cellStyle name="Calculation 12 25 6 3 2" xfId="7794" xr:uid="{00000000-0005-0000-0000-0000971D0000}"/>
    <cellStyle name="Calculation 12 25 6 4" xfId="7795" xr:uid="{00000000-0005-0000-0000-0000981D0000}"/>
    <cellStyle name="Calculation 12 25 6 5" xfId="7796" xr:uid="{00000000-0005-0000-0000-0000991D0000}"/>
    <cellStyle name="Calculation 12 25 7" xfId="7797" xr:uid="{00000000-0005-0000-0000-00009A1D0000}"/>
    <cellStyle name="Calculation 12 25 7 2" xfId="7798" xr:uid="{00000000-0005-0000-0000-00009B1D0000}"/>
    <cellStyle name="Calculation 12 25 7 2 2" xfId="7799" xr:uid="{00000000-0005-0000-0000-00009C1D0000}"/>
    <cellStyle name="Calculation 12 25 7 2 3" xfId="7800" xr:uid="{00000000-0005-0000-0000-00009D1D0000}"/>
    <cellStyle name="Calculation 12 25 7 3" xfId="7801" xr:uid="{00000000-0005-0000-0000-00009E1D0000}"/>
    <cellStyle name="Calculation 12 25 7 3 2" xfId="7802" xr:uid="{00000000-0005-0000-0000-00009F1D0000}"/>
    <cellStyle name="Calculation 12 25 7 4" xfId="7803" xr:uid="{00000000-0005-0000-0000-0000A01D0000}"/>
    <cellStyle name="Calculation 12 25 7 5" xfId="7804" xr:uid="{00000000-0005-0000-0000-0000A11D0000}"/>
    <cellStyle name="Calculation 12 25 8" xfId="7805" xr:uid="{00000000-0005-0000-0000-0000A21D0000}"/>
    <cellStyle name="Calculation 12 25 8 2" xfId="7806" xr:uid="{00000000-0005-0000-0000-0000A31D0000}"/>
    <cellStyle name="Calculation 12 25 8 2 2" xfId="7807" xr:uid="{00000000-0005-0000-0000-0000A41D0000}"/>
    <cellStyle name="Calculation 12 25 8 2 3" xfId="7808" xr:uid="{00000000-0005-0000-0000-0000A51D0000}"/>
    <cellStyle name="Calculation 12 25 8 3" xfId="7809" xr:uid="{00000000-0005-0000-0000-0000A61D0000}"/>
    <cellStyle name="Calculation 12 25 8 3 2" xfId="7810" xr:uid="{00000000-0005-0000-0000-0000A71D0000}"/>
    <cellStyle name="Calculation 12 25 8 4" xfId="7811" xr:uid="{00000000-0005-0000-0000-0000A81D0000}"/>
    <cellStyle name="Calculation 12 25 8 5" xfId="7812" xr:uid="{00000000-0005-0000-0000-0000A91D0000}"/>
    <cellStyle name="Calculation 12 25 9" xfId="7813" xr:uid="{00000000-0005-0000-0000-0000AA1D0000}"/>
    <cellStyle name="Calculation 12 25 9 2" xfId="7814" xr:uid="{00000000-0005-0000-0000-0000AB1D0000}"/>
    <cellStyle name="Calculation 12 25 9 2 2" xfId="7815" xr:uid="{00000000-0005-0000-0000-0000AC1D0000}"/>
    <cellStyle name="Calculation 12 25 9 2 3" xfId="7816" xr:uid="{00000000-0005-0000-0000-0000AD1D0000}"/>
    <cellStyle name="Calculation 12 25 9 3" xfId="7817" xr:uid="{00000000-0005-0000-0000-0000AE1D0000}"/>
    <cellStyle name="Calculation 12 25 9 3 2" xfId="7818" xr:uid="{00000000-0005-0000-0000-0000AF1D0000}"/>
    <cellStyle name="Calculation 12 25 9 4" xfId="7819" xr:uid="{00000000-0005-0000-0000-0000B01D0000}"/>
    <cellStyle name="Calculation 12 25 9 5" xfId="7820" xr:uid="{00000000-0005-0000-0000-0000B11D0000}"/>
    <cellStyle name="Calculation 12 26" xfId="7821" xr:uid="{00000000-0005-0000-0000-0000B21D0000}"/>
    <cellStyle name="Calculation 12 26 10" xfId="7822" xr:uid="{00000000-0005-0000-0000-0000B31D0000}"/>
    <cellStyle name="Calculation 12 26 10 2" xfId="7823" xr:uid="{00000000-0005-0000-0000-0000B41D0000}"/>
    <cellStyle name="Calculation 12 26 10 2 2" xfId="7824" xr:uid="{00000000-0005-0000-0000-0000B51D0000}"/>
    <cellStyle name="Calculation 12 26 10 2 3" xfId="7825" xr:uid="{00000000-0005-0000-0000-0000B61D0000}"/>
    <cellStyle name="Calculation 12 26 10 3" xfId="7826" xr:uid="{00000000-0005-0000-0000-0000B71D0000}"/>
    <cellStyle name="Calculation 12 26 10 3 2" xfId="7827" xr:uid="{00000000-0005-0000-0000-0000B81D0000}"/>
    <cellStyle name="Calculation 12 26 10 4" xfId="7828" xr:uid="{00000000-0005-0000-0000-0000B91D0000}"/>
    <cellStyle name="Calculation 12 26 10 5" xfId="7829" xr:uid="{00000000-0005-0000-0000-0000BA1D0000}"/>
    <cellStyle name="Calculation 12 26 11" xfId="7830" xr:uid="{00000000-0005-0000-0000-0000BB1D0000}"/>
    <cellStyle name="Calculation 12 26 11 2" xfId="7831" xr:uid="{00000000-0005-0000-0000-0000BC1D0000}"/>
    <cellStyle name="Calculation 12 26 11 2 2" xfId="7832" xr:uid="{00000000-0005-0000-0000-0000BD1D0000}"/>
    <cellStyle name="Calculation 12 26 11 2 3" xfId="7833" xr:uid="{00000000-0005-0000-0000-0000BE1D0000}"/>
    <cellStyle name="Calculation 12 26 11 3" xfId="7834" xr:uid="{00000000-0005-0000-0000-0000BF1D0000}"/>
    <cellStyle name="Calculation 12 26 11 3 2" xfId="7835" xr:uid="{00000000-0005-0000-0000-0000C01D0000}"/>
    <cellStyle name="Calculation 12 26 11 4" xfId="7836" xr:uid="{00000000-0005-0000-0000-0000C11D0000}"/>
    <cellStyle name="Calculation 12 26 11 5" xfId="7837" xr:uid="{00000000-0005-0000-0000-0000C21D0000}"/>
    <cellStyle name="Calculation 12 26 12" xfId="7838" xr:uid="{00000000-0005-0000-0000-0000C31D0000}"/>
    <cellStyle name="Calculation 12 26 12 2" xfId="7839" xr:uid="{00000000-0005-0000-0000-0000C41D0000}"/>
    <cellStyle name="Calculation 12 26 12 2 2" xfId="7840" xr:uid="{00000000-0005-0000-0000-0000C51D0000}"/>
    <cellStyle name="Calculation 12 26 12 2 3" xfId="7841" xr:uid="{00000000-0005-0000-0000-0000C61D0000}"/>
    <cellStyle name="Calculation 12 26 12 3" xfId="7842" xr:uid="{00000000-0005-0000-0000-0000C71D0000}"/>
    <cellStyle name="Calculation 12 26 12 3 2" xfId="7843" xr:uid="{00000000-0005-0000-0000-0000C81D0000}"/>
    <cellStyle name="Calculation 12 26 12 4" xfId="7844" xr:uid="{00000000-0005-0000-0000-0000C91D0000}"/>
    <cellStyle name="Calculation 12 26 12 5" xfId="7845" xr:uid="{00000000-0005-0000-0000-0000CA1D0000}"/>
    <cellStyle name="Calculation 12 26 13" xfId="7846" xr:uid="{00000000-0005-0000-0000-0000CB1D0000}"/>
    <cellStyle name="Calculation 12 26 13 2" xfId="7847" xr:uid="{00000000-0005-0000-0000-0000CC1D0000}"/>
    <cellStyle name="Calculation 12 26 13 2 2" xfId="7848" xr:uid="{00000000-0005-0000-0000-0000CD1D0000}"/>
    <cellStyle name="Calculation 12 26 13 2 3" xfId="7849" xr:uid="{00000000-0005-0000-0000-0000CE1D0000}"/>
    <cellStyle name="Calculation 12 26 13 3" xfId="7850" xr:uid="{00000000-0005-0000-0000-0000CF1D0000}"/>
    <cellStyle name="Calculation 12 26 13 3 2" xfId="7851" xr:uid="{00000000-0005-0000-0000-0000D01D0000}"/>
    <cellStyle name="Calculation 12 26 13 4" xfId="7852" xr:uid="{00000000-0005-0000-0000-0000D11D0000}"/>
    <cellStyle name="Calculation 12 26 13 5" xfId="7853" xr:uid="{00000000-0005-0000-0000-0000D21D0000}"/>
    <cellStyle name="Calculation 12 26 14" xfId="7854" xr:uid="{00000000-0005-0000-0000-0000D31D0000}"/>
    <cellStyle name="Calculation 12 26 14 2" xfId="7855" xr:uid="{00000000-0005-0000-0000-0000D41D0000}"/>
    <cellStyle name="Calculation 12 26 14 2 2" xfId="7856" xr:uid="{00000000-0005-0000-0000-0000D51D0000}"/>
    <cellStyle name="Calculation 12 26 14 2 3" xfId="7857" xr:uid="{00000000-0005-0000-0000-0000D61D0000}"/>
    <cellStyle name="Calculation 12 26 14 3" xfId="7858" xr:uid="{00000000-0005-0000-0000-0000D71D0000}"/>
    <cellStyle name="Calculation 12 26 14 3 2" xfId="7859" xr:uid="{00000000-0005-0000-0000-0000D81D0000}"/>
    <cellStyle name="Calculation 12 26 14 4" xfId="7860" xr:uid="{00000000-0005-0000-0000-0000D91D0000}"/>
    <cellStyle name="Calculation 12 26 14 5" xfId="7861" xr:uid="{00000000-0005-0000-0000-0000DA1D0000}"/>
    <cellStyle name="Calculation 12 26 15" xfId="7862" xr:uid="{00000000-0005-0000-0000-0000DB1D0000}"/>
    <cellStyle name="Calculation 12 26 15 2" xfId="7863" xr:uid="{00000000-0005-0000-0000-0000DC1D0000}"/>
    <cellStyle name="Calculation 12 26 15 2 2" xfId="7864" xr:uid="{00000000-0005-0000-0000-0000DD1D0000}"/>
    <cellStyle name="Calculation 12 26 15 2 3" xfId="7865" xr:uid="{00000000-0005-0000-0000-0000DE1D0000}"/>
    <cellStyle name="Calculation 12 26 15 3" xfId="7866" xr:uid="{00000000-0005-0000-0000-0000DF1D0000}"/>
    <cellStyle name="Calculation 12 26 15 3 2" xfId="7867" xr:uid="{00000000-0005-0000-0000-0000E01D0000}"/>
    <cellStyle name="Calculation 12 26 15 4" xfId="7868" xr:uid="{00000000-0005-0000-0000-0000E11D0000}"/>
    <cellStyle name="Calculation 12 26 15 5" xfId="7869" xr:uid="{00000000-0005-0000-0000-0000E21D0000}"/>
    <cellStyle name="Calculation 12 26 16" xfId="7870" xr:uid="{00000000-0005-0000-0000-0000E31D0000}"/>
    <cellStyle name="Calculation 12 26 16 2" xfId="7871" xr:uid="{00000000-0005-0000-0000-0000E41D0000}"/>
    <cellStyle name="Calculation 12 26 16 2 2" xfId="7872" xr:uid="{00000000-0005-0000-0000-0000E51D0000}"/>
    <cellStyle name="Calculation 12 26 16 2 3" xfId="7873" xr:uid="{00000000-0005-0000-0000-0000E61D0000}"/>
    <cellStyle name="Calculation 12 26 16 3" xfId="7874" xr:uid="{00000000-0005-0000-0000-0000E71D0000}"/>
    <cellStyle name="Calculation 12 26 16 3 2" xfId="7875" xr:uid="{00000000-0005-0000-0000-0000E81D0000}"/>
    <cellStyle name="Calculation 12 26 16 4" xfId="7876" xr:uid="{00000000-0005-0000-0000-0000E91D0000}"/>
    <cellStyle name="Calculation 12 26 16 5" xfId="7877" xr:uid="{00000000-0005-0000-0000-0000EA1D0000}"/>
    <cellStyle name="Calculation 12 26 17" xfId="7878" xr:uid="{00000000-0005-0000-0000-0000EB1D0000}"/>
    <cellStyle name="Calculation 12 26 17 2" xfId="7879" xr:uid="{00000000-0005-0000-0000-0000EC1D0000}"/>
    <cellStyle name="Calculation 12 26 17 2 2" xfId="7880" xr:uid="{00000000-0005-0000-0000-0000ED1D0000}"/>
    <cellStyle name="Calculation 12 26 17 2 3" xfId="7881" xr:uid="{00000000-0005-0000-0000-0000EE1D0000}"/>
    <cellStyle name="Calculation 12 26 17 3" xfId="7882" xr:uid="{00000000-0005-0000-0000-0000EF1D0000}"/>
    <cellStyle name="Calculation 12 26 17 3 2" xfId="7883" xr:uid="{00000000-0005-0000-0000-0000F01D0000}"/>
    <cellStyle name="Calculation 12 26 17 4" xfId="7884" xr:uid="{00000000-0005-0000-0000-0000F11D0000}"/>
    <cellStyle name="Calculation 12 26 17 5" xfId="7885" xr:uid="{00000000-0005-0000-0000-0000F21D0000}"/>
    <cellStyle name="Calculation 12 26 18" xfId="7886" xr:uid="{00000000-0005-0000-0000-0000F31D0000}"/>
    <cellStyle name="Calculation 12 26 18 2" xfId="7887" xr:uid="{00000000-0005-0000-0000-0000F41D0000}"/>
    <cellStyle name="Calculation 12 26 18 2 2" xfId="7888" xr:uid="{00000000-0005-0000-0000-0000F51D0000}"/>
    <cellStyle name="Calculation 12 26 18 2 3" xfId="7889" xr:uid="{00000000-0005-0000-0000-0000F61D0000}"/>
    <cellStyle name="Calculation 12 26 18 3" xfId="7890" xr:uid="{00000000-0005-0000-0000-0000F71D0000}"/>
    <cellStyle name="Calculation 12 26 18 3 2" xfId="7891" xr:uid="{00000000-0005-0000-0000-0000F81D0000}"/>
    <cellStyle name="Calculation 12 26 18 4" xfId="7892" xr:uid="{00000000-0005-0000-0000-0000F91D0000}"/>
    <cellStyle name="Calculation 12 26 18 5" xfId="7893" xr:uid="{00000000-0005-0000-0000-0000FA1D0000}"/>
    <cellStyle name="Calculation 12 26 19" xfId="7894" xr:uid="{00000000-0005-0000-0000-0000FB1D0000}"/>
    <cellStyle name="Calculation 12 26 19 2" xfId="7895" xr:uid="{00000000-0005-0000-0000-0000FC1D0000}"/>
    <cellStyle name="Calculation 12 26 19 2 2" xfId="7896" xr:uid="{00000000-0005-0000-0000-0000FD1D0000}"/>
    <cellStyle name="Calculation 12 26 19 2 3" xfId="7897" xr:uid="{00000000-0005-0000-0000-0000FE1D0000}"/>
    <cellStyle name="Calculation 12 26 19 3" xfId="7898" xr:uid="{00000000-0005-0000-0000-0000FF1D0000}"/>
    <cellStyle name="Calculation 12 26 19 3 2" xfId="7899" xr:uid="{00000000-0005-0000-0000-0000001E0000}"/>
    <cellStyle name="Calculation 12 26 19 4" xfId="7900" xr:uid="{00000000-0005-0000-0000-0000011E0000}"/>
    <cellStyle name="Calculation 12 26 19 5" xfId="7901" xr:uid="{00000000-0005-0000-0000-0000021E0000}"/>
    <cellStyle name="Calculation 12 26 2" xfId="7902" xr:uid="{00000000-0005-0000-0000-0000031E0000}"/>
    <cellStyle name="Calculation 12 26 2 2" xfId="7903" xr:uid="{00000000-0005-0000-0000-0000041E0000}"/>
    <cellStyle name="Calculation 12 26 2 2 2" xfId="7904" xr:uid="{00000000-0005-0000-0000-0000051E0000}"/>
    <cellStyle name="Calculation 12 26 2 2 3" xfId="7905" xr:uid="{00000000-0005-0000-0000-0000061E0000}"/>
    <cellStyle name="Calculation 12 26 2 3" xfId="7906" xr:uid="{00000000-0005-0000-0000-0000071E0000}"/>
    <cellStyle name="Calculation 12 26 2 3 2" xfId="7907" xr:uid="{00000000-0005-0000-0000-0000081E0000}"/>
    <cellStyle name="Calculation 12 26 2 4" xfId="7908" xr:uid="{00000000-0005-0000-0000-0000091E0000}"/>
    <cellStyle name="Calculation 12 26 2 5" xfId="7909" xr:uid="{00000000-0005-0000-0000-00000A1E0000}"/>
    <cellStyle name="Calculation 12 26 20" xfId="7910" xr:uid="{00000000-0005-0000-0000-00000B1E0000}"/>
    <cellStyle name="Calculation 12 26 20 2" xfId="7911" xr:uid="{00000000-0005-0000-0000-00000C1E0000}"/>
    <cellStyle name="Calculation 12 26 20 2 2" xfId="7912" xr:uid="{00000000-0005-0000-0000-00000D1E0000}"/>
    <cellStyle name="Calculation 12 26 20 2 3" xfId="7913" xr:uid="{00000000-0005-0000-0000-00000E1E0000}"/>
    <cellStyle name="Calculation 12 26 20 3" xfId="7914" xr:uid="{00000000-0005-0000-0000-00000F1E0000}"/>
    <cellStyle name="Calculation 12 26 20 4" xfId="7915" xr:uid="{00000000-0005-0000-0000-0000101E0000}"/>
    <cellStyle name="Calculation 12 26 20 5" xfId="7916" xr:uid="{00000000-0005-0000-0000-0000111E0000}"/>
    <cellStyle name="Calculation 12 26 21" xfId="7917" xr:uid="{00000000-0005-0000-0000-0000121E0000}"/>
    <cellStyle name="Calculation 12 26 21 2" xfId="7918" xr:uid="{00000000-0005-0000-0000-0000131E0000}"/>
    <cellStyle name="Calculation 12 26 22" xfId="7919" xr:uid="{00000000-0005-0000-0000-0000141E0000}"/>
    <cellStyle name="Calculation 12 26 22 2" xfId="7920" xr:uid="{00000000-0005-0000-0000-0000151E0000}"/>
    <cellStyle name="Calculation 12 26 3" xfId="7921" xr:uid="{00000000-0005-0000-0000-0000161E0000}"/>
    <cellStyle name="Calculation 12 26 3 2" xfId="7922" xr:uid="{00000000-0005-0000-0000-0000171E0000}"/>
    <cellStyle name="Calculation 12 26 3 2 2" xfId="7923" xr:uid="{00000000-0005-0000-0000-0000181E0000}"/>
    <cellStyle name="Calculation 12 26 3 2 3" xfId="7924" xr:uid="{00000000-0005-0000-0000-0000191E0000}"/>
    <cellStyle name="Calculation 12 26 3 3" xfId="7925" xr:uid="{00000000-0005-0000-0000-00001A1E0000}"/>
    <cellStyle name="Calculation 12 26 3 3 2" xfId="7926" xr:uid="{00000000-0005-0000-0000-00001B1E0000}"/>
    <cellStyle name="Calculation 12 26 3 4" xfId="7927" xr:uid="{00000000-0005-0000-0000-00001C1E0000}"/>
    <cellStyle name="Calculation 12 26 3 5" xfId="7928" xr:uid="{00000000-0005-0000-0000-00001D1E0000}"/>
    <cellStyle name="Calculation 12 26 4" xfId="7929" xr:uid="{00000000-0005-0000-0000-00001E1E0000}"/>
    <cellStyle name="Calculation 12 26 4 2" xfId="7930" xr:uid="{00000000-0005-0000-0000-00001F1E0000}"/>
    <cellStyle name="Calculation 12 26 4 2 2" xfId="7931" xr:uid="{00000000-0005-0000-0000-0000201E0000}"/>
    <cellStyle name="Calculation 12 26 4 2 3" xfId="7932" xr:uid="{00000000-0005-0000-0000-0000211E0000}"/>
    <cellStyle name="Calculation 12 26 4 3" xfId="7933" xr:uid="{00000000-0005-0000-0000-0000221E0000}"/>
    <cellStyle name="Calculation 12 26 4 3 2" xfId="7934" xr:uid="{00000000-0005-0000-0000-0000231E0000}"/>
    <cellStyle name="Calculation 12 26 4 4" xfId="7935" xr:uid="{00000000-0005-0000-0000-0000241E0000}"/>
    <cellStyle name="Calculation 12 26 4 5" xfId="7936" xr:uid="{00000000-0005-0000-0000-0000251E0000}"/>
    <cellStyle name="Calculation 12 26 5" xfId="7937" xr:uid="{00000000-0005-0000-0000-0000261E0000}"/>
    <cellStyle name="Calculation 12 26 5 2" xfId="7938" xr:uid="{00000000-0005-0000-0000-0000271E0000}"/>
    <cellStyle name="Calculation 12 26 5 2 2" xfId="7939" xr:uid="{00000000-0005-0000-0000-0000281E0000}"/>
    <cellStyle name="Calculation 12 26 5 2 3" xfId="7940" xr:uid="{00000000-0005-0000-0000-0000291E0000}"/>
    <cellStyle name="Calculation 12 26 5 3" xfId="7941" xr:uid="{00000000-0005-0000-0000-00002A1E0000}"/>
    <cellStyle name="Calculation 12 26 5 3 2" xfId="7942" xr:uid="{00000000-0005-0000-0000-00002B1E0000}"/>
    <cellStyle name="Calculation 12 26 5 4" xfId="7943" xr:uid="{00000000-0005-0000-0000-00002C1E0000}"/>
    <cellStyle name="Calculation 12 26 5 5" xfId="7944" xr:uid="{00000000-0005-0000-0000-00002D1E0000}"/>
    <cellStyle name="Calculation 12 26 6" xfId="7945" xr:uid="{00000000-0005-0000-0000-00002E1E0000}"/>
    <cellStyle name="Calculation 12 26 6 2" xfId="7946" xr:uid="{00000000-0005-0000-0000-00002F1E0000}"/>
    <cellStyle name="Calculation 12 26 6 2 2" xfId="7947" xr:uid="{00000000-0005-0000-0000-0000301E0000}"/>
    <cellStyle name="Calculation 12 26 6 2 3" xfId="7948" xr:uid="{00000000-0005-0000-0000-0000311E0000}"/>
    <cellStyle name="Calculation 12 26 6 3" xfId="7949" xr:uid="{00000000-0005-0000-0000-0000321E0000}"/>
    <cellStyle name="Calculation 12 26 6 3 2" xfId="7950" xr:uid="{00000000-0005-0000-0000-0000331E0000}"/>
    <cellStyle name="Calculation 12 26 6 4" xfId="7951" xr:uid="{00000000-0005-0000-0000-0000341E0000}"/>
    <cellStyle name="Calculation 12 26 6 5" xfId="7952" xr:uid="{00000000-0005-0000-0000-0000351E0000}"/>
    <cellStyle name="Calculation 12 26 7" xfId="7953" xr:uid="{00000000-0005-0000-0000-0000361E0000}"/>
    <cellStyle name="Calculation 12 26 7 2" xfId="7954" xr:uid="{00000000-0005-0000-0000-0000371E0000}"/>
    <cellStyle name="Calculation 12 26 7 2 2" xfId="7955" xr:uid="{00000000-0005-0000-0000-0000381E0000}"/>
    <cellStyle name="Calculation 12 26 7 2 3" xfId="7956" xr:uid="{00000000-0005-0000-0000-0000391E0000}"/>
    <cellStyle name="Calculation 12 26 7 3" xfId="7957" xr:uid="{00000000-0005-0000-0000-00003A1E0000}"/>
    <cellStyle name="Calculation 12 26 7 3 2" xfId="7958" xr:uid="{00000000-0005-0000-0000-00003B1E0000}"/>
    <cellStyle name="Calculation 12 26 7 4" xfId="7959" xr:uid="{00000000-0005-0000-0000-00003C1E0000}"/>
    <cellStyle name="Calculation 12 26 7 5" xfId="7960" xr:uid="{00000000-0005-0000-0000-00003D1E0000}"/>
    <cellStyle name="Calculation 12 26 8" xfId="7961" xr:uid="{00000000-0005-0000-0000-00003E1E0000}"/>
    <cellStyle name="Calculation 12 26 8 2" xfId="7962" xr:uid="{00000000-0005-0000-0000-00003F1E0000}"/>
    <cellStyle name="Calculation 12 26 8 2 2" xfId="7963" xr:uid="{00000000-0005-0000-0000-0000401E0000}"/>
    <cellStyle name="Calculation 12 26 8 2 3" xfId="7964" xr:uid="{00000000-0005-0000-0000-0000411E0000}"/>
    <cellStyle name="Calculation 12 26 8 3" xfId="7965" xr:uid="{00000000-0005-0000-0000-0000421E0000}"/>
    <cellStyle name="Calculation 12 26 8 3 2" xfId="7966" xr:uid="{00000000-0005-0000-0000-0000431E0000}"/>
    <cellStyle name="Calculation 12 26 8 4" xfId="7967" xr:uid="{00000000-0005-0000-0000-0000441E0000}"/>
    <cellStyle name="Calculation 12 26 8 5" xfId="7968" xr:uid="{00000000-0005-0000-0000-0000451E0000}"/>
    <cellStyle name="Calculation 12 26 9" xfId="7969" xr:uid="{00000000-0005-0000-0000-0000461E0000}"/>
    <cellStyle name="Calculation 12 26 9 2" xfId="7970" xr:uid="{00000000-0005-0000-0000-0000471E0000}"/>
    <cellStyle name="Calculation 12 26 9 2 2" xfId="7971" xr:uid="{00000000-0005-0000-0000-0000481E0000}"/>
    <cellStyle name="Calculation 12 26 9 2 3" xfId="7972" xr:uid="{00000000-0005-0000-0000-0000491E0000}"/>
    <cellStyle name="Calculation 12 26 9 3" xfId="7973" xr:uid="{00000000-0005-0000-0000-00004A1E0000}"/>
    <cellStyle name="Calculation 12 26 9 3 2" xfId="7974" xr:uid="{00000000-0005-0000-0000-00004B1E0000}"/>
    <cellStyle name="Calculation 12 26 9 4" xfId="7975" xr:uid="{00000000-0005-0000-0000-00004C1E0000}"/>
    <cellStyle name="Calculation 12 26 9 5" xfId="7976" xr:uid="{00000000-0005-0000-0000-00004D1E0000}"/>
    <cellStyle name="Calculation 12 27" xfId="7977" xr:uid="{00000000-0005-0000-0000-00004E1E0000}"/>
    <cellStyle name="Calculation 12 27 10" xfId="7978" xr:uid="{00000000-0005-0000-0000-00004F1E0000}"/>
    <cellStyle name="Calculation 12 27 10 2" xfId="7979" xr:uid="{00000000-0005-0000-0000-0000501E0000}"/>
    <cellStyle name="Calculation 12 27 10 2 2" xfId="7980" xr:uid="{00000000-0005-0000-0000-0000511E0000}"/>
    <cellStyle name="Calculation 12 27 10 2 3" xfId="7981" xr:uid="{00000000-0005-0000-0000-0000521E0000}"/>
    <cellStyle name="Calculation 12 27 10 3" xfId="7982" xr:uid="{00000000-0005-0000-0000-0000531E0000}"/>
    <cellStyle name="Calculation 12 27 10 3 2" xfId="7983" xr:uid="{00000000-0005-0000-0000-0000541E0000}"/>
    <cellStyle name="Calculation 12 27 10 4" xfId="7984" xr:uid="{00000000-0005-0000-0000-0000551E0000}"/>
    <cellStyle name="Calculation 12 27 10 5" xfId="7985" xr:uid="{00000000-0005-0000-0000-0000561E0000}"/>
    <cellStyle name="Calculation 12 27 11" xfId="7986" xr:uid="{00000000-0005-0000-0000-0000571E0000}"/>
    <cellStyle name="Calculation 12 27 11 2" xfId="7987" xr:uid="{00000000-0005-0000-0000-0000581E0000}"/>
    <cellStyle name="Calculation 12 27 11 2 2" xfId="7988" xr:uid="{00000000-0005-0000-0000-0000591E0000}"/>
    <cellStyle name="Calculation 12 27 11 2 3" xfId="7989" xr:uid="{00000000-0005-0000-0000-00005A1E0000}"/>
    <cellStyle name="Calculation 12 27 11 3" xfId="7990" xr:uid="{00000000-0005-0000-0000-00005B1E0000}"/>
    <cellStyle name="Calculation 12 27 11 3 2" xfId="7991" xr:uid="{00000000-0005-0000-0000-00005C1E0000}"/>
    <cellStyle name="Calculation 12 27 11 4" xfId="7992" xr:uid="{00000000-0005-0000-0000-00005D1E0000}"/>
    <cellStyle name="Calculation 12 27 11 5" xfId="7993" xr:uid="{00000000-0005-0000-0000-00005E1E0000}"/>
    <cellStyle name="Calculation 12 27 12" xfId="7994" xr:uid="{00000000-0005-0000-0000-00005F1E0000}"/>
    <cellStyle name="Calculation 12 27 12 2" xfId="7995" xr:uid="{00000000-0005-0000-0000-0000601E0000}"/>
    <cellStyle name="Calculation 12 27 12 2 2" xfId="7996" xr:uid="{00000000-0005-0000-0000-0000611E0000}"/>
    <cellStyle name="Calculation 12 27 12 2 3" xfId="7997" xr:uid="{00000000-0005-0000-0000-0000621E0000}"/>
    <cellStyle name="Calculation 12 27 12 3" xfId="7998" xr:uid="{00000000-0005-0000-0000-0000631E0000}"/>
    <cellStyle name="Calculation 12 27 12 3 2" xfId="7999" xr:uid="{00000000-0005-0000-0000-0000641E0000}"/>
    <cellStyle name="Calculation 12 27 12 4" xfId="8000" xr:uid="{00000000-0005-0000-0000-0000651E0000}"/>
    <cellStyle name="Calculation 12 27 12 5" xfId="8001" xr:uid="{00000000-0005-0000-0000-0000661E0000}"/>
    <cellStyle name="Calculation 12 27 13" xfId="8002" xr:uid="{00000000-0005-0000-0000-0000671E0000}"/>
    <cellStyle name="Calculation 12 27 13 2" xfId="8003" xr:uid="{00000000-0005-0000-0000-0000681E0000}"/>
    <cellStyle name="Calculation 12 27 13 2 2" xfId="8004" xr:uid="{00000000-0005-0000-0000-0000691E0000}"/>
    <cellStyle name="Calculation 12 27 13 2 3" xfId="8005" xr:uid="{00000000-0005-0000-0000-00006A1E0000}"/>
    <cellStyle name="Calculation 12 27 13 3" xfId="8006" xr:uid="{00000000-0005-0000-0000-00006B1E0000}"/>
    <cellStyle name="Calculation 12 27 13 3 2" xfId="8007" xr:uid="{00000000-0005-0000-0000-00006C1E0000}"/>
    <cellStyle name="Calculation 12 27 13 4" xfId="8008" xr:uid="{00000000-0005-0000-0000-00006D1E0000}"/>
    <cellStyle name="Calculation 12 27 13 5" xfId="8009" xr:uid="{00000000-0005-0000-0000-00006E1E0000}"/>
    <cellStyle name="Calculation 12 27 14" xfId="8010" xr:uid="{00000000-0005-0000-0000-00006F1E0000}"/>
    <cellStyle name="Calculation 12 27 14 2" xfId="8011" xr:uid="{00000000-0005-0000-0000-0000701E0000}"/>
    <cellStyle name="Calculation 12 27 14 2 2" xfId="8012" xr:uid="{00000000-0005-0000-0000-0000711E0000}"/>
    <cellStyle name="Calculation 12 27 14 2 3" xfId="8013" xr:uid="{00000000-0005-0000-0000-0000721E0000}"/>
    <cellStyle name="Calculation 12 27 14 3" xfId="8014" xr:uid="{00000000-0005-0000-0000-0000731E0000}"/>
    <cellStyle name="Calculation 12 27 14 3 2" xfId="8015" xr:uid="{00000000-0005-0000-0000-0000741E0000}"/>
    <cellStyle name="Calculation 12 27 14 4" xfId="8016" xr:uid="{00000000-0005-0000-0000-0000751E0000}"/>
    <cellStyle name="Calculation 12 27 14 5" xfId="8017" xr:uid="{00000000-0005-0000-0000-0000761E0000}"/>
    <cellStyle name="Calculation 12 27 15" xfId="8018" xr:uid="{00000000-0005-0000-0000-0000771E0000}"/>
    <cellStyle name="Calculation 12 27 15 2" xfId="8019" xr:uid="{00000000-0005-0000-0000-0000781E0000}"/>
    <cellStyle name="Calculation 12 27 15 2 2" xfId="8020" xr:uid="{00000000-0005-0000-0000-0000791E0000}"/>
    <cellStyle name="Calculation 12 27 15 2 3" xfId="8021" xr:uid="{00000000-0005-0000-0000-00007A1E0000}"/>
    <cellStyle name="Calculation 12 27 15 3" xfId="8022" xr:uid="{00000000-0005-0000-0000-00007B1E0000}"/>
    <cellStyle name="Calculation 12 27 15 3 2" xfId="8023" xr:uid="{00000000-0005-0000-0000-00007C1E0000}"/>
    <cellStyle name="Calculation 12 27 15 4" xfId="8024" xr:uid="{00000000-0005-0000-0000-00007D1E0000}"/>
    <cellStyle name="Calculation 12 27 15 5" xfId="8025" xr:uid="{00000000-0005-0000-0000-00007E1E0000}"/>
    <cellStyle name="Calculation 12 27 16" xfId="8026" xr:uid="{00000000-0005-0000-0000-00007F1E0000}"/>
    <cellStyle name="Calculation 12 27 16 2" xfId="8027" xr:uid="{00000000-0005-0000-0000-0000801E0000}"/>
    <cellStyle name="Calculation 12 27 16 2 2" xfId="8028" xr:uid="{00000000-0005-0000-0000-0000811E0000}"/>
    <cellStyle name="Calculation 12 27 16 2 3" xfId="8029" xr:uid="{00000000-0005-0000-0000-0000821E0000}"/>
    <cellStyle name="Calculation 12 27 16 3" xfId="8030" xr:uid="{00000000-0005-0000-0000-0000831E0000}"/>
    <cellStyle name="Calculation 12 27 16 3 2" xfId="8031" xr:uid="{00000000-0005-0000-0000-0000841E0000}"/>
    <cellStyle name="Calculation 12 27 16 4" xfId="8032" xr:uid="{00000000-0005-0000-0000-0000851E0000}"/>
    <cellStyle name="Calculation 12 27 16 5" xfId="8033" xr:uid="{00000000-0005-0000-0000-0000861E0000}"/>
    <cellStyle name="Calculation 12 27 17" xfId="8034" xr:uid="{00000000-0005-0000-0000-0000871E0000}"/>
    <cellStyle name="Calculation 12 27 17 2" xfId="8035" xr:uid="{00000000-0005-0000-0000-0000881E0000}"/>
    <cellStyle name="Calculation 12 27 17 2 2" xfId="8036" xr:uid="{00000000-0005-0000-0000-0000891E0000}"/>
    <cellStyle name="Calculation 12 27 17 2 3" xfId="8037" xr:uid="{00000000-0005-0000-0000-00008A1E0000}"/>
    <cellStyle name="Calculation 12 27 17 3" xfId="8038" xr:uid="{00000000-0005-0000-0000-00008B1E0000}"/>
    <cellStyle name="Calculation 12 27 17 3 2" xfId="8039" xr:uid="{00000000-0005-0000-0000-00008C1E0000}"/>
    <cellStyle name="Calculation 12 27 17 4" xfId="8040" xr:uid="{00000000-0005-0000-0000-00008D1E0000}"/>
    <cellStyle name="Calculation 12 27 17 5" xfId="8041" xr:uid="{00000000-0005-0000-0000-00008E1E0000}"/>
    <cellStyle name="Calculation 12 27 18" xfId="8042" xr:uid="{00000000-0005-0000-0000-00008F1E0000}"/>
    <cellStyle name="Calculation 12 27 18 2" xfId="8043" xr:uid="{00000000-0005-0000-0000-0000901E0000}"/>
    <cellStyle name="Calculation 12 27 18 2 2" xfId="8044" xr:uid="{00000000-0005-0000-0000-0000911E0000}"/>
    <cellStyle name="Calculation 12 27 18 2 3" xfId="8045" xr:uid="{00000000-0005-0000-0000-0000921E0000}"/>
    <cellStyle name="Calculation 12 27 18 3" xfId="8046" xr:uid="{00000000-0005-0000-0000-0000931E0000}"/>
    <cellStyle name="Calculation 12 27 18 3 2" xfId="8047" xr:uid="{00000000-0005-0000-0000-0000941E0000}"/>
    <cellStyle name="Calculation 12 27 18 4" xfId="8048" xr:uid="{00000000-0005-0000-0000-0000951E0000}"/>
    <cellStyle name="Calculation 12 27 18 5" xfId="8049" xr:uid="{00000000-0005-0000-0000-0000961E0000}"/>
    <cellStyle name="Calculation 12 27 19" xfId="8050" xr:uid="{00000000-0005-0000-0000-0000971E0000}"/>
    <cellStyle name="Calculation 12 27 19 2" xfId="8051" xr:uid="{00000000-0005-0000-0000-0000981E0000}"/>
    <cellStyle name="Calculation 12 27 19 2 2" xfId="8052" xr:uid="{00000000-0005-0000-0000-0000991E0000}"/>
    <cellStyle name="Calculation 12 27 19 2 3" xfId="8053" xr:uid="{00000000-0005-0000-0000-00009A1E0000}"/>
    <cellStyle name="Calculation 12 27 19 3" xfId="8054" xr:uid="{00000000-0005-0000-0000-00009B1E0000}"/>
    <cellStyle name="Calculation 12 27 19 3 2" xfId="8055" xr:uid="{00000000-0005-0000-0000-00009C1E0000}"/>
    <cellStyle name="Calculation 12 27 19 4" xfId="8056" xr:uid="{00000000-0005-0000-0000-00009D1E0000}"/>
    <cellStyle name="Calculation 12 27 19 5" xfId="8057" xr:uid="{00000000-0005-0000-0000-00009E1E0000}"/>
    <cellStyle name="Calculation 12 27 2" xfId="8058" xr:uid="{00000000-0005-0000-0000-00009F1E0000}"/>
    <cellStyle name="Calculation 12 27 2 2" xfId="8059" xr:uid="{00000000-0005-0000-0000-0000A01E0000}"/>
    <cellStyle name="Calculation 12 27 2 2 2" xfId="8060" xr:uid="{00000000-0005-0000-0000-0000A11E0000}"/>
    <cellStyle name="Calculation 12 27 2 2 3" xfId="8061" xr:uid="{00000000-0005-0000-0000-0000A21E0000}"/>
    <cellStyle name="Calculation 12 27 2 3" xfId="8062" xr:uid="{00000000-0005-0000-0000-0000A31E0000}"/>
    <cellStyle name="Calculation 12 27 2 3 2" xfId="8063" xr:uid="{00000000-0005-0000-0000-0000A41E0000}"/>
    <cellStyle name="Calculation 12 27 2 4" xfId="8064" xr:uid="{00000000-0005-0000-0000-0000A51E0000}"/>
    <cellStyle name="Calculation 12 27 2 5" xfId="8065" xr:uid="{00000000-0005-0000-0000-0000A61E0000}"/>
    <cellStyle name="Calculation 12 27 20" xfId="8066" xr:uid="{00000000-0005-0000-0000-0000A71E0000}"/>
    <cellStyle name="Calculation 12 27 20 2" xfId="8067" xr:uid="{00000000-0005-0000-0000-0000A81E0000}"/>
    <cellStyle name="Calculation 12 27 20 2 2" xfId="8068" xr:uid="{00000000-0005-0000-0000-0000A91E0000}"/>
    <cellStyle name="Calculation 12 27 20 2 3" xfId="8069" xr:uid="{00000000-0005-0000-0000-0000AA1E0000}"/>
    <cellStyle name="Calculation 12 27 20 3" xfId="8070" xr:uid="{00000000-0005-0000-0000-0000AB1E0000}"/>
    <cellStyle name="Calculation 12 27 20 4" xfId="8071" xr:uid="{00000000-0005-0000-0000-0000AC1E0000}"/>
    <cellStyle name="Calculation 12 27 20 5" xfId="8072" xr:uid="{00000000-0005-0000-0000-0000AD1E0000}"/>
    <cellStyle name="Calculation 12 27 21" xfId="8073" xr:uid="{00000000-0005-0000-0000-0000AE1E0000}"/>
    <cellStyle name="Calculation 12 27 21 2" xfId="8074" xr:uid="{00000000-0005-0000-0000-0000AF1E0000}"/>
    <cellStyle name="Calculation 12 27 22" xfId="8075" xr:uid="{00000000-0005-0000-0000-0000B01E0000}"/>
    <cellStyle name="Calculation 12 27 22 2" xfId="8076" xr:uid="{00000000-0005-0000-0000-0000B11E0000}"/>
    <cellStyle name="Calculation 12 27 3" xfId="8077" xr:uid="{00000000-0005-0000-0000-0000B21E0000}"/>
    <cellStyle name="Calculation 12 27 3 2" xfId="8078" xr:uid="{00000000-0005-0000-0000-0000B31E0000}"/>
    <cellStyle name="Calculation 12 27 3 2 2" xfId="8079" xr:uid="{00000000-0005-0000-0000-0000B41E0000}"/>
    <cellStyle name="Calculation 12 27 3 2 3" xfId="8080" xr:uid="{00000000-0005-0000-0000-0000B51E0000}"/>
    <cellStyle name="Calculation 12 27 3 3" xfId="8081" xr:uid="{00000000-0005-0000-0000-0000B61E0000}"/>
    <cellStyle name="Calculation 12 27 3 3 2" xfId="8082" xr:uid="{00000000-0005-0000-0000-0000B71E0000}"/>
    <cellStyle name="Calculation 12 27 3 4" xfId="8083" xr:uid="{00000000-0005-0000-0000-0000B81E0000}"/>
    <cellStyle name="Calculation 12 27 3 5" xfId="8084" xr:uid="{00000000-0005-0000-0000-0000B91E0000}"/>
    <cellStyle name="Calculation 12 27 4" xfId="8085" xr:uid="{00000000-0005-0000-0000-0000BA1E0000}"/>
    <cellStyle name="Calculation 12 27 4 2" xfId="8086" xr:uid="{00000000-0005-0000-0000-0000BB1E0000}"/>
    <cellStyle name="Calculation 12 27 4 2 2" xfId="8087" xr:uid="{00000000-0005-0000-0000-0000BC1E0000}"/>
    <cellStyle name="Calculation 12 27 4 2 3" xfId="8088" xr:uid="{00000000-0005-0000-0000-0000BD1E0000}"/>
    <cellStyle name="Calculation 12 27 4 3" xfId="8089" xr:uid="{00000000-0005-0000-0000-0000BE1E0000}"/>
    <cellStyle name="Calculation 12 27 4 3 2" xfId="8090" xr:uid="{00000000-0005-0000-0000-0000BF1E0000}"/>
    <cellStyle name="Calculation 12 27 4 4" xfId="8091" xr:uid="{00000000-0005-0000-0000-0000C01E0000}"/>
    <cellStyle name="Calculation 12 27 4 5" xfId="8092" xr:uid="{00000000-0005-0000-0000-0000C11E0000}"/>
    <cellStyle name="Calculation 12 27 5" xfId="8093" xr:uid="{00000000-0005-0000-0000-0000C21E0000}"/>
    <cellStyle name="Calculation 12 27 5 2" xfId="8094" xr:uid="{00000000-0005-0000-0000-0000C31E0000}"/>
    <cellStyle name="Calculation 12 27 5 2 2" xfId="8095" xr:uid="{00000000-0005-0000-0000-0000C41E0000}"/>
    <cellStyle name="Calculation 12 27 5 2 3" xfId="8096" xr:uid="{00000000-0005-0000-0000-0000C51E0000}"/>
    <cellStyle name="Calculation 12 27 5 3" xfId="8097" xr:uid="{00000000-0005-0000-0000-0000C61E0000}"/>
    <cellStyle name="Calculation 12 27 5 3 2" xfId="8098" xr:uid="{00000000-0005-0000-0000-0000C71E0000}"/>
    <cellStyle name="Calculation 12 27 5 4" xfId="8099" xr:uid="{00000000-0005-0000-0000-0000C81E0000}"/>
    <cellStyle name="Calculation 12 27 5 5" xfId="8100" xr:uid="{00000000-0005-0000-0000-0000C91E0000}"/>
    <cellStyle name="Calculation 12 27 6" xfId="8101" xr:uid="{00000000-0005-0000-0000-0000CA1E0000}"/>
    <cellStyle name="Calculation 12 27 6 2" xfId="8102" xr:uid="{00000000-0005-0000-0000-0000CB1E0000}"/>
    <cellStyle name="Calculation 12 27 6 2 2" xfId="8103" xr:uid="{00000000-0005-0000-0000-0000CC1E0000}"/>
    <cellStyle name="Calculation 12 27 6 2 3" xfId="8104" xr:uid="{00000000-0005-0000-0000-0000CD1E0000}"/>
    <cellStyle name="Calculation 12 27 6 3" xfId="8105" xr:uid="{00000000-0005-0000-0000-0000CE1E0000}"/>
    <cellStyle name="Calculation 12 27 6 3 2" xfId="8106" xr:uid="{00000000-0005-0000-0000-0000CF1E0000}"/>
    <cellStyle name="Calculation 12 27 6 4" xfId="8107" xr:uid="{00000000-0005-0000-0000-0000D01E0000}"/>
    <cellStyle name="Calculation 12 27 6 5" xfId="8108" xr:uid="{00000000-0005-0000-0000-0000D11E0000}"/>
    <cellStyle name="Calculation 12 27 7" xfId="8109" xr:uid="{00000000-0005-0000-0000-0000D21E0000}"/>
    <cellStyle name="Calculation 12 27 7 2" xfId="8110" xr:uid="{00000000-0005-0000-0000-0000D31E0000}"/>
    <cellStyle name="Calculation 12 27 7 2 2" xfId="8111" xr:uid="{00000000-0005-0000-0000-0000D41E0000}"/>
    <cellStyle name="Calculation 12 27 7 2 3" xfId="8112" xr:uid="{00000000-0005-0000-0000-0000D51E0000}"/>
    <cellStyle name="Calculation 12 27 7 3" xfId="8113" xr:uid="{00000000-0005-0000-0000-0000D61E0000}"/>
    <cellStyle name="Calculation 12 27 7 3 2" xfId="8114" xr:uid="{00000000-0005-0000-0000-0000D71E0000}"/>
    <cellStyle name="Calculation 12 27 7 4" xfId="8115" xr:uid="{00000000-0005-0000-0000-0000D81E0000}"/>
    <cellStyle name="Calculation 12 27 7 5" xfId="8116" xr:uid="{00000000-0005-0000-0000-0000D91E0000}"/>
    <cellStyle name="Calculation 12 27 8" xfId="8117" xr:uid="{00000000-0005-0000-0000-0000DA1E0000}"/>
    <cellStyle name="Calculation 12 27 8 2" xfId="8118" xr:uid="{00000000-0005-0000-0000-0000DB1E0000}"/>
    <cellStyle name="Calculation 12 27 8 2 2" xfId="8119" xr:uid="{00000000-0005-0000-0000-0000DC1E0000}"/>
    <cellStyle name="Calculation 12 27 8 2 3" xfId="8120" xr:uid="{00000000-0005-0000-0000-0000DD1E0000}"/>
    <cellStyle name="Calculation 12 27 8 3" xfId="8121" xr:uid="{00000000-0005-0000-0000-0000DE1E0000}"/>
    <cellStyle name="Calculation 12 27 8 3 2" xfId="8122" xr:uid="{00000000-0005-0000-0000-0000DF1E0000}"/>
    <cellStyle name="Calculation 12 27 8 4" xfId="8123" xr:uid="{00000000-0005-0000-0000-0000E01E0000}"/>
    <cellStyle name="Calculation 12 27 8 5" xfId="8124" xr:uid="{00000000-0005-0000-0000-0000E11E0000}"/>
    <cellStyle name="Calculation 12 27 9" xfId="8125" xr:uid="{00000000-0005-0000-0000-0000E21E0000}"/>
    <cellStyle name="Calculation 12 27 9 2" xfId="8126" xr:uid="{00000000-0005-0000-0000-0000E31E0000}"/>
    <cellStyle name="Calculation 12 27 9 2 2" xfId="8127" xr:uid="{00000000-0005-0000-0000-0000E41E0000}"/>
    <cellStyle name="Calculation 12 27 9 2 3" xfId="8128" xr:uid="{00000000-0005-0000-0000-0000E51E0000}"/>
    <cellStyle name="Calculation 12 27 9 3" xfId="8129" xr:uid="{00000000-0005-0000-0000-0000E61E0000}"/>
    <cellStyle name="Calculation 12 27 9 3 2" xfId="8130" xr:uid="{00000000-0005-0000-0000-0000E71E0000}"/>
    <cellStyle name="Calculation 12 27 9 4" xfId="8131" xr:uid="{00000000-0005-0000-0000-0000E81E0000}"/>
    <cellStyle name="Calculation 12 27 9 5" xfId="8132" xr:uid="{00000000-0005-0000-0000-0000E91E0000}"/>
    <cellStyle name="Calculation 12 28" xfId="8133" xr:uid="{00000000-0005-0000-0000-0000EA1E0000}"/>
    <cellStyle name="Calculation 12 28 10" xfId="8134" xr:uid="{00000000-0005-0000-0000-0000EB1E0000}"/>
    <cellStyle name="Calculation 12 28 10 2" xfId="8135" xr:uid="{00000000-0005-0000-0000-0000EC1E0000}"/>
    <cellStyle name="Calculation 12 28 10 2 2" xfId="8136" xr:uid="{00000000-0005-0000-0000-0000ED1E0000}"/>
    <cellStyle name="Calculation 12 28 10 2 3" xfId="8137" xr:uid="{00000000-0005-0000-0000-0000EE1E0000}"/>
    <cellStyle name="Calculation 12 28 10 3" xfId="8138" xr:uid="{00000000-0005-0000-0000-0000EF1E0000}"/>
    <cellStyle name="Calculation 12 28 10 3 2" xfId="8139" xr:uid="{00000000-0005-0000-0000-0000F01E0000}"/>
    <cellStyle name="Calculation 12 28 10 4" xfId="8140" xr:uid="{00000000-0005-0000-0000-0000F11E0000}"/>
    <cellStyle name="Calculation 12 28 10 5" xfId="8141" xr:uid="{00000000-0005-0000-0000-0000F21E0000}"/>
    <cellStyle name="Calculation 12 28 11" xfId="8142" xr:uid="{00000000-0005-0000-0000-0000F31E0000}"/>
    <cellStyle name="Calculation 12 28 11 2" xfId="8143" xr:uid="{00000000-0005-0000-0000-0000F41E0000}"/>
    <cellStyle name="Calculation 12 28 11 2 2" xfId="8144" xr:uid="{00000000-0005-0000-0000-0000F51E0000}"/>
    <cellStyle name="Calculation 12 28 11 2 3" xfId="8145" xr:uid="{00000000-0005-0000-0000-0000F61E0000}"/>
    <cellStyle name="Calculation 12 28 11 3" xfId="8146" xr:uid="{00000000-0005-0000-0000-0000F71E0000}"/>
    <cellStyle name="Calculation 12 28 11 3 2" xfId="8147" xr:uid="{00000000-0005-0000-0000-0000F81E0000}"/>
    <cellStyle name="Calculation 12 28 11 4" xfId="8148" xr:uid="{00000000-0005-0000-0000-0000F91E0000}"/>
    <cellStyle name="Calculation 12 28 11 5" xfId="8149" xr:uid="{00000000-0005-0000-0000-0000FA1E0000}"/>
    <cellStyle name="Calculation 12 28 12" xfId="8150" xr:uid="{00000000-0005-0000-0000-0000FB1E0000}"/>
    <cellStyle name="Calculation 12 28 12 2" xfId="8151" xr:uid="{00000000-0005-0000-0000-0000FC1E0000}"/>
    <cellStyle name="Calculation 12 28 12 2 2" xfId="8152" xr:uid="{00000000-0005-0000-0000-0000FD1E0000}"/>
    <cellStyle name="Calculation 12 28 12 2 3" xfId="8153" xr:uid="{00000000-0005-0000-0000-0000FE1E0000}"/>
    <cellStyle name="Calculation 12 28 12 3" xfId="8154" xr:uid="{00000000-0005-0000-0000-0000FF1E0000}"/>
    <cellStyle name="Calculation 12 28 12 3 2" xfId="8155" xr:uid="{00000000-0005-0000-0000-0000001F0000}"/>
    <cellStyle name="Calculation 12 28 12 4" xfId="8156" xr:uid="{00000000-0005-0000-0000-0000011F0000}"/>
    <cellStyle name="Calculation 12 28 12 5" xfId="8157" xr:uid="{00000000-0005-0000-0000-0000021F0000}"/>
    <cellStyle name="Calculation 12 28 13" xfId="8158" xr:uid="{00000000-0005-0000-0000-0000031F0000}"/>
    <cellStyle name="Calculation 12 28 13 2" xfId="8159" xr:uid="{00000000-0005-0000-0000-0000041F0000}"/>
    <cellStyle name="Calculation 12 28 13 2 2" xfId="8160" xr:uid="{00000000-0005-0000-0000-0000051F0000}"/>
    <cellStyle name="Calculation 12 28 13 2 3" xfId="8161" xr:uid="{00000000-0005-0000-0000-0000061F0000}"/>
    <cellStyle name="Calculation 12 28 13 3" xfId="8162" xr:uid="{00000000-0005-0000-0000-0000071F0000}"/>
    <cellStyle name="Calculation 12 28 13 3 2" xfId="8163" xr:uid="{00000000-0005-0000-0000-0000081F0000}"/>
    <cellStyle name="Calculation 12 28 13 4" xfId="8164" xr:uid="{00000000-0005-0000-0000-0000091F0000}"/>
    <cellStyle name="Calculation 12 28 13 5" xfId="8165" xr:uid="{00000000-0005-0000-0000-00000A1F0000}"/>
    <cellStyle name="Calculation 12 28 14" xfId="8166" xr:uid="{00000000-0005-0000-0000-00000B1F0000}"/>
    <cellStyle name="Calculation 12 28 14 2" xfId="8167" xr:uid="{00000000-0005-0000-0000-00000C1F0000}"/>
    <cellStyle name="Calculation 12 28 14 2 2" xfId="8168" xr:uid="{00000000-0005-0000-0000-00000D1F0000}"/>
    <cellStyle name="Calculation 12 28 14 2 3" xfId="8169" xr:uid="{00000000-0005-0000-0000-00000E1F0000}"/>
    <cellStyle name="Calculation 12 28 14 3" xfId="8170" xr:uid="{00000000-0005-0000-0000-00000F1F0000}"/>
    <cellStyle name="Calculation 12 28 14 3 2" xfId="8171" xr:uid="{00000000-0005-0000-0000-0000101F0000}"/>
    <cellStyle name="Calculation 12 28 14 4" xfId="8172" xr:uid="{00000000-0005-0000-0000-0000111F0000}"/>
    <cellStyle name="Calculation 12 28 14 5" xfId="8173" xr:uid="{00000000-0005-0000-0000-0000121F0000}"/>
    <cellStyle name="Calculation 12 28 15" xfId="8174" xr:uid="{00000000-0005-0000-0000-0000131F0000}"/>
    <cellStyle name="Calculation 12 28 15 2" xfId="8175" xr:uid="{00000000-0005-0000-0000-0000141F0000}"/>
    <cellStyle name="Calculation 12 28 15 2 2" xfId="8176" xr:uid="{00000000-0005-0000-0000-0000151F0000}"/>
    <cellStyle name="Calculation 12 28 15 2 3" xfId="8177" xr:uid="{00000000-0005-0000-0000-0000161F0000}"/>
    <cellStyle name="Calculation 12 28 15 3" xfId="8178" xr:uid="{00000000-0005-0000-0000-0000171F0000}"/>
    <cellStyle name="Calculation 12 28 15 3 2" xfId="8179" xr:uid="{00000000-0005-0000-0000-0000181F0000}"/>
    <cellStyle name="Calculation 12 28 15 4" xfId="8180" xr:uid="{00000000-0005-0000-0000-0000191F0000}"/>
    <cellStyle name="Calculation 12 28 15 5" xfId="8181" xr:uid="{00000000-0005-0000-0000-00001A1F0000}"/>
    <cellStyle name="Calculation 12 28 16" xfId="8182" xr:uid="{00000000-0005-0000-0000-00001B1F0000}"/>
    <cellStyle name="Calculation 12 28 16 2" xfId="8183" xr:uid="{00000000-0005-0000-0000-00001C1F0000}"/>
    <cellStyle name="Calculation 12 28 16 2 2" xfId="8184" xr:uid="{00000000-0005-0000-0000-00001D1F0000}"/>
    <cellStyle name="Calculation 12 28 16 2 3" xfId="8185" xr:uid="{00000000-0005-0000-0000-00001E1F0000}"/>
    <cellStyle name="Calculation 12 28 16 3" xfId="8186" xr:uid="{00000000-0005-0000-0000-00001F1F0000}"/>
    <cellStyle name="Calculation 12 28 16 3 2" xfId="8187" xr:uid="{00000000-0005-0000-0000-0000201F0000}"/>
    <cellStyle name="Calculation 12 28 16 4" xfId="8188" xr:uid="{00000000-0005-0000-0000-0000211F0000}"/>
    <cellStyle name="Calculation 12 28 16 5" xfId="8189" xr:uid="{00000000-0005-0000-0000-0000221F0000}"/>
    <cellStyle name="Calculation 12 28 17" xfId="8190" xr:uid="{00000000-0005-0000-0000-0000231F0000}"/>
    <cellStyle name="Calculation 12 28 17 2" xfId="8191" xr:uid="{00000000-0005-0000-0000-0000241F0000}"/>
    <cellStyle name="Calculation 12 28 17 2 2" xfId="8192" xr:uid="{00000000-0005-0000-0000-0000251F0000}"/>
    <cellStyle name="Calculation 12 28 17 2 3" xfId="8193" xr:uid="{00000000-0005-0000-0000-0000261F0000}"/>
    <cellStyle name="Calculation 12 28 17 3" xfId="8194" xr:uid="{00000000-0005-0000-0000-0000271F0000}"/>
    <cellStyle name="Calculation 12 28 17 3 2" xfId="8195" xr:uid="{00000000-0005-0000-0000-0000281F0000}"/>
    <cellStyle name="Calculation 12 28 17 4" xfId="8196" xr:uid="{00000000-0005-0000-0000-0000291F0000}"/>
    <cellStyle name="Calculation 12 28 17 5" xfId="8197" xr:uid="{00000000-0005-0000-0000-00002A1F0000}"/>
    <cellStyle name="Calculation 12 28 18" xfId="8198" xr:uid="{00000000-0005-0000-0000-00002B1F0000}"/>
    <cellStyle name="Calculation 12 28 18 2" xfId="8199" xr:uid="{00000000-0005-0000-0000-00002C1F0000}"/>
    <cellStyle name="Calculation 12 28 18 2 2" xfId="8200" xr:uid="{00000000-0005-0000-0000-00002D1F0000}"/>
    <cellStyle name="Calculation 12 28 18 2 3" xfId="8201" xr:uid="{00000000-0005-0000-0000-00002E1F0000}"/>
    <cellStyle name="Calculation 12 28 18 3" xfId="8202" xr:uid="{00000000-0005-0000-0000-00002F1F0000}"/>
    <cellStyle name="Calculation 12 28 18 3 2" xfId="8203" xr:uid="{00000000-0005-0000-0000-0000301F0000}"/>
    <cellStyle name="Calculation 12 28 18 4" xfId="8204" xr:uid="{00000000-0005-0000-0000-0000311F0000}"/>
    <cellStyle name="Calculation 12 28 18 5" xfId="8205" xr:uid="{00000000-0005-0000-0000-0000321F0000}"/>
    <cellStyle name="Calculation 12 28 19" xfId="8206" xr:uid="{00000000-0005-0000-0000-0000331F0000}"/>
    <cellStyle name="Calculation 12 28 19 2" xfId="8207" xr:uid="{00000000-0005-0000-0000-0000341F0000}"/>
    <cellStyle name="Calculation 12 28 19 2 2" xfId="8208" xr:uid="{00000000-0005-0000-0000-0000351F0000}"/>
    <cellStyle name="Calculation 12 28 19 2 3" xfId="8209" xr:uid="{00000000-0005-0000-0000-0000361F0000}"/>
    <cellStyle name="Calculation 12 28 19 3" xfId="8210" xr:uid="{00000000-0005-0000-0000-0000371F0000}"/>
    <cellStyle name="Calculation 12 28 19 3 2" xfId="8211" xr:uid="{00000000-0005-0000-0000-0000381F0000}"/>
    <cellStyle name="Calculation 12 28 19 4" xfId="8212" xr:uid="{00000000-0005-0000-0000-0000391F0000}"/>
    <cellStyle name="Calculation 12 28 19 5" xfId="8213" xr:uid="{00000000-0005-0000-0000-00003A1F0000}"/>
    <cellStyle name="Calculation 12 28 2" xfId="8214" xr:uid="{00000000-0005-0000-0000-00003B1F0000}"/>
    <cellStyle name="Calculation 12 28 2 2" xfId="8215" xr:uid="{00000000-0005-0000-0000-00003C1F0000}"/>
    <cellStyle name="Calculation 12 28 2 2 2" xfId="8216" xr:uid="{00000000-0005-0000-0000-00003D1F0000}"/>
    <cellStyle name="Calculation 12 28 2 2 3" xfId="8217" xr:uid="{00000000-0005-0000-0000-00003E1F0000}"/>
    <cellStyle name="Calculation 12 28 2 3" xfId="8218" xr:uid="{00000000-0005-0000-0000-00003F1F0000}"/>
    <cellStyle name="Calculation 12 28 2 3 2" xfId="8219" xr:uid="{00000000-0005-0000-0000-0000401F0000}"/>
    <cellStyle name="Calculation 12 28 2 4" xfId="8220" xr:uid="{00000000-0005-0000-0000-0000411F0000}"/>
    <cellStyle name="Calculation 12 28 2 5" xfId="8221" xr:uid="{00000000-0005-0000-0000-0000421F0000}"/>
    <cellStyle name="Calculation 12 28 20" xfId="8222" xr:uid="{00000000-0005-0000-0000-0000431F0000}"/>
    <cellStyle name="Calculation 12 28 20 2" xfId="8223" xr:uid="{00000000-0005-0000-0000-0000441F0000}"/>
    <cellStyle name="Calculation 12 28 20 2 2" xfId="8224" xr:uid="{00000000-0005-0000-0000-0000451F0000}"/>
    <cellStyle name="Calculation 12 28 20 2 3" xfId="8225" xr:uid="{00000000-0005-0000-0000-0000461F0000}"/>
    <cellStyle name="Calculation 12 28 20 3" xfId="8226" xr:uid="{00000000-0005-0000-0000-0000471F0000}"/>
    <cellStyle name="Calculation 12 28 20 4" xfId="8227" xr:uid="{00000000-0005-0000-0000-0000481F0000}"/>
    <cellStyle name="Calculation 12 28 20 5" xfId="8228" xr:uid="{00000000-0005-0000-0000-0000491F0000}"/>
    <cellStyle name="Calculation 12 28 21" xfId="8229" xr:uid="{00000000-0005-0000-0000-00004A1F0000}"/>
    <cellStyle name="Calculation 12 28 21 2" xfId="8230" xr:uid="{00000000-0005-0000-0000-00004B1F0000}"/>
    <cellStyle name="Calculation 12 28 22" xfId="8231" xr:uid="{00000000-0005-0000-0000-00004C1F0000}"/>
    <cellStyle name="Calculation 12 28 22 2" xfId="8232" xr:uid="{00000000-0005-0000-0000-00004D1F0000}"/>
    <cellStyle name="Calculation 12 28 3" xfId="8233" xr:uid="{00000000-0005-0000-0000-00004E1F0000}"/>
    <cellStyle name="Calculation 12 28 3 2" xfId="8234" xr:uid="{00000000-0005-0000-0000-00004F1F0000}"/>
    <cellStyle name="Calculation 12 28 3 2 2" xfId="8235" xr:uid="{00000000-0005-0000-0000-0000501F0000}"/>
    <cellStyle name="Calculation 12 28 3 2 3" xfId="8236" xr:uid="{00000000-0005-0000-0000-0000511F0000}"/>
    <cellStyle name="Calculation 12 28 3 3" xfId="8237" xr:uid="{00000000-0005-0000-0000-0000521F0000}"/>
    <cellStyle name="Calculation 12 28 3 3 2" xfId="8238" xr:uid="{00000000-0005-0000-0000-0000531F0000}"/>
    <cellStyle name="Calculation 12 28 3 4" xfId="8239" xr:uid="{00000000-0005-0000-0000-0000541F0000}"/>
    <cellStyle name="Calculation 12 28 3 5" xfId="8240" xr:uid="{00000000-0005-0000-0000-0000551F0000}"/>
    <cellStyle name="Calculation 12 28 4" xfId="8241" xr:uid="{00000000-0005-0000-0000-0000561F0000}"/>
    <cellStyle name="Calculation 12 28 4 2" xfId="8242" xr:uid="{00000000-0005-0000-0000-0000571F0000}"/>
    <cellStyle name="Calculation 12 28 4 2 2" xfId="8243" xr:uid="{00000000-0005-0000-0000-0000581F0000}"/>
    <cellStyle name="Calculation 12 28 4 2 3" xfId="8244" xr:uid="{00000000-0005-0000-0000-0000591F0000}"/>
    <cellStyle name="Calculation 12 28 4 3" xfId="8245" xr:uid="{00000000-0005-0000-0000-00005A1F0000}"/>
    <cellStyle name="Calculation 12 28 4 3 2" xfId="8246" xr:uid="{00000000-0005-0000-0000-00005B1F0000}"/>
    <cellStyle name="Calculation 12 28 4 4" xfId="8247" xr:uid="{00000000-0005-0000-0000-00005C1F0000}"/>
    <cellStyle name="Calculation 12 28 4 5" xfId="8248" xr:uid="{00000000-0005-0000-0000-00005D1F0000}"/>
    <cellStyle name="Calculation 12 28 5" xfId="8249" xr:uid="{00000000-0005-0000-0000-00005E1F0000}"/>
    <cellStyle name="Calculation 12 28 5 2" xfId="8250" xr:uid="{00000000-0005-0000-0000-00005F1F0000}"/>
    <cellStyle name="Calculation 12 28 5 2 2" xfId="8251" xr:uid="{00000000-0005-0000-0000-0000601F0000}"/>
    <cellStyle name="Calculation 12 28 5 2 3" xfId="8252" xr:uid="{00000000-0005-0000-0000-0000611F0000}"/>
    <cellStyle name="Calculation 12 28 5 3" xfId="8253" xr:uid="{00000000-0005-0000-0000-0000621F0000}"/>
    <cellStyle name="Calculation 12 28 5 3 2" xfId="8254" xr:uid="{00000000-0005-0000-0000-0000631F0000}"/>
    <cellStyle name="Calculation 12 28 5 4" xfId="8255" xr:uid="{00000000-0005-0000-0000-0000641F0000}"/>
    <cellStyle name="Calculation 12 28 5 5" xfId="8256" xr:uid="{00000000-0005-0000-0000-0000651F0000}"/>
    <cellStyle name="Calculation 12 28 6" xfId="8257" xr:uid="{00000000-0005-0000-0000-0000661F0000}"/>
    <cellStyle name="Calculation 12 28 6 2" xfId="8258" xr:uid="{00000000-0005-0000-0000-0000671F0000}"/>
    <cellStyle name="Calculation 12 28 6 2 2" xfId="8259" xr:uid="{00000000-0005-0000-0000-0000681F0000}"/>
    <cellStyle name="Calculation 12 28 6 2 3" xfId="8260" xr:uid="{00000000-0005-0000-0000-0000691F0000}"/>
    <cellStyle name="Calculation 12 28 6 3" xfId="8261" xr:uid="{00000000-0005-0000-0000-00006A1F0000}"/>
    <cellStyle name="Calculation 12 28 6 3 2" xfId="8262" xr:uid="{00000000-0005-0000-0000-00006B1F0000}"/>
    <cellStyle name="Calculation 12 28 6 4" xfId="8263" xr:uid="{00000000-0005-0000-0000-00006C1F0000}"/>
    <cellStyle name="Calculation 12 28 6 5" xfId="8264" xr:uid="{00000000-0005-0000-0000-00006D1F0000}"/>
    <cellStyle name="Calculation 12 28 7" xfId="8265" xr:uid="{00000000-0005-0000-0000-00006E1F0000}"/>
    <cellStyle name="Calculation 12 28 7 2" xfId="8266" xr:uid="{00000000-0005-0000-0000-00006F1F0000}"/>
    <cellStyle name="Calculation 12 28 7 2 2" xfId="8267" xr:uid="{00000000-0005-0000-0000-0000701F0000}"/>
    <cellStyle name="Calculation 12 28 7 2 3" xfId="8268" xr:uid="{00000000-0005-0000-0000-0000711F0000}"/>
    <cellStyle name="Calculation 12 28 7 3" xfId="8269" xr:uid="{00000000-0005-0000-0000-0000721F0000}"/>
    <cellStyle name="Calculation 12 28 7 3 2" xfId="8270" xr:uid="{00000000-0005-0000-0000-0000731F0000}"/>
    <cellStyle name="Calculation 12 28 7 4" xfId="8271" xr:uid="{00000000-0005-0000-0000-0000741F0000}"/>
    <cellStyle name="Calculation 12 28 7 5" xfId="8272" xr:uid="{00000000-0005-0000-0000-0000751F0000}"/>
    <cellStyle name="Calculation 12 28 8" xfId="8273" xr:uid="{00000000-0005-0000-0000-0000761F0000}"/>
    <cellStyle name="Calculation 12 28 8 2" xfId="8274" xr:uid="{00000000-0005-0000-0000-0000771F0000}"/>
    <cellStyle name="Calculation 12 28 8 2 2" xfId="8275" xr:uid="{00000000-0005-0000-0000-0000781F0000}"/>
    <cellStyle name="Calculation 12 28 8 2 3" xfId="8276" xr:uid="{00000000-0005-0000-0000-0000791F0000}"/>
    <cellStyle name="Calculation 12 28 8 3" xfId="8277" xr:uid="{00000000-0005-0000-0000-00007A1F0000}"/>
    <cellStyle name="Calculation 12 28 8 3 2" xfId="8278" xr:uid="{00000000-0005-0000-0000-00007B1F0000}"/>
    <cellStyle name="Calculation 12 28 8 4" xfId="8279" xr:uid="{00000000-0005-0000-0000-00007C1F0000}"/>
    <cellStyle name="Calculation 12 28 8 5" xfId="8280" xr:uid="{00000000-0005-0000-0000-00007D1F0000}"/>
    <cellStyle name="Calculation 12 28 9" xfId="8281" xr:uid="{00000000-0005-0000-0000-00007E1F0000}"/>
    <cellStyle name="Calculation 12 28 9 2" xfId="8282" xr:uid="{00000000-0005-0000-0000-00007F1F0000}"/>
    <cellStyle name="Calculation 12 28 9 2 2" xfId="8283" xr:uid="{00000000-0005-0000-0000-0000801F0000}"/>
    <cellStyle name="Calculation 12 28 9 2 3" xfId="8284" xr:uid="{00000000-0005-0000-0000-0000811F0000}"/>
    <cellStyle name="Calculation 12 28 9 3" xfId="8285" xr:uid="{00000000-0005-0000-0000-0000821F0000}"/>
    <cellStyle name="Calculation 12 28 9 3 2" xfId="8286" xr:uid="{00000000-0005-0000-0000-0000831F0000}"/>
    <cellStyle name="Calculation 12 28 9 4" xfId="8287" xr:uid="{00000000-0005-0000-0000-0000841F0000}"/>
    <cellStyle name="Calculation 12 28 9 5" xfId="8288" xr:uid="{00000000-0005-0000-0000-0000851F0000}"/>
    <cellStyle name="Calculation 12 29" xfId="8289" xr:uid="{00000000-0005-0000-0000-0000861F0000}"/>
    <cellStyle name="Calculation 12 29 10" xfId="8290" xr:uid="{00000000-0005-0000-0000-0000871F0000}"/>
    <cellStyle name="Calculation 12 29 10 2" xfId="8291" xr:uid="{00000000-0005-0000-0000-0000881F0000}"/>
    <cellStyle name="Calculation 12 29 10 2 2" xfId="8292" xr:uid="{00000000-0005-0000-0000-0000891F0000}"/>
    <cellStyle name="Calculation 12 29 10 2 3" xfId="8293" xr:uid="{00000000-0005-0000-0000-00008A1F0000}"/>
    <cellStyle name="Calculation 12 29 10 3" xfId="8294" xr:uid="{00000000-0005-0000-0000-00008B1F0000}"/>
    <cellStyle name="Calculation 12 29 10 3 2" xfId="8295" xr:uid="{00000000-0005-0000-0000-00008C1F0000}"/>
    <cellStyle name="Calculation 12 29 10 4" xfId="8296" xr:uid="{00000000-0005-0000-0000-00008D1F0000}"/>
    <cellStyle name="Calculation 12 29 10 5" xfId="8297" xr:uid="{00000000-0005-0000-0000-00008E1F0000}"/>
    <cellStyle name="Calculation 12 29 11" xfId="8298" xr:uid="{00000000-0005-0000-0000-00008F1F0000}"/>
    <cellStyle name="Calculation 12 29 11 2" xfId="8299" xr:uid="{00000000-0005-0000-0000-0000901F0000}"/>
    <cellStyle name="Calculation 12 29 11 2 2" xfId="8300" xr:uid="{00000000-0005-0000-0000-0000911F0000}"/>
    <cellStyle name="Calculation 12 29 11 2 3" xfId="8301" xr:uid="{00000000-0005-0000-0000-0000921F0000}"/>
    <cellStyle name="Calculation 12 29 11 3" xfId="8302" xr:uid="{00000000-0005-0000-0000-0000931F0000}"/>
    <cellStyle name="Calculation 12 29 11 3 2" xfId="8303" xr:uid="{00000000-0005-0000-0000-0000941F0000}"/>
    <cellStyle name="Calculation 12 29 11 4" xfId="8304" xr:uid="{00000000-0005-0000-0000-0000951F0000}"/>
    <cellStyle name="Calculation 12 29 11 5" xfId="8305" xr:uid="{00000000-0005-0000-0000-0000961F0000}"/>
    <cellStyle name="Calculation 12 29 12" xfId="8306" xr:uid="{00000000-0005-0000-0000-0000971F0000}"/>
    <cellStyle name="Calculation 12 29 12 2" xfId="8307" xr:uid="{00000000-0005-0000-0000-0000981F0000}"/>
    <cellStyle name="Calculation 12 29 12 2 2" xfId="8308" xr:uid="{00000000-0005-0000-0000-0000991F0000}"/>
    <cellStyle name="Calculation 12 29 12 2 3" xfId="8309" xr:uid="{00000000-0005-0000-0000-00009A1F0000}"/>
    <cellStyle name="Calculation 12 29 12 3" xfId="8310" xr:uid="{00000000-0005-0000-0000-00009B1F0000}"/>
    <cellStyle name="Calculation 12 29 12 3 2" xfId="8311" xr:uid="{00000000-0005-0000-0000-00009C1F0000}"/>
    <cellStyle name="Calculation 12 29 12 4" xfId="8312" xr:uid="{00000000-0005-0000-0000-00009D1F0000}"/>
    <cellStyle name="Calculation 12 29 12 5" xfId="8313" xr:uid="{00000000-0005-0000-0000-00009E1F0000}"/>
    <cellStyle name="Calculation 12 29 13" xfId="8314" xr:uid="{00000000-0005-0000-0000-00009F1F0000}"/>
    <cellStyle name="Calculation 12 29 13 2" xfId="8315" xr:uid="{00000000-0005-0000-0000-0000A01F0000}"/>
    <cellStyle name="Calculation 12 29 13 2 2" xfId="8316" xr:uid="{00000000-0005-0000-0000-0000A11F0000}"/>
    <cellStyle name="Calculation 12 29 13 2 3" xfId="8317" xr:uid="{00000000-0005-0000-0000-0000A21F0000}"/>
    <cellStyle name="Calculation 12 29 13 3" xfId="8318" xr:uid="{00000000-0005-0000-0000-0000A31F0000}"/>
    <cellStyle name="Calculation 12 29 13 3 2" xfId="8319" xr:uid="{00000000-0005-0000-0000-0000A41F0000}"/>
    <cellStyle name="Calculation 12 29 13 4" xfId="8320" xr:uid="{00000000-0005-0000-0000-0000A51F0000}"/>
    <cellStyle name="Calculation 12 29 13 5" xfId="8321" xr:uid="{00000000-0005-0000-0000-0000A61F0000}"/>
    <cellStyle name="Calculation 12 29 14" xfId="8322" xr:uid="{00000000-0005-0000-0000-0000A71F0000}"/>
    <cellStyle name="Calculation 12 29 14 2" xfId="8323" xr:uid="{00000000-0005-0000-0000-0000A81F0000}"/>
    <cellStyle name="Calculation 12 29 14 2 2" xfId="8324" xr:uid="{00000000-0005-0000-0000-0000A91F0000}"/>
    <cellStyle name="Calculation 12 29 14 2 3" xfId="8325" xr:uid="{00000000-0005-0000-0000-0000AA1F0000}"/>
    <cellStyle name="Calculation 12 29 14 3" xfId="8326" xr:uid="{00000000-0005-0000-0000-0000AB1F0000}"/>
    <cellStyle name="Calculation 12 29 14 3 2" xfId="8327" xr:uid="{00000000-0005-0000-0000-0000AC1F0000}"/>
    <cellStyle name="Calculation 12 29 14 4" xfId="8328" xr:uid="{00000000-0005-0000-0000-0000AD1F0000}"/>
    <cellStyle name="Calculation 12 29 14 5" xfId="8329" xr:uid="{00000000-0005-0000-0000-0000AE1F0000}"/>
    <cellStyle name="Calculation 12 29 15" xfId="8330" xr:uid="{00000000-0005-0000-0000-0000AF1F0000}"/>
    <cellStyle name="Calculation 12 29 15 2" xfId="8331" xr:uid="{00000000-0005-0000-0000-0000B01F0000}"/>
    <cellStyle name="Calculation 12 29 15 2 2" xfId="8332" xr:uid="{00000000-0005-0000-0000-0000B11F0000}"/>
    <cellStyle name="Calculation 12 29 15 2 3" xfId="8333" xr:uid="{00000000-0005-0000-0000-0000B21F0000}"/>
    <cellStyle name="Calculation 12 29 15 3" xfId="8334" xr:uid="{00000000-0005-0000-0000-0000B31F0000}"/>
    <cellStyle name="Calculation 12 29 15 3 2" xfId="8335" xr:uid="{00000000-0005-0000-0000-0000B41F0000}"/>
    <cellStyle name="Calculation 12 29 15 4" xfId="8336" xr:uid="{00000000-0005-0000-0000-0000B51F0000}"/>
    <cellStyle name="Calculation 12 29 15 5" xfId="8337" xr:uid="{00000000-0005-0000-0000-0000B61F0000}"/>
    <cellStyle name="Calculation 12 29 16" xfId="8338" xr:uid="{00000000-0005-0000-0000-0000B71F0000}"/>
    <cellStyle name="Calculation 12 29 16 2" xfId="8339" xr:uid="{00000000-0005-0000-0000-0000B81F0000}"/>
    <cellStyle name="Calculation 12 29 16 2 2" xfId="8340" xr:uid="{00000000-0005-0000-0000-0000B91F0000}"/>
    <cellStyle name="Calculation 12 29 16 2 3" xfId="8341" xr:uid="{00000000-0005-0000-0000-0000BA1F0000}"/>
    <cellStyle name="Calculation 12 29 16 3" xfId="8342" xr:uid="{00000000-0005-0000-0000-0000BB1F0000}"/>
    <cellStyle name="Calculation 12 29 16 3 2" xfId="8343" xr:uid="{00000000-0005-0000-0000-0000BC1F0000}"/>
    <cellStyle name="Calculation 12 29 16 4" xfId="8344" xr:uid="{00000000-0005-0000-0000-0000BD1F0000}"/>
    <cellStyle name="Calculation 12 29 16 5" xfId="8345" xr:uid="{00000000-0005-0000-0000-0000BE1F0000}"/>
    <cellStyle name="Calculation 12 29 17" xfId="8346" xr:uid="{00000000-0005-0000-0000-0000BF1F0000}"/>
    <cellStyle name="Calculation 12 29 17 2" xfId="8347" xr:uid="{00000000-0005-0000-0000-0000C01F0000}"/>
    <cellStyle name="Calculation 12 29 17 2 2" xfId="8348" xr:uid="{00000000-0005-0000-0000-0000C11F0000}"/>
    <cellStyle name="Calculation 12 29 17 2 3" xfId="8349" xr:uid="{00000000-0005-0000-0000-0000C21F0000}"/>
    <cellStyle name="Calculation 12 29 17 3" xfId="8350" xr:uid="{00000000-0005-0000-0000-0000C31F0000}"/>
    <cellStyle name="Calculation 12 29 17 3 2" xfId="8351" xr:uid="{00000000-0005-0000-0000-0000C41F0000}"/>
    <cellStyle name="Calculation 12 29 17 4" xfId="8352" xr:uid="{00000000-0005-0000-0000-0000C51F0000}"/>
    <cellStyle name="Calculation 12 29 17 5" xfId="8353" xr:uid="{00000000-0005-0000-0000-0000C61F0000}"/>
    <cellStyle name="Calculation 12 29 18" xfId="8354" xr:uid="{00000000-0005-0000-0000-0000C71F0000}"/>
    <cellStyle name="Calculation 12 29 18 2" xfId="8355" xr:uid="{00000000-0005-0000-0000-0000C81F0000}"/>
    <cellStyle name="Calculation 12 29 18 2 2" xfId="8356" xr:uid="{00000000-0005-0000-0000-0000C91F0000}"/>
    <cellStyle name="Calculation 12 29 18 2 3" xfId="8357" xr:uid="{00000000-0005-0000-0000-0000CA1F0000}"/>
    <cellStyle name="Calculation 12 29 18 3" xfId="8358" xr:uid="{00000000-0005-0000-0000-0000CB1F0000}"/>
    <cellStyle name="Calculation 12 29 18 3 2" xfId="8359" xr:uid="{00000000-0005-0000-0000-0000CC1F0000}"/>
    <cellStyle name="Calculation 12 29 18 4" xfId="8360" xr:uid="{00000000-0005-0000-0000-0000CD1F0000}"/>
    <cellStyle name="Calculation 12 29 18 5" xfId="8361" xr:uid="{00000000-0005-0000-0000-0000CE1F0000}"/>
    <cellStyle name="Calculation 12 29 19" xfId="8362" xr:uid="{00000000-0005-0000-0000-0000CF1F0000}"/>
    <cellStyle name="Calculation 12 29 19 2" xfId="8363" xr:uid="{00000000-0005-0000-0000-0000D01F0000}"/>
    <cellStyle name="Calculation 12 29 19 2 2" xfId="8364" xr:uid="{00000000-0005-0000-0000-0000D11F0000}"/>
    <cellStyle name="Calculation 12 29 19 2 3" xfId="8365" xr:uid="{00000000-0005-0000-0000-0000D21F0000}"/>
    <cellStyle name="Calculation 12 29 19 3" xfId="8366" xr:uid="{00000000-0005-0000-0000-0000D31F0000}"/>
    <cellStyle name="Calculation 12 29 19 3 2" xfId="8367" xr:uid="{00000000-0005-0000-0000-0000D41F0000}"/>
    <cellStyle name="Calculation 12 29 19 4" xfId="8368" xr:uid="{00000000-0005-0000-0000-0000D51F0000}"/>
    <cellStyle name="Calculation 12 29 19 5" xfId="8369" xr:uid="{00000000-0005-0000-0000-0000D61F0000}"/>
    <cellStyle name="Calculation 12 29 2" xfId="8370" xr:uid="{00000000-0005-0000-0000-0000D71F0000}"/>
    <cellStyle name="Calculation 12 29 2 2" xfId="8371" xr:uid="{00000000-0005-0000-0000-0000D81F0000}"/>
    <cellStyle name="Calculation 12 29 2 2 2" xfId="8372" xr:uid="{00000000-0005-0000-0000-0000D91F0000}"/>
    <cellStyle name="Calculation 12 29 2 2 3" xfId="8373" xr:uid="{00000000-0005-0000-0000-0000DA1F0000}"/>
    <cellStyle name="Calculation 12 29 2 3" xfId="8374" xr:uid="{00000000-0005-0000-0000-0000DB1F0000}"/>
    <cellStyle name="Calculation 12 29 2 3 2" xfId="8375" xr:uid="{00000000-0005-0000-0000-0000DC1F0000}"/>
    <cellStyle name="Calculation 12 29 2 4" xfId="8376" xr:uid="{00000000-0005-0000-0000-0000DD1F0000}"/>
    <cellStyle name="Calculation 12 29 2 5" xfId="8377" xr:uid="{00000000-0005-0000-0000-0000DE1F0000}"/>
    <cellStyle name="Calculation 12 29 20" xfId="8378" xr:uid="{00000000-0005-0000-0000-0000DF1F0000}"/>
    <cellStyle name="Calculation 12 29 20 2" xfId="8379" xr:uid="{00000000-0005-0000-0000-0000E01F0000}"/>
    <cellStyle name="Calculation 12 29 20 2 2" xfId="8380" xr:uid="{00000000-0005-0000-0000-0000E11F0000}"/>
    <cellStyle name="Calculation 12 29 20 2 3" xfId="8381" xr:uid="{00000000-0005-0000-0000-0000E21F0000}"/>
    <cellStyle name="Calculation 12 29 20 3" xfId="8382" xr:uid="{00000000-0005-0000-0000-0000E31F0000}"/>
    <cellStyle name="Calculation 12 29 20 4" xfId="8383" xr:uid="{00000000-0005-0000-0000-0000E41F0000}"/>
    <cellStyle name="Calculation 12 29 20 5" xfId="8384" xr:uid="{00000000-0005-0000-0000-0000E51F0000}"/>
    <cellStyle name="Calculation 12 29 21" xfId="8385" xr:uid="{00000000-0005-0000-0000-0000E61F0000}"/>
    <cellStyle name="Calculation 12 29 21 2" xfId="8386" xr:uid="{00000000-0005-0000-0000-0000E71F0000}"/>
    <cellStyle name="Calculation 12 29 22" xfId="8387" xr:uid="{00000000-0005-0000-0000-0000E81F0000}"/>
    <cellStyle name="Calculation 12 29 22 2" xfId="8388" xr:uid="{00000000-0005-0000-0000-0000E91F0000}"/>
    <cellStyle name="Calculation 12 29 3" xfId="8389" xr:uid="{00000000-0005-0000-0000-0000EA1F0000}"/>
    <cellStyle name="Calculation 12 29 3 2" xfId="8390" xr:uid="{00000000-0005-0000-0000-0000EB1F0000}"/>
    <cellStyle name="Calculation 12 29 3 2 2" xfId="8391" xr:uid="{00000000-0005-0000-0000-0000EC1F0000}"/>
    <cellStyle name="Calculation 12 29 3 2 3" xfId="8392" xr:uid="{00000000-0005-0000-0000-0000ED1F0000}"/>
    <cellStyle name="Calculation 12 29 3 3" xfId="8393" xr:uid="{00000000-0005-0000-0000-0000EE1F0000}"/>
    <cellStyle name="Calculation 12 29 3 3 2" xfId="8394" xr:uid="{00000000-0005-0000-0000-0000EF1F0000}"/>
    <cellStyle name="Calculation 12 29 3 4" xfId="8395" xr:uid="{00000000-0005-0000-0000-0000F01F0000}"/>
    <cellStyle name="Calculation 12 29 3 5" xfId="8396" xr:uid="{00000000-0005-0000-0000-0000F11F0000}"/>
    <cellStyle name="Calculation 12 29 4" xfId="8397" xr:uid="{00000000-0005-0000-0000-0000F21F0000}"/>
    <cellStyle name="Calculation 12 29 4 2" xfId="8398" xr:uid="{00000000-0005-0000-0000-0000F31F0000}"/>
    <cellStyle name="Calculation 12 29 4 2 2" xfId="8399" xr:uid="{00000000-0005-0000-0000-0000F41F0000}"/>
    <cellStyle name="Calculation 12 29 4 2 3" xfId="8400" xr:uid="{00000000-0005-0000-0000-0000F51F0000}"/>
    <cellStyle name="Calculation 12 29 4 3" xfId="8401" xr:uid="{00000000-0005-0000-0000-0000F61F0000}"/>
    <cellStyle name="Calculation 12 29 4 3 2" xfId="8402" xr:uid="{00000000-0005-0000-0000-0000F71F0000}"/>
    <cellStyle name="Calculation 12 29 4 4" xfId="8403" xr:uid="{00000000-0005-0000-0000-0000F81F0000}"/>
    <cellStyle name="Calculation 12 29 4 5" xfId="8404" xr:uid="{00000000-0005-0000-0000-0000F91F0000}"/>
    <cellStyle name="Calculation 12 29 5" xfId="8405" xr:uid="{00000000-0005-0000-0000-0000FA1F0000}"/>
    <cellStyle name="Calculation 12 29 5 2" xfId="8406" xr:uid="{00000000-0005-0000-0000-0000FB1F0000}"/>
    <cellStyle name="Calculation 12 29 5 2 2" xfId="8407" xr:uid="{00000000-0005-0000-0000-0000FC1F0000}"/>
    <cellStyle name="Calculation 12 29 5 2 3" xfId="8408" xr:uid="{00000000-0005-0000-0000-0000FD1F0000}"/>
    <cellStyle name="Calculation 12 29 5 3" xfId="8409" xr:uid="{00000000-0005-0000-0000-0000FE1F0000}"/>
    <cellStyle name="Calculation 12 29 5 3 2" xfId="8410" xr:uid="{00000000-0005-0000-0000-0000FF1F0000}"/>
    <cellStyle name="Calculation 12 29 5 4" xfId="8411" xr:uid="{00000000-0005-0000-0000-000000200000}"/>
    <cellStyle name="Calculation 12 29 5 5" xfId="8412" xr:uid="{00000000-0005-0000-0000-000001200000}"/>
    <cellStyle name="Calculation 12 29 6" xfId="8413" xr:uid="{00000000-0005-0000-0000-000002200000}"/>
    <cellStyle name="Calculation 12 29 6 2" xfId="8414" xr:uid="{00000000-0005-0000-0000-000003200000}"/>
    <cellStyle name="Calculation 12 29 6 2 2" xfId="8415" xr:uid="{00000000-0005-0000-0000-000004200000}"/>
    <cellStyle name="Calculation 12 29 6 2 3" xfId="8416" xr:uid="{00000000-0005-0000-0000-000005200000}"/>
    <cellStyle name="Calculation 12 29 6 3" xfId="8417" xr:uid="{00000000-0005-0000-0000-000006200000}"/>
    <cellStyle name="Calculation 12 29 6 3 2" xfId="8418" xr:uid="{00000000-0005-0000-0000-000007200000}"/>
    <cellStyle name="Calculation 12 29 6 4" xfId="8419" xr:uid="{00000000-0005-0000-0000-000008200000}"/>
    <cellStyle name="Calculation 12 29 6 5" xfId="8420" xr:uid="{00000000-0005-0000-0000-000009200000}"/>
    <cellStyle name="Calculation 12 29 7" xfId="8421" xr:uid="{00000000-0005-0000-0000-00000A200000}"/>
    <cellStyle name="Calculation 12 29 7 2" xfId="8422" xr:uid="{00000000-0005-0000-0000-00000B200000}"/>
    <cellStyle name="Calculation 12 29 7 2 2" xfId="8423" xr:uid="{00000000-0005-0000-0000-00000C200000}"/>
    <cellStyle name="Calculation 12 29 7 2 3" xfId="8424" xr:uid="{00000000-0005-0000-0000-00000D200000}"/>
    <cellStyle name="Calculation 12 29 7 3" xfId="8425" xr:uid="{00000000-0005-0000-0000-00000E200000}"/>
    <cellStyle name="Calculation 12 29 7 3 2" xfId="8426" xr:uid="{00000000-0005-0000-0000-00000F200000}"/>
    <cellStyle name="Calculation 12 29 7 4" xfId="8427" xr:uid="{00000000-0005-0000-0000-000010200000}"/>
    <cellStyle name="Calculation 12 29 7 5" xfId="8428" xr:uid="{00000000-0005-0000-0000-000011200000}"/>
    <cellStyle name="Calculation 12 29 8" xfId="8429" xr:uid="{00000000-0005-0000-0000-000012200000}"/>
    <cellStyle name="Calculation 12 29 8 2" xfId="8430" xr:uid="{00000000-0005-0000-0000-000013200000}"/>
    <cellStyle name="Calculation 12 29 8 2 2" xfId="8431" xr:uid="{00000000-0005-0000-0000-000014200000}"/>
    <cellStyle name="Calculation 12 29 8 2 3" xfId="8432" xr:uid="{00000000-0005-0000-0000-000015200000}"/>
    <cellStyle name="Calculation 12 29 8 3" xfId="8433" xr:uid="{00000000-0005-0000-0000-000016200000}"/>
    <cellStyle name="Calculation 12 29 8 3 2" xfId="8434" xr:uid="{00000000-0005-0000-0000-000017200000}"/>
    <cellStyle name="Calculation 12 29 8 4" xfId="8435" xr:uid="{00000000-0005-0000-0000-000018200000}"/>
    <cellStyle name="Calculation 12 29 8 5" xfId="8436" xr:uid="{00000000-0005-0000-0000-000019200000}"/>
    <cellStyle name="Calculation 12 29 9" xfId="8437" xr:uid="{00000000-0005-0000-0000-00001A200000}"/>
    <cellStyle name="Calculation 12 29 9 2" xfId="8438" xr:uid="{00000000-0005-0000-0000-00001B200000}"/>
    <cellStyle name="Calculation 12 29 9 2 2" xfId="8439" xr:uid="{00000000-0005-0000-0000-00001C200000}"/>
    <cellStyle name="Calculation 12 29 9 2 3" xfId="8440" xr:uid="{00000000-0005-0000-0000-00001D200000}"/>
    <cellStyle name="Calculation 12 29 9 3" xfId="8441" xr:uid="{00000000-0005-0000-0000-00001E200000}"/>
    <cellStyle name="Calculation 12 29 9 3 2" xfId="8442" xr:uid="{00000000-0005-0000-0000-00001F200000}"/>
    <cellStyle name="Calculation 12 29 9 4" xfId="8443" xr:uid="{00000000-0005-0000-0000-000020200000}"/>
    <cellStyle name="Calculation 12 29 9 5" xfId="8444" xr:uid="{00000000-0005-0000-0000-000021200000}"/>
    <cellStyle name="Calculation 12 3" xfId="8445" xr:uid="{00000000-0005-0000-0000-000022200000}"/>
    <cellStyle name="Calculation 12 3 10" xfId="8446" xr:uid="{00000000-0005-0000-0000-000023200000}"/>
    <cellStyle name="Calculation 12 3 10 2" xfId="8447" xr:uid="{00000000-0005-0000-0000-000024200000}"/>
    <cellStyle name="Calculation 12 3 10 2 2" xfId="8448" xr:uid="{00000000-0005-0000-0000-000025200000}"/>
    <cellStyle name="Calculation 12 3 10 2 3" xfId="8449" xr:uid="{00000000-0005-0000-0000-000026200000}"/>
    <cellStyle name="Calculation 12 3 10 3" xfId="8450" xr:uid="{00000000-0005-0000-0000-000027200000}"/>
    <cellStyle name="Calculation 12 3 10 3 2" xfId="8451" xr:uid="{00000000-0005-0000-0000-000028200000}"/>
    <cellStyle name="Calculation 12 3 10 4" xfId="8452" xr:uid="{00000000-0005-0000-0000-000029200000}"/>
    <cellStyle name="Calculation 12 3 10 5" xfId="8453" xr:uid="{00000000-0005-0000-0000-00002A200000}"/>
    <cellStyle name="Calculation 12 3 11" xfId="8454" xr:uid="{00000000-0005-0000-0000-00002B200000}"/>
    <cellStyle name="Calculation 12 3 11 2" xfId="8455" xr:uid="{00000000-0005-0000-0000-00002C200000}"/>
    <cellStyle name="Calculation 12 3 11 2 2" xfId="8456" xr:uid="{00000000-0005-0000-0000-00002D200000}"/>
    <cellStyle name="Calculation 12 3 11 2 3" xfId="8457" xr:uid="{00000000-0005-0000-0000-00002E200000}"/>
    <cellStyle name="Calculation 12 3 11 3" xfId="8458" xr:uid="{00000000-0005-0000-0000-00002F200000}"/>
    <cellStyle name="Calculation 12 3 11 3 2" xfId="8459" xr:uid="{00000000-0005-0000-0000-000030200000}"/>
    <cellStyle name="Calculation 12 3 11 4" xfId="8460" xr:uid="{00000000-0005-0000-0000-000031200000}"/>
    <cellStyle name="Calculation 12 3 11 5" xfId="8461" xr:uid="{00000000-0005-0000-0000-000032200000}"/>
    <cellStyle name="Calculation 12 3 12" xfId="8462" xr:uid="{00000000-0005-0000-0000-000033200000}"/>
    <cellStyle name="Calculation 12 3 12 2" xfId="8463" xr:uid="{00000000-0005-0000-0000-000034200000}"/>
    <cellStyle name="Calculation 12 3 12 2 2" xfId="8464" xr:uid="{00000000-0005-0000-0000-000035200000}"/>
    <cellStyle name="Calculation 12 3 12 2 3" xfId="8465" xr:uid="{00000000-0005-0000-0000-000036200000}"/>
    <cellStyle name="Calculation 12 3 12 3" xfId="8466" xr:uid="{00000000-0005-0000-0000-000037200000}"/>
    <cellStyle name="Calculation 12 3 12 3 2" xfId="8467" xr:uid="{00000000-0005-0000-0000-000038200000}"/>
    <cellStyle name="Calculation 12 3 12 4" xfId="8468" xr:uid="{00000000-0005-0000-0000-000039200000}"/>
    <cellStyle name="Calculation 12 3 12 5" xfId="8469" xr:uid="{00000000-0005-0000-0000-00003A200000}"/>
    <cellStyle name="Calculation 12 3 13" xfId="8470" xr:uid="{00000000-0005-0000-0000-00003B200000}"/>
    <cellStyle name="Calculation 12 3 13 2" xfId="8471" xr:uid="{00000000-0005-0000-0000-00003C200000}"/>
    <cellStyle name="Calculation 12 3 13 2 2" xfId="8472" xr:uid="{00000000-0005-0000-0000-00003D200000}"/>
    <cellStyle name="Calculation 12 3 13 2 3" xfId="8473" xr:uid="{00000000-0005-0000-0000-00003E200000}"/>
    <cellStyle name="Calculation 12 3 13 3" xfId="8474" xr:uid="{00000000-0005-0000-0000-00003F200000}"/>
    <cellStyle name="Calculation 12 3 13 3 2" xfId="8475" xr:uid="{00000000-0005-0000-0000-000040200000}"/>
    <cellStyle name="Calculation 12 3 13 4" xfId="8476" xr:uid="{00000000-0005-0000-0000-000041200000}"/>
    <cellStyle name="Calculation 12 3 13 5" xfId="8477" xr:uid="{00000000-0005-0000-0000-000042200000}"/>
    <cellStyle name="Calculation 12 3 14" xfId="8478" xr:uid="{00000000-0005-0000-0000-000043200000}"/>
    <cellStyle name="Calculation 12 3 14 2" xfId="8479" xr:uid="{00000000-0005-0000-0000-000044200000}"/>
    <cellStyle name="Calculation 12 3 14 2 2" xfId="8480" xr:uid="{00000000-0005-0000-0000-000045200000}"/>
    <cellStyle name="Calculation 12 3 14 2 3" xfId="8481" xr:uid="{00000000-0005-0000-0000-000046200000}"/>
    <cellStyle name="Calculation 12 3 14 3" xfId="8482" xr:uid="{00000000-0005-0000-0000-000047200000}"/>
    <cellStyle name="Calculation 12 3 14 3 2" xfId="8483" xr:uid="{00000000-0005-0000-0000-000048200000}"/>
    <cellStyle name="Calculation 12 3 14 4" xfId="8484" xr:uid="{00000000-0005-0000-0000-000049200000}"/>
    <cellStyle name="Calculation 12 3 14 5" xfId="8485" xr:uid="{00000000-0005-0000-0000-00004A200000}"/>
    <cellStyle name="Calculation 12 3 15" xfId="8486" xr:uid="{00000000-0005-0000-0000-00004B200000}"/>
    <cellStyle name="Calculation 12 3 15 2" xfId="8487" xr:uid="{00000000-0005-0000-0000-00004C200000}"/>
    <cellStyle name="Calculation 12 3 15 2 2" xfId="8488" xr:uid="{00000000-0005-0000-0000-00004D200000}"/>
    <cellStyle name="Calculation 12 3 15 2 3" xfId="8489" xr:uid="{00000000-0005-0000-0000-00004E200000}"/>
    <cellStyle name="Calculation 12 3 15 3" xfId="8490" xr:uid="{00000000-0005-0000-0000-00004F200000}"/>
    <cellStyle name="Calculation 12 3 15 3 2" xfId="8491" xr:uid="{00000000-0005-0000-0000-000050200000}"/>
    <cellStyle name="Calculation 12 3 15 4" xfId="8492" xr:uid="{00000000-0005-0000-0000-000051200000}"/>
    <cellStyle name="Calculation 12 3 15 5" xfId="8493" xr:uid="{00000000-0005-0000-0000-000052200000}"/>
    <cellStyle name="Calculation 12 3 16" xfId="8494" xr:uid="{00000000-0005-0000-0000-000053200000}"/>
    <cellStyle name="Calculation 12 3 16 2" xfId="8495" xr:uid="{00000000-0005-0000-0000-000054200000}"/>
    <cellStyle name="Calculation 12 3 16 2 2" xfId="8496" xr:uid="{00000000-0005-0000-0000-000055200000}"/>
    <cellStyle name="Calculation 12 3 16 2 3" xfId="8497" xr:uid="{00000000-0005-0000-0000-000056200000}"/>
    <cellStyle name="Calculation 12 3 16 3" xfId="8498" xr:uid="{00000000-0005-0000-0000-000057200000}"/>
    <cellStyle name="Calculation 12 3 16 3 2" xfId="8499" xr:uid="{00000000-0005-0000-0000-000058200000}"/>
    <cellStyle name="Calculation 12 3 16 4" xfId="8500" xr:uid="{00000000-0005-0000-0000-000059200000}"/>
    <cellStyle name="Calculation 12 3 16 5" xfId="8501" xr:uid="{00000000-0005-0000-0000-00005A200000}"/>
    <cellStyle name="Calculation 12 3 17" xfId="8502" xr:uid="{00000000-0005-0000-0000-00005B200000}"/>
    <cellStyle name="Calculation 12 3 17 2" xfId="8503" xr:uid="{00000000-0005-0000-0000-00005C200000}"/>
    <cellStyle name="Calculation 12 3 17 2 2" xfId="8504" xr:uid="{00000000-0005-0000-0000-00005D200000}"/>
    <cellStyle name="Calculation 12 3 17 2 3" xfId="8505" xr:uid="{00000000-0005-0000-0000-00005E200000}"/>
    <cellStyle name="Calculation 12 3 17 3" xfId="8506" xr:uid="{00000000-0005-0000-0000-00005F200000}"/>
    <cellStyle name="Calculation 12 3 17 3 2" xfId="8507" xr:uid="{00000000-0005-0000-0000-000060200000}"/>
    <cellStyle name="Calculation 12 3 17 4" xfId="8508" xr:uid="{00000000-0005-0000-0000-000061200000}"/>
    <cellStyle name="Calculation 12 3 17 5" xfId="8509" xr:uid="{00000000-0005-0000-0000-000062200000}"/>
    <cellStyle name="Calculation 12 3 18" xfId="8510" xr:uid="{00000000-0005-0000-0000-000063200000}"/>
    <cellStyle name="Calculation 12 3 18 2" xfId="8511" xr:uid="{00000000-0005-0000-0000-000064200000}"/>
    <cellStyle name="Calculation 12 3 18 2 2" xfId="8512" xr:uid="{00000000-0005-0000-0000-000065200000}"/>
    <cellStyle name="Calculation 12 3 18 2 3" xfId="8513" xr:uid="{00000000-0005-0000-0000-000066200000}"/>
    <cellStyle name="Calculation 12 3 18 3" xfId="8514" xr:uid="{00000000-0005-0000-0000-000067200000}"/>
    <cellStyle name="Calculation 12 3 18 3 2" xfId="8515" xr:uid="{00000000-0005-0000-0000-000068200000}"/>
    <cellStyle name="Calculation 12 3 18 4" xfId="8516" xr:uid="{00000000-0005-0000-0000-000069200000}"/>
    <cellStyle name="Calculation 12 3 18 5" xfId="8517" xr:uid="{00000000-0005-0000-0000-00006A200000}"/>
    <cellStyle name="Calculation 12 3 19" xfId="8518" xr:uid="{00000000-0005-0000-0000-00006B200000}"/>
    <cellStyle name="Calculation 12 3 19 2" xfId="8519" xr:uid="{00000000-0005-0000-0000-00006C200000}"/>
    <cellStyle name="Calculation 12 3 19 2 2" xfId="8520" xr:uid="{00000000-0005-0000-0000-00006D200000}"/>
    <cellStyle name="Calculation 12 3 19 2 3" xfId="8521" xr:uid="{00000000-0005-0000-0000-00006E200000}"/>
    <cellStyle name="Calculation 12 3 19 3" xfId="8522" xr:uid="{00000000-0005-0000-0000-00006F200000}"/>
    <cellStyle name="Calculation 12 3 19 3 2" xfId="8523" xr:uid="{00000000-0005-0000-0000-000070200000}"/>
    <cellStyle name="Calculation 12 3 19 4" xfId="8524" xr:uid="{00000000-0005-0000-0000-000071200000}"/>
    <cellStyle name="Calculation 12 3 19 5" xfId="8525" xr:uid="{00000000-0005-0000-0000-000072200000}"/>
    <cellStyle name="Calculation 12 3 2" xfId="8526" xr:uid="{00000000-0005-0000-0000-000073200000}"/>
    <cellStyle name="Calculation 12 3 2 2" xfId="8527" xr:uid="{00000000-0005-0000-0000-000074200000}"/>
    <cellStyle name="Calculation 12 3 2 2 2" xfId="8528" xr:uid="{00000000-0005-0000-0000-000075200000}"/>
    <cellStyle name="Calculation 12 3 2 2 3" xfId="8529" xr:uid="{00000000-0005-0000-0000-000076200000}"/>
    <cellStyle name="Calculation 12 3 2 3" xfId="8530" xr:uid="{00000000-0005-0000-0000-000077200000}"/>
    <cellStyle name="Calculation 12 3 2 3 2" xfId="8531" xr:uid="{00000000-0005-0000-0000-000078200000}"/>
    <cellStyle name="Calculation 12 3 2 4" xfId="8532" xr:uid="{00000000-0005-0000-0000-000079200000}"/>
    <cellStyle name="Calculation 12 3 2 5" xfId="8533" xr:uid="{00000000-0005-0000-0000-00007A200000}"/>
    <cellStyle name="Calculation 12 3 20" xfId="8534" xr:uid="{00000000-0005-0000-0000-00007B200000}"/>
    <cellStyle name="Calculation 12 3 20 2" xfId="8535" xr:uid="{00000000-0005-0000-0000-00007C200000}"/>
    <cellStyle name="Calculation 12 3 20 2 2" xfId="8536" xr:uid="{00000000-0005-0000-0000-00007D200000}"/>
    <cellStyle name="Calculation 12 3 20 2 3" xfId="8537" xr:uid="{00000000-0005-0000-0000-00007E200000}"/>
    <cellStyle name="Calculation 12 3 20 3" xfId="8538" xr:uid="{00000000-0005-0000-0000-00007F200000}"/>
    <cellStyle name="Calculation 12 3 20 4" xfId="8539" xr:uid="{00000000-0005-0000-0000-000080200000}"/>
    <cellStyle name="Calculation 12 3 20 5" xfId="8540" xr:uid="{00000000-0005-0000-0000-000081200000}"/>
    <cellStyle name="Calculation 12 3 21" xfId="8541" xr:uid="{00000000-0005-0000-0000-000082200000}"/>
    <cellStyle name="Calculation 12 3 21 2" xfId="8542" xr:uid="{00000000-0005-0000-0000-000083200000}"/>
    <cellStyle name="Calculation 12 3 22" xfId="8543" xr:uid="{00000000-0005-0000-0000-000084200000}"/>
    <cellStyle name="Calculation 12 3 22 2" xfId="8544" xr:uid="{00000000-0005-0000-0000-000085200000}"/>
    <cellStyle name="Calculation 12 3 3" xfId="8545" xr:uid="{00000000-0005-0000-0000-000086200000}"/>
    <cellStyle name="Calculation 12 3 3 2" xfId="8546" xr:uid="{00000000-0005-0000-0000-000087200000}"/>
    <cellStyle name="Calculation 12 3 3 2 2" xfId="8547" xr:uid="{00000000-0005-0000-0000-000088200000}"/>
    <cellStyle name="Calculation 12 3 3 2 3" xfId="8548" xr:uid="{00000000-0005-0000-0000-000089200000}"/>
    <cellStyle name="Calculation 12 3 3 3" xfId="8549" xr:uid="{00000000-0005-0000-0000-00008A200000}"/>
    <cellStyle name="Calculation 12 3 3 3 2" xfId="8550" xr:uid="{00000000-0005-0000-0000-00008B200000}"/>
    <cellStyle name="Calculation 12 3 3 4" xfId="8551" xr:uid="{00000000-0005-0000-0000-00008C200000}"/>
    <cellStyle name="Calculation 12 3 3 5" xfId="8552" xr:uid="{00000000-0005-0000-0000-00008D200000}"/>
    <cellStyle name="Calculation 12 3 4" xfId="8553" xr:uid="{00000000-0005-0000-0000-00008E200000}"/>
    <cellStyle name="Calculation 12 3 4 2" xfId="8554" xr:uid="{00000000-0005-0000-0000-00008F200000}"/>
    <cellStyle name="Calculation 12 3 4 2 2" xfId="8555" xr:uid="{00000000-0005-0000-0000-000090200000}"/>
    <cellStyle name="Calculation 12 3 4 2 3" xfId="8556" xr:uid="{00000000-0005-0000-0000-000091200000}"/>
    <cellStyle name="Calculation 12 3 4 3" xfId="8557" xr:uid="{00000000-0005-0000-0000-000092200000}"/>
    <cellStyle name="Calculation 12 3 4 3 2" xfId="8558" xr:uid="{00000000-0005-0000-0000-000093200000}"/>
    <cellStyle name="Calculation 12 3 4 4" xfId="8559" xr:uid="{00000000-0005-0000-0000-000094200000}"/>
    <cellStyle name="Calculation 12 3 4 5" xfId="8560" xr:uid="{00000000-0005-0000-0000-000095200000}"/>
    <cellStyle name="Calculation 12 3 5" xfId="8561" xr:uid="{00000000-0005-0000-0000-000096200000}"/>
    <cellStyle name="Calculation 12 3 5 2" xfId="8562" xr:uid="{00000000-0005-0000-0000-000097200000}"/>
    <cellStyle name="Calculation 12 3 5 2 2" xfId="8563" xr:uid="{00000000-0005-0000-0000-000098200000}"/>
    <cellStyle name="Calculation 12 3 5 2 3" xfId="8564" xr:uid="{00000000-0005-0000-0000-000099200000}"/>
    <cellStyle name="Calculation 12 3 5 3" xfId="8565" xr:uid="{00000000-0005-0000-0000-00009A200000}"/>
    <cellStyle name="Calculation 12 3 5 3 2" xfId="8566" xr:uid="{00000000-0005-0000-0000-00009B200000}"/>
    <cellStyle name="Calculation 12 3 5 4" xfId="8567" xr:uid="{00000000-0005-0000-0000-00009C200000}"/>
    <cellStyle name="Calculation 12 3 5 5" xfId="8568" xr:uid="{00000000-0005-0000-0000-00009D200000}"/>
    <cellStyle name="Calculation 12 3 6" xfId="8569" xr:uid="{00000000-0005-0000-0000-00009E200000}"/>
    <cellStyle name="Calculation 12 3 6 2" xfId="8570" xr:uid="{00000000-0005-0000-0000-00009F200000}"/>
    <cellStyle name="Calculation 12 3 6 2 2" xfId="8571" xr:uid="{00000000-0005-0000-0000-0000A0200000}"/>
    <cellStyle name="Calculation 12 3 6 2 3" xfId="8572" xr:uid="{00000000-0005-0000-0000-0000A1200000}"/>
    <cellStyle name="Calculation 12 3 6 3" xfId="8573" xr:uid="{00000000-0005-0000-0000-0000A2200000}"/>
    <cellStyle name="Calculation 12 3 6 3 2" xfId="8574" xr:uid="{00000000-0005-0000-0000-0000A3200000}"/>
    <cellStyle name="Calculation 12 3 6 4" xfId="8575" xr:uid="{00000000-0005-0000-0000-0000A4200000}"/>
    <cellStyle name="Calculation 12 3 6 5" xfId="8576" xr:uid="{00000000-0005-0000-0000-0000A5200000}"/>
    <cellStyle name="Calculation 12 3 7" xfId="8577" xr:uid="{00000000-0005-0000-0000-0000A6200000}"/>
    <cellStyle name="Calculation 12 3 7 2" xfId="8578" xr:uid="{00000000-0005-0000-0000-0000A7200000}"/>
    <cellStyle name="Calculation 12 3 7 2 2" xfId="8579" xr:uid="{00000000-0005-0000-0000-0000A8200000}"/>
    <cellStyle name="Calculation 12 3 7 2 3" xfId="8580" xr:uid="{00000000-0005-0000-0000-0000A9200000}"/>
    <cellStyle name="Calculation 12 3 7 3" xfId="8581" xr:uid="{00000000-0005-0000-0000-0000AA200000}"/>
    <cellStyle name="Calculation 12 3 7 3 2" xfId="8582" xr:uid="{00000000-0005-0000-0000-0000AB200000}"/>
    <cellStyle name="Calculation 12 3 7 4" xfId="8583" xr:uid="{00000000-0005-0000-0000-0000AC200000}"/>
    <cellStyle name="Calculation 12 3 7 5" xfId="8584" xr:uid="{00000000-0005-0000-0000-0000AD200000}"/>
    <cellStyle name="Calculation 12 3 8" xfId="8585" xr:uid="{00000000-0005-0000-0000-0000AE200000}"/>
    <cellStyle name="Calculation 12 3 8 2" xfId="8586" xr:uid="{00000000-0005-0000-0000-0000AF200000}"/>
    <cellStyle name="Calculation 12 3 8 2 2" xfId="8587" xr:uid="{00000000-0005-0000-0000-0000B0200000}"/>
    <cellStyle name="Calculation 12 3 8 2 3" xfId="8588" xr:uid="{00000000-0005-0000-0000-0000B1200000}"/>
    <cellStyle name="Calculation 12 3 8 3" xfId="8589" xr:uid="{00000000-0005-0000-0000-0000B2200000}"/>
    <cellStyle name="Calculation 12 3 8 3 2" xfId="8590" xr:uid="{00000000-0005-0000-0000-0000B3200000}"/>
    <cellStyle name="Calculation 12 3 8 4" xfId="8591" xr:uid="{00000000-0005-0000-0000-0000B4200000}"/>
    <cellStyle name="Calculation 12 3 8 5" xfId="8592" xr:uid="{00000000-0005-0000-0000-0000B5200000}"/>
    <cellStyle name="Calculation 12 3 9" xfId="8593" xr:uid="{00000000-0005-0000-0000-0000B6200000}"/>
    <cellStyle name="Calculation 12 3 9 2" xfId="8594" xr:uid="{00000000-0005-0000-0000-0000B7200000}"/>
    <cellStyle name="Calculation 12 3 9 2 2" xfId="8595" xr:uid="{00000000-0005-0000-0000-0000B8200000}"/>
    <cellStyle name="Calculation 12 3 9 2 3" xfId="8596" xr:uid="{00000000-0005-0000-0000-0000B9200000}"/>
    <cellStyle name="Calculation 12 3 9 3" xfId="8597" xr:uid="{00000000-0005-0000-0000-0000BA200000}"/>
    <cellStyle name="Calculation 12 3 9 3 2" xfId="8598" xr:uid="{00000000-0005-0000-0000-0000BB200000}"/>
    <cellStyle name="Calculation 12 3 9 4" xfId="8599" xr:uid="{00000000-0005-0000-0000-0000BC200000}"/>
    <cellStyle name="Calculation 12 3 9 5" xfId="8600" xr:uid="{00000000-0005-0000-0000-0000BD200000}"/>
    <cellStyle name="Calculation 12 30" xfId="8601" xr:uid="{00000000-0005-0000-0000-0000BE200000}"/>
    <cellStyle name="Calculation 12 30 10" xfId="8602" xr:uid="{00000000-0005-0000-0000-0000BF200000}"/>
    <cellStyle name="Calculation 12 30 10 2" xfId="8603" xr:uid="{00000000-0005-0000-0000-0000C0200000}"/>
    <cellStyle name="Calculation 12 30 10 2 2" xfId="8604" xr:uid="{00000000-0005-0000-0000-0000C1200000}"/>
    <cellStyle name="Calculation 12 30 10 2 3" xfId="8605" xr:uid="{00000000-0005-0000-0000-0000C2200000}"/>
    <cellStyle name="Calculation 12 30 10 3" xfId="8606" xr:uid="{00000000-0005-0000-0000-0000C3200000}"/>
    <cellStyle name="Calculation 12 30 10 3 2" xfId="8607" xr:uid="{00000000-0005-0000-0000-0000C4200000}"/>
    <cellStyle name="Calculation 12 30 10 4" xfId="8608" xr:uid="{00000000-0005-0000-0000-0000C5200000}"/>
    <cellStyle name="Calculation 12 30 10 5" xfId="8609" xr:uid="{00000000-0005-0000-0000-0000C6200000}"/>
    <cellStyle name="Calculation 12 30 11" xfId="8610" xr:uid="{00000000-0005-0000-0000-0000C7200000}"/>
    <cellStyle name="Calculation 12 30 11 2" xfId="8611" xr:uid="{00000000-0005-0000-0000-0000C8200000}"/>
    <cellStyle name="Calculation 12 30 11 2 2" xfId="8612" xr:uid="{00000000-0005-0000-0000-0000C9200000}"/>
    <cellStyle name="Calculation 12 30 11 2 3" xfId="8613" xr:uid="{00000000-0005-0000-0000-0000CA200000}"/>
    <cellStyle name="Calculation 12 30 11 3" xfId="8614" xr:uid="{00000000-0005-0000-0000-0000CB200000}"/>
    <cellStyle name="Calculation 12 30 11 3 2" xfId="8615" xr:uid="{00000000-0005-0000-0000-0000CC200000}"/>
    <cellStyle name="Calculation 12 30 11 4" xfId="8616" xr:uid="{00000000-0005-0000-0000-0000CD200000}"/>
    <cellStyle name="Calculation 12 30 11 5" xfId="8617" xr:uid="{00000000-0005-0000-0000-0000CE200000}"/>
    <cellStyle name="Calculation 12 30 12" xfId="8618" xr:uid="{00000000-0005-0000-0000-0000CF200000}"/>
    <cellStyle name="Calculation 12 30 12 2" xfId="8619" xr:uid="{00000000-0005-0000-0000-0000D0200000}"/>
    <cellStyle name="Calculation 12 30 12 2 2" xfId="8620" xr:uid="{00000000-0005-0000-0000-0000D1200000}"/>
    <cellStyle name="Calculation 12 30 12 2 3" xfId="8621" xr:uid="{00000000-0005-0000-0000-0000D2200000}"/>
    <cellStyle name="Calculation 12 30 12 3" xfId="8622" xr:uid="{00000000-0005-0000-0000-0000D3200000}"/>
    <cellStyle name="Calculation 12 30 12 3 2" xfId="8623" xr:uid="{00000000-0005-0000-0000-0000D4200000}"/>
    <cellStyle name="Calculation 12 30 12 4" xfId="8624" xr:uid="{00000000-0005-0000-0000-0000D5200000}"/>
    <cellStyle name="Calculation 12 30 12 5" xfId="8625" xr:uid="{00000000-0005-0000-0000-0000D6200000}"/>
    <cellStyle name="Calculation 12 30 13" xfId="8626" xr:uid="{00000000-0005-0000-0000-0000D7200000}"/>
    <cellStyle name="Calculation 12 30 13 2" xfId="8627" xr:uid="{00000000-0005-0000-0000-0000D8200000}"/>
    <cellStyle name="Calculation 12 30 13 2 2" xfId="8628" xr:uid="{00000000-0005-0000-0000-0000D9200000}"/>
    <cellStyle name="Calculation 12 30 13 2 3" xfId="8629" xr:uid="{00000000-0005-0000-0000-0000DA200000}"/>
    <cellStyle name="Calculation 12 30 13 3" xfId="8630" xr:uid="{00000000-0005-0000-0000-0000DB200000}"/>
    <cellStyle name="Calculation 12 30 13 3 2" xfId="8631" xr:uid="{00000000-0005-0000-0000-0000DC200000}"/>
    <cellStyle name="Calculation 12 30 13 4" xfId="8632" xr:uid="{00000000-0005-0000-0000-0000DD200000}"/>
    <cellStyle name="Calculation 12 30 13 5" xfId="8633" xr:uid="{00000000-0005-0000-0000-0000DE200000}"/>
    <cellStyle name="Calculation 12 30 14" xfId="8634" xr:uid="{00000000-0005-0000-0000-0000DF200000}"/>
    <cellStyle name="Calculation 12 30 14 2" xfId="8635" xr:uid="{00000000-0005-0000-0000-0000E0200000}"/>
    <cellStyle name="Calculation 12 30 14 2 2" xfId="8636" xr:uid="{00000000-0005-0000-0000-0000E1200000}"/>
    <cellStyle name="Calculation 12 30 14 2 3" xfId="8637" xr:uid="{00000000-0005-0000-0000-0000E2200000}"/>
    <cellStyle name="Calculation 12 30 14 3" xfId="8638" xr:uid="{00000000-0005-0000-0000-0000E3200000}"/>
    <cellStyle name="Calculation 12 30 14 3 2" xfId="8639" xr:uid="{00000000-0005-0000-0000-0000E4200000}"/>
    <cellStyle name="Calculation 12 30 14 4" xfId="8640" xr:uid="{00000000-0005-0000-0000-0000E5200000}"/>
    <cellStyle name="Calculation 12 30 14 5" xfId="8641" xr:uid="{00000000-0005-0000-0000-0000E6200000}"/>
    <cellStyle name="Calculation 12 30 15" xfId="8642" xr:uid="{00000000-0005-0000-0000-0000E7200000}"/>
    <cellStyle name="Calculation 12 30 15 2" xfId="8643" xr:uid="{00000000-0005-0000-0000-0000E8200000}"/>
    <cellStyle name="Calculation 12 30 15 2 2" xfId="8644" xr:uid="{00000000-0005-0000-0000-0000E9200000}"/>
    <cellStyle name="Calculation 12 30 15 2 3" xfId="8645" xr:uid="{00000000-0005-0000-0000-0000EA200000}"/>
    <cellStyle name="Calculation 12 30 15 3" xfId="8646" xr:uid="{00000000-0005-0000-0000-0000EB200000}"/>
    <cellStyle name="Calculation 12 30 15 3 2" xfId="8647" xr:uid="{00000000-0005-0000-0000-0000EC200000}"/>
    <cellStyle name="Calculation 12 30 15 4" xfId="8648" xr:uid="{00000000-0005-0000-0000-0000ED200000}"/>
    <cellStyle name="Calculation 12 30 15 5" xfId="8649" xr:uid="{00000000-0005-0000-0000-0000EE200000}"/>
    <cellStyle name="Calculation 12 30 16" xfId="8650" xr:uid="{00000000-0005-0000-0000-0000EF200000}"/>
    <cellStyle name="Calculation 12 30 16 2" xfId="8651" xr:uid="{00000000-0005-0000-0000-0000F0200000}"/>
    <cellStyle name="Calculation 12 30 16 2 2" xfId="8652" xr:uid="{00000000-0005-0000-0000-0000F1200000}"/>
    <cellStyle name="Calculation 12 30 16 2 3" xfId="8653" xr:uid="{00000000-0005-0000-0000-0000F2200000}"/>
    <cellStyle name="Calculation 12 30 16 3" xfId="8654" xr:uid="{00000000-0005-0000-0000-0000F3200000}"/>
    <cellStyle name="Calculation 12 30 16 3 2" xfId="8655" xr:uid="{00000000-0005-0000-0000-0000F4200000}"/>
    <cellStyle name="Calculation 12 30 16 4" xfId="8656" xr:uid="{00000000-0005-0000-0000-0000F5200000}"/>
    <cellStyle name="Calculation 12 30 16 5" xfId="8657" xr:uid="{00000000-0005-0000-0000-0000F6200000}"/>
    <cellStyle name="Calculation 12 30 17" xfId="8658" xr:uid="{00000000-0005-0000-0000-0000F7200000}"/>
    <cellStyle name="Calculation 12 30 17 2" xfId="8659" xr:uid="{00000000-0005-0000-0000-0000F8200000}"/>
    <cellStyle name="Calculation 12 30 17 2 2" xfId="8660" xr:uid="{00000000-0005-0000-0000-0000F9200000}"/>
    <cellStyle name="Calculation 12 30 17 2 3" xfId="8661" xr:uid="{00000000-0005-0000-0000-0000FA200000}"/>
    <cellStyle name="Calculation 12 30 17 3" xfId="8662" xr:uid="{00000000-0005-0000-0000-0000FB200000}"/>
    <cellStyle name="Calculation 12 30 17 3 2" xfId="8663" xr:uid="{00000000-0005-0000-0000-0000FC200000}"/>
    <cellStyle name="Calculation 12 30 17 4" xfId="8664" xr:uid="{00000000-0005-0000-0000-0000FD200000}"/>
    <cellStyle name="Calculation 12 30 17 5" xfId="8665" xr:uid="{00000000-0005-0000-0000-0000FE200000}"/>
    <cellStyle name="Calculation 12 30 18" xfId="8666" xr:uid="{00000000-0005-0000-0000-0000FF200000}"/>
    <cellStyle name="Calculation 12 30 18 2" xfId="8667" xr:uid="{00000000-0005-0000-0000-000000210000}"/>
    <cellStyle name="Calculation 12 30 18 2 2" xfId="8668" xr:uid="{00000000-0005-0000-0000-000001210000}"/>
    <cellStyle name="Calculation 12 30 18 2 3" xfId="8669" xr:uid="{00000000-0005-0000-0000-000002210000}"/>
    <cellStyle name="Calculation 12 30 18 3" xfId="8670" xr:uid="{00000000-0005-0000-0000-000003210000}"/>
    <cellStyle name="Calculation 12 30 18 3 2" xfId="8671" xr:uid="{00000000-0005-0000-0000-000004210000}"/>
    <cellStyle name="Calculation 12 30 18 4" xfId="8672" xr:uid="{00000000-0005-0000-0000-000005210000}"/>
    <cellStyle name="Calculation 12 30 18 5" xfId="8673" xr:uid="{00000000-0005-0000-0000-000006210000}"/>
    <cellStyle name="Calculation 12 30 19" xfId="8674" xr:uid="{00000000-0005-0000-0000-000007210000}"/>
    <cellStyle name="Calculation 12 30 19 2" xfId="8675" xr:uid="{00000000-0005-0000-0000-000008210000}"/>
    <cellStyle name="Calculation 12 30 19 2 2" xfId="8676" xr:uid="{00000000-0005-0000-0000-000009210000}"/>
    <cellStyle name="Calculation 12 30 19 2 3" xfId="8677" xr:uid="{00000000-0005-0000-0000-00000A210000}"/>
    <cellStyle name="Calculation 12 30 19 3" xfId="8678" xr:uid="{00000000-0005-0000-0000-00000B210000}"/>
    <cellStyle name="Calculation 12 30 19 3 2" xfId="8679" xr:uid="{00000000-0005-0000-0000-00000C210000}"/>
    <cellStyle name="Calculation 12 30 19 4" xfId="8680" xr:uid="{00000000-0005-0000-0000-00000D210000}"/>
    <cellStyle name="Calculation 12 30 19 5" xfId="8681" xr:uid="{00000000-0005-0000-0000-00000E210000}"/>
    <cellStyle name="Calculation 12 30 2" xfId="8682" xr:uid="{00000000-0005-0000-0000-00000F210000}"/>
    <cellStyle name="Calculation 12 30 2 2" xfId="8683" xr:uid="{00000000-0005-0000-0000-000010210000}"/>
    <cellStyle name="Calculation 12 30 2 2 2" xfId="8684" xr:uid="{00000000-0005-0000-0000-000011210000}"/>
    <cellStyle name="Calculation 12 30 2 2 3" xfId="8685" xr:uid="{00000000-0005-0000-0000-000012210000}"/>
    <cellStyle name="Calculation 12 30 2 3" xfId="8686" xr:uid="{00000000-0005-0000-0000-000013210000}"/>
    <cellStyle name="Calculation 12 30 2 3 2" xfId="8687" xr:uid="{00000000-0005-0000-0000-000014210000}"/>
    <cellStyle name="Calculation 12 30 2 4" xfId="8688" xr:uid="{00000000-0005-0000-0000-000015210000}"/>
    <cellStyle name="Calculation 12 30 2 5" xfId="8689" xr:uid="{00000000-0005-0000-0000-000016210000}"/>
    <cellStyle name="Calculation 12 30 20" xfId="8690" xr:uid="{00000000-0005-0000-0000-000017210000}"/>
    <cellStyle name="Calculation 12 30 20 2" xfId="8691" xr:uid="{00000000-0005-0000-0000-000018210000}"/>
    <cellStyle name="Calculation 12 30 20 2 2" xfId="8692" xr:uid="{00000000-0005-0000-0000-000019210000}"/>
    <cellStyle name="Calculation 12 30 20 2 3" xfId="8693" xr:uid="{00000000-0005-0000-0000-00001A210000}"/>
    <cellStyle name="Calculation 12 30 20 3" xfId="8694" xr:uid="{00000000-0005-0000-0000-00001B210000}"/>
    <cellStyle name="Calculation 12 30 20 4" xfId="8695" xr:uid="{00000000-0005-0000-0000-00001C210000}"/>
    <cellStyle name="Calculation 12 30 20 5" xfId="8696" xr:uid="{00000000-0005-0000-0000-00001D210000}"/>
    <cellStyle name="Calculation 12 30 21" xfId="8697" xr:uid="{00000000-0005-0000-0000-00001E210000}"/>
    <cellStyle name="Calculation 12 30 21 2" xfId="8698" xr:uid="{00000000-0005-0000-0000-00001F210000}"/>
    <cellStyle name="Calculation 12 30 22" xfId="8699" xr:uid="{00000000-0005-0000-0000-000020210000}"/>
    <cellStyle name="Calculation 12 30 22 2" xfId="8700" xr:uid="{00000000-0005-0000-0000-000021210000}"/>
    <cellStyle name="Calculation 12 30 3" xfId="8701" xr:uid="{00000000-0005-0000-0000-000022210000}"/>
    <cellStyle name="Calculation 12 30 3 2" xfId="8702" xr:uid="{00000000-0005-0000-0000-000023210000}"/>
    <cellStyle name="Calculation 12 30 3 2 2" xfId="8703" xr:uid="{00000000-0005-0000-0000-000024210000}"/>
    <cellStyle name="Calculation 12 30 3 2 3" xfId="8704" xr:uid="{00000000-0005-0000-0000-000025210000}"/>
    <cellStyle name="Calculation 12 30 3 3" xfId="8705" xr:uid="{00000000-0005-0000-0000-000026210000}"/>
    <cellStyle name="Calculation 12 30 3 3 2" xfId="8706" xr:uid="{00000000-0005-0000-0000-000027210000}"/>
    <cellStyle name="Calculation 12 30 3 4" xfId="8707" xr:uid="{00000000-0005-0000-0000-000028210000}"/>
    <cellStyle name="Calculation 12 30 3 5" xfId="8708" xr:uid="{00000000-0005-0000-0000-000029210000}"/>
    <cellStyle name="Calculation 12 30 4" xfId="8709" xr:uid="{00000000-0005-0000-0000-00002A210000}"/>
    <cellStyle name="Calculation 12 30 4 2" xfId="8710" xr:uid="{00000000-0005-0000-0000-00002B210000}"/>
    <cellStyle name="Calculation 12 30 4 2 2" xfId="8711" xr:uid="{00000000-0005-0000-0000-00002C210000}"/>
    <cellStyle name="Calculation 12 30 4 2 3" xfId="8712" xr:uid="{00000000-0005-0000-0000-00002D210000}"/>
    <cellStyle name="Calculation 12 30 4 3" xfId="8713" xr:uid="{00000000-0005-0000-0000-00002E210000}"/>
    <cellStyle name="Calculation 12 30 4 3 2" xfId="8714" xr:uid="{00000000-0005-0000-0000-00002F210000}"/>
    <cellStyle name="Calculation 12 30 4 4" xfId="8715" xr:uid="{00000000-0005-0000-0000-000030210000}"/>
    <cellStyle name="Calculation 12 30 4 5" xfId="8716" xr:uid="{00000000-0005-0000-0000-000031210000}"/>
    <cellStyle name="Calculation 12 30 5" xfId="8717" xr:uid="{00000000-0005-0000-0000-000032210000}"/>
    <cellStyle name="Calculation 12 30 5 2" xfId="8718" xr:uid="{00000000-0005-0000-0000-000033210000}"/>
    <cellStyle name="Calculation 12 30 5 2 2" xfId="8719" xr:uid="{00000000-0005-0000-0000-000034210000}"/>
    <cellStyle name="Calculation 12 30 5 2 3" xfId="8720" xr:uid="{00000000-0005-0000-0000-000035210000}"/>
    <cellStyle name="Calculation 12 30 5 3" xfId="8721" xr:uid="{00000000-0005-0000-0000-000036210000}"/>
    <cellStyle name="Calculation 12 30 5 3 2" xfId="8722" xr:uid="{00000000-0005-0000-0000-000037210000}"/>
    <cellStyle name="Calculation 12 30 5 4" xfId="8723" xr:uid="{00000000-0005-0000-0000-000038210000}"/>
    <cellStyle name="Calculation 12 30 5 5" xfId="8724" xr:uid="{00000000-0005-0000-0000-000039210000}"/>
    <cellStyle name="Calculation 12 30 6" xfId="8725" xr:uid="{00000000-0005-0000-0000-00003A210000}"/>
    <cellStyle name="Calculation 12 30 6 2" xfId="8726" xr:uid="{00000000-0005-0000-0000-00003B210000}"/>
    <cellStyle name="Calculation 12 30 6 2 2" xfId="8727" xr:uid="{00000000-0005-0000-0000-00003C210000}"/>
    <cellStyle name="Calculation 12 30 6 2 3" xfId="8728" xr:uid="{00000000-0005-0000-0000-00003D210000}"/>
    <cellStyle name="Calculation 12 30 6 3" xfId="8729" xr:uid="{00000000-0005-0000-0000-00003E210000}"/>
    <cellStyle name="Calculation 12 30 6 3 2" xfId="8730" xr:uid="{00000000-0005-0000-0000-00003F210000}"/>
    <cellStyle name="Calculation 12 30 6 4" xfId="8731" xr:uid="{00000000-0005-0000-0000-000040210000}"/>
    <cellStyle name="Calculation 12 30 6 5" xfId="8732" xr:uid="{00000000-0005-0000-0000-000041210000}"/>
    <cellStyle name="Calculation 12 30 7" xfId="8733" xr:uid="{00000000-0005-0000-0000-000042210000}"/>
    <cellStyle name="Calculation 12 30 7 2" xfId="8734" xr:uid="{00000000-0005-0000-0000-000043210000}"/>
    <cellStyle name="Calculation 12 30 7 2 2" xfId="8735" xr:uid="{00000000-0005-0000-0000-000044210000}"/>
    <cellStyle name="Calculation 12 30 7 2 3" xfId="8736" xr:uid="{00000000-0005-0000-0000-000045210000}"/>
    <cellStyle name="Calculation 12 30 7 3" xfId="8737" xr:uid="{00000000-0005-0000-0000-000046210000}"/>
    <cellStyle name="Calculation 12 30 7 3 2" xfId="8738" xr:uid="{00000000-0005-0000-0000-000047210000}"/>
    <cellStyle name="Calculation 12 30 7 4" xfId="8739" xr:uid="{00000000-0005-0000-0000-000048210000}"/>
    <cellStyle name="Calculation 12 30 7 5" xfId="8740" xr:uid="{00000000-0005-0000-0000-000049210000}"/>
    <cellStyle name="Calculation 12 30 8" xfId="8741" xr:uid="{00000000-0005-0000-0000-00004A210000}"/>
    <cellStyle name="Calculation 12 30 8 2" xfId="8742" xr:uid="{00000000-0005-0000-0000-00004B210000}"/>
    <cellStyle name="Calculation 12 30 8 2 2" xfId="8743" xr:uid="{00000000-0005-0000-0000-00004C210000}"/>
    <cellStyle name="Calculation 12 30 8 2 3" xfId="8744" xr:uid="{00000000-0005-0000-0000-00004D210000}"/>
    <cellStyle name="Calculation 12 30 8 3" xfId="8745" xr:uid="{00000000-0005-0000-0000-00004E210000}"/>
    <cellStyle name="Calculation 12 30 8 3 2" xfId="8746" xr:uid="{00000000-0005-0000-0000-00004F210000}"/>
    <cellStyle name="Calculation 12 30 8 4" xfId="8747" xr:uid="{00000000-0005-0000-0000-000050210000}"/>
    <cellStyle name="Calculation 12 30 8 5" xfId="8748" xr:uid="{00000000-0005-0000-0000-000051210000}"/>
    <cellStyle name="Calculation 12 30 9" xfId="8749" xr:uid="{00000000-0005-0000-0000-000052210000}"/>
    <cellStyle name="Calculation 12 30 9 2" xfId="8750" xr:uid="{00000000-0005-0000-0000-000053210000}"/>
    <cellStyle name="Calculation 12 30 9 2 2" xfId="8751" xr:uid="{00000000-0005-0000-0000-000054210000}"/>
    <cellStyle name="Calculation 12 30 9 2 3" xfId="8752" xr:uid="{00000000-0005-0000-0000-000055210000}"/>
    <cellStyle name="Calculation 12 30 9 3" xfId="8753" xr:uid="{00000000-0005-0000-0000-000056210000}"/>
    <cellStyle name="Calculation 12 30 9 3 2" xfId="8754" xr:uid="{00000000-0005-0000-0000-000057210000}"/>
    <cellStyle name="Calculation 12 30 9 4" xfId="8755" xr:uid="{00000000-0005-0000-0000-000058210000}"/>
    <cellStyle name="Calculation 12 30 9 5" xfId="8756" xr:uid="{00000000-0005-0000-0000-000059210000}"/>
    <cellStyle name="Calculation 12 31" xfId="8757" xr:uid="{00000000-0005-0000-0000-00005A210000}"/>
    <cellStyle name="Calculation 12 31 2" xfId="8758" xr:uid="{00000000-0005-0000-0000-00005B210000}"/>
    <cellStyle name="Calculation 12 31 2 2" xfId="8759" xr:uid="{00000000-0005-0000-0000-00005C210000}"/>
    <cellStyle name="Calculation 12 31 2 3" xfId="8760" xr:uid="{00000000-0005-0000-0000-00005D210000}"/>
    <cellStyle name="Calculation 12 31 3" xfId="8761" xr:uid="{00000000-0005-0000-0000-00005E210000}"/>
    <cellStyle name="Calculation 12 31 3 2" xfId="8762" xr:uid="{00000000-0005-0000-0000-00005F210000}"/>
    <cellStyle name="Calculation 12 31 4" xfId="8763" xr:uid="{00000000-0005-0000-0000-000060210000}"/>
    <cellStyle name="Calculation 12 31 5" xfId="8764" xr:uid="{00000000-0005-0000-0000-000061210000}"/>
    <cellStyle name="Calculation 12 32" xfId="8765" xr:uid="{00000000-0005-0000-0000-000062210000}"/>
    <cellStyle name="Calculation 12 32 2" xfId="8766" xr:uid="{00000000-0005-0000-0000-000063210000}"/>
    <cellStyle name="Calculation 12 32 2 2" xfId="8767" xr:uid="{00000000-0005-0000-0000-000064210000}"/>
    <cellStyle name="Calculation 12 32 2 3" xfId="8768" xr:uid="{00000000-0005-0000-0000-000065210000}"/>
    <cellStyle name="Calculation 12 32 3" xfId="8769" xr:uid="{00000000-0005-0000-0000-000066210000}"/>
    <cellStyle name="Calculation 12 32 3 2" xfId="8770" xr:uid="{00000000-0005-0000-0000-000067210000}"/>
    <cellStyle name="Calculation 12 32 4" xfId="8771" xr:uid="{00000000-0005-0000-0000-000068210000}"/>
    <cellStyle name="Calculation 12 32 5" xfId="8772" xr:uid="{00000000-0005-0000-0000-000069210000}"/>
    <cellStyle name="Calculation 12 33" xfId="8773" xr:uid="{00000000-0005-0000-0000-00006A210000}"/>
    <cellStyle name="Calculation 12 33 2" xfId="8774" xr:uid="{00000000-0005-0000-0000-00006B210000}"/>
    <cellStyle name="Calculation 12 33 2 2" xfId="8775" xr:uid="{00000000-0005-0000-0000-00006C210000}"/>
    <cellStyle name="Calculation 12 33 2 3" xfId="8776" xr:uid="{00000000-0005-0000-0000-00006D210000}"/>
    <cellStyle name="Calculation 12 33 3" xfId="8777" xr:uid="{00000000-0005-0000-0000-00006E210000}"/>
    <cellStyle name="Calculation 12 33 3 2" xfId="8778" xr:uid="{00000000-0005-0000-0000-00006F210000}"/>
    <cellStyle name="Calculation 12 33 4" xfId="8779" xr:uid="{00000000-0005-0000-0000-000070210000}"/>
    <cellStyle name="Calculation 12 33 5" xfId="8780" xr:uid="{00000000-0005-0000-0000-000071210000}"/>
    <cellStyle name="Calculation 12 34" xfId="8781" xr:uid="{00000000-0005-0000-0000-000072210000}"/>
    <cellStyle name="Calculation 12 34 2" xfId="8782" xr:uid="{00000000-0005-0000-0000-000073210000}"/>
    <cellStyle name="Calculation 12 34 2 2" xfId="8783" xr:uid="{00000000-0005-0000-0000-000074210000}"/>
    <cellStyle name="Calculation 12 34 2 3" xfId="8784" xr:uid="{00000000-0005-0000-0000-000075210000}"/>
    <cellStyle name="Calculation 12 34 3" xfId="8785" xr:uid="{00000000-0005-0000-0000-000076210000}"/>
    <cellStyle name="Calculation 12 34 3 2" xfId="8786" xr:uid="{00000000-0005-0000-0000-000077210000}"/>
    <cellStyle name="Calculation 12 34 4" xfId="8787" xr:uid="{00000000-0005-0000-0000-000078210000}"/>
    <cellStyle name="Calculation 12 34 5" xfId="8788" xr:uid="{00000000-0005-0000-0000-000079210000}"/>
    <cellStyle name="Calculation 12 35" xfId="8789" xr:uid="{00000000-0005-0000-0000-00007A210000}"/>
    <cellStyle name="Calculation 12 35 2" xfId="8790" xr:uid="{00000000-0005-0000-0000-00007B210000}"/>
    <cellStyle name="Calculation 12 35 2 2" xfId="8791" xr:uid="{00000000-0005-0000-0000-00007C210000}"/>
    <cellStyle name="Calculation 12 35 2 3" xfId="8792" xr:uid="{00000000-0005-0000-0000-00007D210000}"/>
    <cellStyle name="Calculation 12 35 3" xfId="8793" xr:uid="{00000000-0005-0000-0000-00007E210000}"/>
    <cellStyle name="Calculation 12 35 3 2" xfId="8794" xr:uid="{00000000-0005-0000-0000-00007F210000}"/>
    <cellStyle name="Calculation 12 35 4" xfId="8795" xr:uid="{00000000-0005-0000-0000-000080210000}"/>
    <cellStyle name="Calculation 12 35 5" xfId="8796" xr:uid="{00000000-0005-0000-0000-000081210000}"/>
    <cellStyle name="Calculation 12 36" xfId="8797" xr:uid="{00000000-0005-0000-0000-000082210000}"/>
    <cellStyle name="Calculation 12 36 2" xfId="8798" xr:uid="{00000000-0005-0000-0000-000083210000}"/>
    <cellStyle name="Calculation 12 36 2 2" xfId="8799" xr:uid="{00000000-0005-0000-0000-000084210000}"/>
    <cellStyle name="Calculation 12 36 2 3" xfId="8800" xr:uid="{00000000-0005-0000-0000-000085210000}"/>
    <cellStyle name="Calculation 12 36 3" xfId="8801" xr:uid="{00000000-0005-0000-0000-000086210000}"/>
    <cellStyle name="Calculation 12 36 3 2" xfId="8802" xr:uid="{00000000-0005-0000-0000-000087210000}"/>
    <cellStyle name="Calculation 12 36 4" xfId="8803" xr:uid="{00000000-0005-0000-0000-000088210000}"/>
    <cellStyle name="Calculation 12 36 5" xfId="8804" xr:uid="{00000000-0005-0000-0000-000089210000}"/>
    <cellStyle name="Calculation 12 37" xfId="8805" xr:uid="{00000000-0005-0000-0000-00008A210000}"/>
    <cellStyle name="Calculation 12 37 2" xfId="8806" xr:uid="{00000000-0005-0000-0000-00008B210000}"/>
    <cellStyle name="Calculation 12 37 2 2" xfId="8807" xr:uid="{00000000-0005-0000-0000-00008C210000}"/>
    <cellStyle name="Calculation 12 37 2 3" xfId="8808" xr:uid="{00000000-0005-0000-0000-00008D210000}"/>
    <cellStyle name="Calculation 12 37 3" xfId="8809" xr:uid="{00000000-0005-0000-0000-00008E210000}"/>
    <cellStyle name="Calculation 12 37 3 2" xfId="8810" xr:uid="{00000000-0005-0000-0000-00008F210000}"/>
    <cellStyle name="Calculation 12 37 4" xfId="8811" xr:uid="{00000000-0005-0000-0000-000090210000}"/>
    <cellStyle name="Calculation 12 37 5" xfId="8812" xr:uid="{00000000-0005-0000-0000-000091210000}"/>
    <cellStyle name="Calculation 12 38" xfId="8813" xr:uid="{00000000-0005-0000-0000-000092210000}"/>
    <cellStyle name="Calculation 12 38 2" xfId="8814" xr:uid="{00000000-0005-0000-0000-000093210000}"/>
    <cellStyle name="Calculation 12 38 2 2" xfId="8815" xr:uid="{00000000-0005-0000-0000-000094210000}"/>
    <cellStyle name="Calculation 12 38 2 3" xfId="8816" xr:uid="{00000000-0005-0000-0000-000095210000}"/>
    <cellStyle name="Calculation 12 38 3" xfId="8817" xr:uid="{00000000-0005-0000-0000-000096210000}"/>
    <cellStyle name="Calculation 12 38 3 2" xfId="8818" xr:uid="{00000000-0005-0000-0000-000097210000}"/>
    <cellStyle name="Calculation 12 38 4" xfId="8819" xr:uid="{00000000-0005-0000-0000-000098210000}"/>
    <cellStyle name="Calculation 12 38 5" xfId="8820" xr:uid="{00000000-0005-0000-0000-000099210000}"/>
    <cellStyle name="Calculation 12 39" xfId="8821" xr:uid="{00000000-0005-0000-0000-00009A210000}"/>
    <cellStyle name="Calculation 12 39 2" xfId="8822" xr:uid="{00000000-0005-0000-0000-00009B210000}"/>
    <cellStyle name="Calculation 12 39 2 2" xfId="8823" xr:uid="{00000000-0005-0000-0000-00009C210000}"/>
    <cellStyle name="Calculation 12 39 2 3" xfId="8824" xr:uid="{00000000-0005-0000-0000-00009D210000}"/>
    <cellStyle name="Calculation 12 39 3" xfId="8825" xr:uid="{00000000-0005-0000-0000-00009E210000}"/>
    <cellStyle name="Calculation 12 39 3 2" xfId="8826" xr:uid="{00000000-0005-0000-0000-00009F210000}"/>
    <cellStyle name="Calculation 12 39 4" xfId="8827" xr:uid="{00000000-0005-0000-0000-0000A0210000}"/>
    <cellStyle name="Calculation 12 39 5" xfId="8828" xr:uid="{00000000-0005-0000-0000-0000A1210000}"/>
    <cellStyle name="Calculation 12 4" xfId="8829" xr:uid="{00000000-0005-0000-0000-0000A2210000}"/>
    <cellStyle name="Calculation 12 4 10" xfId="8830" xr:uid="{00000000-0005-0000-0000-0000A3210000}"/>
    <cellStyle name="Calculation 12 4 10 2" xfId="8831" xr:uid="{00000000-0005-0000-0000-0000A4210000}"/>
    <cellStyle name="Calculation 12 4 10 2 2" xfId="8832" xr:uid="{00000000-0005-0000-0000-0000A5210000}"/>
    <cellStyle name="Calculation 12 4 10 2 3" xfId="8833" xr:uid="{00000000-0005-0000-0000-0000A6210000}"/>
    <cellStyle name="Calculation 12 4 10 3" xfId="8834" xr:uid="{00000000-0005-0000-0000-0000A7210000}"/>
    <cellStyle name="Calculation 12 4 10 3 2" xfId="8835" xr:uid="{00000000-0005-0000-0000-0000A8210000}"/>
    <cellStyle name="Calculation 12 4 10 4" xfId="8836" xr:uid="{00000000-0005-0000-0000-0000A9210000}"/>
    <cellStyle name="Calculation 12 4 10 5" xfId="8837" xr:uid="{00000000-0005-0000-0000-0000AA210000}"/>
    <cellStyle name="Calculation 12 4 11" xfId="8838" xr:uid="{00000000-0005-0000-0000-0000AB210000}"/>
    <cellStyle name="Calculation 12 4 11 2" xfId="8839" xr:uid="{00000000-0005-0000-0000-0000AC210000}"/>
    <cellStyle name="Calculation 12 4 11 2 2" xfId="8840" xr:uid="{00000000-0005-0000-0000-0000AD210000}"/>
    <cellStyle name="Calculation 12 4 11 2 3" xfId="8841" xr:uid="{00000000-0005-0000-0000-0000AE210000}"/>
    <cellStyle name="Calculation 12 4 11 3" xfId="8842" xr:uid="{00000000-0005-0000-0000-0000AF210000}"/>
    <cellStyle name="Calculation 12 4 11 3 2" xfId="8843" xr:uid="{00000000-0005-0000-0000-0000B0210000}"/>
    <cellStyle name="Calculation 12 4 11 4" xfId="8844" xr:uid="{00000000-0005-0000-0000-0000B1210000}"/>
    <cellStyle name="Calculation 12 4 11 5" xfId="8845" xr:uid="{00000000-0005-0000-0000-0000B2210000}"/>
    <cellStyle name="Calculation 12 4 12" xfId="8846" xr:uid="{00000000-0005-0000-0000-0000B3210000}"/>
    <cellStyle name="Calculation 12 4 12 2" xfId="8847" xr:uid="{00000000-0005-0000-0000-0000B4210000}"/>
    <cellStyle name="Calculation 12 4 12 2 2" xfId="8848" xr:uid="{00000000-0005-0000-0000-0000B5210000}"/>
    <cellStyle name="Calculation 12 4 12 2 3" xfId="8849" xr:uid="{00000000-0005-0000-0000-0000B6210000}"/>
    <cellStyle name="Calculation 12 4 12 3" xfId="8850" xr:uid="{00000000-0005-0000-0000-0000B7210000}"/>
    <cellStyle name="Calculation 12 4 12 3 2" xfId="8851" xr:uid="{00000000-0005-0000-0000-0000B8210000}"/>
    <cellStyle name="Calculation 12 4 12 4" xfId="8852" xr:uid="{00000000-0005-0000-0000-0000B9210000}"/>
    <cellStyle name="Calculation 12 4 12 5" xfId="8853" xr:uid="{00000000-0005-0000-0000-0000BA210000}"/>
    <cellStyle name="Calculation 12 4 13" xfId="8854" xr:uid="{00000000-0005-0000-0000-0000BB210000}"/>
    <cellStyle name="Calculation 12 4 13 2" xfId="8855" xr:uid="{00000000-0005-0000-0000-0000BC210000}"/>
    <cellStyle name="Calculation 12 4 13 2 2" xfId="8856" xr:uid="{00000000-0005-0000-0000-0000BD210000}"/>
    <cellStyle name="Calculation 12 4 13 2 3" xfId="8857" xr:uid="{00000000-0005-0000-0000-0000BE210000}"/>
    <cellStyle name="Calculation 12 4 13 3" xfId="8858" xr:uid="{00000000-0005-0000-0000-0000BF210000}"/>
    <cellStyle name="Calculation 12 4 13 3 2" xfId="8859" xr:uid="{00000000-0005-0000-0000-0000C0210000}"/>
    <cellStyle name="Calculation 12 4 13 4" xfId="8860" xr:uid="{00000000-0005-0000-0000-0000C1210000}"/>
    <cellStyle name="Calculation 12 4 13 5" xfId="8861" xr:uid="{00000000-0005-0000-0000-0000C2210000}"/>
    <cellStyle name="Calculation 12 4 14" xfId="8862" xr:uid="{00000000-0005-0000-0000-0000C3210000}"/>
    <cellStyle name="Calculation 12 4 14 2" xfId="8863" xr:uid="{00000000-0005-0000-0000-0000C4210000}"/>
    <cellStyle name="Calculation 12 4 14 2 2" xfId="8864" xr:uid="{00000000-0005-0000-0000-0000C5210000}"/>
    <cellStyle name="Calculation 12 4 14 2 3" xfId="8865" xr:uid="{00000000-0005-0000-0000-0000C6210000}"/>
    <cellStyle name="Calculation 12 4 14 3" xfId="8866" xr:uid="{00000000-0005-0000-0000-0000C7210000}"/>
    <cellStyle name="Calculation 12 4 14 3 2" xfId="8867" xr:uid="{00000000-0005-0000-0000-0000C8210000}"/>
    <cellStyle name="Calculation 12 4 14 4" xfId="8868" xr:uid="{00000000-0005-0000-0000-0000C9210000}"/>
    <cellStyle name="Calculation 12 4 14 5" xfId="8869" xr:uid="{00000000-0005-0000-0000-0000CA210000}"/>
    <cellStyle name="Calculation 12 4 15" xfId="8870" xr:uid="{00000000-0005-0000-0000-0000CB210000}"/>
    <cellStyle name="Calculation 12 4 15 2" xfId="8871" xr:uid="{00000000-0005-0000-0000-0000CC210000}"/>
    <cellStyle name="Calculation 12 4 15 2 2" xfId="8872" xr:uid="{00000000-0005-0000-0000-0000CD210000}"/>
    <cellStyle name="Calculation 12 4 15 2 3" xfId="8873" xr:uid="{00000000-0005-0000-0000-0000CE210000}"/>
    <cellStyle name="Calculation 12 4 15 3" xfId="8874" xr:uid="{00000000-0005-0000-0000-0000CF210000}"/>
    <cellStyle name="Calculation 12 4 15 3 2" xfId="8875" xr:uid="{00000000-0005-0000-0000-0000D0210000}"/>
    <cellStyle name="Calculation 12 4 15 4" xfId="8876" xr:uid="{00000000-0005-0000-0000-0000D1210000}"/>
    <cellStyle name="Calculation 12 4 15 5" xfId="8877" xr:uid="{00000000-0005-0000-0000-0000D2210000}"/>
    <cellStyle name="Calculation 12 4 16" xfId="8878" xr:uid="{00000000-0005-0000-0000-0000D3210000}"/>
    <cellStyle name="Calculation 12 4 16 2" xfId="8879" xr:uid="{00000000-0005-0000-0000-0000D4210000}"/>
    <cellStyle name="Calculation 12 4 16 2 2" xfId="8880" xr:uid="{00000000-0005-0000-0000-0000D5210000}"/>
    <cellStyle name="Calculation 12 4 16 2 3" xfId="8881" xr:uid="{00000000-0005-0000-0000-0000D6210000}"/>
    <cellStyle name="Calculation 12 4 16 3" xfId="8882" xr:uid="{00000000-0005-0000-0000-0000D7210000}"/>
    <cellStyle name="Calculation 12 4 16 3 2" xfId="8883" xr:uid="{00000000-0005-0000-0000-0000D8210000}"/>
    <cellStyle name="Calculation 12 4 16 4" xfId="8884" xr:uid="{00000000-0005-0000-0000-0000D9210000}"/>
    <cellStyle name="Calculation 12 4 16 5" xfId="8885" xr:uid="{00000000-0005-0000-0000-0000DA210000}"/>
    <cellStyle name="Calculation 12 4 17" xfId="8886" xr:uid="{00000000-0005-0000-0000-0000DB210000}"/>
    <cellStyle name="Calculation 12 4 17 2" xfId="8887" xr:uid="{00000000-0005-0000-0000-0000DC210000}"/>
    <cellStyle name="Calculation 12 4 17 2 2" xfId="8888" xr:uid="{00000000-0005-0000-0000-0000DD210000}"/>
    <cellStyle name="Calculation 12 4 17 2 3" xfId="8889" xr:uid="{00000000-0005-0000-0000-0000DE210000}"/>
    <cellStyle name="Calculation 12 4 17 3" xfId="8890" xr:uid="{00000000-0005-0000-0000-0000DF210000}"/>
    <cellStyle name="Calculation 12 4 17 3 2" xfId="8891" xr:uid="{00000000-0005-0000-0000-0000E0210000}"/>
    <cellStyle name="Calculation 12 4 17 4" xfId="8892" xr:uid="{00000000-0005-0000-0000-0000E1210000}"/>
    <cellStyle name="Calculation 12 4 17 5" xfId="8893" xr:uid="{00000000-0005-0000-0000-0000E2210000}"/>
    <cellStyle name="Calculation 12 4 18" xfId="8894" xr:uid="{00000000-0005-0000-0000-0000E3210000}"/>
    <cellStyle name="Calculation 12 4 18 2" xfId="8895" xr:uid="{00000000-0005-0000-0000-0000E4210000}"/>
    <cellStyle name="Calculation 12 4 18 2 2" xfId="8896" xr:uid="{00000000-0005-0000-0000-0000E5210000}"/>
    <cellStyle name="Calculation 12 4 18 2 3" xfId="8897" xr:uid="{00000000-0005-0000-0000-0000E6210000}"/>
    <cellStyle name="Calculation 12 4 18 3" xfId="8898" xr:uid="{00000000-0005-0000-0000-0000E7210000}"/>
    <cellStyle name="Calculation 12 4 18 3 2" xfId="8899" xr:uid="{00000000-0005-0000-0000-0000E8210000}"/>
    <cellStyle name="Calculation 12 4 18 4" xfId="8900" xr:uid="{00000000-0005-0000-0000-0000E9210000}"/>
    <cellStyle name="Calculation 12 4 18 5" xfId="8901" xr:uid="{00000000-0005-0000-0000-0000EA210000}"/>
    <cellStyle name="Calculation 12 4 19" xfId="8902" xr:uid="{00000000-0005-0000-0000-0000EB210000}"/>
    <cellStyle name="Calculation 12 4 19 2" xfId="8903" xr:uid="{00000000-0005-0000-0000-0000EC210000}"/>
    <cellStyle name="Calculation 12 4 19 2 2" xfId="8904" xr:uid="{00000000-0005-0000-0000-0000ED210000}"/>
    <cellStyle name="Calculation 12 4 19 2 3" xfId="8905" xr:uid="{00000000-0005-0000-0000-0000EE210000}"/>
    <cellStyle name="Calculation 12 4 19 3" xfId="8906" xr:uid="{00000000-0005-0000-0000-0000EF210000}"/>
    <cellStyle name="Calculation 12 4 19 3 2" xfId="8907" xr:uid="{00000000-0005-0000-0000-0000F0210000}"/>
    <cellStyle name="Calculation 12 4 19 4" xfId="8908" xr:uid="{00000000-0005-0000-0000-0000F1210000}"/>
    <cellStyle name="Calculation 12 4 19 5" xfId="8909" xr:uid="{00000000-0005-0000-0000-0000F2210000}"/>
    <cellStyle name="Calculation 12 4 2" xfId="8910" xr:uid="{00000000-0005-0000-0000-0000F3210000}"/>
    <cellStyle name="Calculation 12 4 2 2" xfId="8911" xr:uid="{00000000-0005-0000-0000-0000F4210000}"/>
    <cellStyle name="Calculation 12 4 2 2 2" xfId="8912" xr:uid="{00000000-0005-0000-0000-0000F5210000}"/>
    <cellStyle name="Calculation 12 4 2 2 3" xfId="8913" xr:uid="{00000000-0005-0000-0000-0000F6210000}"/>
    <cellStyle name="Calculation 12 4 2 3" xfId="8914" xr:uid="{00000000-0005-0000-0000-0000F7210000}"/>
    <cellStyle name="Calculation 12 4 2 3 2" xfId="8915" xr:uid="{00000000-0005-0000-0000-0000F8210000}"/>
    <cellStyle name="Calculation 12 4 2 4" xfId="8916" xr:uid="{00000000-0005-0000-0000-0000F9210000}"/>
    <cellStyle name="Calculation 12 4 2 5" xfId="8917" xr:uid="{00000000-0005-0000-0000-0000FA210000}"/>
    <cellStyle name="Calculation 12 4 20" xfId="8918" xr:uid="{00000000-0005-0000-0000-0000FB210000}"/>
    <cellStyle name="Calculation 12 4 20 2" xfId="8919" xr:uid="{00000000-0005-0000-0000-0000FC210000}"/>
    <cellStyle name="Calculation 12 4 20 2 2" xfId="8920" xr:uid="{00000000-0005-0000-0000-0000FD210000}"/>
    <cellStyle name="Calculation 12 4 20 2 3" xfId="8921" xr:uid="{00000000-0005-0000-0000-0000FE210000}"/>
    <cellStyle name="Calculation 12 4 20 3" xfId="8922" xr:uid="{00000000-0005-0000-0000-0000FF210000}"/>
    <cellStyle name="Calculation 12 4 20 4" xfId="8923" xr:uid="{00000000-0005-0000-0000-000000220000}"/>
    <cellStyle name="Calculation 12 4 20 5" xfId="8924" xr:uid="{00000000-0005-0000-0000-000001220000}"/>
    <cellStyle name="Calculation 12 4 21" xfId="8925" xr:uid="{00000000-0005-0000-0000-000002220000}"/>
    <cellStyle name="Calculation 12 4 21 2" xfId="8926" xr:uid="{00000000-0005-0000-0000-000003220000}"/>
    <cellStyle name="Calculation 12 4 22" xfId="8927" xr:uid="{00000000-0005-0000-0000-000004220000}"/>
    <cellStyle name="Calculation 12 4 22 2" xfId="8928" xr:uid="{00000000-0005-0000-0000-000005220000}"/>
    <cellStyle name="Calculation 12 4 3" xfId="8929" xr:uid="{00000000-0005-0000-0000-000006220000}"/>
    <cellStyle name="Calculation 12 4 3 2" xfId="8930" xr:uid="{00000000-0005-0000-0000-000007220000}"/>
    <cellStyle name="Calculation 12 4 3 2 2" xfId="8931" xr:uid="{00000000-0005-0000-0000-000008220000}"/>
    <cellStyle name="Calculation 12 4 3 2 3" xfId="8932" xr:uid="{00000000-0005-0000-0000-000009220000}"/>
    <cellStyle name="Calculation 12 4 3 3" xfId="8933" xr:uid="{00000000-0005-0000-0000-00000A220000}"/>
    <cellStyle name="Calculation 12 4 3 3 2" xfId="8934" xr:uid="{00000000-0005-0000-0000-00000B220000}"/>
    <cellStyle name="Calculation 12 4 3 4" xfId="8935" xr:uid="{00000000-0005-0000-0000-00000C220000}"/>
    <cellStyle name="Calculation 12 4 3 5" xfId="8936" xr:uid="{00000000-0005-0000-0000-00000D220000}"/>
    <cellStyle name="Calculation 12 4 4" xfId="8937" xr:uid="{00000000-0005-0000-0000-00000E220000}"/>
    <cellStyle name="Calculation 12 4 4 2" xfId="8938" xr:uid="{00000000-0005-0000-0000-00000F220000}"/>
    <cellStyle name="Calculation 12 4 4 2 2" xfId="8939" xr:uid="{00000000-0005-0000-0000-000010220000}"/>
    <cellStyle name="Calculation 12 4 4 2 3" xfId="8940" xr:uid="{00000000-0005-0000-0000-000011220000}"/>
    <cellStyle name="Calculation 12 4 4 3" xfId="8941" xr:uid="{00000000-0005-0000-0000-000012220000}"/>
    <cellStyle name="Calculation 12 4 4 3 2" xfId="8942" xr:uid="{00000000-0005-0000-0000-000013220000}"/>
    <cellStyle name="Calculation 12 4 4 4" xfId="8943" xr:uid="{00000000-0005-0000-0000-000014220000}"/>
    <cellStyle name="Calculation 12 4 4 5" xfId="8944" xr:uid="{00000000-0005-0000-0000-000015220000}"/>
    <cellStyle name="Calculation 12 4 5" xfId="8945" xr:uid="{00000000-0005-0000-0000-000016220000}"/>
    <cellStyle name="Calculation 12 4 5 2" xfId="8946" xr:uid="{00000000-0005-0000-0000-000017220000}"/>
    <cellStyle name="Calculation 12 4 5 2 2" xfId="8947" xr:uid="{00000000-0005-0000-0000-000018220000}"/>
    <cellStyle name="Calculation 12 4 5 2 3" xfId="8948" xr:uid="{00000000-0005-0000-0000-000019220000}"/>
    <cellStyle name="Calculation 12 4 5 3" xfId="8949" xr:uid="{00000000-0005-0000-0000-00001A220000}"/>
    <cellStyle name="Calculation 12 4 5 3 2" xfId="8950" xr:uid="{00000000-0005-0000-0000-00001B220000}"/>
    <cellStyle name="Calculation 12 4 5 4" xfId="8951" xr:uid="{00000000-0005-0000-0000-00001C220000}"/>
    <cellStyle name="Calculation 12 4 5 5" xfId="8952" xr:uid="{00000000-0005-0000-0000-00001D220000}"/>
    <cellStyle name="Calculation 12 4 6" xfId="8953" xr:uid="{00000000-0005-0000-0000-00001E220000}"/>
    <cellStyle name="Calculation 12 4 6 2" xfId="8954" xr:uid="{00000000-0005-0000-0000-00001F220000}"/>
    <cellStyle name="Calculation 12 4 6 2 2" xfId="8955" xr:uid="{00000000-0005-0000-0000-000020220000}"/>
    <cellStyle name="Calculation 12 4 6 2 3" xfId="8956" xr:uid="{00000000-0005-0000-0000-000021220000}"/>
    <cellStyle name="Calculation 12 4 6 3" xfId="8957" xr:uid="{00000000-0005-0000-0000-000022220000}"/>
    <cellStyle name="Calculation 12 4 6 3 2" xfId="8958" xr:uid="{00000000-0005-0000-0000-000023220000}"/>
    <cellStyle name="Calculation 12 4 6 4" xfId="8959" xr:uid="{00000000-0005-0000-0000-000024220000}"/>
    <cellStyle name="Calculation 12 4 6 5" xfId="8960" xr:uid="{00000000-0005-0000-0000-000025220000}"/>
    <cellStyle name="Calculation 12 4 7" xfId="8961" xr:uid="{00000000-0005-0000-0000-000026220000}"/>
    <cellStyle name="Calculation 12 4 7 2" xfId="8962" xr:uid="{00000000-0005-0000-0000-000027220000}"/>
    <cellStyle name="Calculation 12 4 7 2 2" xfId="8963" xr:uid="{00000000-0005-0000-0000-000028220000}"/>
    <cellStyle name="Calculation 12 4 7 2 3" xfId="8964" xr:uid="{00000000-0005-0000-0000-000029220000}"/>
    <cellStyle name="Calculation 12 4 7 3" xfId="8965" xr:uid="{00000000-0005-0000-0000-00002A220000}"/>
    <cellStyle name="Calculation 12 4 7 3 2" xfId="8966" xr:uid="{00000000-0005-0000-0000-00002B220000}"/>
    <cellStyle name="Calculation 12 4 7 4" xfId="8967" xr:uid="{00000000-0005-0000-0000-00002C220000}"/>
    <cellStyle name="Calculation 12 4 7 5" xfId="8968" xr:uid="{00000000-0005-0000-0000-00002D220000}"/>
    <cellStyle name="Calculation 12 4 8" xfId="8969" xr:uid="{00000000-0005-0000-0000-00002E220000}"/>
    <cellStyle name="Calculation 12 4 8 2" xfId="8970" xr:uid="{00000000-0005-0000-0000-00002F220000}"/>
    <cellStyle name="Calculation 12 4 8 2 2" xfId="8971" xr:uid="{00000000-0005-0000-0000-000030220000}"/>
    <cellStyle name="Calculation 12 4 8 2 3" xfId="8972" xr:uid="{00000000-0005-0000-0000-000031220000}"/>
    <cellStyle name="Calculation 12 4 8 3" xfId="8973" xr:uid="{00000000-0005-0000-0000-000032220000}"/>
    <cellStyle name="Calculation 12 4 8 3 2" xfId="8974" xr:uid="{00000000-0005-0000-0000-000033220000}"/>
    <cellStyle name="Calculation 12 4 8 4" xfId="8975" xr:uid="{00000000-0005-0000-0000-000034220000}"/>
    <cellStyle name="Calculation 12 4 8 5" xfId="8976" xr:uid="{00000000-0005-0000-0000-000035220000}"/>
    <cellStyle name="Calculation 12 4 9" xfId="8977" xr:uid="{00000000-0005-0000-0000-000036220000}"/>
    <cellStyle name="Calculation 12 4 9 2" xfId="8978" xr:uid="{00000000-0005-0000-0000-000037220000}"/>
    <cellStyle name="Calculation 12 4 9 2 2" xfId="8979" xr:uid="{00000000-0005-0000-0000-000038220000}"/>
    <cellStyle name="Calculation 12 4 9 2 3" xfId="8980" xr:uid="{00000000-0005-0000-0000-000039220000}"/>
    <cellStyle name="Calculation 12 4 9 3" xfId="8981" xr:uid="{00000000-0005-0000-0000-00003A220000}"/>
    <cellStyle name="Calculation 12 4 9 3 2" xfId="8982" xr:uid="{00000000-0005-0000-0000-00003B220000}"/>
    <cellStyle name="Calculation 12 4 9 4" xfId="8983" xr:uid="{00000000-0005-0000-0000-00003C220000}"/>
    <cellStyle name="Calculation 12 4 9 5" xfId="8984" xr:uid="{00000000-0005-0000-0000-00003D220000}"/>
    <cellStyle name="Calculation 12 40" xfId="8985" xr:uid="{00000000-0005-0000-0000-00003E220000}"/>
    <cellStyle name="Calculation 12 40 2" xfId="8986" xr:uid="{00000000-0005-0000-0000-00003F220000}"/>
    <cellStyle name="Calculation 12 40 2 2" xfId="8987" xr:uid="{00000000-0005-0000-0000-000040220000}"/>
    <cellStyle name="Calculation 12 40 2 3" xfId="8988" xr:uid="{00000000-0005-0000-0000-000041220000}"/>
    <cellStyle name="Calculation 12 40 3" xfId="8989" xr:uid="{00000000-0005-0000-0000-000042220000}"/>
    <cellStyle name="Calculation 12 40 3 2" xfId="8990" xr:uid="{00000000-0005-0000-0000-000043220000}"/>
    <cellStyle name="Calculation 12 40 4" xfId="8991" xr:uid="{00000000-0005-0000-0000-000044220000}"/>
    <cellStyle name="Calculation 12 40 5" xfId="8992" xr:uid="{00000000-0005-0000-0000-000045220000}"/>
    <cellStyle name="Calculation 12 41" xfId="8993" xr:uid="{00000000-0005-0000-0000-000046220000}"/>
    <cellStyle name="Calculation 12 41 2" xfId="8994" xr:uid="{00000000-0005-0000-0000-000047220000}"/>
    <cellStyle name="Calculation 12 41 2 2" xfId="8995" xr:uid="{00000000-0005-0000-0000-000048220000}"/>
    <cellStyle name="Calculation 12 41 2 3" xfId="8996" xr:uid="{00000000-0005-0000-0000-000049220000}"/>
    <cellStyle name="Calculation 12 41 3" xfId="8997" xr:uid="{00000000-0005-0000-0000-00004A220000}"/>
    <cellStyle name="Calculation 12 41 3 2" xfId="8998" xr:uid="{00000000-0005-0000-0000-00004B220000}"/>
    <cellStyle name="Calculation 12 41 4" xfId="8999" xr:uid="{00000000-0005-0000-0000-00004C220000}"/>
    <cellStyle name="Calculation 12 41 5" xfId="9000" xr:uid="{00000000-0005-0000-0000-00004D220000}"/>
    <cellStyle name="Calculation 12 42" xfId="9001" xr:uid="{00000000-0005-0000-0000-00004E220000}"/>
    <cellStyle name="Calculation 12 42 2" xfId="9002" xr:uid="{00000000-0005-0000-0000-00004F220000}"/>
    <cellStyle name="Calculation 12 42 2 2" xfId="9003" xr:uid="{00000000-0005-0000-0000-000050220000}"/>
    <cellStyle name="Calculation 12 42 2 3" xfId="9004" xr:uid="{00000000-0005-0000-0000-000051220000}"/>
    <cellStyle name="Calculation 12 42 3" xfId="9005" xr:uid="{00000000-0005-0000-0000-000052220000}"/>
    <cellStyle name="Calculation 12 42 3 2" xfId="9006" xr:uid="{00000000-0005-0000-0000-000053220000}"/>
    <cellStyle name="Calculation 12 42 4" xfId="9007" xr:uid="{00000000-0005-0000-0000-000054220000}"/>
    <cellStyle name="Calculation 12 42 5" xfId="9008" xr:uid="{00000000-0005-0000-0000-000055220000}"/>
    <cellStyle name="Calculation 12 43" xfId="9009" xr:uid="{00000000-0005-0000-0000-000056220000}"/>
    <cellStyle name="Calculation 12 43 2" xfId="9010" xr:uid="{00000000-0005-0000-0000-000057220000}"/>
    <cellStyle name="Calculation 12 43 2 2" xfId="9011" xr:uid="{00000000-0005-0000-0000-000058220000}"/>
    <cellStyle name="Calculation 12 43 2 3" xfId="9012" xr:uid="{00000000-0005-0000-0000-000059220000}"/>
    <cellStyle name="Calculation 12 43 3" xfId="9013" xr:uid="{00000000-0005-0000-0000-00005A220000}"/>
    <cellStyle name="Calculation 12 43 3 2" xfId="9014" xr:uid="{00000000-0005-0000-0000-00005B220000}"/>
    <cellStyle name="Calculation 12 43 4" xfId="9015" xr:uid="{00000000-0005-0000-0000-00005C220000}"/>
    <cellStyle name="Calculation 12 43 5" xfId="9016" xr:uid="{00000000-0005-0000-0000-00005D220000}"/>
    <cellStyle name="Calculation 12 44" xfId="9017" xr:uid="{00000000-0005-0000-0000-00005E220000}"/>
    <cellStyle name="Calculation 12 44 2" xfId="9018" xr:uid="{00000000-0005-0000-0000-00005F220000}"/>
    <cellStyle name="Calculation 12 44 2 2" xfId="9019" xr:uid="{00000000-0005-0000-0000-000060220000}"/>
    <cellStyle name="Calculation 12 44 2 3" xfId="9020" xr:uid="{00000000-0005-0000-0000-000061220000}"/>
    <cellStyle name="Calculation 12 44 3" xfId="9021" xr:uid="{00000000-0005-0000-0000-000062220000}"/>
    <cellStyle name="Calculation 12 44 3 2" xfId="9022" xr:uid="{00000000-0005-0000-0000-000063220000}"/>
    <cellStyle name="Calculation 12 44 4" xfId="9023" xr:uid="{00000000-0005-0000-0000-000064220000}"/>
    <cellStyle name="Calculation 12 44 5" xfId="9024" xr:uid="{00000000-0005-0000-0000-000065220000}"/>
    <cellStyle name="Calculation 12 45" xfId="9025" xr:uid="{00000000-0005-0000-0000-000066220000}"/>
    <cellStyle name="Calculation 12 45 2" xfId="9026" xr:uid="{00000000-0005-0000-0000-000067220000}"/>
    <cellStyle name="Calculation 12 45 2 2" xfId="9027" xr:uid="{00000000-0005-0000-0000-000068220000}"/>
    <cellStyle name="Calculation 12 45 2 3" xfId="9028" xr:uid="{00000000-0005-0000-0000-000069220000}"/>
    <cellStyle name="Calculation 12 45 3" xfId="9029" xr:uid="{00000000-0005-0000-0000-00006A220000}"/>
    <cellStyle name="Calculation 12 45 3 2" xfId="9030" xr:uid="{00000000-0005-0000-0000-00006B220000}"/>
    <cellStyle name="Calculation 12 45 4" xfId="9031" xr:uid="{00000000-0005-0000-0000-00006C220000}"/>
    <cellStyle name="Calculation 12 45 5" xfId="9032" xr:uid="{00000000-0005-0000-0000-00006D220000}"/>
    <cellStyle name="Calculation 12 46" xfId="9033" xr:uid="{00000000-0005-0000-0000-00006E220000}"/>
    <cellStyle name="Calculation 12 46 2" xfId="9034" xr:uid="{00000000-0005-0000-0000-00006F220000}"/>
    <cellStyle name="Calculation 12 46 2 2" xfId="9035" xr:uid="{00000000-0005-0000-0000-000070220000}"/>
    <cellStyle name="Calculation 12 46 2 3" xfId="9036" xr:uid="{00000000-0005-0000-0000-000071220000}"/>
    <cellStyle name="Calculation 12 46 3" xfId="9037" xr:uid="{00000000-0005-0000-0000-000072220000}"/>
    <cellStyle name="Calculation 12 46 3 2" xfId="9038" xr:uid="{00000000-0005-0000-0000-000073220000}"/>
    <cellStyle name="Calculation 12 46 4" xfId="9039" xr:uid="{00000000-0005-0000-0000-000074220000}"/>
    <cellStyle name="Calculation 12 46 5" xfId="9040" xr:uid="{00000000-0005-0000-0000-000075220000}"/>
    <cellStyle name="Calculation 12 47" xfId="9041" xr:uid="{00000000-0005-0000-0000-000076220000}"/>
    <cellStyle name="Calculation 12 47 2" xfId="9042" xr:uid="{00000000-0005-0000-0000-000077220000}"/>
    <cellStyle name="Calculation 12 47 2 2" xfId="9043" xr:uid="{00000000-0005-0000-0000-000078220000}"/>
    <cellStyle name="Calculation 12 47 2 3" xfId="9044" xr:uid="{00000000-0005-0000-0000-000079220000}"/>
    <cellStyle name="Calculation 12 47 3" xfId="9045" xr:uid="{00000000-0005-0000-0000-00007A220000}"/>
    <cellStyle name="Calculation 12 47 3 2" xfId="9046" xr:uid="{00000000-0005-0000-0000-00007B220000}"/>
    <cellStyle name="Calculation 12 47 4" xfId="9047" xr:uid="{00000000-0005-0000-0000-00007C220000}"/>
    <cellStyle name="Calculation 12 47 5" xfId="9048" xr:uid="{00000000-0005-0000-0000-00007D220000}"/>
    <cellStyle name="Calculation 12 48" xfId="9049" xr:uid="{00000000-0005-0000-0000-00007E220000}"/>
    <cellStyle name="Calculation 12 48 2" xfId="9050" xr:uid="{00000000-0005-0000-0000-00007F220000}"/>
    <cellStyle name="Calculation 12 48 2 2" xfId="9051" xr:uid="{00000000-0005-0000-0000-000080220000}"/>
    <cellStyle name="Calculation 12 48 2 3" xfId="9052" xr:uid="{00000000-0005-0000-0000-000081220000}"/>
    <cellStyle name="Calculation 12 48 3" xfId="9053" xr:uid="{00000000-0005-0000-0000-000082220000}"/>
    <cellStyle name="Calculation 12 48 3 2" xfId="9054" xr:uid="{00000000-0005-0000-0000-000083220000}"/>
    <cellStyle name="Calculation 12 48 4" xfId="9055" xr:uid="{00000000-0005-0000-0000-000084220000}"/>
    <cellStyle name="Calculation 12 48 5" xfId="9056" xr:uid="{00000000-0005-0000-0000-000085220000}"/>
    <cellStyle name="Calculation 12 49" xfId="9057" xr:uid="{00000000-0005-0000-0000-000086220000}"/>
    <cellStyle name="Calculation 12 49 2" xfId="9058" xr:uid="{00000000-0005-0000-0000-000087220000}"/>
    <cellStyle name="Calculation 12 49 2 2" xfId="9059" xr:uid="{00000000-0005-0000-0000-000088220000}"/>
    <cellStyle name="Calculation 12 49 2 3" xfId="9060" xr:uid="{00000000-0005-0000-0000-000089220000}"/>
    <cellStyle name="Calculation 12 49 3" xfId="9061" xr:uid="{00000000-0005-0000-0000-00008A220000}"/>
    <cellStyle name="Calculation 12 49 4" xfId="9062" xr:uid="{00000000-0005-0000-0000-00008B220000}"/>
    <cellStyle name="Calculation 12 49 5" xfId="9063" xr:uid="{00000000-0005-0000-0000-00008C220000}"/>
    <cellStyle name="Calculation 12 5" xfId="9064" xr:uid="{00000000-0005-0000-0000-00008D220000}"/>
    <cellStyle name="Calculation 12 5 10" xfId="9065" xr:uid="{00000000-0005-0000-0000-00008E220000}"/>
    <cellStyle name="Calculation 12 5 10 2" xfId="9066" xr:uid="{00000000-0005-0000-0000-00008F220000}"/>
    <cellStyle name="Calculation 12 5 10 2 2" xfId="9067" xr:uid="{00000000-0005-0000-0000-000090220000}"/>
    <cellStyle name="Calculation 12 5 10 2 3" xfId="9068" xr:uid="{00000000-0005-0000-0000-000091220000}"/>
    <cellStyle name="Calculation 12 5 10 3" xfId="9069" xr:uid="{00000000-0005-0000-0000-000092220000}"/>
    <cellStyle name="Calculation 12 5 10 3 2" xfId="9070" xr:uid="{00000000-0005-0000-0000-000093220000}"/>
    <cellStyle name="Calculation 12 5 10 4" xfId="9071" xr:uid="{00000000-0005-0000-0000-000094220000}"/>
    <cellStyle name="Calculation 12 5 10 5" xfId="9072" xr:uid="{00000000-0005-0000-0000-000095220000}"/>
    <cellStyle name="Calculation 12 5 11" xfId="9073" xr:uid="{00000000-0005-0000-0000-000096220000}"/>
    <cellStyle name="Calculation 12 5 11 2" xfId="9074" xr:uid="{00000000-0005-0000-0000-000097220000}"/>
    <cellStyle name="Calculation 12 5 11 2 2" xfId="9075" xr:uid="{00000000-0005-0000-0000-000098220000}"/>
    <cellStyle name="Calculation 12 5 11 2 3" xfId="9076" xr:uid="{00000000-0005-0000-0000-000099220000}"/>
    <cellStyle name="Calculation 12 5 11 3" xfId="9077" xr:uid="{00000000-0005-0000-0000-00009A220000}"/>
    <cellStyle name="Calculation 12 5 11 3 2" xfId="9078" xr:uid="{00000000-0005-0000-0000-00009B220000}"/>
    <cellStyle name="Calculation 12 5 11 4" xfId="9079" xr:uid="{00000000-0005-0000-0000-00009C220000}"/>
    <cellStyle name="Calculation 12 5 11 5" xfId="9080" xr:uid="{00000000-0005-0000-0000-00009D220000}"/>
    <cellStyle name="Calculation 12 5 12" xfId="9081" xr:uid="{00000000-0005-0000-0000-00009E220000}"/>
    <cellStyle name="Calculation 12 5 12 2" xfId="9082" xr:uid="{00000000-0005-0000-0000-00009F220000}"/>
    <cellStyle name="Calculation 12 5 12 2 2" xfId="9083" xr:uid="{00000000-0005-0000-0000-0000A0220000}"/>
    <cellStyle name="Calculation 12 5 12 2 3" xfId="9084" xr:uid="{00000000-0005-0000-0000-0000A1220000}"/>
    <cellStyle name="Calculation 12 5 12 3" xfId="9085" xr:uid="{00000000-0005-0000-0000-0000A2220000}"/>
    <cellStyle name="Calculation 12 5 12 3 2" xfId="9086" xr:uid="{00000000-0005-0000-0000-0000A3220000}"/>
    <cellStyle name="Calculation 12 5 12 4" xfId="9087" xr:uid="{00000000-0005-0000-0000-0000A4220000}"/>
    <cellStyle name="Calculation 12 5 12 5" xfId="9088" xr:uid="{00000000-0005-0000-0000-0000A5220000}"/>
    <cellStyle name="Calculation 12 5 13" xfId="9089" xr:uid="{00000000-0005-0000-0000-0000A6220000}"/>
    <cellStyle name="Calculation 12 5 13 2" xfId="9090" xr:uid="{00000000-0005-0000-0000-0000A7220000}"/>
    <cellStyle name="Calculation 12 5 13 2 2" xfId="9091" xr:uid="{00000000-0005-0000-0000-0000A8220000}"/>
    <cellStyle name="Calculation 12 5 13 2 3" xfId="9092" xr:uid="{00000000-0005-0000-0000-0000A9220000}"/>
    <cellStyle name="Calculation 12 5 13 3" xfId="9093" xr:uid="{00000000-0005-0000-0000-0000AA220000}"/>
    <cellStyle name="Calculation 12 5 13 3 2" xfId="9094" xr:uid="{00000000-0005-0000-0000-0000AB220000}"/>
    <cellStyle name="Calculation 12 5 13 4" xfId="9095" xr:uid="{00000000-0005-0000-0000-0000AC220000}"/>
    <cellStyle name="Calculation 12 5 13 5" xfId="9096" xr:uid="{00000000-0005-0000-0000-0000AD220000}"/>
    <cellStyle name="Calculation 12 5 14" xfId="9097" xr:uid="{00000000-0005-0000-0000-0000AE220000}"/>
    <cellStyle name="Calculation 12 5 14 2" xfId="9098" xr:uid="{00000000-0005-0000-0000-0000AF220000}"/>
    <cellStyle name="Calculation 12 5 14 2 2" xfId="9099" xr:uid="{00000000-0005-0000-0000-0000B0220000}"/>
    <cellStyle name="Calculation 12 5 14 2 3" xfId="9100" xr:uid="{00000000-0005-0000-0000-0000B1220000}"/>
    <cellStyle name="Calculation 12 5 14 3" xfId="9101" xr:uid="{00000000-0005-0000-0000-0000B2220000}"/>
    <cellStyle name="Calculation 12 5 14 3 2" xfId="9102" xr:uid="{00000000-0005-0000-0000-0000B3220000}"/>
    <cellStyle name="Calculation 12 5 14 4" xfId="9103" xr:uid="{00000000-0005-0000-0000-0000B4220000}"/>
    <cellStyle name="Calculation 12 5 14 5" xfId="9104" xr:uid="{00000000-0005-0000-0000-0000B5220000}"/>
    <cellStyle name="Calculation 12 5 15" xfId="9105" xr:uid="{00000000-0005-0000-0000-0000B6220000}"/>
    <cellStyle name="Calculation 12 5 15 2" xfId="9106" xr:uid="{00000000-0005-0000-0000-0000B7220000}"/>
    <cellStyle name="Calculation 12 5 15 2 2" xfId="9107" xr:uid="{00000000-0005-0000-0000-0000B8220000}"/>
    <cellStyle name="Calculation 12 5 15 2 3" xfId="9108" xr:uid="{00000000-0005-0000-0000-0000B9220000}"/>
    <cellStyle name="Calculation 12 5 15 3" xfId="9109" xr:uid="{00000000-0005-0000-0000-0000BA220000}"/>
    <cellStyle name="Calculation 12 5 15 3 2" xfId="9110" xr:uid="{00000000-0005-0000-0000-0000BB220000}"/>
    <cellStyle name="Calculation 12 5 15 4" xfId="9111" xr:uid="{00000000-0005-0000-0000-0000BC220000}"/>
    <cellStyle name="Calculation 12 5 15 5" xfId="9112" xr:uid="{00000000-0005-0000-0000-0000BD220000}"/>
    <cellStyle name="Calculation 12 5 16" xfId="9113" xr:uid="{00000000-0005-0000-0000-0000BE220000}"/>
    <cellStyle name="Calculation 12 5 16 2" xfId="9114" xr:uid="{00000000-0005-0000-0000-0000BF220000}"/>
    <cellStyle name="Calculation 12 5 16 2 2" xfId="9115" xr:uid="{00000000-0005-0000-0000-0000C0220000}"/>
    <cellStyle name="Calculation 12 5 16 2 3" xfId="9116" xr:uid="{00000000-0005-0000-0000-0000C1220000}"/>
    <cellStyle name="Calculation 12 5 16 3" xfId="9117" xr:uid="{00000000-0005-0000-0000-0000C2220000}"/>
    <cellStyle name="Calculation 12 5 16 3 2" xfId="9118" xr:uid="{00000000-0005-0000-0000-0000C3220000}"/>
    <cellStyle name="Calculation 12 5 16 4" xfId="9119" xr:uid="{00000000-0005-0000-0000-0000C4220000}"/>
    <cellStyle name="Calculation 12 5 16 5" xfId="9120" xr:uid="{00000000-0005-0000-0000-0000C5220000}"/>
    <cellStyle name="Calculation 12 5 17" xfId="9121" xr:uid="{00000000-0005-0000-0000-0000C6220000}"/>
    <cellStyle name="Calculation 12 5 17 2" xfId="9122" xr:uid="{00000000-0005-0000-0000-0000C7220000}"/>
    <cellStyle name="Calculation 12 5 17 2 2" xfId="9123" xr:uid="{00000000-0005-0000-0000-0000C8220000}"/>
    <cellStyle name="Calculation 12 5 17 2 3" xfId="9124" xr:uid="{00000000-0005-0000-0000-0000C9220000}"/>
    <cellStyle name="Calculation 12 5 17 3" xfId="9125" xr:uid="{00000000-0005-0000-0000-0000CA220000}"/>
    <cellStyle name="Calculation 12 5 17 3 2" xfId="9126" xr:uid="{00000000-0005-0000-0000-0000CB220000}"/>
    <cellStyle name="Calculation 12 5 17 4" xfId="9127" xr:uid="{00000000-0005-0000-0000-0000CC220000}"/>
    <cellStyle name="Calculation 12 5 17 5" xfId="9128" xr:uid="{00000000-0005-0000-0000-0000CD220000}"/>
    <cellStyle name="Calculation 12 5 18" xfId="9129" xr:uid="{00000000-0005-0000-0000-0000CE220000}"/>
    <cellStyle name="Calculation 12 5 18 2" xfId="9130" xr:uid="{00000000-0005-0000-0000-0000CF220000}"/>
    <cellStyle name="Calculation 12 5 18 2 2" xfId="9131" xr:uid="{00000000-0005-0000-0000-0000D0220000}"/>
    <cellStyle name="Calculation 12 5 18 2 3" xfId="9132" xr:uid="{00000000-0005-0000-0000-0000D1220000}"/>
    <cellStyle name="Calculation 12 5 18 3" xfId="9133" xr:uid="{00000000-0005-0000-0000-0000D2220000}"/>
    <cellStyle name="Calculation 12 5 18 3 2" xfId="9134" xr:uid="{00000000-0005-0000-0000-0000D3220000}"/>
    <cellStyle name="Calculation 12 5 18 4" xfId="9135" xr:uid="{00000000-0005-0000-0000-0000D4220000}"/>
    <cellStyle name="Calculation 12 5 18 5" xfId="9136" xr:uid="{00000000-0005-0000-0000-0000D5220000}"/>
    <cellStyle name="Calculation 12 5 19" xfId="9137" xr:uid="{00000000-0005-0000-0000-0000D6220000}"/>
    <cellStyle name="Calculation 12 5 19 2" xfId="9138" xr:uid="{00000000-0005-0000-0000-0000D7220000}"/>
    <cellStyle name="Calculation 12 5 19 2 2" xfId="9139" xr:uid="{00000000-0005-0000-0000-0000D8220000}"/>
    <cellStyle name="Calculation 12 5 19 2 3" xfId="9140" xr:uid="{00000000-0005-0000-0000-0000D9220000}"/>
    <cellStyle name="Calculation 12 5 19 3" xfId="9141" xr:uid="{00000000-0005-0000-0000-0000DA220000}"/>
    <cellStyle name="Calculation 12 5 19 3 2" xfId="9142" xr:uid="{00000000-0005-0000-0000-0000DB220000}"/>
    <cellStyle name="Calculation 12 5 19 4" xfId="9143" xr:uid="{00000000-0005-0000-0000-0000DC220000}"/>
    <cellStyle name="Calculation 12 5 19 5" xfId="9144" xr:uid="{00000000-0005-0000-0000-0000DD220000}"/>
    <cellStyle name="Calculation 12 5 2" xfId="9145" xr:uid="{00000000-0005-0000-0000-0000DE220000}"/>
    <cellStyle name="Calculation 12 5 2 2" xfId="9146" xr:uid="{00000000-0005-0000-0000-0000DF220000}"/>
    <cellStyle name="Calculation 12 5 2 2 2" xfId="9147" xr:uid="{00000000-0005-0000-0000-0000E0220000}"/>
    <cellStyle name="Calculation 12 5 2 2 3" xfId="9148" xr:uid="{00000000-0005-0000-0000-0000E1220000}"/>
    <cellStyle name="Calculation 12 5 2 3" xfId="9149" xr:uid="{00000000-0005-0000-0000-0000E2220000}"/>
    <cellStyle name="Calculation 12 5 2 3 2" xfId="9150" xr:uid="{00000000-0005-0000-0000-0000E3220000}"/>
    <cellStyle name="Calculation 12 5 2 4" xfId="9151" xr:uid="{00000000-0005-0000-0000-0000E4220000}"/>
    <cellStyle name="Calculation 12 5 2 5" xfId="9152" xr:uid="{00000000-0005-0000-0000-0000E5220000}"/>
    <cellStyle name="Calculation 12 5 20" xfId="9153" xr:uid="{00000000-0005-0000-0000-0000E6220000}"/>
    <cellStyle name="Calculation 12 5 20 2" xfId="9154" xr:uid="{00000000-0005-0000-0000-0000E7220000}"/>
    <cellStyle name="Calculation 12 5 20 2 2" xfId="9155" xr:uid="{00000000-0005-0000-0000-0000E8220000}"/>
    <cellStyle name="Calculation 12 5 20 2 3" xfId="9156" xr:uid="{00000000-0005-0000-0000-0000E9220000}"/>
    <cellStyle name="Calculation 12 5 20 3" xfId="9157" xr:uid="{00000000-0005-0000-0000-0000EA220000}"/>
    <cellStyle name="Calculation 12 5 20 4" xfId="9158" xr:uid="{00000000-0005-0000-0000-0000EB220000}"/>
    <cellStyle name="Calculation 12 5 20 5" xfId="9159" xr:uid="{00000000-0005-0000-0000-0000EC220000}"/>
    <cellStyle name="Calculation 12 5 21" xfId="9160" xr:uid="{00000000-0005-0000-0000-0000ED220000}"/>
    <cellStyle name="Calculation 12 5 21 2" xfId="9161" xr:uid="{00000000-0005-0000-0000-0000EE220000}"/>
    <cellStyle name="Calculation 12 5 22" xfId="9162" xr:uid="{00000000-0005-0000-0000-0000EF220000}"/>
    <cellStyle name="Calculation 12 5 22 2" xfId="9163" xr:uid="{00000000-0005-0000-0000-0000F0220000}"/>
    <cellStyle name="Calculation 12 5 3" xfId="9164" xr:uid="{00000000-0005-0000-0000-0000F1220000}"/>
    <cellStyle name="Calculation 12 5 3 2" xfId="9165" xr:uid="{00000000-0005-0000-0000-0000F2220000}"/>
    <cellStyle name="Calculation 12 5 3 2 2" xfId="9166" xr:uid="{00000000-0005-0000-0000-0000F3220000}"/>
    <cellStyle name="Calculation 12 5 3 2 3" xfId="9167" xr:uid="{00000000-0005-0000-0000-0000F4220000}"/>
    <cellStyle name="Calculation 12 5 3 3" xfId="9168" xr:uid="{00000000-0005-0000-0000-0000F5220000}"/>
    <cellStyle name="Calculation 12 5 3 3 2" xfId="9169" xr:uid="{00000000-0005-0000-0000-0000F6220000}"/>
    <cellStyle name="Calculation 12 5 3 4" xfId="9170" xr:uid="{00000000-0005-0000-0000-0000F7220000}"/>
    <cellStyle name="Calculation 12 5 3 5" xfId="9171" xr:uid="{00000000-0005-0000-0000-0000F8220000}"/>
    <cellStyle name="Calculation 12 5 4" xfId="9172" xr:uid="{00000000-0005-0000-0000-0000F9220000}"/>
    <cellStyle name="Calculation 12 5 4 2" xfId="9173" xr:uid="{00000000-0005-0000-0000-0000FA220000}"/>
    <cellStyle name="Calculation 12 5 4 2 2" xfId="9174" xr:uid="{00000000-0005-0000-0000-0000FB220000}"/>
    <cellStyle name="Calculation 12 5 4 2 3" xfId="9175" xr:uid="{00000000-0005-0000-0000-0000FC220000}"/>
    <cellStyle name="Calculation 12 5 4 3" xfId="9176" xr:uid="{00000000-0005-0000-0000-0000FD220000}"/>
    <cellStyle name="Calculation 12 5 4 3 2" xfId="9177" xr:uid="{00000000-0005-0000-0000-0000FE220000}"/>
    <cellStyle name="Calculation 12 5 4 4" xfId="9178" xr:uid="{00000000-0005-0000-0000-0000FF220000}"/>
    <cellStyle name="Calculation 12 5 4 5" xfId="9179" xr:uid="{00000000-0005-0000-0000-000000230000}"/>
    <cellStyle name="Calculation 12 5 5" xfId="9180" xr:uid="{00000000-0005-0000-0000-000001230000}"/>
    <cellStyle name="Calculation 12 5 5 2" xfId="9181" xr:uid="{00000000-0005-0000-0000-000002230000}"/>
    <cellStyle name="Calculation 12 5 5 2 2" xfId="9182" xr:uid="{00000000-0005-0000-0000-000003230000}"/>
    <cellStyle name="Calculation 12 5 5 2 3" xfId="9183" xr:uid="{00000000-0005-0000-0000-000004230000}"/>
    <cellStyle name="Calculation 12 5 5 3" xfId="9184" xr:uid="{00000000-0005-0000-0000-000005230000}"/>
    <cellStyle name="Calculation 12 5 5 3 2" xfId="9185" xr:uid="{00000000-0005-0000-0000-000006230000}"/>
    <cellStyle name="Calculation 12 5 5 4" xfId="9186" xr:uid="{00000000-0005-0000-0000-000007230000}"/>
    <cellStyle name="Calculation 12 5 5 5" xfId="9187" xr:uid="{00000000-0005-0000-0000-000008230000}"/>
    <cellStyle name="Calculation 12 5 6" xfId="9188" xr:uid="{00000000-0005-0000-0000-000009230000}"/>
    <cellStyle name="Calculation 12 5 6 2" xfId="9189" xr:uid="{00000000-0005-0000-0000-00000A230000}"/>
    <cellStyle name="Calculation 12 5 6 2 2" xfId="9190" xr:uid="{00000000-0005-0000-0000-00000B230000}"/>
    <cellStyle name="Calculation 12 5 6 2 3" xfId="9191" xr:uid="{00000000-0005-0000-0000-00000C230000}"/>
    <cellStyle name="Calculation 12 5 6 3" xfId="9192" xr:uid="{00000000-0005-0000-0000-00000D230000}"/>
    <cellStyle name="Calculation 12 5 6 3 2" xfId="9193" xr:uid="{00000000-0005-0000-0000-00000E230000}"/>
    <cellStyle name="Calculation 12 5 6 4" xfId="9194" xr:uid="{00000000-0005-0000-0000-00000F230000}"/>
    <cellStyle name="Calculation 12 5 6 5" xfId="9195" xr:uid="{00000000-0005-0000-0000-000010230000}"/>
    <cellStyle name="Calculation 12 5 7" xfId="9196" xr:uid="{00000000-0005-0000-0000-000011230000}"/>
    <cellStyle name="Calculation 12 5 7 2" xfId="9197" xr:uid="{00000000-0005-0000-0000-000012230000}"/>
    <cellStyle name="Calculation 12 5 7 2 2" xfId="9198" xr:uid="{00000000-0005-0000-0000-000013230000}"/>
    <cellStyle name="Calculation 12 5 7 2 3" xfId="9199" xr:uid="{00000000-0005-0000-0000-000014230000}"/>
    <cellStyle name="Calculation 12 5 7 3" xfId="9200" xr:uid="{00000000-0005-0000-0000-000015230000}"/>
    <cellStyle name="Calculation 12 5 7 3 2" xfId="9201" xr:uid="{00000000-0005-0000-0000-000016230000}"/>
    <cellStyle name="Calculation 12 5 7 4" xfId="9202" xr:uid="{00000000-0005-0000-0000-000017230000}"/>
    <cellStyle name="Calculation 12 5 7 5" xfId="9203" xr:uid="{00000000-0005-0000-0000-000018230000}"/>
    <cellStyle name="Calculation 12 5 8" xfId="9204" xr:uid="{00000000-0005-0000-0000-000019230000}"/>
    <cellStyle name="Calculation 12 5 8 2" xfId="9205" xr:uid="{00000000-0005-0000-0000-00001A230000}"/>
    <cellStyle name="Calculation 12 5 8 2 2" xfId="9206" xr:uid="{00000000-0005-0000-0000-00001B230000}"/>
    <cellStyle name="Calculation 12 5 8 2 3" xfId="9207" xr:uid="{00000000-0005-0000-0000-00001C230000}"/>
    <cellStyle name="Calculation 12 5 8 3" xfId="9208" xr:uid="{00000000-0005-0000-0000-00001D230000}"/>
    <cellStyle name="Calculation 12 5 8 3 2" xfId="9209" xr:uid="{00000000-0005-0000-0000-00001E230000}"/>
    <cellStyle name="Calculation 12 5 8 4" xfId="9210" xr:uid="{00000000-0005-0000-0000-00001F230000}"/>
    <cellStyle name="Calculation 12 5 8 5" xfId="9211" xr:uid="{00000000-0005-0000-0000-000020230000}"/>
    <cellStyle name="Calculation 12 5 9" xfId="9212" xr:uid="{00000000-0005-0000-0000-000021230000}"/>
    <cellStyle name="Calculation 12 5 9 2" xfId="9213" xr:uid="{00000000-0005-0000-0000-000022230000}"/>
    <cellStyle name="Calculation 12 5 9 2 2" xfId="9214" xr:uid="{00000000-0005-0000-0000-000023230000}"/>
    <cellStyle name="Calculation 12 5 9 2 3" xfId="9215" xr:uid="{00000000-0005-0000-0000-000024230000}"/>
    <cellStyle name="Calculation 12 5 9 3" xfId="9216" xr:uid="{00000000-0005-0000-0000-000025230000}"/>
    <cellStyle name="Calculation 12 5 9 3 2" xfId="9217" xr:uid="{00000000-0005-0000-0000-000026230000}"/>
    <cellStyle name="Calculation 12 5 9 4" xfId="9218" xr:uid="{00000000-0005-0000-0000-000027230000}"/>
    <cellStyle name="Calculation 12 5 9 5" xfId="9219" xr:uid="{00000000-0005-0000-0000-000028230000}"/>
    <cellStyle name="Calculation 12 50" xfId="9220" xr:uid="{00000000-0005-0000-0000-000029230000}"/>
    <cellStyle name="Calculation 12 50 2" xfId="9221" xr:uid="{00000000-0005-0000-0000-00002A230000}"/>
    <cellStyle name="Calculation 12 51" xfId="9222" xr:uid="{00000000-0005-0000-0000-00002B230000}"/>
    <cellStyle name="Calculation 12 51 2" xfId="9223" xr:uid="{00000000-0005-0000-0000-00002C230000}"/>
    <cellStyle name="Calculation 12 52" xfId="9224" xr:uid="{00000000-0005-0000-0000-00002D230000}"/>
    <cellStyle name="Calculation 12 6" xfId="9225" xr:uid="{00000000-0005-0000-0000-00002E230000}"/>
    <cellStyle name="Calculation 12 6 10" xfId="9226" xr:uid="{00000000-0005-0000-0000-00002F230000}"/>
    <cellStyle name="Calculation 12 6 10 2" xfId="9227" xr:uid="{00000000-0005-0000-0000-000030230000}"/>
    <cellStyle name="Calculation 12 6 10 2 2" xfId="9228" xr:uid="{00000000-0005-0000-0000-000031230000}"/>
    <cellStyle name="Calculation 12 6 10 2 3" xfId="9229" xr:uid="{00000000-0005-0000-0000-000032230000}"/>
    <cellStyle name="Calculation 12 6 10 3" xfId="9230" xr:uid="{00000000-0005-0000-0000-000033230000}"/>
    <cellStyle name="Calculation 12 6 10 3 2" xfId="9231" xr:uid="{00000000-0005-0000-0000-000034230000}"/>
    <cellStyle name="Calculation 12 6 10 4" xfId="9232" xr:uid="{00000000-0005-0000-0000-000035230000}"/>
    <cellStyle name="Calculation 12 6 10 5" xfId="9233" xr:uid="{00000000-0005-0000-0000-000036230000}"/>
    <cellStyle name="Calculation 12 6 11" xfId="9234" xr:uid="{00000000-0005-0000-0000-000037230000}"/>
    <cellStyle name="Calculation 12 6 11 2" xfId="9235" xr:uid="{00000000-0005-0000-0000-000038230000}"/>
    <cellStyle name="Calculation 12 6 11 2 2" xfId="9236" xr:uid="{00000000-0005-0000-0000-000039230000}"/>
    <cellStyle name="Calculation 12 6 11 2 3" xfId="9237" xr:uid="{00000000-0005-0000-0000-00003A230000}"/>
    <cellStyle name="Calculation 12 6 11 3" xfId="9238" xr:uid="{00000000-0005-0000-0000-00003B230000}"/>
    <cellStyle name="Calculation 12 6 11 3 2" xfId="9239" xr:uid="{00000000-0005-0000-0000-00003C230000}"/>
    <cellStyle name="Calculation 12 6 11 4" xfId="9240" xr:uid="{00000000-0005-0000-0000-00003D230000}"/>
    <cellStyle name="Calculation 12 6 11 5" xfId="9241" xr:uid="{00000000-0005-0000-0000-00003E230000}"/>
    <cellStyle name="Calculation 12 6 12" xfId="9242" xr:uid="{00000000-0005-0000-0000-00003F230000}"/>
    <cellStyle name="Calculation 12 6 12 2" xfId="9243" xr:uid="{00000000-0005-0000-0000-000040230000}"/>
    <cellStyle name="Calculation 12 6 12 2 2" xfId="9244" xr:uid="{00000000-0005-0000-0000-000041230000}"/>
    <cellStyle name="Calculation 12 6 12 2 3" xfId="9245" xr:uid="{00000000-0005-0000-0000-000042230000}"/>
    <cellStyle name="Calculation 12 6 12 3" xfId="9246" xr:uid="{00000000-0005-0000-0000-000043230000}"/>
    <cellStyle name="Calculation 12 6 12 3 2" xfId="9247" xr:uid="{00000000-0005-0000-0000-000044230000}"/>
    <cellStyle name="Calculation 12 6 12 4" xfId="9248" xr:uid="{00000000-0005-0000-0000-000045230000}"/>
    <cellStyle name="Calculation 12 6 12 5" xfId="9249" xr:uid="{00000000-0005-0000-0000-000046230000}"/>
    <cellStyle name="Calculation 12 6 13" xfId="9250" xr:uid="{00000000-0005-0000-0000-000047230000}"/>
    <cellStyle name="Calculation 12 6 13 2" xfId="9251" xr:uid="{00000000-0005-0000-0000-000048230000}"/>
    <cellStyle name="Calculation 12 6 13 2 2" xfId="9252" xr:uid="{00000000-0005-0000-0000-000049230000}"/>
    <cellStyle name="Calculation 12 6 13 2 3" xfId="9253" xr:uid="{00000000-0005-0000-0000-00004A230000}"/>
    <cellStyle name="Calculation 12 6 13 3" xfId="9254" xr:uid="{00000000-0005-0000-0000-00004B230000}"/>
    <cellStyle name="Calculation 12 6 13 3 2" xfId="9255" xr:uid="{00000000-0005-0000-0000-00004C230000}"/>
    <cellStyle name="Calculation 12 6 13 4" xfId="9256" xr:uid="{00000000-0005-0000-0000-00004D230000}"/>
    <cellStyle name="Calculation 12 6 13 5" xfId="9257" xr:uid="{00000000-0005-0000-0000-00004E230000}"/>
    <cellStyle name="Calculation 12 6 14" xfId="9258" xr:uid="{00000000-0005-0000-0000-00004F230000}"/>
    <cellStyle name="Calculation 12 6 14 2" xfId="9259" xr:uid="{00000000-0005-0000-0000-000050230000}"/>
    <cellStyle name="Calculation 12 6 14 2 2" xfId="9260" xr:uid="{00000000-0005-0000-0000-000051230000}"/>
    <cellStyle name="Calculation 12 6 14 2 3" xfId="9261" xr:uid="{00000000-0005-0000-0000-000052230000}"/>
    <cellStyle name="Calculation 12 6 14 3" xfId="9262" xr:uid="{00000000-0005-0000-0000-000053230000}"/>
    <cellStyle name="Calculation 12 6 14 3 2" xfId="9263" xr:uid="{00000000-0005-0000-0000-000054230000}"/>
    <cellStyle name="Calculation 12 6 14 4" xfId="9264" xr:uid="{00000000-0005-0000-0000-000055230000}"/>
    <cellStyle name="Calculation 12 6 14 5" xfId="9265" xr:uid="{00000000-0005-0000-0000-000056230000}"/>
    <cellStyle name="Calculation 12 6 15" xfId="9266" xr:uid="{00000000-0005-0000-0000-000057230000}"/>
    <cellStyle name="Calculation 12 6 15 2" xfId="9267" xr:uid="{00000000-0005-0000-0000-000058230000}"/>
    <cellStyle name="Calculation 12 6 15 2 2" xfId="9268" xr:uid="{00000000-0005-0000-0000-000059230000}"/>
    <cellStyle name="Calculation 12 6 15 2 3" xfId="9269" xr:uid="{00000000-0005-0000-0000-00005A230000}"/>
    <cellStyle name="Calculation 12 6 15 3" xfId="9270" xr:uid="{00000000-0005-0000-0000-00005B230000}"/>
    <cellStyle name="Calculation 12 6 15 3 2" xfId="9271" xr:uid="{00000000-0005-0000-0000-00005C230000}"/>
    <cellStyle name="Calculation 12 6 15 4" xfId="9272" xr:uid="{00000000-0005-0000-0000-00005D230000}"/>
    <cellStyle name="Calculation 12 6 15 5" xfId="9273" xr:uid="{00000000-0005-0000-0000-00005E230000}"/>
    <cellStyle name="Calculation 12 6 16" xfId="9274" xr:uid="{00000000-0005-0000-0000-00005F230000}"/>
    <cellStyle name="Calculation 12 6 16 2" xfId="9275" xr:uid="{00000000-0005-0000-0000-000060230000}"/>
    <cellStyle name="Calculation 12 6 16 2 2" xfId="9276" xr:uid="{00000000-0005-0000-0000-000061230000}"/>
    <cellStyle name="Calculation 12 6 16 2 3" xfId="9277" xr:uid="{00000000-0005-0000-0000-000062230000}"/>
    <cellStyle name="Calculation 12 6 16 3" xfId="9278" xr:uid="{00000000-0005-0000-0000-000063230000}"/>
    <cellStyle name="Calculation 12 6 16 3 2" xfId="9279" xr:uid="{00000000-0005-0000-0000-000064230000}"/>
    <cellStyle name="Calculation 12 6 16 4" xfId="9280" xr:uid="{00000000-0005-0000-0000-000065230000}"/>
    <cellStyle name="Calculation 12 6 16 5" xfId="9281" xr:uid="{00000000-0005-0000-0000-000066230000}"/>
    <cellStyle name="Calculation 12 6 17" xfId="9282" xr:uid="{00000000-0005-0000-0000-000067230000}"/>
    <cellStyle name="Calculation 12 6 17 2" xfId="9283" xr:uid="{00000000-0005-0000-0000-000068230000}"/>
    <cellStyle name="Calculation 12 6 17 2 2" xfId="9284" xr:uid="{00000000-0005-0000-0000-000069230000}"/>
    <cellStyle name="Calculation 12 6 17 2 3" xfId="9285" xr:uid="{00000000-0005-0000-0000-00006A230000}"/>
    <cellStyle name="Calculation 12 6 17 3" xfId="9286" xr:uid="{00000000-0005-0000-0000-00006B230000}"/>
    <cellStyle name="Calculation 12 6 17 3 2" xfId="9287" xr:uid="{00000000-0005-0000-0000-00006C230000}"/>
    <cellStyle name="Calculation 12 6 17 4" xfId="9288" xr:uid="{00000000-0005-0000-0000-00006D230000}"/>
    <cellStyle name="Calculation 12 6 17 5" xfId="9289" xr:uid="{00000000-0005-0000-0000-00006E230000}"/>
    <cellStyle name="Calculation 12 6 18" xfId="9290" xr:uid="{00000000-0005-0000-0000-00006F230000}"/>
    <cellStyle name="Calculation 12 6 18 2" xfId="9291" xr:uid="{00000000-0005-0000-0000-000070230000}"/>
    <cellStyle name="Calculation 12 6 18 2 2" xfId="9292" xr:uid="{00000000-0005-0000-0000-000071230000}"/>
    <cellStyle name="Calculation 12 6 18 2 3" xfId="9293" xr:uid="{00000000-0005-0000-0000-000072230000}"/>
    <cellStyle name="Calculation 12 6 18 3" xfId="9294" xr:uid="{00000000-0005-0000-0000-000073230000}"/>
    <cellStyle name="Calculation 12 6 18 3 2" xfId="9295" xr:uid="{00000000-0005-0000-0000-000074230000}"/>
    <cellStyle name="Calculation 12 6 18 4" xfId="9296" xr:uid="{00000000-0005-0000-0000-000075230000}"/>
    <cellStyle name="Calculation 12 6 18 5" xfId="9297" xr:uid="{00000000-0005-0000-0000-000076230000}"/>
    <cellStyle name="Calculation 12 6 19" xfId="9298" xr:uid="{00000000-0005-0000-0000-000077230000}"/>
    <cellStyle name="Calculation 12 6 19 2" xfId="9299" xr:uid="{00000000-0005-0000-0000-000078230000}"/>
    <cellStyle name="Calculation 12 6 19 2 2" xfId="9300" xr:uid="{00000000-0005-0000-0000-000079230000}"/>
    <cellStyle name="Calculation 12 6 19 2 3" xfId="9301" xr:uid="{00000000-0005-0000-0000-00007A230000}"/>
    <cellStyle name="Calculation 12 6 19 3" xfId="9302" xr:uid="{00000000-0005-0000-0000-00007B230000}"/>
    <cellStyle name="Calculation 12 6 19 3 2" xfId="9303" xr:uid="{00000000-0005-0000-0000-00007C230000}"/>
    <cellStyle name="Calculation 12 6 19 4" xfId="9304" xr:uid="{00000000-0005-0000-0000-00007D230000}"/>
    <cellStyle name="Calculation 12 6 19 5" xfId="9305" xr:uid="{00000000-0005-0000-0000-00007E230000}"/>
    <cellStyle name="Calculation 12 6 2" xfId="9306" xr:uid="{00000000-0005-0000-0000-00007F230000}"/>
    <cellStyle name="Calculation 12 6 2 2" xfId="9307" xr:uid="{00000000-0005-0000-0000-000080230000}"/>
    <cellStyle name="Calculation 12 6 2 2 2" xfId="9308" xr:uid="{00000000-0005-0000-0000-000081230000}"/>
    <cellStyle name="Calculation 12 6 2 2 3" xfId="9309" xr:uid="{00000000-0005-0000-0000-000082230000}"/>
    <cellStyle name="Calculation 12 6 2 3" xfId="9310" xr:uid="{00000000-0005-0000-0000-000083230000}"/>
    <cellStyle name="Calculation 12 6 2 3 2" xfId="9311" xr:uid="{00000000-0005-0000-0000-000084230000}"/>
    <cellStyle name="Calculation 12 6 2 4" xfId="9312" xr:uid="{00000000-0005-0000-0000-000085230000}"/>
    <cellStyle name="Calculation 12 6 2 5" xfId="9313" xr:uid="{00000000-0005-0000-0000-000086230000}"/>
    <cellStyle name="Calculation 12 6 20" xfId="9314" xr:uid="{00000000-0005-0000-0000-000087230000}"/>
    <cellStyle name="Calculation 12 6 20 2" xfId="9315" xr:uid="{00000000-0005-0000-0000-000088230000}"/>
    <cellStyle name="Calculation 12 6 20 2 2" xfId="9316" xr:uid="{00000000-0005-0000-0000-000089230000}"/>
    <cellStyle name="Calculation 12 6 20 2 3" xfId="9317" xr:uid="{00000000-0005-0000-0000-00008A230000}"/>
    <cellStyle name="Calculation 12 6 20 3" xfId="9318" xr:uid="{00000000-0005-0000-0000-00008B230000}"/>
    <cellStyle name="Calculation 12 6 20 4" xfId="9319" xr:uid="{00000000-0005-0000-0000-00008C230000}"/>
    <cellStyle name="Calculation 12 6 20 5" xfId="9320" xr:uid="{00000000-0005-0000-0000-00008D230000}"/>
    <cellStyle name="Calculation 12 6 21" xfId="9321" xr:uid="{00000000-0005-0000-0000-00008E230000}"/>
    <cellStyle name="Calculation 12 6 21 2" xfId="9322" xr:uid="{00000000-0005-0000-0000-00008F230000}"/>
    <cellStyle name="Calculation 12 6 22" xfId="9323" xr:uid="{00000000-0005-0000-0000-000090230000}"/>
    <cellStyle name="Calculation 12 6 22 2" xfId="9324" xr:uid="{00000000-0005-0000-0000-000091230000}"/>
    <cellStyle name="Calculation 12 6 3" xfId="9325" xr:uid="{00000000-0005-0000-0000-000092230000}"/>
    <cellStyle name="Calculation 12 6 3 2" xfId="9326" xr:uid="{00000000-0005-0000-0000-000093230000}"/>
    <cellStyle name="Calculation 12 6 3 2 2" xfId="9327" xr:uid="{00000000-0005-0000-0000-000094230000}"/>
    <cellStyle name="Calculation 12 6 3 2 3" xfId="9328" xr:uid="{00000000-0005-0000-0000-000095230000}"/>
    <cellStyle name="Calculation 12 6 3 3" xfId="9329" xr:uid="{00000000-0005-0000-0000-000096230000}"/>
    <cellStyle name="Calculation 12 6 3 3 2" xfId="9330" xr:uid="{00000000-0005-0000-0000-000097230000}"/>
    <cellStyle name="Calculation 12 6 3 4" xfId="9331" xr:uid="{00000000-0005-0000-0000-000098230000}"/>
    <cellStyle name="Calculation 12 6 3 5" xfId="9332" xr:uid="{00000000-0005-0000-0000-000099230000}"/>
    <cellStyle name="Calculation 12 6 4" xfId="9333" xr:uid="{00000000-0005-0000-0000-00009A230000}"/>
    <cellStyle name="Calculation 12 6 4 2" xfId="9334" xr:uid="{00000000-0005-0000-0000-00009B230000}"/>
    <cellStyle name="Calculation 12 6 4 2 2" xfId="9335" xr:uid="{00000000-0005-0000-0000-00009C230000}"/>
    <cellStyle name="Calculation 12 6 4 2 3" xfId="9336" xr:uid="{00000000-0005-0000-0000-00009D230000}"/>
    <cellStyle name="Calculation 12 6 4 3" xfId="9337" xr:uid="{00000000-0005-0000-0000-00009E230000}"/>
    <cellStyle name="Calculation 12 6 4 3 2" xfId="9338" xr:uid="{00000000-0005-0000-0000-00009F230000}"/>
    <cellStyle name="Calculation 12 6 4 4" xfId="9339" xr:uid="{00000000-0005-0000-0000-0000A0230000}"/>
    <cellStyle name="Calculation 12 6 4 5" xfId="9340" xr:uid="{00000000-0005-0000-0000-0000A1230000}"/>
    <cellStyle name="Calculation 12 6 5" xfId="9341" xr:uid="{00000000-0005-0000-0000-0000A2230000}"/>
    <cellStyle name="Calculation 12 6 5 2" xfId="9342" xr:uid="{00000000-0005-0000-0000-0000A3230000}"/>
    <cellStyle name="Calculation 12 6 5 2 2" xfId="9343" xr:uid="{00000000-0005-0000-0000-0000A4230000}"/>
    <cellStyle name="Calculation 12 6 5 2 3" xfId="9344" xr:uid="{00000000-0005-0000-0000-0000A5230000}"/>
    <cellStyle name="Calculation 12 6 5 3" xfId="9345" xr:uid="{00000000-0005-0000-0000-0000A6230000}"/>
    <cellStyle name="Calculation 12 6 5 3 2" xfId="9346" xr:uid="{00000000-0005-0000-0000-0000A7230000}"/>
    <cellStyle name="Calculation 12 6 5 4" xfId="9347" xr:uid="{00000000-0005-0000-0000-0000A8230000}"/>
    <cellStyle name="Calculation 12 6 5 5" xfId="9348" xr:uid="{00000000-0005-0000-0000-0000A9230000}"/>
    <cellStyle name="Calculation 12 6 6" xfId="9349" xr:uid="{00000000-0005-0000-0000-0000AA230000}"/>
    <cellStyle name="Calculation 12 6 6 2" xfId="9350" xr:uid="{00000000-0005-0000-0000-0000AB230000}"/>
    <cellStyle name="Calculation 12 6 6 2 2" xfId="9351" xr:uid="{00000000-0005-0000-0000-0000AC230000}"/>
    <cellStyle name="Calculation 12 6 6 2 3" xfId="9352" xr:uid="{00000000-0005-0000-0000-0000AD230000}"/>
    <cellStyle name="Calculation 12 6 6 3" xfId="9353" xr:uid="{00000000-0005-0000-0000-0000AE230000}"/>
    <cellStyle name="Calculation 12 6 6 3 2" xfId="9354" xr:uid="{00000000-0005-0000-0000-0000AF230000}"/>
    <cellStyle name="Calculation 12 6 6 4" xfId="9355" xr:uid="{00000000-0005-0000-0000-0000B0230000}"/>
    <cellStyle name="Calculation 12 6 6 5" xfId="9356" xr:uid="{00000000-0005-0000-0000-0000B1230000}"/>
    <cellStyle name="Calculation 12 6 7" xfId="9357" xr:uid="{00000000-0005-0000-0000-0000B2230000}"/>
    <cellStyle name="Calculation 12 6 7 2" xfId="9358" xr:uid="{00000000-0005-0000-0000-0000B3230000}"/>
    <cellStyle name="Calculation 12 6 7 2 2" xfId="9359" xr:uid="{00000000-0005-0000-0000-0000B4230000}"/>
    <cellStyle name="Calculation 12 6 7 2 3" xfId="9360" xr:uid="{00000000-0005-0000-0000-0000B5230000}"/>
    <cellStyle name="Calculation 12 6 7 3" xfId="9361" xr:uid="{00000000-0005-0000-0000-0000B6230000}"/>
    <cellStyle name="Calculation 12 6 7 3 2" xfId="9362" xr:uid="{00000000-0005-0000-0000-0000B7230000}"/>
    <cellStyle name="Calculation 12 6 7 4" xfId="9363" xr:uid="{00000000-0005-0000-0000-0000B8230000}"/>
    <cellStyle name="Calculation 12 6 7 5" xfId="9364" xr:uid="{00000000-0005-0000-0000-0000B9230000}"/>
    <cellStyle name="Calculation 12 6 8" xfId="9365" xr:uid="{00000000-0005-0000-0000-0000BA230000}"/>
    <cellStyle name="Calculation 12 6 8 2" xfId="9366" xr:uid="{00000000-0005-0000-0000-0000BB230000}"/>
    <cellStyle name="Calculation 12 6 8 2 2" xfId="9367" xr:uid="{00000000-0005-0000-0000-0000BC230000}"/>
    <cellStyle name="Calculation 12 6 8 2 3" xfId="9368" xr:uid="{00000000-0005-0000-0000-0000BD230000}"/>
    <cellStyle name="Calculation 12 6 8 3" xfId="9369" xr:uid="{00000000-0005-0000-0000-0000BE230000}"/>
    <cellStyle name="Calculation 12 6 8 3 2" xfId="9370" xr:uid="{00000000-0005-0000-0000-0000BF230000}"/>
    <cellStyle name="Calculation 12 6 8 4" xfId="9371" xr:uid="{00000000-0005-0000-0000-0000C0230000}"/>
    <cellStyle name="Calculation 12 6 8 5" xfId="9372" xr:uid="{00000000-0005-0000-0000-0000C1230000}"/>
    <cellStyle name="Calculation 12 6 9" xfId="9373" xr:uid="{00000000-0005-0000-0000-0000C2230000}"/>
    <cellStyle name="Calculation 12 6 9 2" xfId="9374" xr:uid="{00000000-0005-0000-0000-0000C3230000}"/>
    <cellStyle name="Calculation 12 6 9 2 2" xfId="9375" xr:uid="{00000000-0005-0000-0000-0000C4230000}"/>
    <cellStyle name="Calculation 12 6 9 2 3" xfId="9376" xr:uid="{00000000-0005-0000-0000-0000C5230000}"/>
    <cellStyle name="Calculation 12 6 9 3" xfId="9377" xr:uid="{00000000-0005-0000-0000-0000C6230000}"/>
    <cellStyle name="Calculation 12 6 9 3 2" xfId="9378" xr:uid="{00000000-0005-0000-0000-0000C7230000}"/>
    <cellStyle name="Calculation 12 6 9 4" xfId="9379" xr:uid="{00000000-0005-0000-0000-0000C8230000}"/>
    <cellStyle name="Calculation 12 6 9 5" xfId="9380" xr:uid="{00000000-0005-0000-0000-0000C9230000}"/>
    <cellStyle name="Calculation 12 7" xfId="9381" xr:uid="{00000000-0005-0000-0000-0000CA230000}"/>
    <cellStyle name="Calculation 12 7 10" xfId="9382" xr:uid="{00000000-0005-0000-0000-0000CB230000}"/>
    <cellStyle name="Calculation 12 7 10 2" xfId="9383" xr:uid="{00000000-0005-0000-0000-0000CC230000}"/>
    <cellStyle name="Calculation 12 7 10 2 2" xfId="9384" xr:uid="{00000000-0005-0000-0000-0000CD230000}"/>
    <cellStyle name="Calculation 12 7 10 2 3" xfId="9385" xr:uid="{00000000-0005-0000-0000-0000CE230000}"/>
    <cellStyle name="Calculation 12 7 10 3" xfId="9386" xr:uid="{00000000-0005-0000-0000-0000CF230000}"/>
    <cellStyle name="Calculation 12 7 10 3 2" xfId="9387" xr:uid="{00000000-0005-0000-0000-0000D0230000}"/>
    <cellStyle name="Calculation 12 7 10 4" xfId="9388" xr:uid="{00000000-0005-0000-0000-0000D1230000}"/>
    <cellStyle name="Calculation 12 7 10 5" xfId="9389" xr:uid="{00000000-0005-0000-0000-0000D2230000}"/>
    <cellStyle name="Calculation 12 7 11" xfId="9390" xr:uid="{00000000-0005-0000-0000-0000D3230000}"/>
    <cellStyle name="Calculation 12 7 11 2" xfId="9391" xr:uid="{00000000-0005-0000-0000-0000D4230000}"/>
    <cellStyle name="Calculation 12 7 11 2 2" xfId="9392" xr:uid="{00000000-0005-0000-0000-0000D5230000}"/>
    <cellStyle name="Calculation 12 7 11 2 3" xfId="9393" xr:uid="{00000000-0005-0000-0000-0000D6230000}"/>
    <cellStyle name="Calculation 12 7 11 3" xfId="9394" xr:uid="{00000000-0005-0000-0000-0000D7230000}"/>
    <cellStyle name="Calculation 12 7 11 3 2" xfId="9395" xr:uid="{00000000-0005-0000-0000-0000D8230000}"/>
    <cellStyle name="Calculation 12 7 11 4" xfId="9396" xr:uid="{00000000-0005-0000-0000-0000D9230000}"/>
    <cellStyle name="Calculation 12 7 11 5" xfId="9397" xr:uid="{00000000-0005-0000-0000-0000DA230000}"/>
    <cellStyle name="Calculation 12 7 12" xfId="9398" xr:uid="{00000000-0005-0000-0000-0000DB230000}"/>
    <cellStyle name="Calculation 12 7 12 2" xfId="9399" xr:uid="{00000000-0005-0000-0000-0000DC230000}"/>
    <cellStyle name="Calculation 12 7 12 2 2" xfId="9400" xr:uid="{00000000-0005-0000-0000-0000DD230000}"/>
    <cellStyle name="Calculation 12 7 12 2 3" xfId="9401" xr:uid="{00000000-0005-0000-0000-0000DE230000}"/>
    <cellStyle name="Calculation 12 7 12 3" xfId="9402" xr:uid="{00000000-0005-0000-0000-0000DF230000}"/>
    <cellStyle name="Calculation 12 7 12 3 2" xfId="9403" xr:uid="{00000000-0005-0000-0000-0000E0230000}"/>
    <cellStyle name="Calculation 12 7 12 4" xfId="9404" xr:uid="{00000000-0005-0000-0000-0000E1230000}"/>
    <cellStyle name="Calculation 12 7 12 5" xfId="9405" xr:uid="{00000000-0005-0000-0000-0000E2230000}"/>
    <cellStyle name="Calculation 12 7 13" xfId="9406" xr:uid="{00000000-0005-0000-0000-0000E3230000}"/>
    <cellStyle name="Calculation 12 7 13 2" xfId="9407" xr:uid="{00000000-0005-0000-0000-0000E4230000}"/>
    <cellStyle name="Calculation 12 7 13 2 2" xfId="9408" xr:uid="{00000000-0005-0000-0000-0000E5230000}"/>
    <cellStyle name="Calculation 12 7 13 2 3" xfId="9409" xr:uid="{00000000-0005-0000-0000-0000E6230000}"/>
    <cellStyle name="Calculation 12 7 13 3" xfId="9410" xr:uid="{00000000-0005-0000-0000-0000E7230000}"/>
    <cellStyle name="Calculation 12 7 13 3 2" xfId="9411" xr:uid="{00000000-0005-0000-0000-0000E8230000}"/>
    <cellStyle name="Calculation 12 7 13 4" xfId="9412" xr:uid="{00000000-0005-0000-0000-0000E9230000}"/>
    <cellStyle name="Calculation 12 7 13 5" xfId="9413" xr:uid="{00000000-0005-0000-0000-0000EA230000}"/>
    <cellStyle name="Calculation 12 7 14" xfId="9414" xr:uid="{00000000-0005-0000-0000-0000EB230000}"/>
    <cellStyle name="Calculation 12 7 14 2" xfId="9415" xr:uid="{00000000-0005-0000-0000-0000EC230000}"/>
    <cellStyle name="Calculation 12 7 14 2 2" xfId="9416" xr:uid="{00000000-0005-0000-0000-0000ED230000}"/>
    <cellStyle name="Calculation 12 7 14 2 3" xfId="9417" xr:uid="{00000000-0005-0000-0000-0000EE230000}"/>
    <cellStyle name="Calculation 12 7 14 3" xfId="9418" xr:uid="{00000000-0005-0000-0000-0000EF230000}"/>
    <cellStyle name="Calculation 12 7 14 3 2" xfId="9419" xr:uid="{00000000-0005-0000-0000-0000F0230000}"/>
    <cellStyle name="Calculation 12 7 14 4" xfId="9420" xr:uid="{00000000-0005-0000-0000-0000F1230000}"/>
    <cellStyle name="Calculation 12 7 14 5" xfId="9421" xr:uid="{00000000-0005-0000-0000-0000F2230000}"/>
    <cellStyle name="Calculation 12 7 15" xfId="9422" xr:uid="{00000000-0005-0000-0000-0000F3230000}"/>
    <cellStyle name="Calculation 12 7 15 2" xfId="9423" xr:uid="{00000000-0005-0000-0000-0000F4230000}"/>
    <cellStyle name="Calculation 12 7 15 2 2" xfId="9424" xr:uid="{00000000-0005-0000-0000-0000F5230000}"/>
    <cellStyle name="Calculation 12 7 15 2 3" xfId="9425" xr:uid="{00000000-0005-0000-0000-0000F6230000}"/>
    <cellStyle name="Calculation 12 7 15 3" xfId="9426" xr:uid="{00000000-0005-0000-0000-0000F7230000}"/>
    <cellStyle name="Calculation 12 7 15 3 2" xfId="9427" xr:uid="{00000000-0005-0000-0000-0000F8230000}"/>
    <cellStyle name="Calculation 12 7 15 4" xfId="9428" xr:uid="{00000000-0005-0000-0000-0000F9230000}"/>
    <cellStyle name="Calculation 12 7 15 5" xfId="9429" xr:uid="{00000000-0005-0000-0000-0000FA230000}"/>
    <cellStyle name="Calculation 12 7 16" xfId="9430" xr:uid="{00000000-0005-0000-0000-0000FB230000}"/>
    <cellStyle name="Calculation 12 7 16 2" xfId="9431" xr:uid="{00000000-0005-0000-0000-0000FC230000}"/>
    <cellStyle name="Calculation 12 7 16 2 2" xfId="9432" xr:uid="{00000000-0005-0000-0000-0000FD230000}"/>
    <cellStyle name="Calculation 12 7 16 2 3" xfId="9433" xr:uid="{00000000-0005-0000-0000-0000FE230000}"/>
    <cellStyle name="Calculation 12 7 16 3" xfId="9434" xr:uid="{00000000-0005-0000-0000-0000FF230000}"/>
    <cellStyle name="Calculation 12 7 16 3 2" xfId="9435" xr:uid="{00000000-0005-0000-0000-000000240000}"/>
    <cellStyle name="Calculation 12 7 16 4" xfId="9436" xr:uid="{00000000-0005-0000-0000-000001240000}"/>
    <cellStyle name="Calculation 12 7 16 5" xfId="9437" xr:uid="{00000000-0005-0000-0000-000002240000}"/>
    <cellStyle name="Calculation 12 7 17" xfId="9438" xr:uid="{00000000-0005-0000-0000-000003240000}"/>
    <cellStyle name="Calculation 12 7 17 2" xfId="9439" xr:uid="{00000000-0005-0000-0000-000004240000}"/>
    <cellStyle name="Calculation 12 7 17 2 2" xfId="9440" xr:uid="{00000000-0005-0000-0000-000005240000}"/>
    <cellStyle name="Calculation 12 7 17 2 3" xfId="9441" xr:uid="{00000000-0005-0000-0000-000006240000}"/>
    <cellStyle name="Calculation 12 7 17 3" xfId="9442" xr:uid="{00000000-0005-0000-0000-000007240000}"/>
    <cellStyle name="Calculation 12 7 17 3 2" xfId="9443" xr:uid="{00000000-0005-0000-0000-000008240000}"/>
    <cellStyle name="Calculation 12 7 17 4" xfId="9444" xr:uid="{00000000-0005-0000-0000-000009240000}"/>
    <cellStyle name="Calculation 12 7 17 5" xfId="9445" xr:uid="{00000000-0005-0000-0000-00000A240000}"/>
    <cellStyle name="Calculation 12 7 18" xfId="9446" xr:uid="{00000000-0005-0000-0000-00000B240000}"/>
    <cellStyle name="Calculation 12 7 18 2" xfId="9447" xr:uid="{00000000-0005-0000-0000-00000C240000}"/>
    <cellStyle name="Calculation 12 7 18 2 2" xfId="9448" xr:uid="{00000000-0005-0000-0000-00000D240000}"/>
    <cellStyle name="Calculation 12 7 18 2 3" xfId="9449" xr:uid="{00000000-0005-0000-0000-00000E240000}"/>
    <cellStyle name="Calculation 12 7 18 3" xfId="9450" xr:uid="{00000000-0005-0000-0000-00000F240000}"/>
    <cellStyle name="Calculation 12 7 18 3 2" xfId="9451" xr:uid="{00000000-0005-0000-0000-000010240000}"/>
    <cellStyle name="Calculation 12 7 18 4" xfId="9452" xr:uid="{00000000-0005-0000-0000-000011240000}"/>
    <cellStyle name="Calculation 12 7 18 5" xfId="9453" xr:uid="{00000000-0005-0000-0000-000012240000}"/>
    <cellStyle name="Calculation 12 7 19" xfId="9454" xr:uid="{00000000-0005-0000-0000-000013240000}"/>
    <cellStyle name="Calculation 12 7 19 2" xfId="9455" xr:uid="{00000000-0005-0000-0000-000014240000}"/>
    <cellStyle name="Calculation 12 7 19 2 2" xfId="9456" xr:uid="{00000000-0005-0000-0000-000015240000}"/>
    <cellStyle name="Calculation 12 7 19 2 3" xfId="9457" xr:uid="{00000000-0005-0000-0000-000016240000}"/>
    <cellStyle name="Calculation 12 7 19 3" xfId="9458" xr:uid="{00000000-0005-0000-0000-000017240000}"/>
    <cellStyle name="Calculation 12 7 19 3 2" xfId="9459" xr:uid="{00000000-0005-0000-0000-000018240000}"/>
    <cellStyle name="Calculation 12 7 19 4" xfId="9460" xr:uid="{00000000-0005-0000-0000-000019240000}"/>
    <cellStyle name="Calculation 12 7 19 5" xfId="9461" xr:uid="{00000000-0005-0000-0000-00001A240000}"/>
    <cellStyle name="Calculation 12 7 2" xfId="9462" xr:uid="{00000000-0005-0000-0000-00001B240000}"/>
    <cellStyle name="Calculation 12 7 2 2" xfId="9463" xr:uid="{00000000-0005-0000-0000-00001C240000}"/>
    <cellStyle name="Calculation 12 7 2 2 2" xfId="9464" xr:uid="{00000000-0005-0000-0000-00001D240000}"/>
    <cellStyle name="Calculation 12 7 2 2 3" xfId="9465" xr:uid="{00000000-0005-0000-0000-00001E240000}"/>
    <cellStyle name="Calculation 12 7 2 3" xfId="9466" xr:uid="{00000000-0005-0000-0000-00001F240000}"/>
    <cellStyle name="Calculation 12 7 2 3 2" xfId="9467" xr:uid="{00000000-0005-0000-0000-000020240000}"/>
    <cellStyle name="Calculation 12 7 2 4" xfId="9468" xr:uid="{00000000-0005-0000-0000-000021240000}"/>
    <cellStyle name="Calculation 12 7 2 5" xfId="9469" xr:uid="{00000000-0005-0000-0000-000022240000}"/>
    <cellStyle name="Calculation 12 7 20" xfId="9470" xr:uid="{00000000-0005-0000-0000-000023240000}"/>
    <cellStyle name="Calculation 12 7 20 2" xfId="9471" xr:uid="{00000000-0005-0000-0000-000024240000}"/>
    <cellStyle name="Calculation 12 7 20 2 2" xfId="9472" xr:uid="{00000000-0005-0000-0000-000025240000}"/>
    <cellStyle name="Calculation 12 7 20 2 3" xfId="9473" xr:uid="{00000000-0005-0000-0000-000026240000}"/>
    <cellStyle name="Calculation 12 7 20 3" xfId="9474" xr:uid="{00000000-0005-0000-0000-000027240000}"/>
    <cellStyle name="Calculation 12 7 20 4" xfId="9475" xr:uid="{00000000-0005-0000-0000-000028240000}"/>
    <cellStyle name="Calculation 12 7 20 5" xfId="9476" xr:uid="{00000000-0005-0000-0000-000029240000}"/>
    <cellStyle name="Calculation 12 7 21" xfId="9477" xr:uid="{00000000-0005-0000-0000-00002A240000}"/>
    <cellStyle name="Calculation 12 7 21 2" xfId="9478" xr:uid="{00000000-0005-0000-0000-00002B240000}"/>
    <cellStyle name="Calculation 12 7 22" xfId="9479" xr:uid="{00000000-0005-0000-0000-00002C240000}"/>
    <cellStyle name="Calculation 12 7 22 2" xfId="9480" xr:uid="{00000000-0005-0000-0000-00002D240000}"/>
    <cellStyle name="Calculation 12 7 3" xfId="9481" xr:uid="{00000000-0005-0000-0000-00002E240000}"/>
    <cellStyle name="Calculation 12 7 3 2" xfId="9482" xr:uid="{00000000-0005-0000-0000-00002F240000}"/>
    <cellStyle name="Calculation 12 7 3 2 2" xfId="9483" xr:uid="{00000000-0005-0000-0000-000030240000}"/>
    <cellStyle name="Calculation 12 7 3 2 3" xfId="9484" xr:uid="{00000000-0005-0000-0000-000031240000}"/>
    <cellStyle name="Calculation 12 7 3 3" xfId="9485" xr:uid="{00000000-0005-0000-0000-000032240000}"/>
    <cellStyle name="Calculation 12 7 3 3 2" xfId="9486" xr:uid="{00000000-0005-0000-0000-000033240000}"/>
    <cellStyle name="Calculation 12 7 3 4" xfId="9487" xr:uid="{00000000-0005-0000-0000-000034240000}"/>
    <cellStyle name="Calculation 12 7 3 5" xfId="9488" xr:uid="{00000000-0005-0000-0000-000035240000}"/>
    <cellStyle name="Calculation 12 7 4" xfId="9489" xr:uid="{00000000-0005-0000-0000-000036240000}"/>
    <cellStyle name="Calculation 12 7 4 2" xfId="9490" xr:uid="{00000000-0005-0000-0000-000037240000}"/>
    <cellStyle name="Calculation 12 7 4 2 2" xfId="9491" xr:uid="{00000000-0005-0000-0000-000038240000}"/>
    <cellStyle name="Calculation 12 7 4 2 3" xfId="9492" xr:uid="{00000000-0005-0000-0000-000039240000}"/>
    <cellStyle name="Calculation 12 7 4 3" xfId="9493" xr:uid="{00000000-0005-0000-0000-00003A240000}"/>
    <cellStyle name="Calculation 12 7 4 3 2" xfId="9494" xr:uid="{00000000-0005-0000-0000-00003B240000}"/>
    <cellStyle name="Calculation 12 7 4 4" xfId="9495" xr:uid="{00000000-0005-0000-0000-00003C240000}"/>
    <cellStyle name="Calculation 12 7 4 5" xfId="9496" xr:uid="{00000000-0005-0000-0000-00003D240000}"/>
    <cellStyle name="Calculation 12 7 5" xfId="9497" xr:uid="{00000000-0005-0000-0000-00003E240000}"/>
    <cellStyle name="Calculation 12 7 5 2" xfId="9498" xr:uid="{00000000-0005-0000-0000-00003F240000}"/>
    <cellStyle name="Calculation 12 7 5 2 2" xfId="9499" xr:uid="{00000000-0005-0000-0000-000040240000}"/>
    <cellStyle name="Calculation 12 7 5 2 3" xfId="9500" xr:uid="{00000000-0005-0000-0000-000041240000}"/>
    <cellStyle name="Calculation 12 7 5 3" xfId="9501" xr:uid="{00000000-0005-0000-0000-000042240000}"/>
    <cellStyle name="Calculation 12 7 5 3 2" xfId="9502" xr:uid="{00000000-0005-0000-0000-000043240000}"/>
    <cellStyle name="Calculation 12 7 5 4" xfId="9503" xr:uid="{00000000-0005-0000-0000-000044240000}"/>
    <cellStyle name="Calculation 12 7 5 5" xfId="9504" xr:uid="{00000000-0005-0000-0000-000045240000}"/>
    <cellStyle name="Calculation 12 7 6" xfId="9505" xr:uid="{00000000-0005-0000-0000-000046240000}"/>
    <cellStyle name="Calculation 12 7 6 2" xfId="9506" xr:uid="{00000000-0005-0000-0000-000047240000}"/>
    <cellStyle name="Calculation 12 7 6 2 2" xfId="9507" xr:uid="{00000000-0005-0000-0000-000048240000}"/>
    <cellStyle name="Calculation 12 7 6 2 3" xfId="9508" xr:uid="{00000000-0005-0000-0000-000049240000}"/>
    <cellStyle name="Calculation 12 7 6 3" xfId="9509" xr:uid="{00000000-0005-0000-0000-00004A240000}"/>
    <cellStyle name="Calculation 12 7 6 3 2" xfId="9510" xr:uid="{00000000-0005-0000-0000-00004B240000}"/>
    <cellStyle name="Calculation 12 7 6 4" xfId="9511" xr:uid="{00000000-0005-0000-0000-00004C240000}"/>
    <cellStyle name="Calculation 12 7 6 5" xfId="9512" xr:uid="{00000000-0005-0000-0000-00004D240000}"/>
    <cellStyle name="Calculation 12 7 7" xfId="9513" xr:uid="{00000000-0005-0000-0000-00004E240000}"/>
    <cellStyle name="Calculation 12 7 7 2" xfId="9514" xr:uid="{00000000-0005-0000-0000-00004F240000}"/>
    <cellStyle name="Calculation 12 7 7 2 2" xfId="9515" xr:uid="{00000000-0005-0000-0000-000050240000}"/>
    <cellStyle name="Calculation 12 7 7 2 3" xfId="9516" xr:uid="{00000000-0005-0000-0000-000051240000}"/>
    <cellStyle name="Calculation 12 7 7 3" xfId="9517" xr:uid="{00000000-0005-0000-0000-000052240000}"/>
    <cellStyle name="Calculation 12 7 7 3 2" xfId="9518" xr:uid="{00000000-0005-0000-0000-000053240000}"/>
    <cellStyle name="Calculation 12 7 7 4" xfId="9519" xr:uid="{00000000-0005-0000-0000-000054240000}"/>
    <cellStyle name="Calculation 12 7 7 5" xfId="9520" xr:uid="{00000000-0005-0000-0000-000055240000}"/>
    <cellStyle name="Calculation 12 7 8" xfId="9521" xr:uid="{00000000-0005-0000-0000-000056240000}"/>
    <cellStyle name="Calculation 12 7 8 2" xfId="9522" xr:uid="{00000000-0005-0000-0000-000057240000}"/>
    <cellStyle name="Calculation 12 7 8 2 2" xfId="9523" xr:uid="{00000000-0005-0000-0000-000058240000}"/>
    <cellStyle name="Calculation 12 7 8 2 3" xfId="9524" xr:uid="{00000000-0005-0000-0000-000059240000}"/>
    <cellStyle name="Calculation 12 7 8 3" xfId="9525" xr:uid="{00000000-0005-0000-0000-00005A240000}"/>
    <cellStyle name="Calculation 12 7 8 3 2" xfId="9526" xr:uid="{00000000-0005-0000-0000-00005B240000}"/>
    <cellStyle name="Calculation 12 7 8 4" xfId="9527" xr:uid="{00000000-0005-0000-0000-00005C240000}"/>
    <cellStyle name="Calculation 12 7 8 5" xfId="9528" xr:uid="{00000000-0005-0000-0000-00005D240000}"/>
    <cellStyle name="Calculation 12 7 9" xfId="9529" xr:uid="{00000000-0005-0000-0000-00005E240000}"/>
    <cellStyle name="Calculation 12 7 9 2" xfId="9530" xr:uid="{00000000-0005-0000-0000-00005F240000}"/>
    <cellStyle name="Calculation 12 7 9 2 2" xfId="9531" xr:uid="{00000000-0005-0000-0000-000060240000}"/>
    <cellStyle name="Calculation 12 7 9 2 3" xfId="9532" xr:uid="{00000000-0005-0000-0000-000061240000}"/>
    <cellStyle name="Calculation 12 7 9 3" xfId="9533" xr:uid="{00000000-0005-0000-0000-000062240000}"/>
    <cellStyle name="Calculation 12 7 9 3 2" xfId="9534" xr:uid="{00000000-0005-0000-0000-000063240000}"/>
    <cellStyle name="Calculation 12 7 9 4" xfId="9535" xr:uid="{00000000-0005-0000-0000-000064240000}"/>
    <cellStyle name="Calculation 12 7 9 5" xfId="9536" xr:uid="{00000000-0005-0000-0000-000065240000}"/>
    <cellStyle name="Calculation 12 8" xfId="9537" xr:uid="{00000000-0005-0000-0000-000066240000}"/>
    <cellStyle name="Calculation 12 8 10" xfId="9538" xr:uid="{00000000-0005-0000-0000-000067240000}"/>
    <cellStyle name="Calculation 12 8 10 2" xfId="9539" xr:uid="{00000000-0005-0000-0000-000068240000}"/>
    <cellStyle name="Calculation 12 8 10 2 2" xfId="9540" xr:uid="{00000000-0005-0000-0000-000069240000}"/>
    <cellStyle name="Calculation 12 8 10 2 3" xfId="9541" xr:uid="{00000000-0005-0000-0000-00006A240000}"/>
    <cellStyle name="Calculation 12 8 10 3" xfId="9542" xr:uid="{00000000-0005-0000-0000-00006B240000}"/>
    <cellStyle name="Calculation 12 8 10 3 2" xfId="9543" xr:uid="{00000000-0005-0000-0000-00006C240000}"/>
    <cellStyle name="Calculation 12 8 10 4" xfId="9544" xr:uid="{00000000-0005-0000-0000-00006D240000}"/>
    <cellStyle name="Calculation 12 8 10 5" xfId="9545" xr:uid="{00000000-0005-0000-0000-00006E240000}"/>
    <cellStyle name="Calculation 12 8 11" xfId="9546" xr:uid="{00000000-0005-0000-0000-00006F240000}"/>
    <cellStyle name="Calculation 12 8 11 2" xfId="9547" xr:uid="{00000000-0005-0000-0000-000070240000}"/>
    <cellStyle name="Calculation 12 8 11 2 2" xfId="9548" xr:uid="{00000000-0005-0000-0000-000071240000}"/>
    <cellStyle name="Calculation 12 8 11 2 3" xfId="9549" xr:uid="{00000000-0005-0000-0000-000072240000}"/>
    <cellStyle name="Calculation 12 8 11 3" xfId="9550" xr:uid="{00000000-0005-0000-0000-000073240000}"/>
    <cellStyle name="Calculation 12 8 11 3 2" xfId="9551" xr:uid="{00000000-0005-0000-0000-000074240000}"/>
    <cellStyle name="Calculation 12 8 11 4" xfId="9552" xr:uid="{00000000-0005-0000-0000-000075240000}"/>
    <cellStyle name="Calculation 12 8 11 5" xfId="9553" xr:uid="{00000000-0005-0000-0000-000076240000}"/>
    <cellStyle name="Calculation 12 8 12" xfId="9554" xr:uid="{00000000-0005-0000-0000-000077240000}"/>
    <cellStyle name="Calculation 12 8 12 2" xfId="9555" xr:uid="{00000000-0005-0000-0000-000078240000}"/>
    <cellStyle name="Calculation 12 8 12 2 2" xfId="9556" xr:uid="{00000000-0005-0000-0000-000079240000}"/>
    <cellStyle name="Calculation 12 8 12 2 3" xfId="9557" xr:uid="{00000000-0005-0000-0000-00007A240000}"/>
    <cellStyle name="Calculation 12 8 12 3" xfId="9558" xr:uid="{00000000-0005-0000-0000-00007B240000}"/>
    <cellStyle name="Calculation 12 8 12 3 2" xfId="9559" xr:uid="{00000000-0005-0000-0000-00007C240000}"/>
    <cellStyle name="Calculation 12 8 12 4" xfId="9560" xr:uid="{00000000-0005-0000-0000-00007D240000}"/>
    <cellStyle name="Calculation 12 8 12 5" xfId="9561" xr:uid="{00000000-0005-0000-0000-00007E240000}"/>
    <cellStyle name="Calculation 12 8 13" xfId="9562" xr:uid="{00000000-0005-0000-0000-00007F240000}"/>
    <cellStyle name="Calculation 12 8 13 2" xfId="9563" xr:uid="{00000000-0005-0000-0000-000080240000}"/>
    <cellStyle name="Calculation 12 8 13 2 2" xfId="9564" xr:uid="{00000000-0005-0000-0000-000081240000}"/>
    <cellStyle name="Calculation 12 8 13 2 3" xfId="9565" xr:uid="{00000000-0005-0000-0000-000082240000}"/>
    <cellStyle name="Calculation 12 8 13 3" xfId="9566" xr:uid="{00000000-0005-0000-0000-000083240000}"/>
    <cellStyle name="Calculation 12 8 13 3 2" xfId="9567" xr:uid="{00000000-0005-0000-0000-000084240000}"/>
    <cellStyle name="Calculation 12 8 13 4" xfId="9568" xr:uid="{00000000-0005-0000-0000-000085240000}"/>
    <cellStyle name="Calculation 12 8 13 5" xfId="9569" xr:uid="{00000000-0005-0000-0000-000086240000}"/>
    <cellStyle name="Calculation 12 8 14" xfId="9570" xr:uid="{00000000-0005-0000-0000-000087240000}"/>
    <cellStyle name="Calculation 12 8 14 2" xfId="9571" xr:uid="{00000000-0005-0000-0000-000088240000}"/>
    <cellStyle name="Calculation 12 8 14 2 2" xfId="9572" xr:uid="{00000000-0005-0000-0000-000089240000}"/>
    <cellStyle name="Calculation 12 8 14 2 3" xfId="9573" xr:uid="{00000000-0005-0000-0000-00008A240000}"/>
    <cellStyle name="Calculation 12 8 14 3" xfId="9574" xr:uid="{00000000-0005-0000-0000-00008B240000}"/>
    <cellStyle name="Calculation 12 8 14 3 2" xfId="9575" xr:uid="{00000000-0005-0000-0000-00008C240000}"/>
    <cellStyle name="Calculation 12 8 14 4" xfId="9576" xr:uid="{00000000-0005-0000-0000-00008D240000}"/>
    <cellStyle name="Calculation 12 8 14 5" xfId="9577" xr:uid="{00000000-0005-0000-0000-00008E240000}"/>
    <cellStyle name="Calculation 12 8 15" xfId="9578" xr:uid="{00000000-0005-0000-0000-00008F240000}"/>
    <cellStyle name="Calculation 12 8 15 2" xfId="9579" xr:uid="{00000000-0005-0000-0000-000090240000}"/>
    <cellStyle name="Calculation 12 8 15 2 2" xfId="9580" xr:uid="{00000000-0005-0000-0000-000091240000}"/>
    <cellStyle name="Calculation 12 8 15 2 3" xfId="9581" xr:uid="{00000000-0005-0000-0000-000092240000}"/>
    <cellStyle name="Calculation 12 8 15 3" xfId="9582" xr:uid="{00000000-0005-0000-0000-000093240000}"/>
    <cellStyle name="Calculation 12 8 15 3 2" xfId="9583" xr:uid="{00000000-0005-0000-0000-000094240000}"/>
    <cellStyle name="Calculation 12 8 15 4" xfId="9584" xr:uid="{00000000-0005-0000-0000-000095240000}"/>
    <cellStyle name="Calculation 12 8 15 5" xfId="9585" xr:uid="{00000000-0005-0000-0000-000096240000}"/>
    <cellStyle name="Calculation 12 8 16" xfId="9586" xr:uid="{00000000-0005-0000-0000-000097240000}"/>
    <cellStyle name="Calculation 12 8 16 2" xfId="9587" xr:uid="{00000000-0005-0000-0000-000098240000}"/>
    <cellStyle name="Calculation 12 8 16 2 2" xfId="9588" xr:uid="{00000000-0005-0000-0000-000099240000}"/>
    <cellStyle name="Calculation 12 8 16 2 3" xfId="9589" xr:uid="{00000000-0005-0000-0000-00009A240000}"/>
    <cellStyle name="Calculation 12 8 16 3" xfId="9590" xr:uid="{00000000-0005-0000-0000-00009B240000}"/>
    <cellStyle name="Calculation 12 8 16 3 2" xfId="9591" xr:uid="{00000000-0005-0000-0000-00009C240000}"/>
    <cellStyle name="Calculation 12 8 16 4" xfId="9592" xr:uid="{00000000-0005-0000-0000-00009D240000}"/>
    <cellStyle name="Calculation 12 8 16 5" xfId="9593" xr:uid="{00000000-0005-0000-0000-00009E240000}"/>
    <cellStyle name="Calculation 12 8 17" xfId="9594" xr:uid="{00000000-0005-0000-0000-00009F240000}"/>
    <cellStyle name="Calculation 12 8 17 2" xfId="9595" xr:uid="{00000000-0005-0000-0000-0000A0240000}"/>
    <cellStyle name="Calculation 12 8 17 2 2" xfId="9596" xr:uid="{00000000-0005-0000-0000-0000A1240000}"/>
    <cellStyle name="Calculation 12 8 17 2 3" xfId="9597" xr:uid="{00000000-0005-0000-0000-0000A2240000}"/>
    <cellStyle name="Calculation 12 8 17 3" xfId="9598" xr:uid="{00000000-0005-0000-0000-0000A3240000}"/>
    <cellStyle name="Calculation 12 8 17 3 2" xfId="9599" xr:uid="{00000000-0005-0000-0000-0000A4240000}"/>
    <cellStyle name="Calculation 12 8 17 4" xfId="9600" xr:uid="{00000000-0005-0000-0000-0000A5240000}"/>
    <cellStyle name="Calculation 12 8 17 5" xfId="9601" xr:uid="{00000000-0005-0000-0000-0000A6240000}"/>
    <cellStyle name="Calculation 12 8 18" xfId="9602" xr:uid="{00000000-0005-0000-0000-0000A7240000}"/>
    <cellStyle name="Calculation 12 8 18 2" xfId="9603" xr:uid="{00000000-0005-0000-0000-0000A8240000}"/>
    <cellStyle name="Calculation 12 8 18 2 2" xfId="9604" xr:uid="{00000000-0005-0000-0000-0000A9240000}"/>
    <cellStyle name="Calculation 12 8 18 2 3" xfId="9605" xr:uid="{00000000-0005-0000-0000-0000AA240000}"/>
    <cellStyle name="Calculation 12 8 18 3" xfId="9606" xr:uid="{00000000-0005-0000-0000-0000AB240000}"/>
    <cellStyle name="Calculation 12 8 18 3 2" xfId="9607" xr:uid="{00000000-0005-0000-0000-0000AC240000}"/>
    <cellStyle name="Calculation 12 8 18 4" xfId="9608" xr:uid="{00000000-0005-0000-0000-0000AD240000}"/>
    <cellStyle name="Calculation 12 8 18 5" xfId="9609" xr:uid="{00000000-0005-0000-0000-0000AE240000}"/>
    <cellStyle name="Calculation 12 8 19" xfId="9610" xr:uid="{00000000-0005-0000-0000-0000AF240000}"/>
    <cellStyle name="Calculation 12 8 19 2" xfId="9611" xr:uid="{00000000-0005-0000-0000-0000B0240000}"/>
    <cellStyle name="Calculation 12 8 19 2 2" xfId="9612" xr:uid="{00000000-0005-0000-0000-0000B1240000}"/>
    <cellStyle name="Calculation 12 8 19 2 3" xfId="9613" xr:uid="{00000000-0005-0000-0000-0000B2240000}"/>
    <cellStyle name="Calculation 12 8 19 3" xfId="9614" xr:uid="{00000000-0005-0000-0000-0000B3240000}"/>
    <cellStyle name="Calculation 12 8 19 3 2" xfId="9615" xr:uid="{00000000-0005-0000-0000-0000B4240000}"/>
    <cellStyle name="Calculation 12 8 19 4" xfId="9616" xr:uid="{00000000-0005-0000-0000-0000B5240000}"/>
    <cellStyle name="Calculation 12 8 19 5" xfId="9617" xr:uid="{00000000-0005-0000-0000-0000B6240000}"/>
    <cellStyle name="Calculation 12 8 2" xfId="9618" xr:uid="{00000000-0005-0000-0000-0000B7240000}"/>
    <cellStyle name="Calculation 12 8 2 2" xfId="9619" xr:uid="{00000000-0005-0000-0000-0000B8240000}"/>
    <cellStyle name="Calculation 12 8 2 2 2" xfId="9620" xr:uid="{00000000-0005-0000-0000-0000B9240000}"/>
    <cellStyle name="Calculation 12 8 2 2 3" xfId="9621" xr:uid="{00000000-0005-0000-0000-0000BA240000}"/>
    <cellStyle name="Calculation 12 8 2 3" xfId="9622" xr:uid="{00000000-0005-0000-0000-0000BB240000}"/>
    <cellStyle name="Calculation 12 8 2 3 2" xfId="9623" xr:uid="{00000000-0005-0000-0000-0000BC240000}"/>
    <cellStyle name="Calculation 12 8 2 4" xfId="9624" xr:uid="{00000000-0005-0000-0000-0000BD240000}"/>
    <cellStyle name="Calculation 12 8 2 5" xfId="9625" xr:uid="{00000000-0005-0000-0000-0000BE240000}"/>
    <cellStyle name="Calculation 12 8 20" xfId="9626" xr:uid="{00000000-0005-0000-0000-0000BF240000}"/>
    <cellStyle name="Calculation 12 8 20 2" xfId="9627" xr:uid="{00000000-0005-0000-0000-0000C0240000}"/>
    <cellStyle name="Calculation 12 8 20 2 2" xfId="9628" xr:uid="{00000000-0005-0000-0000-0000C1240000}"/>
    <cellStyle name="Calculation 12 8 20 2 3" xfId="9629" xr:uid="{00000000-0005-0000-0000-0000C2240000}"/>
    <cellStyle name="Calculation 12 8 20 3" xfId="9630" xr:uid="{00000000-0005-0000-0000-0000C3240000}"/>
    <cellStyle name="Calculation 12 8 20 4" xfId="9631" xr:uid="{00000000-0005-0000-0000-0000C4240000}"/>
    <cellStyle name="Calculation 12 8 20 5" xfId="9632" xr:uid="{00000000-0005-0000-0000-0000C5240000}"/>
    <cellStyle name="Calculation 12 8 21" xfId="9633" xr:uid="{00000000-0005-0000-0000-0000C6240000}"/>
    <cellStyle name="Calculation 12 8 21 2" xfId="9634" xr:uid="{00000000-0005-0000-0000-0000C7240000}"/>
    <cellStyle name="Calculation 12 8 22" xfId="9635" xr:uid="{00000000-0005-0000-0000-0000C8240000}"/>
    <cellStyle name="Calculation 12 8 22 2" xfId="9636" xr:uid="{00000000-0005-0000-0000-0000C9240000}"/>
    <cellStyle name="Calculation 12 8 3" xfId="9637" xr:uid="{00000000-0005-0000-0000-0000CA240000}"/>
    <cellStyle name="Calculation 12 8 3 2" xfId="9638" xr:uid="{00000000-0005-0000-0000-0000CB240000}"/>
    <cellStyle name="Calculation 12 8 3 2 2" xfId="9639" xr:uid="{00000000-0005-0000-0000-0000CC240000}"/>
    <cellStyle name="Calculation 12 8 3 2 3" xfId="9640" xr:uid="{00000000-0005-0000-0000-0000CD240000}"/>
    <cellStyle name="Calculation 12 8 3 3" xfId="9641" xr:uid="{00000000-0005-0000-0000-0000CE240000}"/>
    <cellStyle name="Calculation 12 8 3 3 2" xfId="9642" xr:uid="{00000000-0005-0000-0000-0000CF240000}"/>
    <cellStyle name="Calculation 12 8 3 4" xfId="9643" xr:uid="{00000000-0005-0000-0000-0000D0240000}"/>
    <cellStyle name="Calculation 12 8 3 5" xfId="9644" xr:uid="{00000000-0005-0000-0000-0000D1240000}"/>
    <cellStyle name="Calculation 12 8 4" xfId="9645" xr:uid="{00000000-0005-0000-0000-0000D2240000}"/>
    <cellStyle name="Calculation 12 8 4 2" xfId="9646" xr:uid="{00000000-0005-0000-0000-0000D3240000}"/>
    <cellStyle name="Calculation 12 8 4 2 2" xfId="9647" xr:uid="{00000000-0005-0000-0000-0000D4240000}"/>
    <cellStyle name="Calculation 12 8 4 2 3" xfId="9648" xr:uid="{00000000-0005-0000-0000-0000D5240000}"/>
    <cellStyle name="Calculation 12 8 4 3" xfId="9649" xr:uid="{00000000-0005-0000-0000-0000D6240000}"/>
    <cellStyle name="Calculation 12 8 4 3 2" xfId="9650" xr:uid="{00000000-0005-0000-0000-0000D7240000}"/>
    <cellStyle name="Calculation 12 8 4 4" xfId="9651" xr:uid="{00000000-0005-0000-0000-0000D8240000}"/>
    <cellStyle name="Calculation 12 8 4 5" xfId="9652" xr:uid="{00000000-0005-0000-0000-0000D9240000}"/>
    <cellStyle name="Calculation 12 8 5" xfId="9653" xr:uid="{00000000-0005-0000-0000-0000DA240000}"/>
    <cellStyle name="Calculation 12 8 5 2" xfId="9654" xr:uid="{00000000-0005-0000-0000-0000DB240000}"/>
    <cellStyle name="Calculation 12 8 5 2 2" xfId="9655" xr:uid="{00000000-0005-0000-0000-0000DC240000}"/>
    <cellStyle name="Calculation 12 8 5 2 3" xfId="9656" xr:uid="{00000000-0005-0000-0000-0000DD240000}"/>
    <cellStyle name="Calculation 12 8 5 3" xfId="9657" xr:uid="{00000000-0005-0000-0000-0000DE240000}"/>
    <cellStyle name="Calculation 12 8 5 3 2" xfId="9658" xr:uid="{00000000-0005-0000-0000-0000DF240000}"/>
    <cellStyle name="Calculation 12 8 5 4" xfId="9659" xr:uid="{00000000-0005-0000-0000-0000E0240000}"/>
    <cellStyle name="Calculation 12 8 5 5" xfId="9660" xr:uid="{00000000-0005-0000-0000-0000E1240000}"/>
    <cellStyle name="Calculation 12 8 6" xfId="9661" xr:uid="{00000000-0005-0000-0000-0000E2240000}"/>
    <cellStyle name="Calculation 12 8 6 2" xfId="9662" xr:uid="{00000000-0005-0000-0000-0000E3240000}"/>
    <cellStyle name="Calculation 12 8 6 2 2" xfId="9663" xr:uid="{00000000-0005-0000-0000-0000E4240000}"/>
    <cellStyle name="Calculation 12 8 6 2 3" xfId="9664" xr:uid="{00000000-0005-0000-0000-0000E5240000}"/>
    <cellStyle name="Calculation 12 8 6 3" xfId="9665" xr:uid="{00000000-0005-0000-0000-0000E6240000}"/>
    <cellStyle name="Calculation 12 8 6 3 2" xfId="9666" xr:uid="{00000000-0005-0000-0000-0000E7240000}"/>
    <cellStyle name="Calculation 12 8 6 4" xfId="9667" xr:uid="{00000000-0005-0000-0000-0000E8240000}"/>
    <cellStyle name="Calculation 12 8 6 5" xfId="9668" xr:uid="{00000000-0005-0000-0000-0000E9240000}"/>
    <cellStyle name="Calculation 12 8 7" xfId="9669" xr:uid="{00000000-0005-0000-0000-0000EA240000}"/>
    <cellStyle name="Calculation 12 8 7 2" xfId="9670" xr:uid="{00000000-0005-0000-0000-0000EB240000}"/>
    <cellStyle name="Calculation 12 8 7 2 2" xfId="9671" xr:uid="{00000000-0005-0000-0000-0000EC240000}"/>
    <cellStyle name="Calculation 12 8 7 2 3" xfId="9672" xr:uid="{00000000-0005-0000-0000-0000ED240000}"/>
    <cellStyle name="Calculation 12 8 7 3" xfId="9673" xr:uid="{00000000-0005-0000-0000-0000EE240000}"/>
    <cellStyle name="Calculation 12 8 7 3 2" xfId="9674" xr:uid="{00000000-0005-0000-0000-0000EF240000}"/>
    <cellStyle name="Calculation 12 8 7 4" xfId="9675" xr:uid="{00000000-0005-0000-0000-0000F0240000}"/>
    <cellStyle name="Calculation 12 8 7 5" xfId="9676" xr:uid="{00000000-0005-0000-0000-0000F1240000}"/>
    <cellStyle name="Calculation 12 8 8" xfId="9677" xr:uid="{00000000-0005-0000-0000-0000F2240000}"/>
    <cellStyle name="Calculation 12 8 8 2" xfId="9678" xr:uid="{00000000-0005-0000-0000-0000F3240000}"/>
    <cellStyle name="Calculation 12 8 8 2 2" xfId="9679" xr:uid="{00000000-0005-0000-0000-0000F4240000}"/>
    <cellStyle name="Calculation 12 8 8 2 3" xfId="9680" xr:uid="{00000000-0005-0000-0000-0000F5240000}"/>
    <cellStyle name="Calculation 12 8 8 3" xfId="9681" xr:uid="{00000000-0005-0000-0000-0000F6240000}"/>
    <cellStyle name="Calculation 12 8 8 3 2" xfId="9682" xr:uid="{00000000-0005-0000-0000-0000F7240000}"/>
    <cellStyle name="Calculation 12 8 8 4" xfId="9683" xr:uid="{00000000-0005-0000-0000-0000F8240000}"/>
    <cellStyle name="Calculation 12 8 8 5" xfId="9684" xr:uid="{00000000-0005-0000-0000-0000F9240000}"/>
    <cellStyle name="Calculation 12 8 9" xfId="9685" xr:uid="{00000000-0005-0000-0000-0000FA240000}"/>
    <cellStyle name="Calculation 12 8 9 2" xfId="9686" xr:uid="{00000000-0005-0000-0000-0000FB240000}"/>
    <cellStyle name="Calculation 12 8 9 2 2" xfId="9687" xr:uid="{00000000-0005-0000-0000-0000FC240000}"/>
    <cellStyle name="Calculation 12 8 9 2 3" xfId="9688" xr:uid="{00000000-0005-0000-0000-0000FD240000}"/>
    <cellStyle name="Calculation 12 8 9 3" xfId="9689" xr:uid="{00000000-0005-0000-0000-0000FE240000}"/>
    <cellStyle name="Calculation 12 8 9 3 2" xfId="9690" xr:uid="{00000000-0005-0000-0000-0000FF240000}"/>
    <cellStyle name="Calculation 12 8 9 4" xfId="9691" xr:uid="{00000000-0005-0000-0000-000000250000}"/>
    <cellStyle name="Calculation 12 8 9 5" xfId="9692" xr:uid="{00000000-0005-0000-0000-000001250000}"/>
    <cellStyle name="Calculation 12 9" xfId="9693" xr:uid="{00000000-0005-0000-0000-000002250000}"/>
    <cellStyle name="Calculation 12 9 10" xfId="9694" xr:uid="{00000000-0005-0000-0000-000003250000}"/>
    <cellStyle name="Calculation 12 9 10 2" xfId="9695" xr:uid="{00000000-0005-0000-0000-000004250000}"/>
    <cellStyle name="Calculation 12 9 10 2 2" xfId="9696" xr:uid="{00000000-0005-0000-0000-000005250000}"/>
    <cellStyle name="Calculation 12 9 10 2 3" xfId="9697" xr:uid="{00000000-0005-0000-0000-000006250000}"/>
    <cellStyle name="Calculation 12 9 10 3" xfId="9698" xr:uid="{00000000-0005-0000-0000-000007250000}"/>
    <cellStyle name="Calculation 12 9 10 3 2" xfId="9699" xr:uid="{00000000-0005-0000-0000-000008250000}"/>
    <cellStyle name="Calculation 12 9 10 4" xfId="9700" xr:uid="{00000000-0005-0000-0000-000009250000}"/>
    <cellStyle name="Calculation 12 9 10 5" xfId="9701" xr:uid="{00000000-0005-0000-0000-00000A250000}"/>
    <cellStyle name="Calculation 12 9 11" xfId="9702" xr:uid="{00000000-0005-0000-0000-00000B250000}"/>
    <cellStyle name="Calculation 12 9 11 2" xfId="9703" xr:uid="{00000000-0005-0000-0000-00000C250000}"/>
    <cellStyle name="Calculation 12 9 11 2 2" xfId="9704" xr:uid="{00000000-0005-0000-0000-00000D250000}"/>
    <cellStyle name="Calculation 12 9 11 2 3" xfId="9705" xr:uid="{00000000-0005-0000-0000-00000E250000}"/>
    <cellStyle name="Calculation 12 9 11 3" xfId="9706" xr:uid="{00000000-0005-0000-0000-00000F250000}"/>
    <cellStyle name="Calculation 12 9 11 3 2" xfId="9707" xr:uid="{00000000-0005-0000-0000-000010250000}"/>
    <cellStyle name="Calculation 12 9 11 4" xfId="9708" xr:uid="{00000000-0005-0000-0000-000011250000}"/>
    <cellStyle name="Calculation 12 9 11 5" xfId="9709" xr:uid="{00000000-0005-0000-0000-000012250000}"/>
    <cellStyle name="Calculation 12 9 12" xfId="9710" xr:uid="{00000000-0005-0000-0000-000013250000}"/>
    <cellStyle name="Calculation 12 9 12 2" xfId="9711" xr:uid="{00000000-0005-0000-0000-000014250000}"/>
    <cellStyle name="Calculation 12 9 12 2 2" xfId="9712" xr:uid="{00000000-0005-0000-0000-000015250000}"/>
    <cellStyle name="Calculation 12 9 12 2 3" xfId="9713" xr:uid="{00000000-0005-0000-0000-000016250000}"/>
    <cellStyle name="Calculation 12 9 12 3" xfId="9714" xr:uid="{00000000-0005-0000-0000-000017250000}"/>
    <cellStyle name="Calculation 12 9 12 3 2" xfId="9715" xr:uid="{00000000-0005-0000-0000-000018250000}"/>
    <cellStyle name="Calculation 12 9 12 4" xfId="9716" xr:uid="{00000000-0005-0000-0000-000019250000}"/>
    <cellStyle name="Calculation 12 9 12 5" xfId="9717" xr:uid="{00000000-0005-0000-0000-00001A250000}"/>
    <cellStyle name="Calculation 12 9 13" xfId="9718" xr:uid="{00000000-0005-0000-0000-00001B250000}"/>
    <cellStyle name="Calculation 12 9 13 2" xfId="9719" xr:uid="{00000000-0005-0000-0000-00001C250000}"/>
    <cellStyle name="Calculation 12 9 13 2 2" xfId="9720" xr:uid="{00000000-0005-0000-0000-00001D250000}"/>
    <cellStyle name="Calculation 12 9 13 2 3" xfId="9721" xr:uid="{00000000-0005-0000-0000-00001E250000}"/>
    <cellStyle name="Calculation 12 9 13 3" xfId="9722" xr:uid="{00000000-0005-0000-0000-00001F250000}"/>
    <cellStyle name="Calculation 12 9 13 3 2" xfId="9723" xr:uid="{00000000-0005-0000-0000-000020250000}"/>
    <cellStyle name="Calculation 12 9 13 4" xfId="9724" xr:uid="{00000000-0005-0000-0000-000021250000}"/>
    <cellStyle name="Calculation 12 9 13 5" xfId="9725" xr:uid="{00000000-0005-0000-0000-000022250000}"/>
    <cellStyle name="Calculation 12 9 14" xfId="9726" xr:uid="{00000000-0005-0000-0000-000023250000}"/>
    <cellStyle name="Calculation 12 9 14 2" xfId="9727" xr:uid="{00000000-0005-0000-0000-000024250000}"/>
    <cellStyle name="Calculation 12 9 14 2 2" xfId="9728" xr:uid="{00000000-0005-0000-0000-000025250000}"/>
    <cellStyle name="Calculation 12 9 14 2 3" xfId="9729" xr:uid="{00000000-0005-0000-0000-000026250000}"/>
    <cellStyle name="Calculation 12 9 14 3" xfId="9730" xr:uid="{00000000-0005-0000-0000-000027250000}"/>
    <cellStyle name="Calculation 12 9 14 3 2" xfId="9731" xr:uid="{00000000-0005-0000-0000-000028250000}"/>
    <cellStyle name="Calculation 12 9 14 4" xfId="9732" xr:uid="{00000000-0005-0000-0000-000029250000}"/>
    <cellStyle name="Calculation 12 9 14 5" xfId="9733" xr:uid="{00000000-0005-0000-0000-00002A250000}"/>
    <cellStyle name="Calculation 12 9 15" xfId="9734" xr:uid="{00000000-0005-0000-0000-00002B250000}"/>
    <cellStyle name="Calculation 12 9 15 2" xfId="9735" xr:uid="{00000000-0005-0000-0000-00002C250000}"/>
    <cellStyle name="Calculation 12 9 15 2 2" xfId="9736" xr:uid="{00000000-0005-0000-0000-00002D250000}"/>
    <cellStyle name="Calculation 12 9 15 2 3" xfId="9737" xr:uid="{00000000-0005-0000-0000-00002E250000}"/>
    <cellStyle name="Calculation 12 9 15 3" xfId="9738" xr:uid="{00000000-0005-0000-0000-00002F250000}"/>
    <cellStyle name="Calculation 12 9 15 3 2" xfId="9739" xr:uid="{00000000-0005-0000-0000-000030250000}"/>
    <cellStyle name="Calculation 12 9 15 4" xfId="9740" xr:uid="{00000000-0005-0000-0000-000031250000}"/>
    <cellStyle name="Calculation 12 9 15 5" xfId="9741" xr:uid="{00000000-0005-0000-0000-000032250000}"/>
    <cellStyle name="Calculation 12 9 16" xfId="9742" xr:uid="{00000000-0005-0000-0000-000033250000}"/>
    <cellStyle name="Calculation 12 9 16 2" xfId="9743" xr:uid="{00000000-0005-0000-0000-000034250000}"/>
    <cellStyle name="Calculation 12 9 16 2 2" xfId="9744" xr:uid="{00000000-0005-0000-0000-000035250000}"/>
    <cellStyle name="Calculation 12 9 16 2 3" xfId="9745" xr:uid="{00000000-0005-0000-0000-000036250000}"/>
    <cellStyle name="Calculation 12 9 16 3" xfId="9746" xr:uid="{00000000-0005-0000-0000-000037250000}"/>
    <cellStyle name="Calculation 12 9 16 3 2" xfId="9747" xr:uid="{00000000-0005-0000-0000-000038250000}"/>
    <cellStyle name="Calculation 12 9 16 4" xfId="9748" xr:uid="{00000000-0005-0000-0000-000039250000}"/>
    <cellStyle name="Calculation 12 9 16 5" xfId="9749" xr:uid="{00000000-0005-0000-0000-00003A250000}"/>
    <cellStyle name="Calculation 12 9 17" xfId="9750" xr:uid="{00000000-0005-0000-0000-00003B250000}"/>
    <cellStyle name="Calculation 12 9 17 2" xfId="9751" xr:uid="{00000000-0005-0000-0000-00003C250000}"/>
    <cellStyle name="Calculation 12 9 17 2 2" xfId="9752" xr:uid="{00000000-0005-0000-0000-00003D250000}"/>
    <cellStyle name="Calculation 12 9 17 2 3" xfId="9753" xr:uid="{00000000-0005-0000-0000-00003E250000}"/>
    <cellStyle name="Calculation 12 9 17 3" xfId="9754" xr:uid="{00000000-0005-0000-0000-00003F250000}"/>
    <cellStyle name="Calculation 12 9 17 3 2" xfId="9755" xr:uid="{00000000-0005-0000-0000-000040250000}"/>
    <cellStyle name="Calculation 12 9 17 4" xfId="9756" xr:uid="{00000000-0005-0000-0000-000041250000}"/>
    <cellStyle name="Calculation 12 9 17 5" xfId="9757" xr:uid="{00000000-0005-0000-0000-000042250000}"/>
    <cellStyle name="Calculation 12 9 18" xfId="9758" xr:uid="{00000000-0005-0000-0000-000043250000}"/>
    <cellStyle name="Calculation 12 9 18 2" xfId="9759" xr:uid="{00000000-0005-0000-0000-000044250000}"/>
    <cellStyle name="Calculation 12 9 18 2 2" xfId="9760" xr:uid="{00000000-0005-0000-0000-000045250000}"/>
    <cellStyle name="Calculation 12 9 18 2 3" xfId="9761" xr:uid="{00000000-0005-0000-0000-000046250000}"/>
    <cellStyle name="Calculation 12 9 18 3" xfId="9762" xr:uid="{00000000-0005-0000-0000-000047250000}"/>
    <cellStyle name="Calculation 12 9 18 3 2" xfId="9763" xr:uid="{00000000-0005-0000-0000-000048250000}"/>
    <cellStyle name="Calculation 12 9 18 4" xfId="9764" xr:uid="{00000000-0005-0000-0000-000049250000}"/>
    <cellStyle name="Calculation 12 9 18 5" xfId="9765" xr:uid="{00000000-0005-0000-0000-00004A250000}"/>
    <cellStyle name="Calculation 12 9 19" xfId="9766" xr:uid="{00000000-0005-0000-0000-00004B250000}"/>
    <cellStyle name="Calculation 12 9 19 2" xfId="9767" xr:uid="{00000000-0005-0000-0000-00004C250000}"/>
    <cellStyle name="Calculation 12 9 19 2 2" xfId="9768" xr:uid="{00000000-0005-0000-0000-00004D250000}"/>
    <cellStyle name="Calculation 12 9 19 2 3" xfId="9769" xr:uid="{00000000-0005-0000-0000-00004E250000}"/>
    <cellStyle name="Calculation 12 9 19 3" xfId="9770" xr:uid="{00000000-0005-0000-0000-00004F250000}"/>
    <cellStyle name="Calculation 12 9 19 3 2" xfId="9771" xr:uid="{00000000-0005-0000-0000-000050250000}"/>
    <cellStyle name="Calculation 12 9 19 4" xfId="9772" xr:uid="{00000000-0005-0000-0000-000051250000}"/>
    <cellStyle name="Calculation 12 9 19 5" xfId="9773" xr:uid="{00000000-0005-0000-0000-000052250000}"/>
    <cellStyle name="Calculation 12 9 2" xfId="9774" xr:uid="{00000000-0005-0000-0000-000053250000}"/>
    <cellStyle name="Calculation 12 9 2 2" xfId="9775" xr:uid="{00000000-0005-0000-0000-000054250000}"/>
    <cellStyle name="Calculation 12 9 2 2 2" xfId="9776" xr:uid="{00000000-0005-0000-0000-000055250000}"/>
    <cellStyle name="Calculation 12 9 2 2 3" xfId="9777" xr:uid="{00000000-0005-0000-0000-000056250000}"/>
    <cellStyle name="Calculation 12 9 2 3" xfId="9778" xr:uid="{00000000-0005-0000-0000-000057250000}"/>
    <cellStyle name="Calculation 12 9 2 3 2" xfId="9779" xr:uid="{00000000-0005-0000-0000-000058250000}"/>
    <cellStyle name="Calculation 12 9 2 4" xfId="9780" xr:uid="{00000000-0005-0000-0000-000059250000}"/>
    <cellStyle name="Calculation 12 9 2 5" xfId="9781" xr:uid="{00000000-0005-0000-0000-00005A250000}"/>
    <cellStyle name="Calculation 12 9 20" xfId="9782" xr:uid="{00000000-0005-0000-0000-00005B250000}"/>
    <cellStyle name="Calculation 12 9 20 2" xfId="9783" xr:uid="{00000000-0005-0000-0000-00005C250000}"/>
    <cellStyle name="Calculation 12 9 20 2 2" xfId="9784" xr:uid="{00000000-0005-0000-0000-00005D250000}"/>
    <cellStyle name="Calculation 12 9 20 2 3" xfId="9785" xr:uid="{00000000-0005-0000-0000-00005E250000}"/>
    <cellStyle name="Calculation 12 9 20 3" xfId="9786" xr:uid="{00000000-0005-0000-0000-00005F250000}"/>
    <cellStyle name="Calculation 12 9 20 4" xfId="9787" xr:uid="{00000000-0005-0000-0000-000060250000}"/>
    <cellStyle name="Calculation 12 9 20 5" xfId="9788" xr:uid="{00000000-0005-0000-0000-000061250000}"/>
    <cellStyle name="Calculation 12 9 21" xfId="9789" xr:uid="{00000000-0005-0000-0000-000062250000}"/>
    <cellStyle name="Calculation 12 9 21 2" xfId="9790" xr:uid="{00000000-0005-0000-0000-000063250000}"/>
    <cellStyle name="Calculation 12 9 22" xfId="9791" xr:uid="{00000000-0005-0000-0000-000064250000}"/>
    <cellStyle name="Calculation 12 9 22 2" xfId="9792" xr:uid="{00000000-0005-0000-0000-000065250000}"/>
    <cellStyle name="Calculation 12 9 3" xfId="9793" xr:uid="{00000000-0005-0000-0000-000066250000}"/>
    <cellStyle name="Calculation 12 9 3 2" xfId="9794" xr:uid="{00000000-0005-0000-0000-000067250000}"/>
    <cellStyle name="Calculation 12 9 3 2 2" xfId="9795" xr:uid="{00000000-0005-0000-0000-000068250000}"/>
    <cellStyle name="Calculation 12 9 3 2 3" xfId="9796" xr:uid="{00000000-0005-0000-0000-000069250000}"/>
    <cellStyle name="Calculation 12 9 3 3" xfId="9797" xr:uid="{00000000-0005-0000-0000-00006A250000}"/>
    <cellStyle name="Calculation 12 9 3 3 2" xfId="9798" xr:uid="{00000000-0005-0000-0000-00006B250000}"/>
    <cellStyle name="Calculation 12 9 3 4" xfId="9799" xr:uid="{00000000-0005-0000-0000-00006C250000}"/>
    <cellStyle name="Calculation 12 9 3 5" xfId="9800" xr:uid="{00000000-0005-0000-0000-00006D250000}"/>
    <cellStyle name="Calculation 12 9 4" xfId="9801" xr:uid="{00000000-0005-0000-0000-00006E250000}"/>
    <cellStyle name="Calculation 12 9 4 2" xfId="9802" xr:uid="{00000000-0005-0000-0000-00006F250000}"/>
    <cellStyle name="Calculation 12 9 4 2 2" xfId="9803" xr:uid="{00000000-0005-0000-0000-000070250000}"/>
    <cellStyle name="Calculation 12 9 4 2 3" xfId="9804" xr:uid="{00000000-0005-0000-0000-000071250000}"/>
    <cellStyle name="Calculation 12 9 4 3" xfId="9805" xr:uid="{00000000-0005-0000-0000-000072250000}"/>
    <cellStyle name="Calculation 12 9 4 3 2" xfId="9806" xr:uid="{00000000-0005-0000-0000-000073250000}"/>
    <cellStyle name="Calculation 12 9 4 4" xfId="9807" xr:uid="{00000000-0005-0000-0000-000074250000}"/>
    <cellStyle name="Calculation 12 9 4 5" xfId="9808" xr:uid="{00000000-0005-0000-0000-000075250000}"/>
    <cellStyle name="Calculation 12 9 5" xfId="9809" xr:uid="{00000000-0005-0000-0000-000076250000}"/>
    <cellStyle name="Calculation 12 9 5 2" xfId="9810" xr:uid="{00000000-0005-0000-0000-000077250000}"/>
    <cellStyle name="Calculation 12 9 5 2 2" xfId="9811" xr:uid="{00000000-0005-0000-0000-000078250000}"/>
    <cellStyle name="Calculation 12 9 5 2 3" xfId="9812" xr:uid="{00000000-0005-0000-0000-000079250000}"/>
    <cellStyle name="Calculation 12 9 5 3" xfId="9813" xr:uid="{00000000-0005-0000-0000-00007A250000}"/>
    <cellStyle name="Calculation 12 9 5 3 2" xfId="9814" xr:uid="{00000000-0005-0000-0000-00007B250000}"/>
    <cellStyle name="Calculation 12 9 5 4" xfId="9815" xr:uid="{00000000-0005-0000-0000-00007C250000}"/>
    <cellStyle name="Calculation 12 9 5 5" xfId="9816" xr:uid="{00000000-0005-0000-0000-00007D250000}"/>
    <cellStyle name="Calculation 12 9 6" xfId="9817" xr:uid="{00000000-0005-0000-0000-00007E250000}"/>
    <cellStyle name="Calculation 12 9 6 2" xfId="9818" xr:uid="{00000000-0005-0000-0000-00007F250000}"/>
    <cellStyle name="Calculation 12 9 6 2 2" xfId="9819" xr:uid="{00000000-0005-0000-0000-000080250000}"/>
    <cellStyle name="Calculation 12 9 6 2 3" xfId="9820" xr:uid="{00000000-0005-0000-0000-000081250000}"/>
    <cellStyle name="Calculation 12 9 6 3" xfId="9821" xr:uid="{00000000-0005-0000-0000-000082250000}"/>
    <cellStyle name="Calculation 12 9 6 3 2" xfId="9822" xr:uid="{00000000-0005-0000-0000-000083250000}"/>
    <cellStyle name="Calculation 12 9 6 4" xfId="9823" xr:uid="{00000000-0005-0000-0000-000084250000}"/>
    <cellStyle name="Calculation 12 9 6 5" xfId="9824" xr:uid="{00000000-0005-0000-0000-000085250000}"/>
    <cellStyle name="Calculation 12 9 7" xfId="9825" xr:uid="{00000000-0005-0000-0000-000086250000}"/>
    <cellStyle name="Calculation 12 9 7 2" xfId="9826" xr:uid="{00000000-0005-0000-0000-000087250000}"/>
    <cellStyle name="Calculation 12 9 7 2 2" xfId="9827" xr:uid="{00000000-0005-0000-0000-000088250000}"/>
    <cellStyle name="Calculation 12 9 7 2 3" xfId="9828" xr:uid="{00000000-0005-0000-0000-000089250000}"/>
    <cellStyle name="Calculation 12 9 7 3" xfId="9829" xr:uid="{00000000-0005-0000-0000-00008A250000}"/>
    <cellStyle name="Calculation 12 9 7 3 2" xfId="9830" xr:uid="{00000000-0005-0000-0000-00008B250000}"/>
    <cellStyle name="Calculation 12 9 7 4" xfId="9831" xr:uid="{00000000-0005-0000-0000-00008C250000}"/>
    <cellStyle name="Calculation 12 9 7 5" xfId="9832" xr:uid="{00000000-0005-0000-0000-00008D250000}"/>
    <cellStyle name="Calculation 12 9 8" xfId="9833" xr:uid="{00000000-0005-0000-0000-00008E250000}"/>
    <cellStyle name="Calculation 12 9 8 2" xfId="9834" xr:uid="{00000000-0005-0000-0000-00008F250000}"/>
    <cellStyle name="Calculation 12 9 8 2 2" xfId="9835" xr:uid="{00000000-0005-0000-0000-000090250000}"/>
    <cellStyle name="Calculation 12 9 8 2 3" xfId="9836" xr:uid="{00000000-0005-0000-0000-000091250000}"/>
    <cellStyle name="Calculation 12 9 8 3" xfId="9837" xr:uid="{00000000-0005-0000-0000-000092250000}"/>
    <cellStyle name="Calculation 12 9 8 3 2" xfId="9838" xr:uid="{00000000-0005-0000-0000-000093250000}"/>
    <cellStyle name="Calculation 12 9 8 4" xfId="9839" xr:uid="{00000000-0005-0000-0000-000094250000}"/>
    <cellStyle name="Calculation 12 9 8 5" xfId="9840" xr:uid="{00000000-0005-0000-0000-000095250000}"/>
    <cellStyle name="Calculation 12 9 9" xfId="9841" xr:uid="{00000000-0005-0000-0000-000096250000}"/>
    <cellStyle name="Calculation 12 9 9 2" xfId="9842" xr:uid="{00000000-0005-0000-0000-000097250000}"/>
    <cellStyle name="Calculation 12 9 9 2 2" xfId="9843" xr:uid="{00000000-0005-0000-0000-000098250000}"/>
    <cellStyle name="Calculation 12 9 9 2 3" xfId="9844" xr:uid="{00000000-0005-0000-0000-000099250000}"/>
    <cellStyle name="Calculation 12 9 9 3" xfId="9845" xr:uid="{00000000-0005-0000-0000-00009A250000}"/>
    <cellStyle name="Calculation 12 9 9 3 2" xfId="9846" xr:uid="{00000000-0005-0000-0000-00009B250000}"/>
    <cellStyle name="Calculation 12 9 9 4" xfId="9847" xr:uid="{00000000-0005-0000-0000-00009C250000}"/>
    <cellStyle name="Calculation 12 9 9 5" xfId="9848" xr:uid="{00000000-0005-0000-0000-00009D250000}"/>
    <cellStyle name="Calculation 13" xfId="9849" xr:uid="{00000000-0005-0000-0000-00009E250000}"/>
    <cellStyle name="Calculation 13 10" xfId="9850" xr:uid="{00000000-0005-0000-0000-00009F250000}"/>
    <cellStyle name="Calculation 13 10 2" xfId="9851" xr:uid="{00000000-0005-0000-0000-0000A0250000}"/>
    <cellStyle name="Calculation 13 10 2 2" xfId="9852" xr:uid="{00000000-0005-0000-0000-0000A1250000}"/>
    <cellStyle name="Calculation 13 10 2 3" xfId="9853" xr:uid="{00000000-0005-0000-0000-0000A2250000}"/>
    <cellStyle name="Calculation 13 10 3" xfId="9854" xr:uid="{00000000-0005-0000-0000-0000A3250000}"/>
    <cellStyle name="Calculation 13 10 3 2" xfId="9855" xr:uid="{00000000-0005-0000-0000-0000A4250000}"/>
    <cellStyle name="Calculation 13 10 4" xfId="9856" xr:uid="{00000000-0005-0000-0000-0000A5250000}"/>
    <cellStyle name="Calculation 13 10 5" xfId="9857" xr:uid="{00000000-0005-0000-0000-0000A6250000}"/>
    <cellStyle name="Calculation 13 11" xfId="9858" xr:uid="{00000000-0005-0000-0000-0000A7250000}"/>
    <cellStyle name="Calculation 13 11 2" xfId="9859" xr:uid="{00000000-0005-0000-0000-0000A8250000}"/>
    <cellStyle name="Calculation 13 11 2 2" xfId="9860" xr:uid="{00000000-0005-0000-0000-0000A9250000}"/>
    <cellStyle name="Calculation 13 11 2 3" xfId="9861" xr:uid="{00000000-0005-0000-0000-0000AA250000}"/>
    <cellStyle name="Calculation 13 11 3" xfId="9862" xr:uid="{00000000-0005-0000-0000-0000AB250000}"/>
    <cellStyle name="Calculation 13 11 3 2" xfId="9863" xr:uid="{00000000-0005-0000-0000-0000AC250000}"/>
    <cellStyle name="Calculation 13 11 4" xfId="9864" xr:uid="{00000000-0005-0000-0000-0000AD250000}"/>
    <cellStyle name="Calculation 13 11 5" xfId="9865" xr:uid="{00000000-0005-0000-0000-0000AE250000}"/>
    <cellStyle name="Calculation 13 12" xfId="9866" xr:uid="{00000000-0005-0000-0000-0000AF250000}"/>
    <cellStyle name="Calculation 13 12 2" xfId="9867" xr:uid="{00000000-0005-0000-0000-0000B0250000}"/>
    <cellStyle name="Calculation 13 12 2 2" xfId="9868" xr:uid="{00000000-0005-0000-0000-0000B1250000}"/>
    <cellStyle name="Calculation 13 12 2 3" xfId="9869" xr:uid="{00000000-0005-0000-0000-0000B2250000}"/>
    <cellStyle name="Calculation 13 12 3" xfId="9870" xr:uid="{00000000-0005-0000-0000-0000B3250000}"/>
    <cellStyle name="Calculation 13 12 3 2" xfId="9871" xr:uid="{00000000-0005-0000-0000-0000B4250000}"/>
    <cellStyle name="Calculation 13 12 4" xfId="9872" xr:uid="{00000000-0005-0000-0000-0000B5250000}"/>
    <cellStyle name="Calculation 13 12 5" xfId="9873" xr:uid="{00000000-0005-0000-0000-0000B6250000}"/>
    <cellStyle name="Calculation 13 13" xfId="9874" xr:uid="{00000000-0005-0000-0000-0000B7250000}"/>
    <cellStyle name="Calculation 13 13 2" xfId="9875" xr:uid="{00000000-0005-0000-0000-0000B8250000}"/>
    <cellStyle name="Calculation 13 13 2 2" xfId="9876" xr:uid="{00000000-0005-0000-0000-0000B9250000}"/>
    <cellStyle name="Calculation 13 13 2 3" xfId="9877" xr:uid="{00000000-0005-0000-0000-0000BA250000}"/>
    <cellStyle name="Calculation 13 13 3" xfId="9878" xr:uid="{00000000-0005-0000-0000-0000BB250000}"/>
    <cellStyle name="Calculation 13 13 3 2" xfId="9879" xr:uid="{00000000-0005-0000-0000-0000BC250000}"/>
    <cellStyle name="Calculation 13 13 4" xfId="9880" xr:uid="{00000000-0005-0000-0000-0000BD250000}"/>
    <cellStyle name="Calculation 13 13 5" xfId="9881" xr:uid="{00000000-0005-0000-0000-0000BE250000}"/>
    <cellStyle name="Calculation 13 14" xfId="9882" xr:uid="{00000000-0005-0000-0000-0000BF250000}"/>
    <cellStyle name="Calculation 13 14 2" xfId="9883" xr:uid="{00000000-0005-0000-0000-0000C0250000}"/>
    <cellStyle name="Calculation 13 14 2 2" xfId="9884" xr:uid="{00000000-0005-0000-0000-0000C1250000}"/>
    <cellStyle name="Calculation 13 14 2 3" xfId="9885" xr:uid="{00000000-0005-0000-0000-0000C2250000}"/>
    <cellStyle name="Calculation 13 14 3" xfId="9886" xr:uid="{00000000-0005-0000-0000-0000C3250000}"/>
    <cellStyle name="Calculation 13 14 3 2" xfId="9887" xr:uid="{00000000-0005-0000-0000-0000C4250000}"/>
    <cellStyle name="Calculation 13 14 4" xfId="9888" xr:uid="{00000000-0005-0000-0000-0000C5250000}"/>
    <cellStyle name="Calculation 13 14 5" xfId="9889" xr:uid="{00000000-0005-0000-0000-0000C6250000}"/>
    <cellStyle name="Calculation 13 15" xfId="9890" xr:uid="{00000000-0005-0000-0000-0000C7250000}"/>
    <cellStyle name="Calculation 13 15 2" xfId="9891" xr:uid="{00000000-0005-0000-0000-0000C8250000}"/>
    <cellStyle name="Calculation 13 15 2 2" xfId="9892" xr:uid="{00000000-0005-0000-0000-0000C9250000}"/>
    <cellStyle name="Calculation 13 15 2 3" xfId="9893" xr:uid="{00000000-0005-0000-0000-0000CA250000}"/>
    <cellStyle name="Calculation 13 15 3" xfId="9894" xr:uid="{00000000-0005-0000-0000-0000CB250000}"/>
    <cellStyle name="Calculation 13 15 3 2" xfId="9895" xr:uid="{00000000-0005-0000-0000-0000CC250000}"/>
    <cellStyle name="Calculation 13 15 4" xfId="9896" xr:uid="{00000000-0005-0000-0000-0000CD250000}"/>
    <cellStyle name="Calculation 13 15 5" xfId="9897" xr:uid="{00000000-0005-0000-0000-0000CE250000}"/>
    <cellStyle name="Calculation 13 16" xfId="9898" xr:uid="{00000000-0005-0000-0000-0000CF250000}"/>
    <cellStyle name="Calculation 13 16 2" xfId="9899" xr:uid="{00000000-0005-0000-0000-0000D0250000}"/>
    <cellStyle name="Calculation 13 16 2 2" xfId="9900" xr:uid="{00000000-0005-0000-0000-0000D1250000}"/>
    <cellStyle name="Calculation 13 16 2 3" xfId="9901" xr:uid="{00000000-0005-0000-0000-0000D2250000}"/>
    <cellStyle name="Calculation 13 16 3" xfId="9902" xr:uid="{00000000-0005-0000-0000-0000D3250000}"/>
    <cellStyle name="Calculation 13 16 3 2" xfId="9903" xr:uid="{00000000-0005-0000-0000-0000D4250000}"/>
    <cellStyle name="Calculation 13 16 4" xfId="9904" xr:uid="{00000000-0005-0000-0000-0000D5250000}"/>
    <cellStyle name="Calculation 13 16 5" xfId="9905" xr:uid="{00000000-0005-0000-0000-0000D6250000}"/>
    <cellStyle name="Calculation 13 17" xfId="9906" xr:uid="{00000000-0005-0000-0000-0000D7250000}"/>
    <cellStyle name="Calculation 13 17 2" xfId="9907" xr:uid="{00000000-0005-0000-0000-0000D8250000}"/>
    <cellStyle name="Calculation 13 17 2 2" xfId="9908" xr:uid="{00000000-0005-0000-0000-0000D9250000}"/>
    <cellStyle name="Calculation 13 17 2 3" xfId="9909" xr:uid="{00000000-0005-0000-0000-0000DA250000}"/>
    <cellStyle name="Calculation 13 17 3" xfId="9910" xr:uid="{00000000-0005-0000-0000-0000DB250000}"/>
    <cellStyle name="Calculation 13 17 3 2" xfId="9911" xr:uid="{00000000-0005-0000-0000-0000DC250000}"/>
    <cellStyle name="Calculation 13 17 4" xfId="9912" xr:uid="{00000000-0005-0000-0000-0000DD250000}"/>
    <cellStyle name="Calculation 13 17 5" xfId="9913" xr:uid="{00000000-0005-0000-0000-0000DE250000}"/>
    <cellStyle name="Calculation 13 18" xfId="9914" xr:uid="{00000000-0005-0000-0000-0000DF250000}"/>
    <cellStyle name="Calculation 13 18 2" xfId="9915" xr:uid="{00000000-0005-0000-0000-0000E0250000}"/>
    <cellStyle name="Calculation 13 18 2 2" xfId="9916" xr:uid="{00000000-0005-0000-0000-0000E1250000}"/>
    <cellStyle name="Calculation 13 18 2 3" xfId="9917" xr:uid="{00000000-0005-0000-0000-0000E2250000}"/>
    <cellStyle name="Calculation 13 18 3" xfId="9918" xr:uid="{00000000-0005-0000-0000-0000E3250000}"/>
    <cellStyle name="Calculation 13 18 3 2" xfId="9919" xr:uid="{00000000-0005-0000-0000-0000E4250000}"/>
    <cellStyle name="Calculation 13 18 4" xfId="9920" xr:uid="{00000000-0005-0000-0000-0000E5250000}"/>
    <cellStyle name="Calculation 13 18 5" xfId="9921" xr:uid="{00000000-0005-0000-0000-0000E6250000}"/>
    <cellStyle name="Calculation 13 19" xfId="9922" xr:uid="{00000000-0005-0000-0000-0000E7250000}"/>
    <cellStyle name="Calculation 13 19 2" xfId="9923" xr:uid="{00000000-0005-0000-0000-0000E8250000}"/>
    <cellStyle name="Calculation 13 19 2 2" xfId="9924" xr:uid="{00000000-0005-0000-0000-0000E9250000}"/>
    <cellStyle name="Calculation 13 19 2 3" xfId="9925" xr:uid="{00000000-0005-0000-0000-0000EA250000}"/>
    <cellStyle name="Calculation 13 19 3" xfId="9926" xr:uid="{00000000-0005-0000-0000-0000EB250000}"/>
    <cellStyle name="Calculation 13 19 3 2" xfId="9927" xr:uid="{00000000-0005-0000-0000-0000EC250000}"/>
    <cellStyle name="Calculation 13 19 4" xfId="9928" xr:uid="{00000000-0005-0000-0000-0000ED250000}"/>
    <cellStyle name="Calculation 13 19 5" xfId="9929" xr:uid="{00000000-0005-0000-0000-0000EE250000}"/>
    <cellStyle name="Calculation 13 2" xfId="9930" xr:uid="{00000000-0005-0000-0000-0000EF250000}"/>
    <cellStyle name="Calculation 13 2 2" xfId="9931" xr:uid="{00000000-0005-0000-0000-0000F0250000}"/>
    <cellStyle name="Calculation 13 2 2 2" xfId="9932" xr:uid="{00000000-0005-0000-0000-0000F1250000}"/>
    <cellStyle name="Calculation 13 2 2 3" xfId="9933" xr:uid="{00000000-0005-0000-0000-0000F2250000}"/>
    <cellStyle name="Calculation 13 2 3" xfId="9934" xr:uid="{00000000-0005-0000-0000-0000F3250000}"/>
    <cellStyle name="Calculation 13 2 3 2" xfId="9935" xr:uid="{00000000-0005-0000-0000-0000F4250000}"/>
    <cellStyle name="Calculation 13 2 4" xfId="9936" xr:uid="{00000000-0005-0000-0000-0000F5250000}"/>
    <cellStyle name="Calculation 13 2 5" xfId="9937" xr:uid="{00000000-0005-0000-0000-0000F6250000}"/>
    <cellStyle name="Calculation 13 20" xfId="9938" xr:uid="{00000000-0005-0000-0000-0000F7250000}"/>
    <cellStyle name="Calculation 13 20 2" xfId="9939" xr:uid="{00000000-0005-0000-0000-0000F8250000}"/>
    <cellStyle name="Calculation 13 20 2 2" xfId="9940" xr:uid="{00000000-0005-0000-0000-0000F9250000}"/>
    <cellStyle name="Calculation 13 20 2 3" xfId="9941" xr:uid="{00000000-0005-0000-0000-0000FA250000}"/>
    <cellStyle name="Calculation 13 20 3" xfId="9942" xr:uid="{00000000-0005-0000-0000-0000FB250000}"/>
    <cellStyle name="Calculation 13 20 4" xfId="9943" xr:uid="{00000000-0005-0000-0000-0000FC250000}"/>
    <cellStyle name="Calculation 13 20 5" xfId="9944" xr:uid="{00000000-0005-0000-0000-0000FD250000}"/>
    <cellStyle name="Calculation 13 21" xfId="9945" xr:uid="{00000000-0005-0000-0000-0000FE250000}"/>
    <cellStyle name="Calculation 13 21 2" xfId="9946" xr:uid="{00000000-0005-0000-0000-0000FF250000}"/>
    <cellStyle name="Calculation 13 22" xfId="9947" xr:uid="{00000000-0005-0000-0000-000000260000}"/>
    <cellStyle name="Calculation 13 22 2" xfId="9948" xr:uid="{00000000-0005-0000-0000-000001260000}"/>
    <cellStyle name="Calculation 13 3" xfId="9949" xr:uid="{00000000-0005-0000-0000-000002260000}"/>
    <cellStyle name="Calculation 13 3 2" xfId="9950" xr:uid="{00000000-0005-0000-0000-000003260000}"/>
    <cellStyle name="Calculation 13 3 2 2" xfId="9951" xr:uid="{00000000-0005-0000-0000-000004260000}"/>
    <cellStyle name="Calculation 13 3 2 3" xfId="9952" xr:uid="{00000000-0005-0000-0000-000005260000}"/>
    <cellStyle name="Calculation 13 3 3" xfId="9953" xr:uid="{00000000-0005-0000-0000-000006260000}"/>
    <cellStyle name="Calculation 13 3 3 2" xfId="9954" xr:uid="{00000000-0005-0000-0000-000007260000}"/>
    <cellStyle name="Calculation 13 3 4" xfId="9955" xr:uid="{00000000-0005-0000-0000-000008260000}"/>
    <cellStyle name="Calculation 13 3 5" xfId="9956" xr:uid="{00000000-0005-0000-0000-000009260000}"/>
    <cellStyle name="Calculation 13 4" xfId="9957" xr:uid="{00000000-0005-0000-0000-00000A260000}"/>
    <cellStyle name="Calculation 13 4 2" xfId="9958" xr:uid="{00000000-0005-0000-0000-00000B260000}"/>
    <cellStyle name="Calculation 13 4 2 2" xfId="9959" xr:uid="{00000000-0005-0000-0000-00000C260000}"/>
    <cellStyle name="Calculation 13 4 2 3" xfId="9960" xr:uid="{00000000-0005-0000-0000-00000D260000}"/>
    <cellStyle name="Calculation 13 4 3" xfId="9961" xr:uid="{00000000-0005-0000-0000-00000E260000}"/>
    <cellStyle name="Calculation 13 4 3 2" xfId="9962" xr:uid="{00000000-0005-0000-0000-00000F260000}"/>
    <cellStyle name="Calculation 13 4 4" xfId="9963" xr:uid="{00000000-0005-0000-0000-000010260000}"/>
    <cellStyle name="Calculation 13 4 5" xfId="9964" xr:uid="{00000000-0005-0000-0000-000011260000}"/>
    <cellStyle name="Calculation 13 5" xfId="9965" xr:uid="{00000000-0005-0000-0000-000012260000}"/>
    <cellStyle name="Calculation 13 5 2" xfId="9966" xr:uid="{00000000-0005-0000-0000-000013260000}"/>
    <cellStyle name="Calculation 13 5 2 2" xfId="9967" xr:uid="{00000000-0005-0000-0000-000014260000}"/>
    <cellStyle name="Calculation 13 5 2 3" xfId="9968" xr:uid="{00000000-0005-0000-0000-000015260000}"/>
    <cellStyle name="Calculation 13 5 3" xfId="9969" xr:uid="{00000000-0005-0000-0000-000016260000}"/>
    <cellStyle name="Calculation 13 5 3 2" xfId="9970" xr:uid="{00000000-0005-0000-0000-000017260000}"/>
    <cellStyle name="Calculation 13 5 4" xfId="9971" xr:uid="{00000000-0005-0000-0000-000018260000}"/>
    <cellStyle name="Calculation 13 5 5" xfId="9972" xr:uid="{00000000-0005-0000-0000-000019260000}"/>
    <cellStyle name="Calculation 13 6" xfId="9973" xr:uid="{00000000-0005-0000-0000-00001A260000}"/>
    <cellStyle name="Calculation 13 6 2" xfId="9974" xr:uid="{00000000-0005-0000-0000-00001B260000}"/>
    <cellStyle name="Calculation 13 6 2 2" xfId="9975" xr:uid="{00000000-0005-0000-0000-00001C260000}"/>
    <cellStyle name="Calculation 13 6 2 3" xfId="9976" xr:uid="{00000000-0005-0000-0000-00001D260000}"/>
    <cellStyle name="Calculation 13 6 3" xfId="9977" xr:uid="{00000000-0005-0000-0000-00001E260000}"/>
    <cellStyle name="Calculation 13 6 3 2" xfId="9978" xr:uid="{00000000-0005-0000-0000-00001F260000}"/>
    <cellStyle name="Calculation 13 6 4" xfId="9979" xr:uid="{00000000-0005-0000-0000-000020260000}"/>
    <cellStyle name="Calculation 13 6 5" xfId="9980" xr:uid="{00000000-0005-0000-0000-000021260000}"/>
    <cellStyle name="Calculation 13 7" xfId="9981" xr:uid="{00000000-0005-0000-0000-000022260000}"/>
    <cellStyle name="Calculation 13 7 2" xfId="9982" xr:uid="{00000000-0005-0000-0000-000023260000}"/>
    <cellStyle name="Calculation 13 7 2 2" xfId="9983" xr:uid="{00000000-0005-0000-0000-000024260000}"/>
    <cellStyle name="Calculation 13 7 2 3" xfId="9984" xr:uid="{00000000-0005-0000-0000-000025260000}"/>
    <cellStyle name="Calculation 13 7 3" xfId="9985" xr:uid="{00000000-0005-0000-0000-000026260000}"/>
    <cellStyle name="Calculation 13 7 3 2" xfId="9986" xr:uid="{00000000-0005-0000-0000-000027260000}"/>
    <cellStyle name="Calculation 13 7 4" xfId="9987" xr:uid="{00000000-0005-0000-0000-000028260000}"/>
    <cellStyle name="Calculation 13 7 5" xfId="9988" xr:uid="{00000000-0005-0000-0000-000029260000}"/>
    <cellStyle name="Calculation 13 8" xfId="9989" xr:uid="{00000000-0005-0000-0000-00002A260000}"/>
    <cellStyle name="Calculation 13 8 2" xfId="9990" xr:uid="{00000000-0005-0000-0000-00002B260000}"/>
    <cellStyle name="Calculation 13 8 2 2" xfId="9991" xr:uid="{00000000-0005-0000-0000-00002C260000}"/>
    <cellStyle name="Calculation 13 8 2 3" xfId="9992" xr:uid="{00000000-0005-0000-0000-00002D260000}"/>
    <cellStyle name="Calculation 13 8 3" xfId="9993" xr:uid="{00000000-0005-0000-0000-00002E260000}"/>
    <cellStyle name="Calculation 13 8 3 2" xfId="9994" xr:uid="{00000000-0005-0000-0000-00002F260000}"/>
    <cellStyle name="Calculation 13 8 4" xfId="9995" xr:uid="{00000000-0005-0000-0000-000030260000}"/>
    <cellStyle name="Calculation 13 8 5" xfId="9996" xr:uid="{00000000-0005-0000-0000-000031260000}"/>
    <cellStyle name="Calculation 13 9" xfId="9997" xr:uid="{00000000-0005-0000-0000-000032260000}"/>
    <cellStyle name="Calculation 13 9 2" xfId="9998" xr:uid="{00000000-0005-0000-0000-000033260000}"/>
    <cellStyle name="Calculation 13 9 2 2" xfId="9999" xr:uid="{00000000-0005-0000-0000-000034260000}"/>
    <cellStyle name="Calculation 13 9 2 3" xfId="10000" xr:uid="{00000000-0005-0000-0000-000035260000}"/>
    <cellStyle name="Calculation 13 9 3" xfId="10001" xr:uid="{00000000-0005-0000-0000-000036260000}"/>
    <cellStyle name="Calculation 13 9 3 2" xfId="10002" xr:uid="{00000000-0005-0000-0000-000037260000}"/>
    <cellStyle name="Calculation 13 9 4" xfId="10003" xr:uid="{00000000-0005-0000-0000-000038260000}"/>
    <cellStyle name="Calculation 13 9 5" xfId="10004" xr:uid="{00000000-0005-0000-0000-000039260000}"/>
    <cellStyle name="Calculation 14" xfId="10005" xr:uid="{00000000-0005-0000-0000-00003A260000}"/>
    <cellStyle name="Calculation 14 10" xfId="10006" xr:uid="{00000000-0005-0000-0000-00003B260000}"/>
    <cellStyle name="Calculation 14 10 2" xfId="10007" xr:uid="{00000000-0005-0000-0000-00003C260000}"/>
    <cellStyle name="Calculation 14 10 2 2" xfId="10008" xr:uid="{00000000-0005-0000-0000-00003D260000}"/>
    <cellStyle name="Calculation 14 10 2 3" xfId="10009" xr:uid="{00000000-0005-0000-0000-00003E260000}"/>
    <cellStyle name="Calculation 14 10 3" xfId="10010" xr:uid="{00000000-0005-0000-0000-00003F260000}"/>
    <cellStyle name="Calculation 14 10 3 2" xfId="10011" xr:uid="{00000000-0005-0000-0000-000040260000}"/>
    <cellStyle name="Calculation 14 10 4" xfId="10012" xr:uid="{00000000-0005-0000-0000-000041260000}"/>
    <cellStyle name="Calculation 14 10 5" xfId="10013" xr:uid="{00000000-0005-0000-0000-000042260000}"/>
    <cellStyle name="Calculation 14 11" xfId="10014" xr:uid="{00000000-0005-0000-0000-000043260000}"/>
    <cellStyle name="Calculation 14 11 2" xfId="10015" xr:uid="{00000000-0005-0000-0000-000044260000}"/>
    <cellStyle name="Calculation 14 11 2 2" xfId="10016" xr:uid="{00000000-0005-0000-0000-000045260000}"/>
    <cellStyle name="Calculation 14 11 2 3" xfId="10017" xr:uid="{00000000-0005-0000-0000-000046260000}"/>
    <cellStyle name="Calculation 14 11 3" xfId="10018" xr:uid="{00000000-0005-0000-0000-000047260000}"/>
    <cellStyle name="Calculation 14 11 3 2" xfId="10019" xr:uid="{00000000-0005-0000-0000-000048260000}"/>
    <cellStyle name="Calculation 14 11 4" xfId="10020" xr:uid="{00000000-0005-0000-0000-000049260000}"/>
    <cellStyle name="Calculation 14 11 5" xfId="10021" xr:uid="{00000000-0005-0000-0000-00004A260000}"/>
    <cellStyle name="Calculation 14 12" xfId="10022" xr:uid="{00000000-0005-0000-0000-00004B260000}"/>
    <cellStyle name="Calculation 14 12 2" xfId="10023" xr:uid="{00000000-0005-0000-0000-00004C260000}"/>
    <cellStyle name="Calculation 14 12 2 2" xfId="10024" xr:uid="{00000000-0005-0000-0000-00004D260000}"/>
    <cellStyle name="Calculation 14 12 2 3" xfId="10025" xr:uid="{00000000-0005-0000-0000-00004E260000}"/>
    <cellStyle name="Calculation 14 12 3" xfId="10026" xr:uid="{00000000-0005-0000-0000-00004F260000}"/>
    <cellStyle name="Calculation 14 12 3 2" xfId="10027" xr:uid="{00000000-0005-0000-0000-000050260000}"/>
    <cellStyle name="Calculation 14 12 4" xfId="10028" xr:uid="{00000000-0005-0000-0000-000051260000}"/>
    <cellStyle name="Calculation 14 12 5" xfId="10029" xr:uid="{00000000-0005-0000-0000-000052260000}"/>
    <cellStyle name="Calculation 14 13" xfId="10030" xr:uid="{00000000-0005-0000-0000-000053260000}"/>
    <cellStyle name="Calculation 14 13 2" xfId="10031" xr:uid="{00000000-0005-0000-0000-000054260000}"/>
    <cellStyle name="Calculation 14 13 2 2" xfId="10032" xr:uid="{00000000-0005-0000-0000-000055260000}"/>
    <cellStyle name="Calculation 14 13 2 3" xfId="10033" xr:uid="{00000000-0005-0000-0000-000056260000}"/>
    <cellStyle name="Calculation 14 13 3" xfId="10034" xr:uid="{00000000-0005-0000-0000-000057260000}"/>
    <cellStyle name="Calculation 14 13 3 2" xfId="10035" xr:uid="{00000000-0005-0000-0000-000058260000}"/>
    <cellStyle name="Calculation 14 13 4" xfId="10036" xr:uid="{00000000-0005-0000-0000-000059260000}"/>
    <cellStyle name="Calculation 14 13 5" xfId="10037" xr:uid="{00000000-0005-0000-0000-00005A260000}"/>
    <cellStyle name="Calculation 14 14" xfId="10038" xr:uid="{00000000-0005-0000-0000-00005B260000}"/>
    <cellStyle name="Calculation 14 14 2" xfId="10039" xr:uid="{00000000-0005-0000-0000-00005C260000}"/>
    <cellStyle name="Calculation 14 14 2 2" xfId="10040" xr:uid="{00000000-0005-0000-0000-00005D260000}"/>
    <cellStyle name="Calculation 14 14 2 3" xfId="10041" xr:uid="{00000000-0005-0000-0000-00005E260000}"/>
    <cellStyle name="Calculation 14 14 3" xfId="10042" xr:uid="{00000000-0005-0000-0000-00005F260000}"/>
    <cellStyle name="Calculation 14 14 3 2" xfId="10043" xr:uid="{00000000-0005-0000-0000-000060260000}"/>
    <cellStyle name="Calculation 14 14 4" xfId="10044" xr:uid="{00000000-0005-0000-0000-000061260000}"/>
    <cellStyle name="Calculation 14 14 5" xfId="10045" xr:uid="{00000000-0005-0000-0000-000062260000}"/>
    <cellStyle name="Calculation 14 15" xfId="10046" xr:uid="{00000000-0005-0000-0000-000063260000}"/>
    <cellStyle name="Calculation 14 15 2" xfId="10047" xr:uid="{00000000-0005-0000-0000-000064260000}"/>
    <cellStyle name="Calculation 14 15 2 2" xfId="10048" xr:uid="{00000000-0005-0000-0000-000065260000}"/>
    <cellStyle name="Calculation 14 15 2 3" xfId="10049" xr:uid="{00000000-0005-0000-0000-000066260000}"/>
    <cellStyle name="Calculation 14 15 3" xfId="10050" xr:uid="{00000000-0005-0000-0000-000067260000}"/>
    <cellStyle name="Calculation 14 15 3 2" xfId="10051" xr:uid="{00000000-0005-0000-0000-000068260000}"/>
    <cellStyle name="Calculation 14 15 4" xfId="10052" xr:uid="{00000000-0005-0000-0000-000069260000}"/>
    <cellStyle name="Calculation 14 15 5" xfId="10053" xr:uid="{00000000-0005-0000-0000-00006A260000}"/>
    <cellStyle name="Calculation 14 16" xfId="10054" xr:uid="{00000000-0005-0000-0000-00006B260000}"/>
    <cellStyle name="Calculation 14 16 2" xfId="10055" xr:uid="{00000000-0005-0000-0000-00006C260000}"/>
    <cellStyle name="Calculation 14 16 2 2" xfId="10056" xr:uid="{00000000-0005-0000-0000-00006D260000}"/>
    <cellStyle name="Calculation 14 16 2 3" xfId="10057" xr:uid="{00000000-0005-0000-0000-00006E260000}"/>
    <cellStyle name="Calculation 14 16 3" xfId="10058" xr:uid="{00000000-0005-0000-0000-00006F260000}"/>
    <cellStyle name="Calculation 14 16 3 2" xfId="10059" xr:uid="{00000000-0005-0000-0000-000070260000}"/>
    <cellStyle name="Calculation 14 16 4" xfId="10060" xr:uid="{00000000-0005-0000-0000-000071260000}"/>
    <cellStyle name="Calculation 14 16 5" xfId="10061" xr:uid="{00000000-0005-0000-0000-000072260000}"/>
    <cellStyle name="Calculation 14 17" xfId="10062" xr:uid="{00000000-0005-0000-0000-000073260000}"/>
    <cellStyle name="Calculation 14 17 2" xfId="10063" xr:uid="{00000000-0005-0000-0000-000074260000}"/>
    <cellStyle name="Calculation 14 17 2 2" xfId="10064" xr:uid="{00000000-0005-0000-0000-000075260000}"/>
    <cellStyle name="Calculation 14 17 2 3" xfId="10065" xr:uid="{00000000-0005-0000-0000-000076260000}"/>
    <cellStyle name="Calculation 14 17 3" xfId="10066" xr:uid="{00000000-0005-0000-0000-000077260000}"/>
    <cellStyle name="Calculation 14 17 3 2" xfId="10067" xr:uid="{00000000-0005-0000-0000-000078260000}"/>
    <cellStyle name="Calculation 14 17 4" xfId="10068" xr:uid="{00000000-0005-0000-0000-000079260000}"/>
    <cellStyle name="Calculation 14 17 5" xfId="10069" xr:uid="{00000000-0005-0000-0000-00007A260000}"/>
    <cellStyle name="Calculation 14 18" xfId="10070" xr:uid="{00000000-0005-0000-0000-00007B260000}"/>
    <cellStyle name="Calculation 14 18 2" xfId="10071" xr:uid="{00000000-0005-0000-0000-00007C260000}"/>
    <cellStyle name="Calculation 14 18 2 2" xfId="10072" xr:uid="{00000000-0005-0000-0000-00007D260000}"/>
    <cellStyle name="Calculation 14 18 2 3" xfId="10073" xr:uid="{00000000-0005-0000-0000-00007E260000}"/>
    <cellStyle name="Calculation 14 18 3" xfId="10074" xr:uid="{00000000-0005-0000-0000-00007F260000}"/>
    <cellStyle name="Calculation 14 18 3 2" xfId="10075" xr:uid="{00000000-0005-0000-0000-000080260000}"/>
    <cellStyle name="Calculation 14 18 4" xfId="10076" xr:uid="{00000000-0005-0000-0000-000081260000}"/>
    <cellStyle name="Calculation 14 18 5" xfId="10077" xr:uid="{00000000-0005-0000-0000-000082260000}"/>
    <cellStyle name="Calculation 14 19" xfId="10078" xr:uid="{00000000-0005-0000-0000-000083260000}"/>
    <cellStyle name="Calculation 14 19 2" xfId="10079" xr:uid="{00000000-0005-0000-0000-000084260000}"/>
    <cellStyle name="Calculation 14 19 2 2" xfId="10080" xr:uid="{00000000-0005-0000-0000-000085260000}"/>
    <cellStyle name="Calculation 14 19 2 3" xfId="10081" xr:uid="{00000000-0005-0000-0000-000086260000}"/>
    <cellStyle name="Calculation 14 19 3" xfId="10082" xr:uid="{00000000-0005-0000-0000-000087260000}"/>
    <cellStyle name="Calculation 14 19 3 2" xfId="10083" xr:uid="{00000000-0005-0000-0000-000088260000}"/>
    <cellStyle name="Calculation 14 19 4" xfId="10084" xr:uid="{00000000-0005-0000-0000-000089260000}"/>
    <cellStyle name="Calculation 14 19 5" xfId="10085" xr:uid="{00000000-0005-0000-0000-00008A260000}"/>
    <cellStyle name="Calculation 14 2" xfId="10086" xr:uid="{00000000-0005-0000-0000-00008B260000}"/>
    <cellStyle name="Calculation 14 2 2" xfId="10087" xr:uid="{00000000-0005-0000-0000-00008C260000}"/>
    <cellStyle name="Calculation 14 2 2 2" xfId="10088" xr:uid="{00000000-0005-0000-0000-00008D260000}"/>
    <cellStyle name="Calculation 14 2 2 3" xfId="10089" xr:uid="{00000000-0005-0000-0000-00008E260000}"/>
    <cellStyle name="Calculation 14 2 3" xfId="10090" xr:uid="{00000000-0005-0000-0000-00008F260000}"/>
    <cellStyle name="Calculation 14 2 3 2" xfId="10091" xr:uid="{00000000-0005-0000-0000-000090260000}"/>
    <cellStyle name="Calculation 14 2 4" xfId="10092" xr:uid="{00000000-0005-0000-0000-000091260000}"/>
    <cellStyle name="Calculation 14 2 5" xfId="10093" xr:uid="{00000000-0005-0000-0000-000092260000}"/>
    <cellStyle name="Calculation 14 20" xfId="10094" xr:uid="{00000000-0005-0000-0000-000093260000}"/>
    <cellStyle name="Calculation 14 20 2" xfId="10095" xr:uid="{00000000-0005-0000-0000-000094260000}"/>
    <cellStyle name="Calculation 14 20 2 2" xfId="10096" xr:uid="{00000000-0005-0000-0000-000095260000}"/>
    <cellStyle name="Calculation 14 20 2 3" xfId="10097" xr:uid="{00000000-0005-0000-0000-000096260000}"/>
    <cellStyle name="Calculation 14 20 3" xfId="10098" xr:uid="{00000000-0005-0000-0000-000097260000}"/>
    <cellStyle name="Calculation 14 20 4" xfId="10099" xr:uid="{00000000-0005-0000-0000-000098260000}"/>
    <cellStyle name="Calculation 14 20 5" xfId="10100" xr:uid="{00000000-0005-0000-0000-000099260000}"/>
    <cellStyle name="Calculation 14 21" xfId="10101" xr:uid="{00000000-0005-0000-0000-00009A260000}"/>
    <cellStyle name="Calculation 14 21 2" xfId="10102" xr:uid="{00000000-0005-0000-0000-00009B260000}"/>
    <cellStyle name="Calculation 14 22" xfId="10103" xr:uid="{00000000-0005-0000-0000-00009C260000}"/>
    <cellStyle name="Calculation 14 22 2" xfId="10104" xr:uid="{00000000-0005-0000-0000-00009D260000}"/>
    <cellStyle name="Calculation 14 3" xfId="10105" xr:uid="{00000000-0005-0000-0000-00009E260000}"/>
    <cellStyle name="Calculation 14 3 2" xfId="10106" xr:uid="{00000000-0005-0000-0000-00009F260000}"/>
    <cellStyle name="Calculation 14 3 2 2" xfId="10107" xr:uid="{00000000-0005-0000-0000-0000A0260000}"/>
    <cellStyle name="Calculation 14 3 2 3" xfId="10108" xr:uid="{00000000-0005-0000-0000-0000A1260000}"/>
    <cellStyle name="Calculation 14 3 3" xfId="10109" xr:uid="{00000000-0005-0000-0000-0000A2260000}"/>
    <cellStyle name="Calculation 14 3 3 2" xfId="10110" xr:uid="{00000000-0005-0000-0000-0000A3260000}"/>
    <cellStyle name="Calculation 14 3 4" xfId="10111" xr:uid="{00000000-0005-0000-0000-0000A4260000}"/>
    <cellStyle name="Calculation 14 3 5" xfId="10112" xr:uid="{00000000-0005-0000-0000-0000A5260000}"/>
    <cellStyle name="Calculation 14 4" xfId="10113" xr:uid="{00000000-0005-0000-0000-0000A6260000}"/>
    <cellStyle name="Calculation 14 4 2" xfId="10114" xr:uid="{00000000-0005-0000-0000-0000A7260000}"/>
    <cellStyle name="Calculation 14 4 2 2" xfId="10115" xr:uid="{00000000-0005-0000-0000-0000A8260000}"/>
    <cellStyle name="Calculation 14 4 2 3" xfId="10116" xr:uid="{00000000-0005-0000-0000-0000A9260000}"/>
    <cellStyle name="Calculation 14 4 3" xfId="10117" xr:uid="{00000000-0005-0000-0000-0000AA260000}"/>
    <cellStyle name="Calculation 14 4 3 2" xfId="10118" xr:uid="{00000000-0005-0000-0000-0000AB260000}"/>
    <cellStyle name="Calculation 14 4 4" xfId="10119" xr:uid="{00000000-0005-0000-0000-0000AC260000}"/>
    <cellStyle name="Calculation 14 4 5" xfId="10120" xr:uid="{00000000-0005-0000-0000-0000AD260000}"/>
    <cellStyle name="Calculation 14 5" xfId="10121" xr:uid="{00000000-0005-0000-0000-0000AE260000}"/>
    <cellStyle name="Calculation 14 5 2" xfId="10122" xr:uid="{00000000-0005-0000-0000-0000AF260000}"/>
    <cellStyle name="Calculation 14 5 2 2" xfId="10123" xr:uid="{00000000-0005-0000-0000-0000B0260000}"/>
    <cellStyle name="Calculation 14 5 2 3" xfId="10124" xr:uid="{00000000-0005-0000-0000-0000B1260000}"/>
    <cellStyle name="Calculation 14 5 3" xfId="10125" xr:uid="{00000000-0005-0000-0000-0000B2260000}"/>
    <cellStyle name="Calculation 14 5 3 2" xfId="10126" xr:uid="{00000000-0005-0000-0000-0000B3260000}"/>
    <cellStyle name="Calculation 14 5 4" xfId="10127" xr:uid="{00000000-0005-0000-0000-0000B4260000}"/>
    <cellStyle name="Calculation 14 5 5" xfId="10128" xr:uid="{00000000-0005-0000-0000-0000B5260000}"/>
    <cellStyle name="Calculation 14 6" xfId="10129" xr:uid="{00000000-0005-0000-0000-0000B6260000}"/>
    <cellStyle name="Calculation 14 6 2" xfId="10130" xr:uid="{00000000-0005-0000-0000-0000B7260000}"/>
    <cellStyle name="Calculation 14 6 2 2" xfId="10131" xr:uid="{00000000-0005-0000-0000-0000B8260000}"/>
    <cellStyle name="Calculation 14 6 2 3" xfId="10132" xr:uid="{00000000-0005-0000-0000-0000B9260000}"/>
    <cellStyle name="Calculation 14 6 3" xfId="10133" xr:uid="{00000000-0005-0000-0000-0000BA260000}"/>
    <cellStyle name="Calculation 14 6 3 2" xfId="10134" xr:uid="{00000000-0005-0000-0000-0000BB260000}"/>
    <cellStyle name="Calculation 14 6 4" xfId="10135" xr:uid="{00000000-0005-0000-0000-0000BC260000}"/>
    <cellStyle name="Calculation 14 6 5" xfId="10136" xr:uid="{00000000-0005-0000-0000-0000BD260000}"/>
    <cellStyle name="Calculation 14 7" xfId="10137" xr:uid="{00000000-0005-0000-0000-0000BE260000}"/>
    <cellStyle name="Calculation 14 7 2" xfId="10138" xr:uid="{00000000-0005-0000-0000-0000BF260000}"/>
    <cellStyle name="Calculation 14 7 2 2" xfId="10139" xr:uid="{00000000-0005-0000-0000-0000C0260000}"/>
    <cellStyle name="Calculation 14 7 2 3" xfId="10140" xr:uid="{00000000-0005-0000-0000-0000C1260000}"/>
    <cellStyle name="Calculation 14 7 3" xfId="10141" xr:uid="{00000000-0005-0000-0000-0000C2260000}"/>
    <cellStyle name="Calculation 14 7 3 2" xfId="10142" xr:uid="{00000000-0005-0000-0000-0000C3260000}"/>
    <cellStyle name="Calculation 14 7 4" xfId="10143" xr:uid="{00000000-0005-0000-0000-0000C4260000}"/>
    <cellStyle name="Calculation 14 7 5" xfId="10144" xr:uid="{00000000-0005-0000-0000-0000C5260000}"/>
    <cellStyle name="Calculation 14 8" xfId="10145" xr:uid="{00000000-0005-0000-0000-0000C6260000}"/>
    <cellStyle name="Calculation 14 8 2" xfId="10146" xr:uid="{00000000-0005-0000-0000-0000C7260000}"/>
    <cellStyle name="Calculation 14 8 2 2" xfId="10147" xr:uid="{00000000-0005-0000-0000-0000C8260000}"/>
    <cellStyle name="Calculation 14 8 2 3" xfId="10148" xr:uid="{00000000-0005-0000-0000-0000C9260000}"/>
    <cellStyle name="Calculation 14 8 3" xfId="10149" xr:uid="{00000000-0005-0000-0000-0000CA260000}"/>
    <cellStyle name="Calculation 14 8 3 2" xfId="10150" xr:uid="{00000000-0005-0000-0000-0000CB260000}"/>
    <cellStyle name="Calculation 14 8 4" xfId="10151" xr:uid="{00000000-0005-0000-0000-0000CC260000}"/>
    <cellStyle name="Calculation 14 8 5" xfId="10152" xr:uid="{00000000-0005-0000-0000-0000CD260000}"/>
    <cellStyle name="Calculation 14 9" xfId="10153" xr:uid="{00000000-0005-0000-0000-0000CE260000}"/>
    <cellStyle name="Calculation 14 9 2" xfId="10154" xr:uid="{00000000-0005-0000-0000-0000CF260000}"/>
    <cellStyle name="Calculation 14 9 2 2" xfId="10155" xr:uid="{00000000-0005-0000-0000-0000D0260000}"/>
    <cellStyle name="Calculation 14 9 2 3" xfId="10156" xr:uid="{00000000-0005-0000-0000-0000D1260000}"/>
    <cellStyle name="Calculation 14 9 3" xfId="10157" xr:uid="{00000000-0005-0000-0000-0000D2260000}"/>
    <cellStyle name="Calculation 14 9 3 2" xfId="10158" xr:uid="{00000000-0005-0000-0000-0000D3260000}"/>
    <cellStyle name="Calculation 14 9 4" xfId="10159" xr:uid="{00000000-0005-0000-0000-0000D4260000}"/>
    <cellStyle name="Calculation 14 9 5" xfId="10160" xr:uid="{00000000-0005-0000-0000-0000D5260000}"/>
    <cellStyle name="Calculation 15" xfId="10161" xr:uid="{00000000-0005-0000-0000-0000D6260000}"/>
    <cellStyle name="Calculation 15 10" xfId="10162" xr:uid="{00000000-0005-0000-0000-0000D7260000}"/>
    <cellStyle name="Calculation 15 10 2" xfId="10163" xr:uid="{00000000-0005-0000-0000-0000D8260000}"/>
    <cellStyle name="Calculation 15 10 2 2" xfId="10164" xr:uid="{00000000-0005-0000-0000-0000D9260000}"/>
    <cellStyle name="Calculation 15 10 2 3" xfId="10165" xr:uid="{00000000-0005-0000-0000-0000DA260000}"/>
    <cellStyle name="Calculation 15 10 3" xfId="10166" xr:uid="{00000000-0005-0000-0000-0000DB260000}"/>
    <cellStyle name="Calculation 15 10 3 2" xfId="10167" xr:uid="{00000000-0005-0000-0000-0000DC260000}"/>
    <cellStyle name="Calculation 15 10 4" xfId="10168" xr:uid="{00000000-0005-0000-0000-0000DD260000}"/>
    <cellStyle name="Calculation 15 10 5" xfId="10169" xr:uid="{00000000-0005-0000-0000-0000DE260000}"/>
    <cellStyle name="Calculation 15 11" xfId="10170" xr:uid="{00000000-0005-0000-0000-0000DF260000}"/>
    <cellStyle name="Calculation 15 11 2" xfId="10171" xr:uid="{00000000-0005-0000-0000-0000E0260000}"/>
    <cellStyle name="Calculation 15 11 2 2" xfId="10172" xr:uid="{00000000-0005-0000-0000-0000E1260000}"/>
    <cellStyle name="Calculation 15 11 2 3" xfId="10173" xr:uid="{00000000-0005-0000-0000-0000E2260000}"/>
    <cellStyle name="Calculation 15 11 3" xfId="10174" xr:uid="{00000000-0005-0000-0000-0000E3260000}"/>
    <cellStyle name="Calculation 15 11 3 2" xfId="10175" xr:uid="{00000000-0005-0000-0000-0000E4260000}"/>
    <cellStyle name="Calculation 15 11 4" xfId="10176" xr:uid="{00000000-0005-0000-0000-0000E5260000}"/>
    <cellStyle name="Calculation 15 11 5" xfId="10177" xr:uid="{00000000-0005-0000-0000-0000E6260000}"/>
    <cellStyle name="Calculation 15 12" xfId="10178" xr:uid="{00000000-0005-0000-0000-0000E7260000}"/>
    <cellStyle name="Calculation 15 12 2" xfId="10179" xr:uid="{00000000-0005-0000-0000-0000E8260000}"/>
    <cellStyle name="Calculation 15 12 2 2" xfId="10180" xr:uid="{00000000-0005-0000-0000-0000E9260000}"/>
    <cellStyle name="Calculation 15 12 2 3" xfId="10181" xr:uid="{00000000-0005-0000-0000-0000EA260000}"/>
    <cellStyle name="Calculation 15 12 3" xfId="10182" xr:uid="{00000000-0005-0000-0000-0000EB260000}"/>
    <cellStyle name="Calculation 15 12 3 2" xfId="10183" xr:uid="{00000000-0005-0000-0000-0000EC260000}"/>
    <cellStyle name="Calculation 15 12 4" xfId="10184" xr:uid="{00000000-0005-0000-0000-0000ED260000}"/>
    <cellStyle name="Calculation 15 12 5" xfId="10185" xr:uid="{00000000-0005-0000-0000-0000EE260000}"/>
    <cellStyle name="Calculation 15 13" xfId="10186" xr:uid="{00000000-0005-0000-0000-0000EF260000}"/>
    <cellStyle name="Calculation 15 13 2" xfId="10187" xr:uid="{00000000-0005-0000-0000-0000F0260000}"/>
    <cellStyle name="Calculation 15 13 2 2" xfId="10188" xr:uid="{00000000-0005-0000-0000-0000F1260000}"/>
    <cellStyle name="Calculation 15 13 2 3" xfId="10189" xr:uid="{00000000-0005-0000-0000-0000F2260000}"/>
    <cellStyle name="Calculation 15 13 3" xfId="10190" xr:uid="{00000000-0005-0000-0000-0000F3260000}"/>
    <cellStyle name="Calculation 15 13 3 2" xfId="10191" xr:uid="{00000000-0005-0000-0000-0000F4260000}"/>
    <cellStyle name="Calculation 15 13 4" xfId="10192" xr:uid="{00000000-0005-0000-0000-0000F5260000}"/>
    <cellStyle name="Calculation 15 13 5" xfId="10193" xr:uid="{00000000-0005-0000-0000-0000F6260000}"/>
    <cellStyle name="Calculation 15 14" xfId="10194" xr:uid="{00000000-0005-0000-0000-0000F7260000}"/>
    <cellStyle name="Calculation 15 14 2" xfId="10195" xr:uid="{00000000-0005-0000-0000-0000F8260000}"/>
    <cellStyle name="Calculation 15 14 2 2" xfId="10196" xr:uid="{00000000-0005-0000-0000-0000F9260000}"/>
    <cellStyle name="Calculation 15 14 2 3" xfId="10197" xr:uid="{00000000-0005-0000-0000-0000FA260000}"/>
    <cellStyle name="Calculation 15 14 3" xfId="10198" xr:uid="{00000000-0005-0000-0000-0000FB260000}"/>
    <cellStyle name="Calculation 15 14 3 2" xfId="10199" xr:uid="{00000000-0005-0000-0000-0000FC260000}"/>
    <cellStyle name="Calculation 15 14 4" xfId="10200" xr:uid="{00000000-0005-0000-0000-0000FD260000}"/>
    <cellStyle name="Calculation 15 14 5" xfId="10201" xr:uid="{00000000-0005-0000-0000-0000FE260000}"/>
    <cellStyle name="Calculation 15 15" xfId="10202" xr:uid="{00000000-0005-0000-0000-0000FF260000}"/>
    <cellStyle name="Calculation 15 15 2" xfId="10203" xr:uid="{00000000-0005-0000-0000-000000270000}"/>
    <cellStyle name="Calculation 15 15 2 2" xfId="10204" xr:uid="{00000000-0005-0000-0000-000001270000}"/>
    <cellStyle name="Calculation 15 15 2 3" xfId="10205" xr:uid="{00000000-0005-0000-0000-000002270000}"/>
    <cellStyle name="Calculation 15 15 3" xfId="10206" xr:uid="{00000000-0005-0000-0000-000003270000}"/>
    <cellStyle name="Calculation 15 15 3 2" xfId="10207" xr:uid="{00000000-0005-0000-0000-000004270000}"/>
    <cellStyle name="Calculation 15 15 4" xfId="10208" xr:uid="{00000000-0005-0000-0000-000005270000}"/>
    <cellStyle name="Calculation 15 15 5" xfId="10209" xr:uid="{00000000-0005-0000-0000-000006270000}"/>
    <cellStyle name="Calculation 15 16" xfId="10210" xr:uid="{00000000-0005-0000-0000-000007270000}"/>
    <cellStyle name="Calculation 15 16 2" xfId="10211" xr:uid="{00000000-0005-0000-0000-000008270000}"/>
    <cellStyle name="Calculation 15 16 2 2" xfId="10212" xr:uid="{00000000-0005-0000-0000-000009270000}"/>
    <cellStyle name="Calculation 15 16 2 3" xfId="10213" xr:uid="{00000000-0005-0000-0000-00000A270000}"/>
    <cellStyle name="Calculation 15 16 3" xfId="10214" xr:uid="{00000000-0005-0000-0000-00000B270000}"/>
    <cellStyle name="Calculation 15 16 3 2" xfId="10215" xr:uid="{00000000-0005-0000-0000-00000C270000}"/>
    <cellStyle name="Calculation 15 16 4" xfId="10216" xr:uid="{00000000-0005-0000-0000-00000D270000}"/>
    <cellStyle name="Calculation 15 16 5" xfId="10217" xr:uid="{00000000-0005-0000-0000-00000E270000}"/>
    <cellStyle name="Calculation 15 17" xfId="10218" xr:uid="{00000000-0005-0000-0000-00000F270000}"/>
    <cellStyle name="Calculation 15 17 2" xfId="10219" xr:uid="{00000000-0005-0000-0000-000010270000}"/>
    <cellStyle name="Calculation 15 17 2 2" xfId="10220" xr:uid="{00000000-0005-0000-0000-000011270000}"/>
    <cellStyle name="Calculation 15 17 2 3" xfId="10221" xr:uid="{00000000-0005-0000-0000-000012270000}"/>
    <cellStyle name="Calculation 15 17 3" xfId="10222" xr:uid="{00000000-0005-0000-0000-000013270000}"/>
    <cellStyle name="Calculation 15 17 3 2" xfId="10223" xr:uid="{00000000-0005-0000-0000-000014270000}"/>
    <cellStyle name="Calculation 15 17 4" xfId="10224" xr:uid="{00000000-0005-0000-0000-000015270000}"/>
    <cellStyle name="Calculation 15 17 5" xfId="10225" xr:uid="{00000000-0005-0000-0000-000016270000}"/>
    <cellStyle name="Calculation 15 18" xfId="10226" xr:uid="{00000000-0005-0000-0000-000017270000}"/>
    <cellStyle name="Calculation 15 18 2" xfId="10227" xr:uid="{00000000-0005-0000-0000-000018270000}"/>
    <cellStyle name="Calculation 15 18 2 2" xfId="10228" xr:uid="{00000000-0005-0000-0000-000019270000}"/>
    <cellStyle name="Calculation 15 18 2 3" xfId="10229" xr:uid="{00000000-0005-0000-0000-00001A270000}"/>
    <cellStyle name="Calculation 15 18 3" xfId="10230" xr:uid="{00000000-0005-0000-0000-00001B270000}"/>
    <cellStyle name="Calculation 15 18 3 2" xfId="10231" xr:uid="{00000000-0005-0000-0000-00001C270000}"/>
    <cellStyle name="Calculation 15 18 4" xfId="10232" xr:uid="{00000000-0005-0000-0000-00001D270000}"/>
    <cellStyle name="Calculation 15 18 5" xfId="10233" xr:uid="{00000000-0005-0000-0000-00001E270000}"/>
    <cellStyle name="Calculation 15 19" xfId="10234" xr:uid="{00000000-0005-0000-0000-00001F270000}"/>
    <cellStyle name="Calculation 15 19 2" xfId="10235" xr:uid="{00000000-0005-0000-0000-000020270000}"/>
    <cellStyle name="Calculation 15 19 2 2" xfId="10236" xr:uid="{00000000-0005-0000-0000-000021270000}"/>
    <cellStyle name="Calculation 15 19 2 3" xfId="10237" xr:uid="{00000000-0005-0000-0000-000022270000}"/>
    <cellStyle name="Calculation 15 19 3" xfId="10238" xr:uid="{00000000-0005-0000-0000-000023270000}"/>
    <cellStyle name="Calculation 15 19 3 2" xfId="10239" xr:uid="{00000000-0005-0000-0000-000024270000}"/>
    <cellStyle name="Calculation 15 19 4" xfId="10240" xr:uid="{00000000-0005-0000-0000-000025270000}"/>
    <cellStyle name="Calculation 15 19 5" xfId="10241" xr:uid="{00000000-0005-0000-0000-000026270000}"/>
    <cellStyle name="Calculation 15 2" xfId="10242" xr:uid="{00000000-0005-0000-0000-000027270000}"/>
    <cellStyle name="Calculation 15 2 2" xfId="10243" xr:uid="{00000000-0005-0000-0000-000028270000}"/>
    <cellStyle name="Calculation 15 2 2 2" xfId="10244" xr:uid="{00000000-0005-0000-0000-000029270000}"/>
    <cellStyle name="Calculation 15 2 2 3" xfId="10245" xr:uid="{00000000-0005-0000-0000-00002A270000}"/>
    <cellStyle name="Calculation 15 2 3" xfId="10246" xr:uid="{00000000-0005-0000-0000-00002B270000}"/>
    <cellStyle name="Calculation 15 2 3 2" xfId="10247" xr:uid="{00000000-0005-0000-0000-00002C270000}"/>
    <cellStyle name="Calculation 15 2 4" xfId="10248" xr:uid="{00000000-0005-0000-0000-00002D270000}"/>
    <cellStyle name="Calculation 15 2 5" xfId="10249" xr:uid="{00000000-0005-0000-0000-00002E270000}"/>
    <cellStyle name="Calculation 15 20" xfId="10250" xr:uid="{00000000-0005-0000-0000-00002F270000}"/>
    <cellStyle name="Calculation 15 20 2" xfId="10251" xr:uid="{00000000-0005-0000-0000-000030270000}"/>
    <cellStyle name="Calculation 15 20 2 2" xfId="10252" xr:uid="{00000000-0005-0000-0000-000031270000}"/>
    <cellStyle name="Calculation 15 20 2 3" xfId="10253" xr:uid="{00000000-0005-0000-0000-000032270000}"/>
    <cellStyle name="Calculation 15 20 3" xfId="10254" xr:uid="{00000000-0005-0000-0000-000033270000}"/>
    <cellStyle name="Calculation 15 20 4" xfId="10255" xr:uid="{00000000-0005-0000-0000-000034270000}"/>
    <cellStyle name="Calculation 15 20 5" xfId="10256" xr:uid="{00000000-0005-0000-0000-000035270000}"/>
    <cellStyle name="Calculation 15 21" xfId="10257" xr:uid="{00000000-0005-0000-0000-000036270000}"/>
    <cellStyle name="Calculation 15 21 2" xfId="10258" xr:uid="{00000000-0005-0000-0000-000037270000}"/>
    <cellStyle name="Calculation 15 22" xfId="10259" xr:uid="{00000000-0005-0000-0000-000038270000}"/>
    <cellStyle name="Calculation 15 22 2" xfId="10260" xr:uid="{00000000-0005-0000-0000-000039270000}"/>
    <cellStyle name="Calculation 15 3" xfId="10261" xr:uid="{00000000-0005-0000-0000-00003A270000}"/>
    <cellStyle name="Calculation 15 3 2" xfId="10262" xr:uid="{00000000-0005-0000-0000-00003B270000}"/>
    <cellStyle name="Calculation 15 3 2 2" xfId="10263" xr:uid="{00000000-0005-0000-0000-00003C270000}"/>
    <cellStyle name="Calculation 15 3 2 3" xfId="10264" xr:uid="{00000000-0005-0000-0000-00003D270000}"/>
    <cellStyle name="Calculation 15 3 3" xfId="10265" xr:uid="{00000000-0005-0000-0000-00003E270000}"/>
    <cellStyle name="Calculation 15 3 3 2" xfId="10266" xr:uid="{00000000-0005-0000-0000-00003F270000}"/>
    <cellStyle name="Calculation 15 3 4" xfId="10267" xr:uid="{00000000-0005-0000-0000-000040270000}"/>
    <cellStyle name="Calculation 15 3 5" xfId="10268" xr:uid="{00000000-0005-0000-0000-000041270000}"/>
    <cellStyle name="Calculation 15 4" xfId="10269" xr:uid="{00000000-0005-0000-0000-000042270000}"/>
    <cellStyle name="Calculation 15 4 2" xfId="10270" xr:uid="{00000000-0005-0000-0000-000043270000}"/>
    <cellStyle name="Calculation 15 4 2 2" xfId="10271" xr:uid="{00000000-0005-0000-0000-000044270000}"/>
    <cellStyle name="Calculation 15 4 2 3" xfId="10272" xr:uid="{00000000-0005-0000-0000-000045270000}"/>
    <cellStyle name="Calculation 15 4 3" xfId="10273" xr:uid="{00000000-0005-0000-0000-000046270000}"/>
    <cellStyle name="Calculation 15 4 3 2" xfId="10274" xr:uid="{00000000-0005-0000-0000-000047270000}"/>
    <cellStyle name="Calculation 15 4 4" xfId="10275" xr:uid="{00000000-0005-0000-0000-000048270000}"/>
    <cellStyle name="Calculation 15 4 5" xfId="10276" xr:uid="{00000000-0005-0000-0000-000049270000}"/>
    <cellStyle name="Calculation 15 5" xfId="10277" xr:uid="{00000000-0005-0000-0000-00004A270000}"/>
    <cellStyle name="Calculation 15 5 2" xfId="10278" xr:uid="{00000000-0005-0000-0000-00004B270000}"/>
    <cellStyle name="Calculation 15 5 2 2" xfId="10279" xr:uid="{00000000-0005-0000-0000-00004C270000}"/>
    <cellStyle name="Calculation 15 5 2 3" xfId="10280" xr:uid="{00000000-0005-0000-0000-00004D270000}"/>
    <cellStyle name="Calculation 15 5 3" xfId="10281" xr:uid="{00000000-0005-0000-0000-00004E270000}"/>
    <cellStyle name="Calculation 15 5 3 2" xfId="10282" xr:uid="{00000000-0005-0000-0000-00004F270000}"/>
    <cellStyle name="Calculation 15 5 4" xfId="10283" xr:uid="{00000000-0005-0000-0000-000050270000}"/>
    <cellStyle name="Calculation 15 5 5" xfId="10284" xr:uid="{00000000-0005-0000-0000-000051270000}"/>
    <cellStyle name="Calculation 15 6" xfId="10285" xr:uid="{00000000-0005-0000-0000-000052270000}"/>
    <cellStyle name="Calculation 15 6 2" xfId="10286" xr:uid="{00000000-0005-0000-0000-000053270000}"/>
    <cellStyle name="Calculation 15 6 2 2" xfId="10287" xr:uid="{00000000-0005-0000-0000-000054270000}"/>
    <cellStyle name="Calculation 15 6 2 3" xfId="10288" xr:uid="{00000000-0005-0000-0000-000055270000}"/>
    <cellStyle name="Calculation 15 6 3" xfId="10289" xr:uid="{00000000-0005-0000-0000-000056270000}"/>
    <cellStyle name="Calculation 15 6 3 2" xfId="10290" xr:uid="{00000000-0005-0000-0000-000057270000}"/>
    <cellStyle name="Calculation 15 6 4" xfId="10291" xr:uid="{00000000-0005-0000-0000-000058270000}"/>
    <cellStyle name="Calculation 15 6 5" xfId="10292" xr:uid="{00000000-0005-0000-0000-000059270000}"/>
    <cellStyle name="Calculation 15 7" xfId="10293" xr:uid="{00000000-0005-0000-0000-00005A270000}"/>
    <cellStyle name="Calculation 15 7 2" xfId="10294" xr:uid="{00000000-0005-0000-0000-00005B270000}"/>
    <cellStyle name="Calculation 15 7 2 2" xfId="10295" xr:uid="{00000000-0005-0000-0000-00005C270000}"/>
    <cellStyle name="Calculation 15 7 2 3" xfId="10296" xr:uid="{00000000-0005-0000-0000-00005D270000}"/>
    <cellStyle name="Calculation 15 7 3" xfId="10297" xr:uid="{00000000-0005-0000-0000-00005E270000}"/>
    <cellStyle name="Calculation 15 7 3 2" xfId="10298" xr:uid="{00000000-0005-0000-0000-00005F270000}"/>
    <cellStyle name="Calculation 15 7 4" xfId="10299" xr:uid="{00000000-0005-0000-0000-000060270000}"/>
    <cellStyle name="Calculation 15 7 5" xfId="10300" xr:uid="{00000000-0005-0000-0000-000061270000}"/>
    <cellStyle name="Calculation 15 8" xfId="10301" xr:uid="{00000000-0005-0000-0000-000062270000}"/>
    <cellStyle name="Calculation 15 8 2" xfId="10302" xr:uid="{00000000-0005-0000-0000-000063270000}"/>
    <cellStyle name="Calculation 15 8 2 2" xfId="10303" xr:uid="{00000000-0005-0000-0000-000064270000}"/>
    <cellStyle name="Calculation 15 8 2 3" xfId="10304" xr:uid="{00000000-0005-0000-0000-000065270000}"/>
    <cellStyle name="Calculation 15 8 3" xfId="10305" xr:uid="{00000000-0005-0000-0000-000066270000}"/>
    <cellStyle name="Calculation 15 8 3 2" xfId="10306" xr:uid="{00000000-0005-0000-0000-000067270000}"/>
    <cellStyle name="Calculation 15 8 4" xfId="10307" xr:uid="{00000000-0005-0000-0000-000068270000}"/>
    <cellStyle name="Calculation 15 8 5" xfId="10308" xr:uid="{00000000-0005-0000-0000-000069270000}"/>
    <cellStyle name="Calculation 15 9" xfId="10309" xr:uid="{00000000-0005-0000-0000-00006A270000}"/>
    <cellStyle name="Calculation 15 9 2" xfId="10310" xr:uid="{00000000-0005-0000-0000-00006B270000}"/>
    <cellStyle name="Calculation 15 9 2 2" xfId="10311" xr:uid="{00000000-0005-0000-0000-00006C270000}"/>
    <cellStyle name="Calculation 15 9 2 3" xfId="10312" xr:uid="{00000000-0005-0000-0000-00006D270000}"/>
    <cellStyle name="Calculation 15 9 3" xfId="10313" xr:uid="{00000000-0005-0000-0000-00006E270000}"/>
    <cellStyle name="Calculation 15 9 3 2" xfId="10314" xr:uid="{00000000-0005-0000-0000-00006F270000}"/>
    <cellStyle name="Calculation 15 9 4" xfId="10315" xr:uid="{00000000-0005-0000-0000-000070270000}"/>
    <cellStyle name="Calculation 15 9 5" xfId="10316" xr:uid="{00000000-0005-0000-0000-000071270000}"/>
    <cellStyle name="Calculation 16" xfId="10317" xr:uid="{00000000-0005-0000-0000-000072270000}"/>
    <cellStyle name="Calculation 16 2" xfId="10318" xr:uid="{00000000-0005-0000-0000-000073270000}"/>
    <cellStyle name="Calculation 16 2 2" xfId="10319" xr:uid="{00000000-0005-0000-0000-000074270000}"/>
    <cellStyle name="Calculation 16 3" xfId="10320" xr:uid="{00000000-0005-0000-0000-000075270000}"/>
    <cellStyle name="Calculation 16 3 2" xfId="10321" xr:uid="{00000000-0005-0000-0000-000076270000}"/>
    <cellStyle name="Calculation 17" xfId="10322" xr:uid="{00000000-0005-0000-0000-000077270000}"/>
    <cellStyle name="Calculation 17 2" xfId="10323" xr:uid="{00000000-0005-0000-0000-000078270000}"/>
    <cellStyle name="Calculation 17 2 2" xfId="10324" xr:uid="{00000000-0005-0000-0000-000079270000}"/>
    <cellStyle name="Calculation 17 2 3" xfId="10325" xr:uid="{00000000-0005-0000-0000-00007A270000}"/>
    <cellStyle name="Calculation 17 3" xfId="10326" xr:uid="{00000000-0005-0000-0000-00007B270000}"/>
    <cellStyle name="Calculation 17 3 2" xfId="10327" xr:uid="{00000000-0005-0000-0000-00007C270000}"/>
    <cellStyle name="Calculation 17 4" xfId="10328" xr:uid="{00000000-0005-0000-0000-00007D270000}"/>
    <cellStyle name="Calculation 17 5" xfId="10329" xr:uid="{00000000-0005-0000-0000-00007E270000}"/>
    <cellStyle name="Calculation 18" xfId="10330" xr:uid="{00000000-0005-0000-0000-00007F270000}"/>
    <cellStyle name="Calculation 18 2" xfId="10331" xr:uid="{00000000-0005-0000-0000-000080270000}"/>
    <cellStyle name="Calculation 18 2 2" xfId="10332" xr:uid="{00000000-0005-0000-0000-000081270000}"/>
    <cellStyle name="Calculation 18 2 3" xfId="10333" xr:uid="{00000000-0005-0000-0000-000082270000}"/>
    <cellStyle name="Calculation 18 3" xfId="10334" xr:uid="{00000000-0005-0000-0000-000083270000}"/>
    <cellStyle name="Calculation 18 3 2" xfId="10335" xr:uid="{00000000-0005-0000-0000-000084270000}"/>
    <cellStyle name="Calculation 18 4" xfId="10336" xr:uid="{00000000-0005-0000-0000-000085270000}"/>
    <cellStyle name="Calculation 18 5" xfId="10337" xr:uid="{00000000-0005-0000-0000-000086270000}"/>
    <cellStyle name="Calculation 19" xfId="10338" xr:uid="{00000000-0005-0000-0000-000087270000}"/>
    <cellStyle name="Calculation 19 2" xfId="10339" xr:uid="{00000000-0005-0000-0000-000088270000}"/>
    <cellStyle name="Calculation 19 2 2" xfId="10340" xr:uid="{00000000-0005-0000-0000-000089270000}"/>
    <cellStyle name="Calculation 19 2 3" xfId="10341" xr:uid="{00000000-0005-0000-0000-00008A270000}"/>
    <cellStyle name="Calculation 19 3" xfId="10342" xr:uid="{00000000-0005-0000-0000-00008B270000}"/>
    <cellStyle name="Calculation 19 3 2" xfId="10343" xr:uid="{00000000-0005-0000-0000-00008C270000}"/>
    <cellStyle name="Calculation 19 4" xfId="10344" xr:uid="{00000000-0005-0000-0000-00008D270000}"/>
    <cellStyle name="Calculation 19 5" xfId="10345" xr:uid="{00000000-0005-0000-0000-00008E270000}"/>
    <cellStyle name="Calculation 2" xfId="10346" xr:uid="{00000000-0005-0000-0000-00008F270000}"/>
    <cellStyle name="Calculation 2 10" xfId="10347" xr:uid="{00000000-0005-0000-0000-000090270000}"/>
    <cellStyle name="Calculation 2 10 2" xfId="10348" xr:uid="{00000000-0005-0000-0000-000091270000}"/>
    <cellStyle name="Calculation 2 10 2 2" xfId="10349" xr:uid="{00000000-0005-0000-0000-000092270000}"/>
    <cellStyle name="Calculation 2 10 2 3" xfId="10350" xr:uid="{00000000-0005-0000-0000-000093270000}"/>
    <cellStyle name="Calculation 2 10 3" xfId="10351" xr:uid="{00000000-0005-0000-0000-000094270000}"/>
    <cellStyle name="Calculation 2 10 3 2" xfId="10352" xr:uid="{00000000-0005-0000-0000-000095270000}"/>
    <cellStyle name="Calculation 2 10 4" xfId="10353" xr:uid="{00000000-0005-0000-0000-000096270000}"/>
    <cellStyle name="Calculation 2 10 5" xfId="10354" xr:uid="{00000000-0005-0000-0000-000097270000}"/>
    <cellStyle name="Calculation 2 10 6" xfId="10355" xr:uid="{00000000-0005-0000-0000-000098270000}"/>
    <cellStyle name="Calculation 2 11" xfId="10356" xr:uid="{00000000-0005-0000-0000-000099270000}"/>
    <cellStyle name="Calculation 2 11 2" xfId="10357" xr:uid="{00000000-0005-0000-0000-00009A270000}"/>
    <cellStyle name="Calculation 2 11 2 2" xfId="10358" xr:uid="{00000000-0005-0000-0000-00009B270000}"/>
    <cellStyle name="Calculation 2 11 2 3" xfId="10359" xr:uid="{00000000-0005-0000-0000-00009C270000}"/>
    <cellStyle name="Calculation 2 11 3" xfId="10360" xr:uid="{00000000-0005-0000-0000-00009D270000}"/>
    <cellStyle name="Calculation 2 11 3 2" xfId="10361" xr:uid="{00000000-0005-0000-0000-00009E270000}"/>
    <cellStyle name="Calculation 2 11 4" xfId="10362" xr:uid="{00000000-0005-0000-0000-00009F270000}"/>
    <cellStyle name="Calculation 2 11 5" xfId="10363" xr:uid="{00000000-0005-0000-0000-0000A0270000}"/>
    <cellStyle name="Calculation 2 11 6" xfId="10364" xr:uid="{00000000-0005-0000-0000-0000A1270000}"/>
    <cellStyle name="Calculation 2 12" xfId="10365" xr:uid="{00000000-0005-0000-0000-0000A2270000}"/>
    <cellStyle name="Calculation 2 12 2" xfId="10366" xr:uid="{00000000-0005-0000-0000-0000A3270000}"/>
    <cellStyle name="Calculation 2 12 2 2" xfId="10367" xr:uid="{00000000-0005-0000-0000-0000A4270000}"/>
    <cellStyle name="Calculation 2 12 2 3" xfId="10368" xr:uid="{00000000-0005-0000-0000-0000A5270000}"/>
    <cellStyle name="Calculation 2 12 3" xfId="10369" xr:uid="{00000000-0005-0000-0000-0000A6270000}"/>
    <cellStyle name="Calculation 2 12 3 2" xfId="10370" xr:uid="{00000000-0005-0000-0000-0000A7270000}"/>
    <cellStyle name="Calculation 2 12 4" xfId="10371" xr:uid="{00000000-0005-0000-0000-0000A8270000}"/>
    <cellStyle name="Calculation 2 12 5" xfId="10372" xr:uid="{00000000-0005-0000-0000-0000A9270000}"/>
    <cellStyle name="Calculation 2 12 6" xfId="10373" xr:uid="{00000000-0005-0000-0000-0000AA270000}"/>
    <cellStyle name="Calculation 2 13" xfId="10374" xr:uid="{00000000-0005-0000-0000-0000AB270000}"/>
    <cellStyle name="Calculation 2 13 2" xfId="10375" xr:uid="{00000000-0005-0000-0000-0000AC270000}"/>
    <cellStyle name="Calculation 2 13 2 2" xfId="10376" xr:uid="{00000000-0005-0000-0000-0000AD270000}"/>
    <cellStyle name="Calculation 2 13 2 3" xfId="10377" xr:uid="{00000000-0005-0000-0000-0000AE270000}"/>
    <cellStyle name="Calculation 2 13 3" xfId="10378" xr:uid="{00000000-0005-0000-0000-0000AF270000}"/>
    <cellStyle name="Calculation 2 13 3 2" xfId="10379" xr:uid="{00000000-0005-0000-0000-0000B0270000}"/>
    <cellStyle name="Calculation 2 13 4" xfId="10380" xr:uid="{00000000-0005-0000-0000-0000B1270000}"/>
    <cellStyle name="Calculation 2 13 5" xfId="10381" xr:uid="{00000000-0005-0000-0000-0000B2270000}"/>
    <cellStyle name="Calculation 2 14" xfId="10382" xr:uid="{00000000-0005-0000-0000-0000B3270000}"/>
    <cellStyle name="Calculation 2 14 2" xfId="10383" xr:uid="{00000000-0005-0000-0000-0000B4270000}"/>
    <cellStyle name="Calculation 2 14 2 2" xfId="10384" xr:uid="{00000000-0005-0000-0000-0000B5270000}"/>
    <cellStyle name="Calculation 2 14 2 3" xfId="10385" xr:uid="{00000000-0005-0000-0000-0000B6270000}"/>
    <cellStyle name="Calculation 2 14 3" xfId="10386" xr:uid="{00000000-0005-0000-0000-0000B7270000}"/>
    <cellStyle name="Calculation 2 14 3 2" xfId="10387" xr:uid="{00000000-0005-0000-0000-0000B8270000}"/>
    <cellStyle name="Calculation 2 14 4" xfId="10388" xr:uid="{00000000-0005-0000-0000-0000B9270000}"/>
    <cellStyle name="Calculation 2 14 5" xfId="10389" xr:uid="{00000000-0005-0000-0000-0000BA270000}"/>
    <cellStyle name="Calculation 2 15" xfId="10390" xr:uid="{00000000-0005-0000-0000-0000BB270000}"/>
    <cellStyle name="Calculation 2 15 2" xfId="10391" xr:uid="{00000000-0005-0000-0000-0000BC270000}"/>
    <cellStyle name="Calculation 2 15 2 2" xfId="10392" xr:uid="{00000000-0005-0000-0000-0000BD270000}"/>
    <cellStyle name="Calculation 2 15 2 3" xfId="10393" xr:uid="{00000000-0005-0000-0000-0000BE270000}"/>
    <cellStyle name="Calculation 2 15 3" xfId="10394" xr:uid="{00000000-0005-0000-0000-0000BF270000}"/>
    <cellStyle name="Calculation 2 15 3 2" xfId="10395" xr:uid="{00000000-0005-0000-0000-0000C0270000}"/>
    <cellStyle name="Calculation 2 15 4" xfId="10396" xr:uid="{00000000-0005-0000-0000-0000C1270000}"/>
    <cellStyle name="Calculation 2 15 5" xfId="10397" xr:uid="{00000000-0005-0000-0000-0000C2270000}"/>
    <cellStyle name="Calculation 2 16" xfId="10398" xr:uid="{00000000-0005-0000-0000-0000C3270000}"/>
    <cellStyle name="Calculation 2 16 2" xfId="10399" xr:uid="{00000000-0005-0000-0000-0000C4270000}"/>
    <cellStyle name="Calculation 2 16 2 2" xfId="10400" xr:uid="{00000000-0005-0000-0000-0000C5270000}"/>
    <cellStyle name="Calculation 2 16 2 3" xfId="10401" xr:uid="{00000000-0005-0000-0000-0000C6270000}"/>
    <cellStyle name="Calculation 2 16 3" xfId="10402" xr:uid="{00000000-0005-0000-0000-0000C7270000}"/>
    <cellStyle name="Calculation 2 16 3 2" xfId="10403" xr:uid="{00000000-0005-0000-0000-0000C8270000}"/>
    <cellStyle name="Calculation 2 16 4" xfId="10404" xr:uid="{00000000-0005-0000-0000-0000C9270000}"/>
    <cellStyle name="Calculation 2 16 5" xfId="10405" xr:uid="{00000000-0005-0000-0000-0000CA270000}"/>
    <cellStyle name="Calculation 2 17" xfId="10406" xr:uid="{00000000-0005-0000-0000-0000CB270000}"/>
    <cellStyle name="Calculation 2 17 2" xfId="10407" xr:uid="{00000000-0005-0000-0000-0000CC270000}"/>
    <cellStyle name="Calculation 2 17 2 2" xfId="10408" xr:uid="{00000000-0005-0000-0000-0000CD270000}"/>
    <cellStyle name="Calculation 2 17 2 3" xfId="10409" xr:uid="{00000000-0005-0000-0000-0000CE270000}"/>
    <cellStyle name="Calculation 2 17 3" xfId="10410" xr:uid="{00000000-0005-0000-0000-0000CF270000}"/>
    <cellStyle name="Calculation 2 17 3 2" xfId="10411" xr:uid="{00000000-0005-0000-0000-0000D0270000}"/>
    <cellStyle name="Calculation 2 17 4" xfId="10412" xr:uid="{00000000-0005-0000-0000-0000D1270000}"/>
    <cellStyle name="Calculation 2 17 5" xfId="10413" xr:uid="{00000000-0005-0000-0000-0000D2270000}"/>
    <cellStyle name="Calculation 2 18" xfId="10414" xr:uid="{00000000-0005-0000-0000-0000D3270000}"/>
    <cellStyle name="Calculation 2 18 2" xfId="10415" xr:uid="{00000000-0005-0000-0000-0000D4270000}"/>
    <cellStyle name="Calculation 2 18 2 2" xfId="10416" xr:uid="{00000000-0005-0000-0000-0000D5270000}"/>
    <cellStyle name="Calculation 2 18 2 3" xfId="10417" xr:uid="{00000000-0005-0000-0000-0000D6270000}"/>
    <cellStyle name="Calculation 2 18 3" xfId="10418" xr:uid="{00000000-0005-0000-0000-0000D7270000}"/>
    <cellStyle name="Calculation 2 18 3 2" xfId="10419" xr:uid="{00000000-0005-0000-0000-0000D8270000}"/>
    <cellStyle name="Calculation 2 18 4" xfId="10420" xr:uid="{00000000-0005-0000-0000-0000D9270000}"/>
    <cellStyle name="Calculation 2 18 5" xfId="10421" xr:uid="{00000000-0005-0000-0000-0000DA270000}"/>
    <cellStyle name="Calculation 2 19" xfId="10422" xr:uid="{00000000-0005-0000-0000-0000DB270000}"/>
    <cellStyle name="Calculation 2 19 2" xfId="10423" xr:uid="{00000000-0005-0000-0000-0000DC270000}"/>
    <cellStyle name="Calculation 2 19 2 2" xfId="10424" xr:uid="{00000000-0005-0000-0000-0000DD270000}"/>
    <cellStyle name="Calculation 2 19 2 3" xfId="10425" xr:uid="{00000000-0005-0000-0000-0000DE270000}"/>
    <cellStyle name="Calculation 2 19 3" xfId="10426" xr:uid="{00000000-0005-0000-0000-0000DF270000}"/>
    <cellStyle name="Calculation 2 19 3 2" xfId="10427" xr:uid="{00000000-0005-0000-0000-0000E0270000}"/>
    <cellStyle name="Calculation 2 19 4" xfId="10428" xr:uid="{00000000-0005-0000-0000-0000E1270000}"/>
    <cellStyle name="Calculation 2 19 5" xfId="10429" xr:uid="{00000000-0005-0000-0000-0000E2270000}"/>
    <cellStyle name="Calculation 2 2" xfId="10430" xr:uid="{00000000-0005-0000-0000-0000E3270000}"/>
    <cellStyle name="Calculation 2 2 10" xfId="10431" xr:uid="{00000000-0005-0000-0000-0000E4270000}"/>
    <cellStyle name="Calculation 2 2 10 2" xfId="10432" xr:uid="{00000000-0005-0000-0000-0000E5270000}"/>
    <cellStyle name="Calculation 2 2 10 2 2" xfId="10433" xr:uid="{00000000-0005-0000-0000-0000E6270000}"/>
    <cellStyle name="Calculation 2 2 10 2 3" xfId="10434" xr:uid="{00000000-0005-0000-0000-0000E7270000}"/>
    <cellStyle name="Calculation 2 2 10 3" xfId="10435" xr:uid="{00000000-0005-0000-0000-0000E8270000}"/>
    <cellStyle name="Calculation 2 2 10 3 2" xfId="10436" xr:uid="{00000000-0005-0000-0000-0000E9270000}"/>
    <cellStyle name="Calculation 2 2 10 4" xfId="10437" xr:uid="{00000000-0005-0000-0000-0000EA270000}"/>
    <cellStyle name="Calculation 2 2 10 5" xfId="10438" xr:uid="{00000000-0005-0000-0000-0000EB270000}"/>
    <cellStyle name="Calculation 2 2 11" xfId="10439" xr:uid="{00000000-0005-0000-0000-0000EC270000}"/>
    <cellStyle name="Calculation 2 2 11 2" xfId="10440" xr:uid="{00000000-0005-0000-0000-0000ED270000}"/>
    <cellStyle name="Calculation 2 2 11 2 2" xfId="10441" xr:uid="{00000000-0005-0000-0000-0000EE270000}"/>
    <cellStyle name="Calculation 2 2 11 2 3" xfId="10442" xr:uid="{00000000-0005-0000-0000-0000EF270000}"/>
    <cellStyle name="Calculation 2 2 11 3" xfId="10443" xr:uid="{00000000-0005-0000-0000-0000F0270000}"/>
    <cellStyle name="Calculation 2 2 11 3 2" xfId="10444" xr:uid="{00000000-0005-0000-0000-0000F1270000}"/>
    <cellStyle name="Calculation 2 2 11 4" xfId="10445" xr:uid="{00000000-0005-0000-0000-0000F2270000}"/>
    <cellStyle name="Calculation 2 2 11 5" xfId="10446" xr:uid="{00000000-0005-0000-0000-0000F3270000}"/>
    <cellStyle name="Calculation 2 2 12" xfId="10447" xr:uid="{00000000-0005-0000-0000-0000F4270000}"/>
    <cellStyle name="Calculation 2 2 12 2" xfId="10448" xr:uid="{00000000-0005-0000-0000-0000F5270000}"/>
    <cellStyle name="Calculation 2 2 12 2 2" xfId="10449" xr:uid="{00000000-0005-0000-0000-0000F6270000}"/>
    <cellStyle name="Calculation 2 2 12 2 3" xfId="10450" xr:uid="{00000000-0005-0000-0000-0000F7270000}"/>
    <cellStyle name="Calculation 2 2 12 3" xfId="10451" xr:uid="{00000000-0005-0000-0000-0000F8270000}"/>
    <cellStyle name="Calculation 2 2 12 3 2" xfId="10452" xr:uid="{00000000-0005-0000-0000-0000F9270000}"/>
    <cellStyle name="Calculation 2 2 12 4" xfId="10453" xr:uid="{00000000-0005-0000-0000-0000FA270000}"/>
    <cellStyle name="Calculation 2 2 12 5" xfId="10454" xr:uid="{00000000-0005-0000-0000-0000FB270000}"/>
    <cellStyle name="Calculation 2 2 13" xfId="10455" xr:uid="{00000000-0005-0000-0000-0000FC270000}"/>
    <cellStyle name="Calculation 2 2 13 2" xfId="10456" xr:uid="{00000000-0005-0000-0000-0000FD270000}"/>
    <cellStyle name="Calculation 2 2 13 2 2" xfId="10457" xr:uid="{00000000-0005-0000-0000-0000FE270000}"/>
    <cellStyle name="Calculation 2 2 13 2 3" xfId="10458" xr:uid="{00000000-0005-0000-0000-0000FF270000}"/>
    <cellStyle name="Calculation 2 2 13 3" xfId="10459" xr:uid="{00000000-0005-0000-0000-000000280000}"/>
    <cellStyle name="Calculation 2 2 13 3 2" xfId="10460" xr:uid="{00000000-0005-0000-0000-000001280000}"/>
    <cellStyle name="Calculation 2 2 13 4" xfId="10461" xr:uid="{00000000-0005-0000-0000-000002280000}"/>
    <cellStyle name="Calculation 2 2 13 5" xfId="10462" xr:uid="{00000000-0005-0000-0000-000003280000}"/>
    <cellStyle name="Calculation 2 2 14" xfId="10463" xr:uid="{00000000-0005-0000-0000-000004280000}"/>
    <cellStyle name="Calculation 2 2 14 2" xfId="10464" xr:uid="{00000000-0005-0000-0000-000005280000}"/>
    <cellStyle name="Calculation 2 2 14 2 2" xfId="10465" xr:uid="{00000000-0005-0000-0000-000006280000}"/>
    <cellStyle name="Calculation 2 2 14 2 3" xfId="10466" xr:uid="{00000000-0005-0000-0000-000007280000}"/>
    <cellStyle name="Calculation 2 2 14 3" xfId="10467" xr:uid="{00000000-0005-0000-0000-000008280000}"/>
    <cellStyle name="Calculation 2 2 14 3 2" xfId="10468" xr:uid="{00000000-0005-0000-0000-000009280000}"/>
    <cellStyle name="Calculation 2 2 14 4" xfId="10469" xr:uid="{00000000-0005-0000-0000-00000A280000}"/>
    <cellStyle name="Calculation 2 2 14 5" xfId="10470" xr:uid="{00000000-0005-0000-0000-00000B280000}"/>
    <cellStyle name="Calculation 2 2 15" xfId="10471" xr:uid="{00000000-0005-0000-0000-00000C280000}"/>
    <cellStyle name="Calculation 2 2 15 2" xfId="10472" xr:uid="{00000000-0005-0000-0000-00000D280000}"/>
    <cellStyle name="Calculation 2 2 15 2 2" xfId="10473" xr:uid="{00000000-0005-0000-0000-00000E280000}"/>
    <cellStyle name="Calculation 2 2 15 2 3" xfId="10474" xr:uid="{00000000-0005-0000-0000-00000F280000}"/>
    <cellStyle name="Calculation 2 2 15 3" xfId="10475" xr:uid="{00000000-0005-0000-0000-000010280000}"/>
    <cellStyle name="Calculation 2 2 15 3 2" xfId="10476" xr:uid="{00000000-0005-0000-0000-000011280000}"/>
    <cellStyle name="Calculation 2 2 15 4" xfId="10477" xr:uid="{00000000-0005-0000-0000-000012280000}"/>
    <cellStyle name="Calculation 2 2 15 5" xfId="10478" xr:uid="{00000000-0005-0000-0000-000013280000}"/>
    <cellStyle name="Calculation 2 2 16" xfId="10479" xr:uid="{00000000-0005-0000-0000-000014280000}"/>
    <cellStyle name="Calculation 2 2 16 2" xfId="10480" xr:uid="{00000000-0005-0000-0000-000015280000}"/>
    <cellStyle name="Calculation 2 2 16 2 2" xfId="10481" xr:uid="{00000000-0005-0000-0000-000016280000}"/>
    <cellStyle name="Calculation 2 2 16 2 3" xfId="10482" xr:uid="{00000000-0005-0000-0000-000017280000}"/>
    <cellStyle name="Calculation 2 2 16 3" xfId="10483" xr:uid="{00000000-0005-0000-0000-000018280000}"/>
    <cellStyle name="Calculation 2 2 16 3 2" xfId="10484" xr:uid="{00000000-0005-0000-0000-000019280000}"/>
    <cellStyle name="Calculation 2 2 16 4" xfId="10485" xr:uid="{00000000-0005-0000-0000-00001A280000}"/>
    <cellStyle name="Calculation 2 2 16 5" xfId="10486" xr:uid="{00000000-0005-0000-0000-00001B280000}"/>
    <cellStyle name="Calculation 2 2 17" xfId="10487" xr:uid="{00000000-0005-0000-0000-00001C280000}"/>
    <cellStyle name="Calculation 2 2 17 2" xfId="10488" xr:uid="{00000000-0005-0000-0000-00001D280000}"/>
    <cellStyle name="Calculation 2 2 17 2 2" xfId="10489" xr:uid="{00000000-0005-0000-0000-00001E280000}"/>
    <cellStyle name="Calculation 2 2 17 2 3" xfId="10490" xr:uid="{00000000-0005-0000-0000-00001F280000}"/>
    <cellStyle name="Calculation 2 2 17 3" xfId="10491" xr:uid="{00000000-0005-0000-0000-000020280000}"/>
    <cellStyle name="Calculation 2 2 17 3 2" xfId="10492" xr:uid="{00000000-0005-0000-0000-000021280000}"/>
    <cellStyle name="Calculation 2 2 17 4" xfId="10493" xr:uid="{00000000-0005-0000-0000-000022280000}"/>
    <cellStyle name="Calculation 2 2 17 5" xfId="10494" xr:uid="{00000000-0005-0000-0000-000023280000}"/>
    <cellStyle name="Calculation 2 2 18" xfId="10495" xr:uid="{00000000-0005-0000-0000-000024280000}"/>
    <cellStyle name="Calculation 2 2 18 2" xfId="10496" xr:uid="{00000000-0005-0000-0000-000025280000}"/>
    <cellStyle name="Calculation 2 2 18 2 2" xfId="10497" xr:uid="{00000000-0005-0000-0000-000026280000}"/>
    <cellStyle name="Calculation 2 2 18 2 3" xfId="10498" xr:uid="{00000000-0005-0000-0000-000027280000}"/>
    <cellStyle name="Calculation 2 2 18 3" xfId="10499" xr:uid="{00000000-0005-0000-0000-000028280000}"/>
    <cellStyle name="Calculation 2 2 18 3 2" xfId="10500" xr:uid="{00000000-0005-0000-0000-000029280000}"/>
    <cellStyle name="Calculation 2 2 18 4" xfId="10501" xr:uid="{00000000-0005-0000-0000-00002A280000}"/>
    <cellStyle name="Calculation 2 2 18 5" xfId="10502" xr:uid="{00000000-0005-0000-0000-00002B280000}"/>
    <cellStyle name="Calculation 2 2 19" xfId="10503" xr:uid="{00000000-0005-0000-0000-00002C280000}"/>
    <cellStyle name="Calculation 2 2 19 2" xfId="10504" xr:uid="{00000000-0005-0000-0000-00002D280000}"/>
    <cellStyle name="Calculation 2 2 19 2 2" xfId="10505" xr:uid="{00000000-0005-0000-0000-00002E280000}"/>
    <cellStyle name="Calculation 2 2 19 2 3" xfId="10506" xr:uid="{00000000-0005-0000-0000-00002F280000}"/>
    <cellStyle name="Calculation 2 2 19 3" xfId="10507" xr:uid="{00000000-0005-0000-0000-000030280000}"/>
    <cellStyle name="Calculation 2 2 19 3 2" xfId="10508" xr:uid="{00000000-0005-0000-0000-000031280000}"/>
    <cellStyle name="Calculation 2 2 19 4" xfId="10509" xr:uid="{00000000-0005-0000-0000-000032280000}"/>
    <cellStyle name="Calculation 2 2 19 5" xfId="10510" xr:uid="{00000000-0005-0000-0000-000033280000}"/>
    <cellStyle name="Calculation 2 2 2" xfId="10511" xr:uid="{00000000-0005-0000-0000-000034280000}"/>
    <cellStyle name="Calculation 2 2 2 2" xfId="10512" xr:uid="{00000000-0005-0000-0000-000035280000}"/>
    <cellStyle name="Calculation 2 2 2 2 2" xfId="10513" xr:uid="{00000000-0005-0000-0000-000036280000}"/>
    <cellStyle name="Calculation 2 2 2 2 3" xfId="10514" xr:uid="{00000000-0005-0000-0000-000037280000}"/>
    <cellStyle name="Calculation 2 2 2 3" xfId="10515" xr:uid="{00000000-0005-0000-0000-000038280000}"/>
    <cellStyle name="Calculation 2 2 2 3 2" xfId="10516" xr:uid="{00000000-0005-0000-0000-000039280000}"/>
    <cellStyle name="Calculation 2 2 2 4" xfId="10517" xr:uid="{00000000-0005-0000-0000-00003A280000}"/>
    <cellStyle name="Calculation 2 2 2 5" xfId="10518" xr:uid="{00000000-0005-0000-0000-00003B280000}"/>
    <cellStyle name="Calculation 2 2 20" xfId="10519" xr:uid="{00000000-0005-0000-0000-00003C280000}"/>
    <cellStyle name="Calculation 2 2 20 2" xfId="10520" xr:uid="{00000000-0005-0000-0000-00003D280000}"/>
    <cellStyle name="Calculation 2 2 20 2 2" xfId="10521" xr:uid="{00000000-0005-0000-0000-00003E280000}"/>
    <cellStyle name="Calculation 2 2 20 2 3" xfId="10522" xr:uid="{00000000-0005-0000-0000-00003F280000}"/>
    <cellStyle name="Calculation 2 2 20 3" xfId="10523" xr:uid="{00000000-0005-0000-0000-000040280000}"/>
    <cellStyle name="Calculation 2 2 20 4" xfId="10524" xr:uid="{00000000-0005-0000-0000-000041280000}"/>
    <cellStyle name="Calculation 2 2 20 5" xfId="10525" xr:uid="{00000000-0005-0000-0000-000042280000}"/>
    <cellStyle name="Calculation 2 2 21" xfId="10526" xr:uid="{00000000-0005-0000-0000-000043280000}"/>
    <cellStyle name="Calculation 2 2 21 2" xfId="10527" xr:uid="{00000000-0005-0000-0000-000044280000}"/>
    <cellStyle name="Calculation 2 2 22" xfId="10528" xr:uid="{00000000-0005-0000-0000-000045280000}"/>
    <cellStyle name="Calculation 2 2 22 2" xfId="10529" xr:uid="{00000000-0005-0000-0000-000046280000}"/>
    <cellStyle name="Calculation 2 2 23" xfId="10530" xr:uid="{00000000-0005-0000-0000-000047280000}"/>
    <cellStyle name="Calculation 2 2 3" xfId="10531" xr:uid="{00000000-0005-0000-0000-000048280000}"/>
    <cellStyle name="Calculation 2 2 3 2" xfId="10532" xr:uid="{00000000-0005-0000-0000-000049280000}"/>
    <cellStyle name="Calculation 2 2 3 2 2" xfId="10533" xr:uid="{00000000-0005-0000-0000-00004A280000}"/>
    <cellStyle name="Calculation 2 2 3 2 3" xfId="10534" xr:uid="{00000000-0005-0000-0000-00004B280000}"/>
    <cellStyle name="Calculation 2 2 3 3" xfId="10535" xr:uid="{00000000-0005-0000-0000-00004C280000}"/>
    <cellStyle name="Calculation 2 2 3 3 2" xfId="10536" xr:uid="{00000000-0005-0000-0000-00004D280000}"/>
    <cellStyle name="Calculation 2 2 3 4" xfId="10537" xr:uid="{00000000-0005-0000-0000-00004E280000}"/>
    <cellStyle name="Calculation 2 2 3 5" xfId="10538" xr:uid="{00000000-0005-0000-0000-00004F280000}"/>
    <cellStyle name="Calculation 2 2 4" xfId="10539" xr:uid="{00000000-0005-0000-0000-000050280000}"/>
    <cellStyle name="Calculation 2 2 4 2" xfId="10540" xr:uid="{00000000-0005-0000-0000-000051280000}"/>
    <cellStyle name="Calculation 2 2 4 2 2" xfId="10541" xr:uid="{00000000-0005-0000-0000-000052280000}"/>
    <cellStyle name="Calculation 2 2 4 2 3" xfId="10542" xr:uid="{00000000-0005-0000-0000-000053280000}"/>
    <cellStyle name="Calculation 2 2 4 3" xfId="10543" xr:uid="{00000000-0005-0000-0000-000054280000}"/>
    <cellStyle name="Calculation 2 2 4 3 2" xfId="10544" xr:uid="{00000000-0005-0000-0000-000055280000}"/>
    <cellStyle name="Calculation 2 2 4 4" xfId="10545" xr:uid="{00000000-0005-0000-0000-000056280000}"/>
    <cellStyle name="Calculation 2 2 4 5" xfId="10546" xr:uid="{00000000-0005-0000-0000-000057280000}"/>
    <cellStyle name="Calculation 2 2 5" xfId="10547" xr:uid="{00000000-0005-0000-0000-000058280000}"/>
    <cellStyle name="Calculation 2 2 5 2" xfId="10548" xr:uid="{00000000-0005-0000-0000-000059280000}"/>
    <cellStyle name="Calculation 2 2 5 2 2" xfId="10549" xr:uid="{00000000-0005-0000-0000-00005A280000}"/>
    <cellStyle name="Calculation 2 2 5 2 3" xfId="10550" xr:uid="{00000000-0005-0000-0000-00005B280000}"/>
    <cellStyle name="Calculation 2 2 5 3" xfId="10551" xr:uid="{00000000-0005-0000-0000-00005C280000}"/>
    <cellStyle name="Calculation 2 2 5 3 2" xfId="10552" xr:uid="{00000000-0005-0000-0000-00005D280000}"/>
    <cellStyle name="Calculation 2 2 5 4" xfId="10553" xr:uid="{00000000-0005-0000-0000-00005E280000}"/>
    <cellStyle name="Calculation 2 2 5 5" xfId="10554" xr:uid="{00000000-0005-0000-0000-00005F280000}"/>
    <cellStyle name="Calculation 2 2 6" xfId="10555" xr:uid="{00000000-0005-0000-0000-000060280000}"/>
    <cellStyle name="Calculation 2 2 6 2" xfId="10556" xr:uid="{00000000-0005-0000-0000-000061280000}"/>
    <cellStyle name="Calculation 2 2 6 2 2" xfId="10557" xr:uid="{00000000-0005-0000-0000-000062280000}"/>
    <cellStyle name="Calculation 2 2 6 2 3" xfId="10558" xr:uid="{00000000-0005-0000-0000-000063280000}"/>
    <cellStyle name="Calculation 2 2 6 3" xfId="10559" xr:uid="{00000000-0005-0000-0000-000064280000}"/>
    <cellStyle name="Calculation 2 2 6 3 2" xfId="10560" xr:uid="{00000000-0005-0000-0000-000065280000}"/>
    <cellStyle name="Calculation 2 2 6 4" xfId="10561" xr:uid="{00000000-0005-0000-0000-000066280000}"/>
    <cellStyle name="Calculation 2 2 6 5" xfId="10562" xr:uid="{00000000-0005-0000-0000-000067280000}"/>
    <cellStyle name="Calculation 2 2 7" xfId="10563" xr:uid="{00000000-0005-0000-0000-000068280000}"/>
    <cellStyle name="Calculation 2 2 7 2" xfId="10564" xr:uid="{00000000-0005-0000-0000-000069280000}"/>
    <cellStyle name="Calculation 2 2 7 2 2" xfId="10565" xr:uid="{00000000-0005-0000-0000-00006A280000}"/>
    <cellStyle name="Calculation 2 2 7 2 3" xfId="10566" xr:uid="{00000000-0005-0000-0000-00006B280000}"/>
    <cellStyle name="Calculation 2 2 7 3" xfId="10567" xr:uid="{00000000-0005-0000-0000-00006C280000}"/>
    <cellStyle name="Calculation 2 2 7 3 2" xfId="10568" xr:uid="{00000000-0005-0000-0000-00006D280000}"/>
    <cellStyle name="Calculation 2 2 7 4" xfId="10569" xr:uid="{00000000-0005-0000-0000-00006E280000}"/>
    <cellStyle name="Calculation 2 2 7 5" xfId="10570" xr:uid="{00000000-0005-0000-0000-00006F280000}"/>
    <cellStyle name="Calculation 2 2 8" xfId="10571" xr:uid="{00000000-0005-0000-0000-000070280000}"/>
    <cellStyle name="Calculation 2 2 8 2" xfId="10572" xr:uid="{00000000-0005-0000-0000-000071280000}"/>
    <cellStyle name="Calculation 2 2 8 2 2" xfId="10573" xr:uid="{00000000-0005-0000-0000-000072280000}"/>
    <cellStyle name="Calculation 2 2 8 2 3" xfId="10574" xr:uid="{00000000-0005-0000-0000-000073280000}"/>
    <cellStyle name="Calculation 2 2 8 3" xfId="10575" xr:uid="{00000000-0005-0000-0000-000074280000}"/>
    <cellStyle name="Calculation 2 2 8 3 2" xfId="10576" xr:uid="{00000000-0005-0000-0000-000075280000}"/>
    <cellStyle name="Calculation 2 2 8 4" xfId="10577" xr:uid="{00000000-0005-0000-0000-000076280000}"/>
    <cellStyle name="Calculation 2 2 8 5" xfId="10578" xr:uid="{00000000-0005-0000-0000-000077280000}"/>
    <cellStyle name="Calculation 2 2 9" xfId="10579" xr:uid="{00000000-0005-0000-0000-000078280000}"/>
    <cellStyle name="Calculation 2 2 9 2" xfId="10580" xr:uid="{00000000-0005-0000-0000-000079280000}"/>
    <cellStyle name="Calculation 2 2 9 2 2" xfId="10581" xr:uid="{00000000-0005-0000-0000-00007A280000}"/>
    <cellStyle name="Calculation 2 2 9 2 3" xfId="10582" xr:uid="{00000000-0005-0000-0000-00007B280000}"/>
    <cellStyle name="Calculation 2 2 9 3" xfId="10583" xr:uid="{00000000-0005-0000-0000-00007C280000}"/>
    <cellStyle name="Calculation 2 2 9 3 2" xfId="10584" xr:uid="{00000000-0005-0000-0000-00007D280000}"/>
    <cellStyle name="Calculation 2 2 9 4" xfId="10585" xr:uid="{00000000-0005-0000-0000-00007E280000}"/>
    <cellStyle name="Calculation 2 2 9 5" xfId="10586" xr:uid="{00000000-0005-0000-0000-00007F280000}"/>
    <cellStyle name="Calculation 2 20" xfId="10587" xr:uid="{00000000-0005-0000-0000-000080280000}"/>
    <cellStyle name="Calculation 2 20 2" xfId="10588" xr:uid="{00000000-0005-0000-0000-000081280000}"/>
    <cellStyle name="Calculation 2 20 2 2" xfId="10589" xr:uid="{00000000-0005-0000-0000-000082280000}"/>
    <cellStyle name="Calculation 2 20 2 3" xfId="10590" xr:uid="{00000000-0005-0000-0000-000083280000}"/>
    <cellStyle name="Calculation 2 20 3" xfId="10591" xr:uid="{00000000-0005-0000-0000-000084280000}"/>
    <cellStyle name="Calculation 2 20 3 2" xfId="10592" xr:uid="{00000000-0005-0000-0000-000085280000}"/>
    <cellStyle name="Calculation 2 20 4" xfId="10593" xr:uid="{00000000-0005-0000-0000-000086280000}"/>
    <cellStyle name="Calculation 2 20 5" xfId="10594" xr:uid="{00000000-0005-0000-0000-000087280000}"/>
    <cellStyle name="Calculation 2 21" xfId="10595" xr:uid="{00000000-0005-0000-0000-000088280000}"/>
    <cellStyle name="Calculation 2 21 2" xfId="10596" xr:uid="{00000000-0005-0000-0000-000089280000}"/>
    <cellStyle name="Calculation 2 21 2 2" xfId="10597" xr:uid="{00000000-0005-0000-0000-00008A280000}"/>
    <cellStyle name="Calculation 2 21 2 3" xfId="10598" xr:uid="{00000000-0005-0000-0000-00008B280000}"/>
    <cellStyle name="Calculation 2 21 3" xfId="10599" xr:uid="{00000000-0005-0000-0000-00008C280000}"/>
    <cellStyle name="Calculation 2 21 3 2" xfId="10600" xr:uid="{00000000-0005-0000-0000-00008D280000}"/>
    <cellStyle name="Calculation 2 21 4" xfId="10601" xr:uid="{00000000-0005-0000-0000-00008E280000}"/>
    <cellStyle name="Calculation 2 21 5" xfId="10602" xr:uid="{00000000-0005-0000-0000-00008F280000}"/>
    <cellStyle name="Calculation 2 22" xfId="10603" xr:uid="{00000000-0005-0000-0000-000090280000}"/>
    <cellStyle name="Calculation 2 22 2" xfId="10604" xr:uid="{00000000-0005-0000-0000-000091280000}"/>
    <cellStyle name="Calculation 2 22 2 2" xfId="10605" xr:uid="{00000000-0005-0000-0000-000092280000}"/>
    <cellStyle name="Calculation 2 22 2 3" xfId="10606" xr:uid="{00000000-0005-0000-0000-000093280000}"/>
    <cellStyle name="Calculation 2 22 3" xfId="10607" xr:uid="{00000000-0005-0000-0000-000094280000}"/>
    <cellStyle name="Calculation 2 22 3 2" xfId="10608" xr:uid="{00000000-0005-0000-0000-000095280000}"/>
    <cellStyle name="Calculation 2 22 4" xfId="10609" xr:uid="{00000000-0005-0000-0000-000096280000}"/>
    <cellStyle name="Calculation 2 22 5" xfId="10610" xr:uid="{00000000-0005-0000-0000-000097280000}"/>
    <cellStyle name="Calculation 2 23" xfId="10611" xr:uid="{00000000-0005-0000-0000-000098280000}"/>
    <cellStyle name="Calculation 2 23 2" xfId="10612" xr:uid="{00000000-0005-0000-0000-000099280000}"/>
    <cellStyle name="Calculation 2 23 2 2" xfId="10613" xr:uid="{00000000-0005-0000-0000-00009A280000}"/>
    <cellStyle name="Calculation 2 23 2 3" xfId="10614" xr:uid="{00000000-0005-0000-0000-00009B280000}"/>
    <cellStyle name="Calculation 2 23 3" xfId="10615" xr:uid="{00000000-0005-0000-0000-00009C280000}"/>
    <cellStyle name="Calculation 2 23 3 2" xfId="10616" xr:uid="{00000000-0005-0000-0000-00009D280000}"/>
    <cellStyle name="Calculation 2 23 4" xfId="10617" xr:uid="{00000000-0005-0000-0000-00009E280000}"/>
    <cellStyle name="Calculation 2 23 5" xfId="10618" xr:uid="{00000000-0005-0000-0000-00009F280000}"/>
    <cellStyle name="Calculation 2 24" xfId="10619" xr:uid="{00000000-0005-0000-0000-0000A0280000}"/>
    <cellStyle name="Calculation 2 24 2" xfId="10620" xr:uid="{00000000-0005-0000-0000-0000A1280000}"/>
    <cellStyle name="Calculation 2 24 2 2" xfId="10621" xr:uid="{00000000-0005-0000-0000-0000A2280000}"/>
    <cellStyle name="Calculation 2 24 2 3" xfId="10622" xr:uid="{00000000-0005-0000-0000-0000A3280000}"/>
    <cellStyle name="Calculation 2 24 3" xfId="10623" xr:uid="{00000000-0005-0000-0000-0000A4280000}"/>
    <cellStyle name="Calculation 2 24 3 2" xfId="10624" xr:uid="{00000000-0005-0000-0000-0000A5280000}"/>
    <cellStyle name="Calculation 2 24 4" xfId="10625" xr:uid="{00000000-0005-0000-0000-0000A6280000}"/>
    <cellStyle name="Calculation 2 24 5" xfId="10626" xr:uid="{00000000-0005-0000-0000-0000A7280000}"/>
    <cellStyle name="Calculation 2 25" xfId="10627" xr:uid="{00000000-0005-0000-0000-0000A8280000}"/>
    <cellStyle name="Calculation 2 25 2" xfId="10628" xr:uid="{00000000-0005-0000-0000-0000A9280000}"/>
    <cellStyle name="Calculation 2 25 2 2" xfId="10629" xr:uid="{00000000-0005-0000-0000-0000AA280000}"/>
    <cellStyle name="Calculation 2 25 2 3" xfId="10630" xr:uid="{00000000-0005-0000-0000-0000AB280000}"/>
    <cellStyle name="Calculation 2 25 3" xfId="10631" xr:uid="{00000000-0005-0000-0000-0000AC280000}"/>
    <cellStyle name="Calculation 2 25 3 2" xfId="10632" xr:uid="{00000000-0005-0000-0000-0000AD280000}"/>
    <cellStyle name="Calculation 2 25 4" xfId="10633" xr:uid="{00000000-0005-0000-0000-0000AE280000}"/>
    <cellStyle name="Calculation 2 25 5" xfId="10634" xr:uid="{00000000-0005-0000-0000-0000AF280000}"/>
    <cellStyle name="Calculation 2 26" xfId="10635" xr:uid="{00000000-0005-0000-0000-0000B0280000}"/>
    <cellStyle name="Calculation 2 26 2" xfId="10636" xr:uid="{00000000-0005-0000-0000-0000B1280000}"/>
    <cellStyle name="Calculation 2 26 2 2" xfId="10637" xr:uid="{00000000-0005-0000-0000-0000B2280000}"/>
    <cellStyle name="Calculation 2 26 2 3" xfId="10638" xr:uid="{00000000-0005-0000-0000-0000B3280000}"/>
    <cellStyle name="Calculation 2 26 3" xfId="10639" xr:uid="{00000000-0005-0000-0000-0000B4280000}"/>
    <cellStyle name="Calculation 2 26 3 2" xfId="10640" xr:uid="{00000000-0005-0000-0000-0000B5280000}"/>
    <cellStyle name="Calculation 2 26 4" xfId="10641" xr:uid="{00000000-0005-0000-0000-0000B6280000}"/>
    <cellStyle name="Calculation 2 26 5" xfId="10642" xr:uid="{00000000-0005-0000-0000-0000B7280000}"/>
    <cellStyle name="Calculation 2 27" xfId="10643" xr:uid="{00000000-0005-0000-0000-0000B8280000}"/>
    <cellStyle name="Calculation 2 27 2" xfId="10644" xr:uid="{00000000-0005-0000-0000-0000B9280000}"/>
    <cellStyle name="Calculation 2 27 2 2" xfId="10645" xr:uid="{00000000-0005-0000-0000-0000BA280000}"/>
    <cellStyle name="Calculation 2 27 2 3" xfId="10646" xr:uid="{00000000-0005-0000-0000-0000BB280000}"/>
    <cellStyle name="Calculation 2 27 3" xfId="10647" xr:uid="{00000000-0005-0000-0000-0000BC280000}"/>
    <cellStyle name="Calculation 2 27 3 2" xfId="10648" xr:uid="{00000000-0005-0000-0000-0000BD280000}"/>
    <cellStyle name="Calculation 2 27 4" xfId="10649" xr:uid="{00000000-0005-0000-0000-0000BE280000}"/>
    <cellStyle name="Calculation 2 27 5" xfId="10650" xr:uid="{00000000-0005-0000-0000-0000BF280000}"/>
    <cellStyle name="Calculation 2 28" xfId="10651" xr:uid="{00000000-0005-0000-0000-0000C0280000}"/>
    <cellStyle name="Calculation 2 28 2" xfId="10652" xr:uid="{00000000-0005-0000-0000-0000C1280000}"/>
    <cellStyle name="Calculation 2 29" xfId="10653" xr:uid="{00000000-0005-0000-0000-0000C2280000}"/>
    <cellStyle name="Calculation 2 29 2" xfId="10654" xr:uid="{00000000-0005-0000-0000-0000C3280000}"/>
    <cellStyle name="Calculation 2 3" xfId="10655" xr:uid="{00000000-0005-0000-0000-0000C4280000}"/>
    <cellStyle name="Calculation 2 3 10" xfId="10656" xr:uid="{00000000-0005-0000-0000-0000C5280000}"/>
    <cellStyle name="Calculation 2 3 10 2" xfId="10657" xr:uid="{00000000-0005-0000-0000-0000C6280000}"/>
    <cellStyle name="Calculation 2 3 10 2 2" xfId="10658" xr:uid="{00000000-0005-0000-0000-0000C7280000}"/>
    <cellStyle name="Calculation 2 3 10 2 3" xfId="10659" xr:uid="{00000000-0005-0000-0000-0000C8280000}"/>
    <cellStyle name="Calculation 2 3 10 3" xfId="10660" xr:uid="{00000000-0005-0000-0000-0000C9280000}"/>
    <cellStyle name="Calculation 2 3 10 3 2" xfId="10661" xr:uid="{00000000-0005-0000-0000-0000CA280000}"/>
    <cellStyle name="Calculation 2 3 10 4" xfId="10662" xr:uid="{00000000-0005-0000-0000-0000CB280000}"/>
    <cellStyle name="Calculation 2 3 10 5" xfId="10663" xr:uid="{00000000-0005-0000-0000-0000CC280000}"/>
    <cellStyle name="Calculation 2 3 11" xfId="10664" xr:uid="{00000000-0005-0000-0000-0000CD280000}"/>
    <cellStyle name="Calculation 2 3 11 2" xfId="10665" xr:uid="{00000000-0005-0000-0000-0000CE280000}"/>
    <cellStyle name="Calculation 2 3 11 2 2" xfId="10666" xr:uid="{00000000-0005-0000-0000-0000CF280000}"/>
    <cellStyle name="Calculation 2 3 11 2 3" xfId="10667" xr:uid="{00000000-0005-0000-0000-0000D0280000}"/>
    <cellStyle name="Calculation 2 3 11 3" xfId="10668" xr:uid="{00000000-0005-0000-0000-0000D1280000}"/>
    <cellStyle name="Calculation 2 3 11 3 2" xfId="10669" xr:uid="{00000000-0005-0000-0000-0000D2280000}"/>
    <cellStyle name="Calculation 2 3 11 4" xfId="10670" xr:uid="{00000000-0005-0000-0000-0000D3280000}"/>
    <cellStyle name="Calculation 2 3 11 5" xfId="10671" xr:uid="{00000000-0005-0000-0000-0000D4280000}"/>
    <cellStyle name="Calculation 2 3 12" xfId="10672" xr:uid="{00000000-0005-0000-0000-0000D5280000}"/>
    <cellStyle name="Calculation 2 3 12 2" xfId="10673" xr:uid="{00000000-0005-0000-0000-0000D6280000}"/>
    <cellStyle name="Calculation 2 3 12 2 2" xfId="10674" xr:uid="{00000000-0005-0000-0000-0000D7280000}"/>
    <cellStyle name="Calculation 2 3 12 2 3" xfId="10675" xr:uid="{00000000-0005-0000-0000-0000D8280000}"/>
    <cellStyle name="Calculation 2 3 12 3" xfId="10676" xr:uid="{00000000-0005-0000-0000-0000D9280000}"/>
    <cellStyle name="Calculation 2 3 12 3 2" xfId="10677" xr:uid="{00000000-0005-0000-0000-0000DA280000}"/>
    <cellStyle name="Calculation 2 3 12 4" xfId="10678" xr:uid="{00000000-0005-0000-0000-0000DB280000}"/>
    <cellStyle name="Calculation 2 3 12 5" xfId="10679" xr:uid="{00000000-0005-0000-0000-0000DC280000}"/>
    <cellStyle name="Calculation 2 3 13" xfId="10680" xr:uid="{00000000-0005-0000-0000-0000DD280000}"/>
    <cellStyle name="Calculation 2 3 13 2" xfId="10681" xr:uid="{00000000-0005-0000-0000-0000DE280000}"/>
    <cellStyle name="Calculation 2 3 13 2 2" xfId="10682" xr:uid="{00000000-0005-0000-0000-0000DF280000}"/>
    <cellStyle name="Calculation 2 3 13 2 3" xfId="10683" xr:uid="{00000000-0005-0000-0000-0000E0280000}"/>
    <cellStyle name="Calculation 2 3 13 3" xfId="10684" xr:uid="{00000000-0005-0000-0000-0000E1280000}"/>
    <cellStyle name="Calculation 2 3 13 3 2" xfId="10685" xr:uid="{00000000-0005-0000-0000-0000E2280000}"/>
    <cellStyle name="Calculation 2 3 13 4" xfId="10686" xr:uid="{00000000-0005-0000-0000-0000E3280000}"/>
    <cellStyle name="Calculation 2 3 13 5" xfId="10687" xr:uid="{00000000-0005-0000-0000-0000E4280000}"/>
    <cellStyle name="Calculation 2 3 14" xfId="10688" xr:uid="{00000000-0005-0000-0000-0000E5280000}"/>
    <cellStyle name="Calculation 2 3 14 2" xfId="10689" xr:uid="{00000000-0005-0000-0000-0000E6280000}"/>
    <cellStyle name="Calculation 2 3 14 2 2" xfId="10690" xr:uid="{00000000-0005-0000-0000-0000E7280000}"/>
    <cellStyle name="Calculation 2 3 14 2 3" xfId="10691" xr:uid="{00000000-0005-0000-0000-0000E8280000}"/>
    <cellStyle name="Calculation 2 3 14 3" xfId="10692" xr:uid="{00000000-0005-0000-0000-0000E9280000}"/>
    <cellStyle name="Calculation 2 3 14 3 2" xfId="10693" xr:uid="{00000000-0005-0000-0000-0000EA280000}"/>
    <cellStyle name="Calculation 2 3 14 4" xfId="10694" xr:uid="{00000000-0005-0000-0000-0000EB280000}"/>
    <cellStyle name="Calculation 2 3 14 5" xfId="10695" xr:uid="{00000000-0005-0000-0000-0000EC280000}"/>
    <cellStyle name="Calculation 2 3 15" xfId="10696" xr:uid="{00000000-0005-0000-0000-0000ED280000}"/>
    <cellStyle name="Calculation 2 3 15 2" xfId="10697" xr:uid="{00000000-0005-0000-0000-0000EE280000}"/>
    <cellStyle name="Calculation 2 3 15 2 2" xfId="10698" xr:uid="{00000000-0005-0000-0000-0000EF280000}"/>
    <cellStyle name="Calculation 2 3 15 2 3" xfId="10699" xr:uid="{00000000-0005-0000-0000-0000F0280000}"/>
    <cellStyle name="Calculation 2 3 15 3" xfId="10700" xr:uid="{00000000-0005-0000-0000-0000F1280000}"/>
    <cellStyle name="Calculation 2 3 15 3 2" xfId="10701" xr:uid="{00000000-0005-0000-0000-0000F2280000}"/>
    <cellStyle name="Calculation 2 3 15 4" xfId="10702" xr:uid="{00000000-0005-0000-0000-0000F3280000}"/>
    <cellStyle name="Calculation 2 3 15 5" xfId="10703" xr:uid="{00000000-0005-0000-0000-0000F4280000}"/>
    <cellStyle name="Calculation 2 3 16" xfId="10704" xr:uid="{00000000-0005-0000-0000-0000F5280000}"/>
    <cellStyle name="Calculation 2 3 16 2" xfId="10705" xr:uid="{00000000-0005-0000-0000-0000F6280000}"/>
    <cellStyle name="Calculation 2 3 16 2 2" xfId="10706" xr:uid="{00000000-0005-0000-0000-0000F7280000}"/>
    <cellStyle name="Calculation 2 3 16 2 3" xfId="10707" xr:uid="{00000000-0005-0000-0000-0000F8280000}"/>
    <cellStyle name="Calculation 2 3 16 3" xfId="10708" xr:uid="{00000000-0005-0000-0000-0000F9280000}"/>
    <cellStyle name="Calculation 2 3 16 3 2" xfId="10709" xr:uid="{00000000-0005-0000-0000-0000FA280000}"/>
    <cellStyle name="Calculation 2 3 16 4" xfId="10710" xr:uid="{00000000-0005-0000-0000-0000FB280000}"/>
    <cellStyle name="Calculation 2 3 16 5" xfId="10711" xr:uid="{00000000-0005-0000-0000-0000FC280000}"/>
    <cellStyle name="Calculation 2 3 17" xfId="10712" xr:uid="{00000000-0005-0000-0000-0000FD280000}"/>
    <cellStyle name="Calculation 2 3 17 2" xfId="10713" xr:uid="{00000000-0005-0000-0000-0000FE280000}"/>
    <cellStyle name="Calculation 2 3 17 2 2" xfId="10714" xr:uid="{00000000-0005-0000-0000-0000FF280000}"/>
    <cellStyle name="Calculation 2 3 17 2 3" xfId="10715" xr:uid="{00000000-0005-0000-0000-000000290000}"/>
    <cellStyle name="Calculation 2 3 17 3" xfId="10716" xr:uid="{00000000-0005-0000-0000-000001290000}"/>
    <cellStyle name="Calculation 2 3 17 3 2" xfId="10717" xr:uid="{00000000-0005-0000-0000-000002290000}"/>
    <cellStyle name="Calculation 2 3 17 4" xfId="10718" xr:uid="{00000000-0005-0000-0000-000003290000}"/>
    <cellStyle name="Calculation 2 3 17 5" xfId="10719" xr:uid="{00000000-0005-0000-0000-000004290000}"/>
    <cellStyle name="Calculation 2 3 18" xfId="10720" xr:uid="{00000000-0005-0000-0000-000005290000}"/>
    <cellStyle name="Calculation 2 3 18 2" xfId="10721" xr:uid="{00000000-0005-0000-0000-000006290000}"/>
    <cellStyle name="Calculation 2 3 18 2 2" xfId="10722" xr:uid="{00000000-0005-0000-0000-000007290000}"/>
    <cellStyle name="Calculation 2 3 18 2 3" xfId="10723" xr:uid="{00000000-0005-0000-0000-000008290000}"/>
    <cellStyle name="Calculation 2 3 18 3" xfId="10724" xr:uid="{00000000-0005-0000-0000-000009290000}"/>
    <cellStyle name="Calculation 2 3 18 3 2" xfId="10725" xr:uid="{00000000-0005-0000-0000-00000A290000}"/>
    <cellStyle name="Calculation 2 3 18 4" xfId="10726" xr:uid="{00000000-0005-0000-0000-00000B290000}"/>
    <cellStyle name="Calculation 2 3 18 5" xfId="10727" xr:uid="{00000000-0005-0000-0000-00000C290000}"/>
    <cellStyle name="Calculation 2 3 19" xfId="10728" xr:uid="{00000000-0005-0000-0000-00000D290000}"/>
    <cellStyle name="Calculation 2 3 19 2" xfId="10729" xr:uid="{00000000-0005-0000-0000-00000E290000}"/>
    <cellStyle name="Calculation 2 3 19 2 2" xfId="10730" xr:uid="{00000000-0005-0000-0000-00000F290000}"/>
    <cellStyle name="Calculation 2 3 19 2 3" xfId="10731" xr:uid="{00000000-0005-0000-0000-000010290000}"/>
    <cellStyle name="Calculation 2 3 19 3" xfId="10732" xr:uid="{00000000-0005-0000-0000-000011290000}"/>
    <cellStyle name="Calculation 2 3 19 3 2" xfId="10733" xr:uid="{00000000-0005-0000-0000-000012290000}"/>
    <cellStyle name="Calculation 2 3 19 4" xfId="10734" xr:uid="{00000000-0005-0000-0000-000013290000}"/>
    <cellStyle name="Calculation 2 3 19 5" xfId="10735" xr:uid="{00000000-0005-0000-0000-000014290000}"/>
    <cellStyle name="Calculation 2 3 2" xfId="10736" xr:uid="{00000000-0005-0000-0000-000015290000}"/>
    <cellStyle name="Calculation 2 3 2 2" xfId="10737" xr:uid="{00000000-0005-0000-0000-000016290000}"/>
    <cellStyle name="Calculation 2 3 2 2 2" xfId="10738" xr:uid="{00000000-0005-0000-0000-000017290000}"/>
    <cellStyle name="Calculation 2 3 2 2 3" xfId="10739" xr:uid="{00000000-0005-0000-0000-000018290000}"/>
    <cellStyle name="Calculation 2 3 2 3" xfId="10740" xr:uid="{00000000-0005-0000-0000-000019290000}"/>
    <cellStyle name="Calculation 2 3 2 3 2" xfId="10741" xr:uid="{00000000-0005-0000-0000-00001A290000}"/>
    <cellStyle name="Calculation 2 3 2 4" xfId="10742" xr:uid="{00000000-0005-0000-0000-00001B290000}"/>
    <cellStyle name="Calculation 2 3 2 5" xfId="10743" xr:uid="{00000000-0005-0000-0000-00001C290000}"/>
    <cellStyle name="Calculation 2 3 20" xfId="10744" xr:uid="{00000000-0005-0000-0000-00001D290000}"/>
    <cellStyle name="Calculation 2 3 20 2" xfId="10745" xr:uid="{00000000-0005-0000-0000-00001E290000}"/>
    <cellStyle name="Calculation 2 3 20 2 2" xfId="10746" xr:uid="{00000000-0005-0000-0000-00001F290000}"/>
    <cellStyle name="Calculation 2 3 20 2 3" xfId="10747" xr:uid="{00000000-0005-0000-0000-000020290000}"/>
    <cellStyle name="Calculation 2 3 20 3" xfId="10748" xr:uid="{00000000-0005-0000-0000-000021290000}"/>
    <cellStyle name="Calculation 2 3 20 4" xfId="10749" xr:uid="{00000000-0005-0000-0000-000022290000}"/>
    <cellStyle name="Calculation 2 3 20 5" xfId="10750" xr:uid="{00000000-0005-0000-0000-000023290000}"/>
    <cellStyle name="Calculation 2 3 21" xfId="10751" xr:uid="{00000000-0005-0000-0000-000024290000}"/>
    <cellStyle name="Calculation 2 3 21 2" xfId="10752" xr:uid="{00000000-0005-0000-0000-000025290000}"/>
    <cellStyle name="Calculation 2 3 22" xfId="10753" xr:uid="{00000000-0005-0000-0000-000026290000}"/>
    <cellStyle name="Calculation 2 3 22 2" xfId="10754" xr:uid="{00000000-0005-0000-0000-000027290000}"/>
    <cellStyle name="Calculation 2 3 23" xfId="10755" xr:uid="{00000000-0005-0000-0000-000028290000}"/>
    <cellStyle name="Calculation 2 3 3" xfId="10756" xr:uid="{00000000-0005-0000-0000-000029290000}"/>
    <cellStyle name="Calculation 2 3 3 2" xfId="10757" xr:uid="{00000000-0005-0000-0000-00002A290000}"/>
    <cellStyle name="Calculation 2 3 3 2 2" xfId="10758" xr:uid="{00000000-0005-0000-0000-00002B290000}"/>
    <cellStyle name="Calculation 2 3 3 2 3" xfId="10759" xr:uid="{00000000-0005-0000-0000-00002C290000}"/>
    <cellStyle name="Calculation 2 3 3 3" xfId="10760" xr:uid="{00000000-0005-0000-0000-00002D290000}"/>
    <cellStyle name="Calculation 2 3 3 3 2" xfId="10761" xr:uid="{00000000-0005-0000-0000-00002E290000}"/>
    <cellStyle name="Calculation 2 3 3 4" xfId="10762" xr:uid="{00000000-0005-0000-0000-00002F290000}"/>
    <cellStyle name="Calculation 2 3 3 5" xfId="10763" xr:uid="{00000000-0005-0000-0000-000030290000}"/>
    <cellStyle name="Calculation 2 3 4" xfId="10764" xr:uid="{00000000-0005-0000-0000-000031290000}"/>
    <cellStyle name="Calculation 2 3 4 2" xfId="10765" xr:uid="{00000000-0005-0000-0000-000032290000}"/>
    <cellStyle name="Calculation 2 3 4 2 2" xfId="10766" xr:uid="{00000000-0005-0000-0000-000033290000}"/>
    <cellStyle name="Calculation 2 3 4 2 3" xfId="10767" xr:uid="{00000000-0005-0000-0000-000034290000}"/>
    <cellStyle name="Calculation 2 3 4 3" xfId="10768" xr:uid="{00000000-0005-0000-0000-000035290000}"/>
    <cellStyle name="Calculation 2 3 4 3 2" xfId="10769" xr:uid="{00000000-0005-0000-0000-000036290000}"/>
    <cellStyle name="Calculation 2 3 4 4" xfId="10770" xr:uid="{00000000-0005-0000-0000-000037290000}"/>
    <cellStyle name="Calculation 2 3 4 5" xfId="10771" xr:uid="{00000000-0005-0000-0000-000038290000}"/>
    <cellStyle name="Calculation 2 3 5" xfId="10772" xr:uid="{00000000-0005-0000-0000-000039290000}"/>
    <cellStyle name="Calculation 2 3 5 2" xfId="10773" xr:uid="{00000000-0005-0000-0000-00003A290000}"/>
    <cellStyle name="Calculation 2 3 5 2 2" xfId="10774" xr:uid="{00000000-0005-0000-0000-00003B290000}"/>
    <cellStyle name="Calculation 2 3 5 2 3" xfId="10775" xr:uid="{00000000-0005-0000-0000-00003C290000}"/>
    <cellStyle name="Calculation 2 3 5 3" xfId="10776" xr:uid="{00000000-0005-0000-0000-00003D290000}"/>
    <cellStyle name="Calculation 2 3 5 3 2" xfId="10777" xr:uid="{00000000-0005-0000-0000-00003E290000}"/>
    <cellStyle name="Calculation 2 3 5 4" xfId="10778" xr:uid="{00000000-0005-0000-0000-00003F290000}"/>
    <cellStyle name="Calculation 2 3 5 5" xfId="10779" xr:uid="{00000000-0005-0000-0000-000040290000}"/>
    <cellStyle name="Calculation 2 3 6" xfId="10780" xr:uid="{00000000-0005-0000-0000-000041290000}"/>
    <cellStyle name="Calculation 2 3 6 2" xfId="10781" xr:uid="{00000000-0005-0000-0000-000042290000}"/>
    <cellStyle name="Calculation 2 3 6 2 2" xfId="10782" xr:uid="{00000000-0005-0000-0000-000043290000}"/>
    <cellStyle name="Calculation 2 3 6 2 3" xfId="10783" xr:uid="{00000000-0005-0000-0000-000044290000}"/>
    <cellStyle name="Calculation 2 3 6 3" xfId="10784" xr:uid="{00000000-0005-0000-0000-000045290000}"/>
    <cellStyle name="Calculation 2 3 6 3 2" xfId="10785" xr:uid="{00000000-0005-0000-0000-000046290000}"/>
    <cellStyle name="Calculation 2 3 6 4" xfId="10786" xr:uid="{00000000-0005-0000-0000-000047290000}"/>
    <cellStyle name="Calculation 2 3 6 5" xfId="10787" xr:uid="{00000000-0005-0000-0000-000048290000}"/>
    <cellStyle name="Calculation 2 3 7" xfId="10788" xr:uid="{00000000-0005-0000-0000-000049290000}"/>
    <cellStyle name="Calculation 2 3 7 2" xfId="10789" xr:uid="{00000000-0005-0000-0000-00004A290000}"/>
    <cellStyle name="Calculation 2 3 7 2 2" xfId="10790" xr:uid="{00000000-0005-0000-0000-00004B290000}"/>
    <cellStyle name="Calculation 2 3 7 2 3" xfId="10791" xr:uid="{00000000-0005-0000-0000-00004C290000}"/>
    <cellStyle name="Calculation 2 3 7 3" xfId="10792" xr:uid="{00000000-0005-0000-0000-00004D290000}"/>
    <cellStyle name="Calculation 2 3 7 3 2" xfId="10793" xr:uid="{00000000-0005-0000-0000-00004E290000}"/>
    <cellStyle name="Calculation 2 3 7 4" xfId="10794" xr:uid="{00000000-0005-0000-0000-00004F290000}"/>
    <cellStyle name="Calculation 2 3 7 5" xfId="10795" xr:uid="{00000000-0005-0000-0000-000050290000}"/>
    <cellStyle name="Calculation 2 3 8" xfId="10796" xr:uid="{00000000-0005-0000-0000-000051290000}"/>
    <cellStyle name="Calculation 2 3 8 2" xfId="10797" xr:uid="{00000000-0005-0000-0000-000052290000}"/>
    <cellStyle name="Calculation 2 3 8 2 2" xfId="10798" xr:uid="{00000000-0005-0000-0000-000053290000}"/>
    <cellStyle name="Calculation 2 3 8 2 3" xfId="10799" xr:uid="{00000000-0005-0000-0000-000054290000}"/>
    <cellStyle name="Calculation 2 3 8 3" xfId="10800" xr:uid="{00000000-0005-0000-0000-000055290000}"/>
    <cellStyle name="Calculation 2 3 8 3 2" xfId="10801" xr:uid="{00000000-0005-0000-0000-000056290000}"/>
    <cellStyle name="Calculation 2 3 8 4" xfId="10802" xr:uid="{00000000-0005-0000-0000-000057290000}"/>
    <cellStyle name="Calculation 2 3 8 5" xfId="10803" xr:uid="{00000000-0005-0000-0000-000058290000}"/>
    <cellStyle name="Calculation 2 3 9" xfId="10804" xr:uid="{00000000-0005-0000-0000-000059290000}"/>
    <cellStyle name="Calculation 2 3 9 2" xfId="10805" xr:uid="{00000000-0005-0000-0000-00005A290000}"/>
    <cellStyle name="Calculation 2 3 9 2 2" xfId="10806" xr:uid="{00000000-0005-0000-0000-00005B290000}"/>
    <cellStyle name="Calculation 2 3 9 2 3" xfId="10807" xr:uid="{00000000-0005-0000-0000-00005C290000}"/>
    <cellStyle name="Calculation 2 3 9 3" xfId="10808" xr:uid="{00000000-0005-0000-0000-00005D290000}"/>
    <cellStyle name="Calculation 2 3 9 3 2" xfId="10809" xr:uid="{00000000-0005-0000-0000-00005E290000}"/>
    <cellStyle name="Calculation 2 3 9 4" xfId="10810" xr:uid="{00000000-0005-0000-0000-00005F290000}"/>
    <cellStyle name="Calculation 2 3 9 5" xfId="10811" xr:uid="{00000000-0005-0000-0000-000060290000}"/>
    <cellStyle name="Calculation 2 30" xfId="10812" xr:uid="{00000000-0005-0000-0000-000061290000}"/>
    <cellStyle name="Calculation 2 31" xfId="10813" xr:uid="{00000000-0005-0000-0000-000062290000}"/>
    <cellStyle name="Calculation 2 32" xfId="10814" xr:uid="{00000000-0005-0000-0000-000063290000}"/>
    <cellStyle name="Calculation 2 33" xfId="10815" xr:uid="{00000000-0005-0000-0000-000064290000}"/>
    <cellStyle name="Calculation 2 34" xfId="10816" xr:uid="{00000000-0005-0000-0000-000065290000}"/>
    <cellStyle name="Calculation 2 35" xfId="10817" xr:uid="{00000000-0005-0000-0000-000066290000}"/>
    <cellStyle name="Calculation 2 36" xfId="10818" xr:uid="{00000000-0005-0000-0000-000067290000}"/>
    <cellStyle name="Calculation 2 37" xfId="10819" xr:uid="{00000000-0005-0000-0000-000068290000}"/>
    <cellStyle name="Calculation 2 38" xfId="10820" xr:uid="{00000000-0005-0000-0000-000069290000}"/>
    <cellStyle name="Calculation 2 39" xfId="10821" xr:uid="{00000000-0005-0000-0000-00006A290000}"/>
    <cellStyle name="Calculation 2 4" xfId="10822" xr:uid="{00000000-0005-0000-0000-00006B290000}"/>
    <cellStyle name="Calculation 2 4 10" xfId="10823" xr:uid="{00000000-0005-0000-0000-00006C290000}"/>
    <cellStyle name="Calculation 2 4 10 2" xfId="10824" xr:uid="{00000000-0005-0000-0000-00006D290000}"/>
    <cellStyle name="Calculation 2 4 10 2 2" xfId="10825" xr:uid="{00000000-0005-0000-0000-00006E290000}"/>
    <cellStyle name="Calculation 2 4 10 2 3" xfId="10826" xr:uid="{00000000-0005-0000-0000-00006F290000}"/>
    <cellStyle name="Calculation 2 4 10 3" xfId="10827" xr:uid="{00000000-0005-0000-0000-000070290000}"/>
    <cellStyle name="Calculation 2 4 10 3 2" xfId="10828" xr:uid="{00000000-0005-0000-0000-000071290000}"/>
    <cellStyle name="Calculation 2 4 10 4" xfId="10829" xr:uid="{00000000-0005-0000-0000-000072290000}"/>
    <cellStyle name="Calculation 2 4 10 5" xfId="10830" xr:uid="{00000000-0005-0000-0000-000073290000}"/>
    <cellStyle name="Calculation 2 4 11" xfId="10831" xr:uid="{00000000-0005-0000-0000-000074290000}"/>
    <cellStyle name="Calculation 2 4 11 2" xfId="10832" xr:uid="{00000000-0005-0000-0000-000075290000}"/>
    <cellStyle name="Calculation 2 4 11 2 2" xfId="10833" xr:uid="{00000000-0005-0000-0000-000076290000}"/>
    <cellStyle name="Calculation 2 4 11 2 3" xfId="10834" xr:uid="{00000000-0005-0000-0000-000077290000}"/>
    <cellStyle name="Calculation 2 4 11 3" xfId="10835" xr:uid="{00000000-0005-0000-0000-000078290000}"/>
    <cellStyle name="Calculation 2 4 11 3 2" xfId="10836" xr:uid="{00000000-0005-0000-0000-000079290000}"/>
    <cellStyle name="Calculation 2 4 11 4" xfId="10837" xr:uid="{00000000-0005-0000-0000-00007A290000}"/>
    <cellStyle name="Calculation 2 4 11 5" xfId="10838" xr:uid="{00000000-0005-0000-0000-00007B290000}"/>
    <cellStyle name="Calculation 2 4 12" xfId="10839" xr:uid="{00000000-0005-0000-0000-00007C290000}"/>
    <cellStyle name="Calculation 2 4 12 2" xfId="10840" xr:uid="{00000000-0005-0000-0000-00007D290000}"/>
    <cellStyle name="Calculation 2 4 12 2 2" xfId="10841" xr:uid="{00000000-0005-0000-0000-00007E290000}"/>
    <cellStyle name="Calculation 2 4 12 2 3" xfId="10842" xr:uid="{00000000-0005-0000-0000-00007F290000}"/>
    <cellStyle name="Calculation 2 4 12 3" xfId="10843" xr:uid="{00000000-0005-0000-0000-000080290000}"/>
    <cellStyle name="Calculation 2 4 12 3 2" xfId="10844" xr:uid="{00000000-0005-0000-0000-000081290000}"/>
    <cellStyle name="Calculation 2 4 12 4" xfId="10845" xr:uid="{00000000-0005-0000-0000-000082290000}"/>
    <cellStyle name="Calculation 2 4 12 5" xfId="10846" xr:uid="{00000000-0005-0000-0000-000083290000}"/>
    <cellStyle name="Calculation 2 4 13" xfId="10847" xr:uid="{00000000-0005-0000-0000-000084290000}"/>
    <cellStyle name="Calculation 2 4 13 2" xfId="10848" xr:uid="{00000000-0005-0000-0000-000085290000}"/>
    <cellStyle name="Calculation 2 4 13 2 2" xfId="10849" xr:uid="{00000000-0005-0000-0000-000086290000}"/>
    <cellStyle name="Calculation 2 4 13 2 3" xfId="10850" xr:uid="{00000000-0005-0000-0000-000087290000}"/>
    <cellStyle name="Calculation 2 4 13 3" xfId="10851" xr:uid="{00000000-0005-0000-0000-000088290000}"/>
    <cellStyle name="Calculation 2 4 13 3 2" xfId="10852" xr:uid="{00000000-0005-0000-0000-000089290000}"/>
    <cellStyle name="Calculation 2 4 13 4" xfId="10853" xr:uid="{00000000-0005-0000-0000-00008A290000}"/>
    <cellStyle name="Calculation 2 4 13 5" xfId="10854" xr:uid="{00000000-0005-0000-0000-00008B290000}"/>
    <cellStyle name="Calculation 2 4 14" xfId="10855" xr:uid="{00000000-0005-0000-0000-00008C290000}"/>
    <cellStyle name="Calculation 2 4 14 2" xfId="10856" xr:uid="{00000000-0005-0000-0000-00008D290000}"/>
    <cellStyle name="Calculation 2 4 14 2 2" xfId="10857" xr:uid="{00000000-0005-0000-0000-00008E290000}"/>
    <cellStyle name="Calculation 2 4 14 2 3" xfId="10858" xr:uid="{00000000-0005-0000-0000-00008F290000}"/>
    <cellStyle name="Calculation 2 4 14 3" xfId="10859" xr:uid="{00000000-0005-0000-0000-000090290000}"/>
    <cellStyle name="Calculation 2 4 14 3 2" xfId="10860" xr:uid="{00000000-0005-0000-0000-000091290000}"/>
    <cellStyle name="Calculation 2 4 14 4" xfId="10861" xr:uid="{00000000-0005-0000-0000-000092290000}"/>
    <cellStyle name="Calculation 2 4 14 5" xfId="10862" xr:uid="{00000000-0005-0000-0000-000093290000}"/>
    <cellStyle name="Calculation 2 4 15" xfId="10863" xr:uid="{00000000-0005-0000-0000-000094290000}"/>
    <cellStyle name="Calculation 2 4 15 2" xfId="10864" xr:uid="{00000000-0005-0000-0000-000095290000}"/>
    <cellStyle name="Calculation 2 4 15 2 2" xfId="10865" xr:uid="{00000000-0005-0000-0000-000096290000}"/>
    <cellStyle name="Calculation 2 4 15 2 3" xfId="10866" xr:uid="{00000000-0005-0000-0000-000097290000}"/>
    <cellStyle name="Calculation 2 4 15 3" xfId="10867" xr:uid="{00000000-0005-0000-0000-000098290000}"/>
    <cellStyle name="Calculation 2 4 15 3 2" xfId="10868" xr:uid="{00000000-0005-0000-0000-000099290000}"/>
    <cellStyle name="Calculation 2 4 15 4" xfId="10869" xr:uid="{00000000-0005-0000-0000-00009A290000}"/>
    <cellStyle name="Calculation 2 4 15 5" xfId="10870" xr:uid="{00000000-0005-0000-0000-00009B290000}"/>
    <cellStyle name="Calculation 2 4 16" xfId="10871" xr:uid="{00000000-0005-0000-0000-00009C290000}"/>
    <cellStyle name="Calculation 2 4 16 2" xfId="10872" xr:uid="{00000000-0005-0000-0000-00009D290000}"/>
    <cellStyle name="Calculation 2 4 16 2 2" xfId="10873" xr:uid="{00000000-0005-0000-0000-00009E290000}"/>
    <cellStyle name="Calculation 2 4 16 2 3" xfId="10874" xr:uid="{00000000-0005-0000-0000-00009F290000}"/>
    <cellStyle name="Calculation 2 4 16 3" xfId="10875" xr:uid="{00000000-0005-0000-0000-0000A0290000}"/>
    <cellStyle name="Calculation 2 4 16 3 2" xfId="10876" xr:uid="{00000000-0005-0000-0000-0000A1290000}"/>
    <cellStyle name="Calculation 2 4 16 4" xfId="10877" xr:uid="{00000000-0005-0000-0000-0000A2290000}"/>
    <cellStyle name="Calculation 2 4 16 5" xfId="10878" xr:uid="{00000000-0005-0000-0000-0000A3290000}"/>
    <cellStyle name="Calculation 2 4 17" xfId="10879" xr:uid="{00000000-0005-0000-0000-0000A4290000}"/>
    <cellStyle name="Calculation 2 4 17 2" xfId="10880" xr:uid="{00000000-0005-0000-0000-0000A5290000}"/>
    <cellStyle name="Calculation 2 4 17 2 2" xfId="10881" xr:uid="{00000000-0005-0000-0000-0000A6290000}"/>
    <cellStyle name="Calculation 2 4 17 2 3" xfId="10882" xr:uid="{00000000-0005-0000-0000-0000A7290000}"/>
    <cellStyle name="Calculation 2 4 17 3" xfId="10883" xr:uid="{00000000-0005-0000-0000-0000A8290000}"/>
    <cellStyle name="Calculation 2 4 17 3 2" xfId="10884" xr:uid="{00000000-0005-0000-0000-0000A9290000}"/>
    <cellStyle name="Calculation 2 4 17 4" xfId="10885" xr:uid="{00000000-0005-0000-0000-0000AA290000}"/>
    <cellStyle name="Calculation 2 4 17 5" xfId="10886" xr:uid="{00000000-0005-0000-0000-0000AB290000}"/>
    <cellStyle name="Calculation 2 4 18" xfId="10887" xr:uid="{00000000-0005-0000-0000-0000AC290000}"/>
    <cellStyle name="Calculation 2 4 18 2" xfId="10888" xr:uid="{00000000-0005-0000-0000-0000AD290000}"/>
    <cellStyle name="Calculation 2 4 18 2 2" xfId="10889" xr:uid="{00000000-0005-0000-0000-0000AE290000}"/>
    <cellStyle name="Calculation 2 4 18 2 3" xfId="10890" xr:uid="{00000000-0005-0000-0000-0000AF290000}"/>
    <cellStyle name="Calculation 2 4 18 3" xfId="10891" xr:uid="{00000000-0005-0000-0000-0000B0290000}"/>
    <cellStyle name="Calculation 2 4 18 3 2" xfId="10892" xr:uid="{00000000-0005-0000-0000-0000B1290000}"/>
    <cellStyle name="Calculation 2 4 18 4" xfId="10893" xr:uid="{00000000-0005-0000-0000-0000B2290000}"/>
    <cellStyle name="Calculation 2 4 18 5" xfId="10894" xr:uid="{00000000-0005-0000-0000-0000B3290000}"/>
    <cellStyle name="Calculation 2 4 19" xfId="10895" xr:uid="{00000000-0005-0000-0000-0000B4290000}"/>
    <cellStyle name="Calculation 2 4 19 2" xfId="10896" xr:uid="{00000000-0005-0000-0000-0000B5290000}"/>
    <cellStyle name="Calculation 2 4 19 2 2" xfId="10897" xr:uid="{00000000-0005-0000-0000-0000B6290000}"/>
    <cellStyle name="Calculation 2 4 19 2 3" xfId="10898" xr:uid="{00000000-0005-0000-0000-0000B7290000}"/>
    <cellStyle name="Calculation 2 4 19 3" xfId="10899" xr:uid="{00000000-0005-0000-0000-0000B8290000}"/>
    <cellStyle name="Calculation 2 4 19 3 2" xfId="10900" xr:uid="{00000000-0005-0000-0000-0000B9290000}"/>
    <cellStyle name="Calculation 2 4 19 4" xfId="10901" xr:uid="{00000000-0005-0000-0000-0000BA290000}"/>
    <cellStyle name="Calculation 2 4 19 5" xfId="10902" xr:uid="{00000000-0005-0000-0000-0000BB290000}"/>
    <cellStyle name="Calculation 2 4 2" xfId="10903" xr:uid="{00000000-0005-0000-0000-0000BC290000}"/>
    <cellStyle name="Calculation 2 4 2 2" xfId="10904" xr:uid="{00000000-0005-0000-0000-0000BD290000}"/>
    <cellStyle name="Calculation 2 4 2 2 2" xfId="10905" xr:uid="{00000000-0005-0000-0000-0000BE290000}"/>
    <cellStyle name="Calculation 2 4 2 2 3" xfId="10906" xr:uid="{00000000-0005-0000-0000-0000BF290000}"/>
    <cellStyle name="Calculation 2 4 2 3" xfId="10907" xr:uid="{00000000-0005-0000-0000-0000C0290000}"/>
    <cellStyle name="Calculation 2 4 2 3 2" xfId="10908" xr:uid="{00000000-0005-0000-0000-0000C1290000}"/>
    <cellStyle name="Calculation 2 4 2 4" xfId="10909" xr:uid="{00000000-0005-0000-0000-0000C2290000}"/>
    <cellStyle name="Calculation 2 4 2 5" xfId="10910" xr:uid="{00000000-0005-0000-0000-0000C3290000}"/>
    <cellStyle name="Calculation 2 4 20" xfId="10911" xr:uid="{00000000-0005-0000-0000-0000C4290000}"/>
    <cellStyle name="Calculation 2 4 20 2" xfId="10912" xr:uid="{00000000-0005-0000-0000-0000C5290000}"/>
    <cellStyle name="Calculation 2 4 20 2 2" xfId="10913" xr:uid="{00000000-0005-0000-0000-0000C6290000}"/>
    <cellStyle name="Calculation 2 4 20 2 3" xfId="10914" xr:uid="{00000000-0005-0000-0000-0000C7290000}"/>
    <cellStyle name="Calculation 2 4 20 3" xfId="10915" xr:uid="{00000000-0005-0000-0000-0000C8290000}"/>
    <cellStyle name="Calculation 2 4 20 4" xfId="10916" xr:uid="{00000000-0005-0000-0000-0000C9290000}"/>
    <cellStyle name="Calculation 2 4 20 5" xfId="10917" xr:uid="{00000000-0005-0000-0000-0000CA290000}"/>
    <cellStyle name="Calculation 2 4 21" xfId="10918" xr:uid="{00000000-0005-0000-0000-0000CB290000}"/>
    <cellStyle name="Calculation 2 4 21 2" xfId="10919" xr:uid="{00000000-0005-0000-0000-0000CC290000}"/>
    <cellStyle name="Calculation 2 4 22" xfId="10920" xr:uid="{00000000-0005-0000-0000-0000CD290000}"/>
    <cellStyle name="Calculation 2 4 22 2" xfId="10921" xr:uid="{00000000-0005-0000-0000-0000CE290000}"/>
    <cellStyle name="Calculation 2 4 23" xfId="10922" xr:uid="{00000000-0005-0000-0000-0000CF290000}"/>
    <cellStyle name="Calculation 2 4 3" xfId="10923" xr:uid="{00000000-0005-0000-0000-0000D0290000}"/>
    <cellStyle name="Calculation 2 4 3 2" xfId="10924" xr:uid="{00000000-0005-0000-0000-0000D1290000}"/>
    <cellStyle name="Calculation 2 4 3 2 2" xfId="10925" xr:uid="{00000000-0005-0000-0000-0000D2290000}"/>
    <cellStyle name="Calculation 2 4 3 2 3" xfId="10926" xr:uid="{00000000-0005-0000-0000-0000D3290000}"/>
    <cellStyle name="Calculation 2 4 3 3" xfId="10927" xr:uid="{00000000-0005-0000-0000-0000D4290000}"/>
    <cellStyle name="Calculation 2 4 3 3 2" xfId="10928" xr:uid="{00000000-0005-0000-0000-0000D5290000}"/>
    <cellStyle name="Calculation 2 4 3 4" xfId="10929" xr:uid="{00000000-0005-0000-0000-0000D6290000}"/>
    <cellStyle name="Calculation 2 4 3 5" xfId="10930" xr:uid="{00000000-0005-0000-0000-0000D7290000}"/>
    <cellStyle name="Calculation 2 4 4" xfId="10931" xr:uid="{00000000-0005-0000-0000-0000D8290000}"/>
    <cellStyle name="Calculation 2 4 4 2" xfId="10932" xr:uid="{00000000-0005-0000-0000-0000D9290000}"/>
    <cellStyle name="Calculation 2 4 4 2 2" xfId="10933" xr:uid="{00000000-0005-0000-0000-0000DA290000}"/>
    <cellStyle name="Calculation 2 4 4 2 3" xfId="10934" xr:uid="{00000000-0005-0000-0000-0000DB290000}"/>
    <cellStyle name="Calculation 2 4 4 3" xfId="10935" xr:uid="{00000000-0005-0000-0000-0000DC290000}"/>
    <cellStyle name="Calculation 2 4 4 3 2" xfId="10936" xr:uid="{00000000-0005-0000-0000-0000DD290000}"/>
    <cellStyle name="Calculation 2 4 4 4" xfId="10937" xr:uid="{00000000-0005-0000-0000-0000DE290000}"/>
    <cellStyle name="Calculation 2 4 4 5" xfId="10938" xr:uid="{00000000-0005-0000-0000-0000DF290000}"/>
    <cellStyle name="Calculation 2 4 5" xfId="10939" xr:uid="{00000000-0005-0000-0000-0000E0290000}"/>
    <cellStyle name="Calculation 2 4 5 2" xfId="10940" xr:uid="{00000000-0005-0000-0000-0000E1290000}"/>
    <cellStyle name="Calculation 2 4 5 2 2" xfId="10941" xr:uid="{00000000-0005-0000-0000-0000E2290000}"/>
    <cellStyle name="Calculation 2 4 5 2 3" xfId="10942" xr:uid="{00000000-0005-0000-0000-0000E3290000}"/>
    <cellStyle name="Calculation 2 4 5 3" xfId="10943" xr:uid="{00000000-0005-0000-0000-0000E4290000}"/>
    <cellStyle name="Calculation 2 4 5 3 2" xfId="10944" xr:uid="{00000000-0005-0000-0000-0000E5290000}"/>
    <cellStyle name="Calculation 2 4 5 4" xfId="10945" xr:uid="{00000000-0005-0000-0000-0000E6290000}"/>
    <cellStyle name="Calculation 2 4 5 5" xfId="10946" xr:uid="{00000000-0005-0000-0000-0000E7290000}"/>
    <cellStyle name="Calculation 2 4 6" xfId="10947" xr:uid="{00000000-0005-0000-0000-0000E8290000}"/>
    <cellStyle name="Calculation 2 4 6 2" xfId="10948" xr:uid="{00000000-0005-0000-0000-0000E9290000}"/>
    <cellStyle name="Calculation 2 4 6 2 2" xfId="10949" xr:uid="{00000000-0005-0000-0000-0000EA290000}"/>
    <cellStyle name="Calculation 2 4 6 2 3" xfId="10950" xr:uid="{00000000-0005-0000-0000-0000EB290000}"/>
    <cellStyle name="Calculation 2 4 6 3" xfId="10951" xr:uid="{00000000-0005-0000-0000-0000EC290000}"/>
    <cellStyle name="Calculation 2 4 6 3 2" xfId="10952" xr:uid="{00000000-0005-0000-0000-0000ED290000}"/>
    <cellStyle name="Calculation 2 4 6 4" xfId="10953" xr:uid="{00000000-0005-0000-0000-0000EE290000}"/>
    <cellStyle name="Calculation 2 4 6 5" xfId="10954" xr:uid="{00000000-0005-0000-0000-0000EF290000}"/>
    <cellStyle name="Calculation 2 4 7" xfId="10955" xr:uid="{00000000-0005-0000-0000-0000F0290000}"/>
    <cellStyle name="Calculation 2 4 7 2" xfId="10956" xr:uid="{00000000-0005-0000-0000-0000F1290000}"/>
    <cellStyle name="Calculation 2 4 7 2 2" xfId="10957" xr:uid="{00000000-0005-0000-0000-0000F2290000}"/>
    <cellStyle name="Calculation 2 4 7 2 3" xfId="10958" xr:uid="{00000000-0005-0000-0000-0000F3290000}"/>
    <cellStyle name="Calculation 2 4 7 3" xfId="10959" xr:uid="{00000000-0005-0000-0000-0000F4290000}"/>
    <cellStyle name="Calculation 2 4 7 3 2" xfId="10960" xr:uid="{00000000-0005-0000-0000-0000F5290000}"/>
    <cellStyle name="Calculation 2 4 7 4" xfId="10961" xr:uid="{00000000-0005-0000-0000-0000F6290000}"/>
    <cellStyle name="Calculation 2 4 7 5" xfId="10962" xr:uid="{00000000-0005-0000-0000-0000F7290000}"/>
    <cellStyle name="Calculation 2 4 8" xfId="10963" xr:uid="{00000000-0005-0000-0000-0000F8290000}"/>
    <cellStyle name="Calculation 2 4 8 2" xfId="10964" xr:uid="{00000000-0005-0000-0000-0000F9290000}"/>
    <cellStyle name="Calculation 2 4 8 2 2" xfId="10965" xr:uid="{00000000-0005-0000-0000-0000FA290000}"/>
    <cellStyle name="Calculation 2 4 8 2 3" xfId="10966" xr:uid="{00000000-0005-0000-0000-0000FB290000}"/>
    <cellStyle name="Calculation 2 4 8 3" xfId="10967" xr:uid="{00000000-0005-0000-0000-0000FC290000}"/>
    <cellStyle name="Calculation 2 4 8 3 2" xfId="10968" xr:uid="{00000000-0005-0000-0000-0000FD290000}"/>
    <cellStyle name="Calculation 2 4 8 4" xfId="10969" xr:uid="{00000000-0005-0000-0000-0000FE290000}"/>
    <cellStyle name="Calculation 2 4 8 5" xfId="10970" xr:uid="{00000000-0005-0000-0000-0000FF290000}"/>
    <cellStyle name="Calculation 2 4 9" xfId="10971" xr:uid="{00000000-0005-0000-0000-0000002A0000}"/>
    <cellStyle name="Calculation 2 4 9 2" xfId="10972" xr:uid="{00000000-0005-0000-0000-0000012A0000}"/>
    <cellStyle name="Calculation 2 4 9 2 2" xfId="10973" xr:uid="{00000000-0005-0000-0000-0000022A0000}"/>
    <cellStyle name="Calculation 2 4 9 2 3" xfId="10974" xr:uid="{00000000-0005-0000-0000-0000032A0000}"/>
    <cellStyle name="Calculation 2 4 9 3" xfId="10975" xr:uid="{00000000-0005-0000-0000-0000042A0000}"/>
    <cellStyle name="Calculation 2 4 9 3 2" xfId="10976" xr:uid="{00000000-0005-0000-0000-0000052A0000}"/>
    <cellStyle name="Calculation 2 4 9 4" xfId="10977" xr:uid="{00000000-0005-0000-0000-0000062A0000}"/>
    <cellStyle name="Calculation 2 4 9 5" xfId="10978" xr:uid="{00000000-0005-0000-0000-0000072A0000}"/>
    <cellStyle name="Calculation 2 40" xfId="10979" xr:uid="{00000000-0005-0000-0000-0000082A0000}"/>
    <cellStyle name="Calculation 2 41" xfId="10980" xr:uid="{00000000-0005-0000-0000-0000092A0000}"/>
    <cellStyle name="Calculation 2 42" xfId="10981" xr:uid="{00000000-0005-0000-0000-00000A2A0000}"/>
    <cellStyle name="Calculation 2 43" xfId="10982" xr:uid="{00000000-0005-0000-0000-00000B2A0000}"/>
    <cellStyle name="Calculation 2 44" xfId="10983" xr:uid="{00000000-0005-0000-0000-00000C2A0000}"/>
    <cellStyle name="Calculation 2 45" xfId="55597" xr:uid="{00000000-0005-0000-0000-00000D2A0000}"/>
    <cellStyle name="Calculation 2 5" xfId="10984" xr:uid="{00000000-0005-0000-0000-00000E2A0000}"/>
    <cellStyle name="Calculation 2 5 10" xfId="10985" xr:uid="{00000000-0005-0000-0000-00000F2A0000}"/>
    <cellStyle name="Calculation 2 5 10 2" xfId="10986" xr:uid="{00000000-0005-0000-0000-0000102A0000}"/>
    <cellStyle name="Calculation 2 5 10 2 2" xfId="10987" xr:uid="{00000000-0005-0000-0000-0000112A0000}"/>
    <cellStyle name="Calculation 2 5 10 2 3" xfId="10988" xr:uid="{00000000-0005-0000-0000-0000122A0000}"/>
    <cellStyle name="Calculation 2 5 10 3" xfId="10989" xr:uid="{00000000-0005-0000-0000-0000132A0000}"/>
    <cellStyle name="Calculation 2 5 10 3 2" xfId="10990" xr:uid="{00000000-0005-0000-0000-0000142A0000}"/>
    <cellStyle name="Calculation 2 5 10 4" xfId="10991" xr:uid="{00000000-0005-0000-0000-0000152A0000}"/>
    <cellStyle name="Calculation 2 5 10 5" xfId="10992" xr:uid="{00000000-0005-0000-0000-0000162A0000}"/>
    <cellStyle name="Calculation 2 5 11" xfId="10993" xr:uid="{00000000-0005-0000-0000-0000172A0000}"/>
    <cellStyle name="Calculation 2 5 11 2" xfId="10994" xr:uid="{00000000-0005-0000-0000-0000182A0000}"/>
    <cellStyle name="Calculation 2 5 11 2 2" xfId="10995" xr:uid="{00000000-0005-0000-0000-0000192A0000}"/>
    <cellStyle name="Calculation 2 5 11 2 3" xfId="10996" xr:uid="{00000000-0005-0000-0000-00001A2A0000}"/>
    <cellStyle name="Calculation 2 5 11 3" xfId="10997" xr:uid="{00000000-0005-0000-0000-00001B2A0000}"/>
    <cellStyle name="Calculation 2 5 11 3 2" xfId="10998" xr:uid="{00000000-0005-0000-0000-00001C2A0000}"/>
    <cellStyle name="Calculation 2 5 11 4" xfId="10999" xr:uid="{00000000-0005-0000-0000-00001D2A0000}"/>
    <cellStyle name="Calculation 2 5 11 5" xfId="11000" xr:uid="{00000000-0005-0000-0000-00001E2A0000}"/>
    <cellStyle name="Calculation 2 5 12" xfId="11001" xr:uid="{00000000-0005-0000-0000-00001F2A0000}"/>
    <cellStyle name="Calculation 2 5 12 2" xfId="11002" xr:uid="{00000000-0005-0000-0000-0000202A0000}"/>
    <cellStyle name="Calculation 2 5 12 2 2" xfId="11003" xr:uid="{00000000-0005-0000-0000-0000212A0000}"/>
    <cellStyle name="Calculation 2 5 12 2 3" xfId="11004" xr:uid="{00000000-0005-0000-0000-0000222A0000}"/>
    <cellStyle name="Calculation 2 5 12 3" xfId="11005" xr:uid="{00000000-0005-0000-0000-0000232A0000}"/>
    <cellStyle name="Calculation 2 5 12 3 2" xfId="11006" xr:uid="{00000000-0005-0000-0000-0000242A0000}"/>
    <cellStyle name="Calculation 2 5 12 4" xfId="11007" xr:uid="{00000000-0005-0000-0000-0000252A0000}"/>
    <cellStyle name="Calculation 2 5 12 5" xfId="11008" xr:uid="{00000000-0005-0000-0000-0000262A0000}"/>
    <cellStyle name="Calculation 2 5 13" xfId="11009" xr:uid="{00000000-0005-0000-0000-0000272A0000}"/>
    <cellStyle name="Calculation 2 5 13 2" xfId="11010" xr:uid="{00000000-0005-0000-0000-0000282A0000}"/>
    <cellStyle name="Calculation 2 5 13 2 2" xfId="11011" xr:uid="{00000000-0005-0000-0000-0000292A0000}"/>
    <cellStyle name="Calculation 2 5 13 2 3" xfId="11012" xr:uid="{00000000-0005-0000-0000-00002A2A0000}"/>
    <cellStyle name="Calculation 2 5 13 3" xfId="11013" xr:uid="{00000000-0005-0000-0000-00002B2A0000}"/>
    <cellStyle name="Calculation 2 5 13 3 2" xfId="11014" xr:uid="{00000000-0005-0000-0000-00002C2A0000}"/>
    <cellStyle name="Calculation 2 5 13 4" xfId="11015" xr:uid="{00000000-0005-0000-0000-00002D2A0000}"/>
    <cellStyle name="Calculation 2 5 13 5" xfId="11016" xr:uid="{00000000-0005-0000-0000-00002E2A0000}"/>
    <cellStyle name="Calculation 2 5 14" xfId="11017" xr:uid="{00000000-0005-0000-0000-00002F2A0000}"/>
    <cellStyle name="Calculation 2 5 14 2" xfId="11018" xr:uid="{00000000-0005-0000-0000-0000302A0000}"/>
    <cellStyle name="Calculation 2 5 14 2 2" xfId="11019" xr:uid="{00000000-0005-0000-0000-0000312A0000}"/>
    <cellStyle name="Calculation 2 5 14 2 3" xfId="11020" xr:uid="{00000000-0005-0000-0000-0000322A0000}"/>
    <cellStyle name="Calculation 2 5 14 3" xfId="11021" xr:uid="{00000000-0005-0000-0000-0000332A0000}"/>
    <cellStyle name="Calculation 2 5 14 3 2" xfId="11022" xr:uid="{00000000-0005-0000-0000-0000342A0000}"/>
    <cellStyle name="Calculation 2 5 14 4" xfId="11023" xr:uid="{00000000-0005-0000-0000-0000352A0000}"/>
    <cellStyle name="Calculation 2 5 14 5" xfId="11024" xr:uid="{00000000-0005-0000-0000-0000362A0000}"/>
    <cellStyle name="Calculation 2 5 15" xfId="11025" xr:uid="{00000000-0005-0000-0000-0000372A0000}"/>
    <cellStyle name="Calculation 2 5 15 2" xfId="11026" xr:uid="{00000000-0005-0000-0000-0000382A0000}"/>
    <cellStyle name="Calculation 2 5 15 2 2" xfId="11027" xr:uid="{00000000-0005-0000-0000-0000392A0000}"/>
    <cellStyle name="Calculation 2 5 15 2 3" xfId="11028" xr:uid="{00000000-0005-0000-0000-00003A2A0000}"/>
    <cellStyle name="Calculation 2 5 15 3" xfId="11029" xr:uid="{00000000-0005-0000-0000-00003B2A0000}"/>
    <cellStyle name="Calculation 2 5 15 3 2" xfId="11030" xr:uid="{00000000-0005-0000-0000-00003C2A0000}"/>
    <cellStyle name="Calculation 2 5 15 4" xfId="11031" xr:uid="{00000000-0005-0000-0000-00003D2A0000}"/>
    <cellStyle name="Calculation 2 5 15 5" xfId="11032" xr:uid="{00000000-0005-0000-0000-00003E2A0000}"/>
    <cellStyle name="Calculation 2 5 16" xfId="11033" xr:uid="{00000000-0005-0000-0000-00003F2A0000}"/>
    <cellStyle name="Calculation 2 5 16 2" xfId="11034" xr:uid="{00000000-0005-0000-0000-0000402A0000}"/>
    <cellStyle name="Calculation 2 5 16 2 2" xfId="11035" xr:uid="{00000000-0005-0000-0000-0000412A0000}"/>
    <cellStyle name="Calculation 2 5 16 2 3" xfId="11036" xr:uid="{00000000-0005-0000-0000-0000422A0000}"/>
    <cellStyle name="Calculation 2 5 16 3" xfId="11037" xr:uid="{00000000-0005-0000-0000-0000432A0000}"/>
    <cellStyle name="Calculation 2 5 16 3 2" xfId="11038" xr:uid="{00000000-0005-0000-0000-0000442A0000}"/>
    <cellStyle name="Calculation 2 5 16 4" xfId="11039" xr:uid="{00000000-0005-0000-0000-0000452A0000}"/>
    <cellStyle name="Calculation 2 5 16 5" xfId="11040" xr:uid="{00000000-0005-0000-0000-0000462A0000}"/>
    <cellStyle name="Calculation 2 5 17" xfId="11041" xr:uid="{00000000-0005-0000-0000-0000472A0000}"/>
    <cellStyle name="Calculation 2 5 17 2" xfId="11042" xr:uid="{00000000-0005-0000-0000-0000482A0000}"/>
    <cellStyle name="Calculation 2 5 17 2 2" xfId="11043" xr:uid="{00000000-0005-0000-0000-0000492A0000}"/>
    <cellStyle name="Calculation 2 5 17 2 3" xfId="11044" xr:uid="{00000000-0005-0000-0000-00004A2A0000}"/>
    <cellStyle name="Calculation 2 5 17 3" xfId="11045" xr:uid="{00000000-0005-0000-0000-00004B2A0000}"/>
    <cellStyle name="Calculation 2 5 17 3 2" xfId="11046" xr:uid="{00000000-0005-0000-0000-00004C2A0000}"/>
    <cellStyle name="Calculation 2 5 17 4" xfId="11047" xr:uid="{00000000-0005-0000-0000-00004D2A0000}"/>
    <cellStyle name="Calculation 2 5 17 5" xfId="11048" xr:uid="{00000000-0005-0000-0000-00004E2A0000}"/>
    <cellStyle name="Calculation 2 5 18" xfId="11049" xr:uid="{00000000-0005-0000-0000-00004F2A0000}"/>
    <cellStyle name="Calculation 2 5 18 2" xfId="11050" xr:uid="{00000000-0005-0000-0000-0000502A0000}"/>
    <cellStyle name="Calculation 2 5 18 2 2" xfId="11051" xr:uid="{00000000-0005-0000-0000-0000512A0000}"/>
    <cellStyle name="Calculation 2 5 18 2 3" xfId="11052" xr:uid="{00000000-0005-0000-0000-0000522A0000}"/>
    <cellStyle name="Calculation 2 5 18 3" xfId="11053" xr:uid="{00000000-0005-0000-0000-0000532A0000}"/>
    <cellStyle name="Calculation 2 5 18 3 2" xfId="11054" xr:uid="{00000000-0005-0000-0000-0000542A0000}"/>
    <cellStyle name="Calculation 2 5 18 4" xfId="11055" xr:uid="{00000000-0005-0000-0000-0000552A0000}"/>
    <cellStyle name="Calculation 2 5 18 5" xfId="11056" xr:uid="{00000000-0005-0000-0000-0000562A0000}"/>
    <cellStyle name="Calculation 2 5 19" xfId="11057" xr:uid="{00000000-0005-0000-0000-0000572A0000}"/>
    <cellStyle name="Calculation 2 5 19 2" xfId="11058" xr:uid="{00000000-0005-0000-0000-0000582A0000}"/>
    <cellStyle name="Calculation 2 5 19 2 2" xfId="11059" xr:uid="{00000000-0005-0000-0000-0000592A0000}"/>
    <cellStyle name="Calculation 2 5 19 2 3" xfId="11060" xr:uid="{00000000-0005-0000-0000-00005A2A0000}"/>
    <cellStyle name="Calculation 2 5 19 3" xfId="11061" xr:uid="{00000000-0005-0000-0000-00005B2A0000}"/>
    <cellStyle name="Calculation 2 5 19 3 2" xfId="11062" xr:uid="{00000000-0005-0000-0000-00005C2A0000}"/>
    <cellStyle name="Calculation 2 5 19 4" xfId="11063" xr:uid="{00000000-0005-0000-0000-00005D2A0000}"/>
    <cellStyle name="Calculation 2 5 19 5" xfId="11064" xr:uid="{00000000-0005-0000-0000-00005E2A0000}"/>
    <cellStyle name="Calculation 2 5 2" xfId="11065" xr:uid="{00000000-0005-0000-0000-00005F2A0000}"/>
    <cellStyle name="Calculation 2 5 2 2" xfId="11066" xr:uid="{00000000-0005-0000-0000-0000602A0000}"/>
    <cellStyle name="Calculation 2 5 2 2 2" xfId="11067" xr:uid="{00000000-0005-0000-0000-0000612A0000}"/>
    <cellStyle name="Calculation 2 5 2 2 3" xfId="11068" xr:uid="{00000000-0005-0000-0000-0000622A0000}"/>
    <cellStyle name="Calculation 2 5 2 3" xfId="11069" xr:uid="{00000000-0005-0000-0000-0000632A0000}"/>
    <cellStyle name="Calculation 2 5 2 3 2" xfId="11070" xr:uid="{00000000-0005-0000-0000-0000642A0000}"/>
    <cellStyle name="Calculation 2 5 2 4" xfId="11071" xr:uid="{00000000-0005-0000-0000-0000652A0000}"/>
    <cellStyle name="Calculation 2 5 2 5" xfId="11072" xr:uid="{00000000-0005-0000-0000-0000662A0000}"/>
    <cellStyle name="Calculation 2 5 20" xfId="11073" xr:uid="{00000000-0005-0000-0000-0000672A0000}"/>
    <cellStyle name="Calculation 2 5 20 2" xfId="11074" xr:uid="{00000000-0005-0000-0000-0000682A0000}"/>
    <cellStyle name="Calculation 2 5 20 2 2" xfId="11075" xr:uid="{00000000-0005-0000-0000-0000692A0000}"/>
    <cellStyle name="Calculation 2 5 20 2 3" xfId="11076" xr:uid="{00000000-0005-0000-0000-00006A2A0000}"/>
    <cellStyle name="Calculation 2 5 20 3" xfId="11077" xr:uid="{00000000-0005-0000-0000-00006B2A0000}"/>
    <cellStyle name="Calculation 2 5 20 4" xfId="11078" xr:uid="{00000000-0005-0000-0000-00006C2A0000}"/>
    <cellStyle name="Calculation 2 5 20 5" xfId="11079" xr:uid="{00000000-0005-0000-0000-00006D2A0000}"/>
    <cellStyle name="Calculation 2 5 21" xfId="11080" xr:uid="{00000000-0005-0000-0000-00006E2A0000}"/>
    <cellStyle name="Calculation 2 5 21 2" xfId="11081" xr:uid="{00000000-0005-0000-0000-00006F2A0000}"/>
    <cellStyle name="Calculation 2 5 22" xfId="11082" xr:uid="{00000000-0005-0000-0000-0000702A0000}"/>
    <cellStyle name="Calculation 2 5 22 2" xfId="11083" xr:uid="{00000000-0005-0000-0000-0000712A0000}"/>
    <cellStyle name="Calculation 2 5 23" xfId="11084" xr:uid="{00000000-0005-0000-0000-0000722A0000}"/>
    <cellStyle name="Calculation 2 5 3" xfId="11085" xr:uid="{00000000-0005-0000-0000-0000732A0000}"/>
    <cellStyle name="Calculation 2 5 3 2" xfId="11086" xr:uid="{00000000-0005-0000-0000-0000742A0000}"/>
    <cellStyle name="Calculation 2 5 3 2 2" xfId="11087" xr:uid="{00000000-0005-0000-0000-0000752A0000}"/>
    <cellStyle name="Calculation 2 5 3 2 3" xfId="11088" xr:uid="{00000000-0005-0000-0000-0000762A0000}"/>
    <cellStyle name="Calculation 2 5 3 3" xfId="11089" xr:uid="{00000000-0005-0000-0000-0000772A0000}"/>
    <cellStyle name="Calculation 2 5 3 3 2" xfId="11090" xr:uid="{00000000-0005-0000-0000-0000782A0000}"/>
    <cellStyle name="Calculation 2 5 3 4" xfId="11091" xr:uid="{00000000-0005-0000-0000-0000792A0000}"/>
    <cellStyle name="Calculation 2 5 3 5" xfId="11092" xr:uid="{00000000-0005-0000-0000-00007A2A0000}"/>
    <cellStyle name="Calculation 2 5 4" xfId="11093" xr:uid="{00000000-0005-0000-0000-00007B2A0000}"/>
    <cellStyle name="Calculation 2 5 4 2" xfId="11094" xr:uid="{00000000-0005-0000-0000-00007C2A0000}"/>
    <cellStyle name="Calculation 2 5 4 2 2" xfId="11095" xr:uid="{00000000-0005-0000-0000-00007D2A0000}"/>
    <cellStyle name="Calculation 2 5 4 2 3" xfId="11096" xr:uid="{00000000-0005-0000-0000-00007E2A0000}"/>
    <cellStyle name="Calculation 2 5 4 3" xfId="11097" xr:uid="{00000000-0005-0000-0000-00007F2A0000}"/>
    <cellStyle name="Calculation 2 5 4 3 2" xfId="11098" xr:uid="{00000000-0005-0000-0000-0000802A0000}"/>
    <cellStyle name="Calculation 2 5 4 4" xfId="11099" xr:uid="{00000000-0005-0000-0000-0000812A0000}"/>
    <cellStyle name="Calculation 2 5 4 5" xfId="11100" xr:uid="{00000000-0005-0000-0000-0000822A0000}"/>
    <cellStyle name="Calculation 2 5 5" xfId="11101" xr:uid="{00000000-0005-0000-0000-0000832A0000}"/>
    <cellStyle name="Calculation 2 5 5 2" xfId="11102" xr:uid="{00000000-0005-0000-0000-0000842A0000}"/>
    <cellStyle name="Calculation 2 5 5 2 2" xfId="11103" xr:uid="{00000000-0005-0000-0000-0000852A0000}"/>
    <cellStyle name="Calculation 2 5 5 2 3" xfId="11104" xr:uid="{00000000-0005-0000-0000-0000862A0000}"/>
    <cellStyle name="Calculation 2 5 5 3" xfId="11105" xr:uid="{00000000-0005-0000-0000-0000872A0000}"/>
    <cellStyle name="Calculation 2 5 5 3 2" xfId="11106" xr:uid="{00000000-0005-0000-0000-0000882A0000}"/>
    <cellStyle name="Calculation 2 5 5 4" xfId="11107" xr:uid="{00000000-0005-0000-0000-0000892A0000}"/>
    <cellStyle name="Calculation 2 5 5 5" xfId="11108" xr:uid="{00000000-0005-0000-0000-00008A2A0000}"/>
    <cellStyle name="Calculation 2 5 6" xfId="11109" xr:uid="{00000000-0005-0000-0000-00008B2A0000}"/>
    <cellStyle name="Calculation 2 5 6 2" xfId="11110" xr:uid="{00000000-0005-0000-0000-00008C2A0000}"/>
    <cellStyle name="Calculation 2 5 6 2 2" xfId="11111" xr:uid="{00000000-0005-0000-0000-00008D2A0000}"/>
    <cellStyle name="Calculation 2 5 6 2 3" xfId="11112" xr:uid="{00000000-0005-0000-0000-00008E2A0000}"/>
    <cellStyle name="Calculation 2 5 6 3" xfId="11113" xr:uid="{00000000-0005-0000-0000-00008F2A0000}"/>
    <cellStyle name="Calculation 2 5 6 3 2" xfId="11114" xr:uid="{00000000-0005-0000-0000-0000902A0000}"/>
    <cellStyle name="Calculation 2 5 6 4" xfId="11115" xr:uid="{00000000-0005-0000-0000-0000912A0000}"/>
    <cellStyle name="Calculation 2 5 6 5" xfId="11116" xr:uid="{00000000-0005-0000-0000-0000922A0000}"/>
    <cellStyle name="Calculation 2 5 7" xfId="11117" xr:uid="{00000000-0005-0000-0000-0000932A0000}"/>
    <cellStyle name="Calculation 2 5 7 2" xfId="11118" xr:uid="{00000000-0005-0000-0000-0000942A0000}"/>
    <cellStyle name="Calculation 2 5 7 2 2" xfId="11119" xr:uid="{00000000-0005-0000-0000-0000952A0000}"/>
    <cellStyle name="Calculation 2 5 7 2 3" xfId="11120" xr:uid="{00000000-0005-0000-0000-0000962A0000}"/>
    <cellStyle name="Calculation 2 5 7 3" xfId="11121" xr:uid="{00000000-0005-0000-0000-0000972A0000}"/>
    <cellStyle name="Calculation 2 5 7 3 2" xfId="11122" xr:uid="{00000000-0005-0000-0000-0000982A0000}"/>
    <cellStyle name="Calculation 2 5 7 4" xfId="11123" xr:uid="{00000000-0005-0000-0000-0000992A0000}"/>
    <cellStyle name="Calculation 2 5 7 5" xfId="11124" xr:uid="{00000000-0005-0000-0000-00009A2A0000}"/>
    <cellStyle name="Calculation 2 5 8" xfId="11125" xr:uid="{00000000-0005-0000-0000-00009B2A0000}"/>
    <cellStyle name="Calculation 2 5 8 2" xfId="11126" xr:uid="{00000000-0005-0000-0000-00009C2A0000}"/>
    <cellStyle name="Calculation 2 5 8 2 2" xfId="11127" xr:uid="{00000000-0005-0000-0000-00009D2A0000}"/>
    <cellStyle name="Calculation 2 5 8 2 3" xfId="11128" xr:uid="{00000000-0005-0000-0000-00009E2A0000}"/>
    <cellStyle name="Calculation 2 5 8 3" xfId="11129" xr:uid="{00000000-0005-0000-0000-00009F2A0000}"/>
    <cellStyle name="Calculation 2 5 8 3 2" xfId="11130" xr:uid="{00000000-0005-0000-0000-0000A02A0000}"/>
    <cellStyle name="Calculation 2 5 8 4" xfId="11131" xr:uid="{00000000-0005-0000-0000-0000A12A0000}"/>
    <cellStyle name="Calculation 2 5 8 5" xfId="11132" xr:uid="{00000000-0005-0000-0000-0000A22A0000}"/>
    <cellStyle name="Calculation 2 5 9" xfId="11133" xr:uid="{00000000-0005-0000-0000-0000A32A0000}"/>
    <cellStyle name="Calculation 2 5 9 2" xfId="11134" xr:uid="{00000000-0005-0000-0000-0000A42A0000}"/>
    <cellStyle name="Calculation 2 5 9 2 2" xfId="11135" xr:uid="{00000000-0005-0000-0000-0000A52A0000}"/>
    <cellStyle name="Calculation 2 5 9 2 3" xfId="11136" xr:uid="{00000000-0005-0000-0000-0000A62A0000}"/>
    <cellStyle name="Calculation 2 5 9 3" xfId="11137" xr:uid="{00000000-0005-0000-0000-0000A72A0000}"/>
    <cellStyle name="Calculation 2 5 9 3 2" xfId="11138" xr:uid="{00000000-0005-0000-0000-0000A82A0000}"/>
    <cellStyle name="Calculation 2 5 9 4" xfId="11139" xr:uid="{00000000-0005-0000-0000-0000A92A0000}"/>
    <cellStyle name="Calculation 2 5 9 5" xfId="11140" xr:uid="{00000000-0005-0000-0000-0000AA2A0000}"/>
    <cellStyle name="Calculation 2 6" xfId="11141" xr:uid="{00000000-0005-0000-0000-0000AB2A0000}"/>
    <cellStyle name="Calculation 2 6 10" xfId="11142" xr:uid="{00000000-0005-0000-0000-0000AC2A0000}"/>
    <cellStyle name="Calculation 2 6 10 2" xfId="11143" xr:uid="{00000000-0005-0000-0000-0000AD2A0000}"/>
    <cellStyle name="Calculation 2 6 10 2 2" xfId="11144" xr:uid="{00000000-0005-0000-0000-0000AE2A0000}"/>
    <cellStyle name="Calculation 2 6 10 2 3" xfId="11145" xr:uid="{00000000-0005-0000-0000-0000AF2A0000}"/>
    <cellStyle name="Calculation 2 6 10 3" xfId="11146" xr:uid="{00000000-0005-0000-0000-0000B02A0000}"/>
    <cellStyle name="Calculation 2 6 10 3 2" xfId="11147" xr:uid="{00000000-0005-0000-0000-0000B12A0000}"/>
    <cellStyle name="Calculation 2 6 10 4" xfId="11148" xr:uid="{00000000-0005-0000-0000-0000B22A0000}"/>
    <cellStyle name="Calculation 2 6 10 5" xfId="11149" xr:uid="{00000000-0005-0000-0000-0000B32A0000}"/>
    <cellStyle name="Calculation 2 6 11" xfId="11150" xr:uid="{00000000-0005-0000-0000-0000B42A0000}"/>
    <cellStyle name="Calculation 2 6 11 2" xfId="11151" xr:uid="{00000000-0005-0000-0000-0000B52A0000}"/>
    <cellStyle name="Calculation 2 6 11 2 2" xfId="11152" xr:uid="{00000000-0005-0000-0000-0000B62A0000}"/>
    <cellStyle name="Calculation 2 6 11 2 3" xfId="11153" xr:uid="{00000000-0005-0000-0000-0000B72A0000}"/>
    <cellStyle name="Calculation 2 6 11 3" xfId="11154" xr:uid="{00000000-0005-0000-0000-0000B82A0000}"/>
    <cellStyle name="Calculation 2 6 11 3 2" xfId="11155" xr:uid="{00000000-0005-0000-0000-0000B92A0000}"/>
    <cellStyle name="Calculation 2 6 11 4" xfId="11156" xr:uid="{00000000-0005-0000-0000-0000BA2A0000}"/>
    <cellStyle name="Calculation 2 6 11 5" xfId="11157" xr:uid="{00000000-0005-0000-0000-0000BB2A0000}"/>
    <cellStyle name="Calculation 2 6 12" xfId="11158" xr:uid="{00000000-0005-0000-0000-0000BC2A0000}"/>
    <cellStyle name="Calculation 2 6 12 2" xfId="11159" xr:uid="{00000000-0005-0000-0000-0000BD2A0000}"/>
    <cellStyle name="Calculation 2 6 12 2 2" xfId="11160" xr:uid="{00000000-0005-0000-0000-0000BE2A0000}"/>
    <cellStyle name="Calculation 2 6 12 2 3" xfId="11161" xr:uid="{00000000-0005-0000-0000-0000BF2A0000}"/>
    <cellStyle name="Calculation 2 6 12 3" xfId="11162" xr:uid="{00000000-0005-0000-0000-0000C02A0000}"/>
    <cellStyle name="Calculation 2 6 12 3 2" xfId="11163" xr:uid="{00000000-0005-0000-0000-0000C12A0000}"/>
    <cellStyle name="Calculation 2 6 12 4" xfId="11164" xr:uid="{00000000-0005-0000-0000-0000C22A0000}"/>
    <cellStyle name="Calculation 2 6 12 5" xfId="11165" xr:uid="{00000000-0005-0000-0000-0000C32A0000}"/>
    <cellStyle name="Calculation 2 6 13" xfId="11166" xr:uid="{00000000-0005-0000-0000-0000C42A0000}"/>
    <cellStyle name="Calculation 2 6 13 2" xfId="11167" xr:uid="{00000000-0005-0000-0000-0000C52A0000}"/>
    <cellStyle name="Calculation 2 6 13 2 2" xfId="11168" xr:uid="{00000000-0005-0000-0000-0000C62A0000}"/>
    <cellStyle name="Calculation 2 6 13 2 3" xfId="11169" xr:uid="{00000000-0005-0000-0000-0000C72A0000}"/>
    <cellStyle name="Calculation 2 6 13 3" xfId="11170" xr:uid="{00000000-0005-0000-0000-0000C82A0000}"/>
    <cellStyle name="Calculation 2 6 13 3 2" xfId="11171" xr:uid="{00000000-0005-0000-0000-0000C92A0000}"/>
    <cellStyle name="Calculation 2 6 13 4" xfId="11172" xr:uid="{00000000-0005-0000-0000-0000CA2A0000}"/>
    <cellStyle name="Calculation 2 6 13 5" xfId="11173" xr:uid="{00000000-0005-0000-0000-0000CB2A0000}"/>
    <cellStyle name="Calculation 2 6 14" xfId="11174" xr:uid="{00000000-0005-0000-0000-0000CC2A0000}"/>
    <cellStyle name="Calculation 2 6 14 2" xfId="11175" xr:uid="{00000000-0005-0000-0000-0000CD2A0000}"/>
    <cellStyle name="Calculation 2 6 14 2 2" xfId="11176" xr:uid="{00000000-0005-0000-0000-0000CE2A0000}"/>
    <cellStyle name="Calculation 2 6 14 2 3" xfId="11177" xr:uid="{00000000-0005-0000-0000-0000CF2A0000}"/>
    <cellStyle name="Calculation 2 6 14 3" xfId="11178" xr:uid="{00000000-0005-0000-0000-0000D02A0000}"/>
    <cellStyle name="Calculation 2 6 14 3 2" xfId="11179" xr:uid="{00000000-0005-0000-0000-0000D12A0000}"/>
    <cellStyle name="Calculation 2 6 14 4" xfId="11180" xr:uid="{00000000-0005-0000-0000-0000D22A0000}"/>
    <cellStyle name="Calculation 2 6 14 5" xfId="11181" xr:uid="{00000000-0005-0000-0000-0000D32A0000}"/>
    <cellStyle name="Calculation 2 6 15" xfId="11182" xr:uid="{00000000-0005-0000-0000-0000D42A0000}"/>
    <cellStyle name="Calculation 2 6 15 2" xfId="11183" xr:uid="{00000000-0005-0000-0000-0000D52A0000}"/>
    <cellStyle name="Calculation 2 6 15 2 2" xfId="11184" xr:uid="{00000000-0005-0000-0000-0000D62A0000}"/>
    <cellStyle name="Calculation 2 6 15 2 3" xfId="11185" xr:uid="{00000000-0005-0000-0000-0000D72A0000}"/>
    <cellStyle name="Calculation 2 6 15 3" xfId="11186" xr:uid="{00000000-0005-0000-0000-0000D82A0000}"/>
    <cellStyle name="Calculation 2 6 15 3 2" xfId="11187" xr:uid="{00000000-0005-0000-0000-0000D92A0000}"/>
    <cellStyle name="Calculation 2 6 15 4" xfId="11188" xr:uid="{00000000-0005-0000-0000-0000DA2A0000}"/>
    <cellStyle name="Calculation 2 6 15 5" xfId="11189" xr:uid="{00000000-0005-0000-0000-0000DB2A0000}"/>
    <cellStyle name="Calculation 2 6 16" xfId="11190" xr:uid="{00000000-0005-0000-0000-0000DC2A0000}"/>
    <cellStyle name="Calculation 2 6 16 2" xfId="11191" xr:uid="{00000000-0005-0000-0000-0000DD2A0000}"/>
    <cellStyle name="Calculation 2 6 16 2 2" xfId="11192" xr:uid="{00000000-0005-0000-0000-0000DE2A0000}"/>
    <cellStyle name="Calculation 2 6 16 2 3" xfId="11193" xr:uid="{00000000-0005-0000-0000-0000DF2A0000}"/>
    <cellStyle name="Calculation 2 6 16 3" xfId="11194" xr:uid="{00000000-0005-0000-0000-0000E02A0000}"/>
    <cellStyle name="Calculation 2 6 16 3 2" xfId="11195" xr:uid="{00000000-0005-0000-0000-0000E12A0000}"/>
    <cellStyle name="Calculation 2 6 16 4" xfId="11196" xr:uid="{00000000-0005-0000-0000-0000E22A0000}"/>
    <cellStyle name="Calculation 2 6 16 5" xfId="11197" xr:uid="{00000000-0005-0000-0000-0000E32A0000}"/>
    <cellStyle name="Calculation 2 6 17" xfId="11198" xr:uid="{00000000-0005-0000-0000-0000E42A0000}"/>
    <cellStyle name="Calculation 2 6 17 2" xfId="11199" xr:uid="{00000000-0005-0000-0000-0000E52A0000}"/>
    <cellStyle name="Calculation 2 6 17 2 2" xfId="11200" xr:uid="{00000000-0005-0000-0000-0000E62A0000}"/>
    <cellStyle name="Calculation 2 6 17 2 3" xfId="11201" xr:uid="{00000000-0005-0000-0000-0000E72A0000}"/>
    <cellStyle name="Calculation 2 6 17 3" xfId="11202" xr:uid="{00000000-0005-0000-0000-0000E82A0000}"/>
    <cellStyle name="Calculation 2 6 17 3 2" xfId="11203" xr:uid="{00000000-0005-0000-0000-0000E92A0000}"/>
    <cellStyle name="Calculation 2 6 17 4" xfId="11204" xr:uid="{00000000-0005-0000-0000-0000EA2A0000}"/>
    <cellStyle name="Calculation 2 6 17 5" xfId="11205" xr:uid="{00000000-0005-0000-0000-0000EB2A0000}"/>
    <cellStyle name="Calculation 2 6 18" xfId="11206" xr:uid="{00000000-0005-0000-0000-0000EC2A0000}"/>
    <cellStyle name="Calculation 2 6 18 2" xfId="11207" xr:uid="{00000000-0005-0000-0000-0000ED2A0000}"/>
    <cellStyle name="Calculation 2 6 18 2 2" xfId="11208" xr:uid="{00000000-0005-0000-0000-0000EE2A0000}"/>
    <cellStyle name="Calculation 2 6 18 2 3" xfId="11209" xr:uid="{00000000-0005-0000-0000-0000EF2A0000}"/>
    <cellStyle name="Calculation 2 6 18 3" xfId="11210" xr:uid="{00000000-0005-0000-0000-0000F02A0000}"/>
    <cellStyle name="Calculation 2 6 18 3 2" xfId="11211" xr:uid="{00000000-0005-0000-0000-0000F12A0000}"/>
    <cellStyle name="Calculation 2 6 18 4" xfId="11212" xr:uid="{00000000-0005-0000-0000-0000F22A0000}"/>
    <cellStyle name="Calculation 2 6 18 5" xfId="11213" xr:uid="{00000000-0005-0000-0000-0000F32A0000}"/>
    <cellStyle name="Calculation 2 6 19" xfId="11214" xr:uid="{00000000-0005-0000-0000-0000F42A0000}"/>
    <cellStyle name="Calculation 2 6 19 2" xfId="11215" xr:uid="{00000000-0005-0000-0000-0000F52A0000}"/>
    <cellStyle name="Calculation 2 6 19 2 2" xfId="11216" xr:uid="{00000000-0005-0000-0000-0000F62A0000}"/>
    <cellStyle name="Calculation 2 6 19 2 3" xfId="11217" xr:uid="{00000000-0005-0000-0000-0000F72A0000}"/>
    <cellStyle name="Calculation 2 6 19 3" xfId="11218" xr:uid="{00000000-0005-0000-0000-0000F82A0000}"/>
    <cellStyle name="Calculation 2 6 19 3 2" xfId="11219" xr:uid="{00000000-0005-0000-0000-0000F92A0000}"/>
    <cellStyle name="Calculation 2 6 19 4" xfId="11220" xr:uid="{00000000-0005-0000-0000-0000FA2A0000}"/>
    <cellStyle name="Calculation 2 6 19 5" xfId="11221" xr:uid="{00000000-0005-0000-0000-0000FB2A0000}"/>
    <cellStyle name="Calculation 2 6 2" xfId="11222" xr:uid="{00000000-0005-0000-0000-0000FC2A0000}"/>
    <cellStyle name="Calculation 2 6 2 2" xfId="11223" xr:uid="{00000000-0005-0000-0000-0000FD2A0000}"/>
    <cellStyle name="Calculation 2 6 2 2 2" xfId="11224" xr:uid="{00000000-0005-0000-0000-0000FE2A0000}"/>
    <cellStyle name="Calculation 2 6 2 2 3" xfId="11225" xr:uid="{00000000-0005-0000-0000-0000FF2A0000}"/>
    <cellStyle name="Calculation 2 6 2 3" xfId="11226" xr:uid="{00000000-0005-0000-0000-0000002B0000}"/>
    <cellStyle name="Calculation 2 6 2 3 2" xfId="11227" xr:uid="{00000000-0005-0000-0000-0000012B0000}"/>
    <cellStyle name="Calculation 2 6 2 4" xfId="11228" xr:uid="{00000000-0005-0000-0000-0000022B0000}"/>
    <cellStyle name="Calculation 2 6 2 5" xfId="11229" xr:uid="{00000000-0005-0000-0000-0000032B0000}"/>
    <cellStyle name="Calculation 2 6 20" xfId="11230" xr:uid="{00000000-0005-0000-0000-0000042B0000}"/>
    <cellStyle name="Calculation 2 6 20 2" xfId="11231" xr:uid="{00000000-0005-0000-0000-0000052B0000}"/>
    <cellStyle name="Calculation 2 6 20 2 2" xfId="11232" xr:uid="{00000000-0005-0000-0000-0000062B0000}"/>
    <cellStyle name="Calculation 2 6 20 2 3" xfId="11233" xr:uid="{00000000-0005-0000-0000-0000072B0000}"/>
    <cellStyle name="Calculation 2 6 20 3" xfId="11234" xr:uid="{00000000-0005-0000-0000-0000082B0000}"/>
    <cellStyle name="Calculation 2 6 20 4" xfId="11235" xr:uid="{00000000-0005-0000-0000-0000092B0000}"/>
    <cellStyle name="Calculation 2 6 20 5" xfId="11236" xr:uid="{00000000-0005-0000-0000-00000A2B0000}"/>
    <cellStyle name="Calculation 2 6 21" xfId="11237" xr:uid="{00000000-0005-0000-0000-00000B2B0000}"/>
    <cellStyle name="Calculation 2 6 21 2" xfId="11238" xr:uid="{00000000-0005-0000-0000-00000C2B0000}"/>
    <cellStyle name="Calculation 2 6 22" xfId="11239" xr:uid="{00000000-0005-0000-0000-00000D2B0000}"/>
    <cellStyle name="Calculation 2 6 22 2" xfId="11240" xr:uid="{00000000-0005-0000-0000-00000E2B0000}"/>
    <cellStyle name="Calculation 2 6 23" xfId="11241" xr:uid="{00000000-0005-0000-0000-00000F2B0000}"/>
    <cellStyle name="Calculation 2 6 3" xfId="11242" xr:uid="{00000000-0005-0000-0000-0000102B0000}"/>
    <cellStyle name="Calculation 2 6 3 2" xfId="11243" xr:uid="{00000000-0005-0000-0000-0000112B0000}"/>
    <cellStyle name="Calculation 2 6 3 2 2" xfId="11244" xr:uid="{00000000-0005-0000-0000-0000122B0000}"/>
    <cellStyle name="Calculation 2 6 3 2 3" xfId="11245" xr:uid="{00000000-0005-0000-0000-0000132B0000}"/>
    <cellStyle name="Calculation 2 6 3 3" xfId="11246" xr:uid="{00000000-0005-0000-0000-0000142B0000}"/>
    <cellStyle name="Calculation 2 6 3 3 2" xfId="11247" xr:uid="{00000000-0005-0000-0000-0000152B0000}"/>
    <cellStyle name="Calculation 2 6 3 4" xfId="11248" xr:uid="{00000000-0005-0000-0000-0000162B0000}"/>
    <cellStyle name="Calculation 2 6 3 5" xfId="11249" xr:uid="{00000000-0005-0000-0000-0000172B0000}"/>
    <cellStyle name="Calculation 2 6 4" xfId="11250" xr:uid="{00000000-0005-0000-0000-0000182B0000}"/>
    <cellStyle name="Calculation 2 6 4 2" xfId="11251" xr:uid="{00000000-0005-0000-0000-0000192B0000}"/>
    <cellStyle name="Calculation 2 6 4 2 2" xfId="11252" xr:uid="{00000000-0005-0000-0000-00001A2B0000}"/>
    <cellStyle name="Calculation 2 6 4 2 3" xfId="11253" xr:uid="{00000000-0005-0000-0000-00001B2B0000}"/>
    <cellStyle name="Calculation 2 6 4 3" xfId="11254" xr:uid="{00000000-0005-0000-0000-00001C2B0000}"/>
    <cellStyle name="Calculation 2 6 4 3 2" xfId="11255" xr:uid="{00000000-0005-0000-0000-00001D2B0000}"/>
    <cellStyle name="Calculation 2 6 4 4" xfId="11256" xr:uid="{00000000-0005-0000-0000-00001E2B0000}"/>
    <cellStyle name="Calculation 2 6 4 5" xfId="11257" xr:uid="{00000000-0005-0000-0000-00001F2B0000}"/>
    <cellStyle name="Calculation 2 6 5" xfId="11258" xr:uid="{00000000-0005-0000-0000-0000202B0000}"/>
    <cellStyle name="Calculation 2 6 5 2" xfId="11259" xr:uid="{00000000-0005-0000-0000-0000212B0000}"/>
    <cellStyle name="Calculation 2 6 5 2 2" xfId="11260" xr:uid="{00000000-0005-0000-0000-0000222B0000}"/>
    <cellStyle name="Calculation 2 6 5 2 3" xfId="11261" xr:uid="{00000000-0005-0000-0000-0000232B0000}"/>
    <cellStyle name="Calculation 2 6 5 3" xfId="11262" xr:uid="{00000000-0005-0000-0000-0000242B0000}"/>
    <cellStyle name="Calculation 2 6 5 3 2" xfId="11263" xr:uid="{00000000-0005-0000-0000-0000252B0000}"/>
    <cellStyle name="Calculation 2 6 5 4" xfId="11264" xr:uid="{00000000-0005-0000-0000-0000262B0000}"/>
    <cellStyle name="Calculation 2 6 5 5" xfId="11265" xr:uid="{00000000-0005-0000-0000-0000272B0000}"/>
    <cellStyle name="Calculation 2 6 6" xfId="11266" xr:uid="{00000000-0005-0000-0000-0000282B0000}"/>
    <cellStyle name="Calculation 2 6 6 2" xfId="11267" xr:uid="{00000000-0005-0000-0000-0000292B0000}"/>
    <cellStyle name="Calculation 2 6 6 2 2" xfId="11268" xr:uid="{00000000-0005-0000-0000-00002A2B0000}"/>
    <cellStyle name="Calculation 2 6 6 2 3" xfId="11269" xr:uid="{00000000-0005-0000-0000-00002B2B0000}"/>
    <cellStyle name="Calculation 2 6 6 3" xfId="11270" xr:uid="{00000000-0005-0000-0000-00002C2B0000}"/>
    <cellStyle name="Calculation 2 6 6 3 2" xfId="11271" xr:uid="{00000000-0005-0000-0000-00002D2B0000}"/>
    <cellStyle name="Calculation 2 6 6 4" xfId="11272" xr:uid="{00000000-0005-0000-0000-00002E2B0000}"/>
    <cellStyle name="Calculation 2 6 6 5" xfId="11273" xr:uid="{00000000-0005-0000-0000-00002F2B0000}"/>
    <cellStyle name="Calculation 2 6 7" xfId="11274" xr:uid="{00000000-0005-0000-0000-0000302B0000}"/>
    <cellStyle name="Calculation 2 6 7 2" xfId="11275" xr:uid="{00000000-0005-0000-0000-0000312B0000}"/>
    <cellStyle name="Calculation 2 6 7 2 2" xfId="11276" xr:uid="{00000000-0005-0000-0000-0000322B0000}"/>
    <cellStyle name="Calculation 2 6 7 2 3" xfId="11277" xr:uid="{00000000-0005-0000-0000-0000332B0000}"/>
    <cellStyle name="Calculation 2 6 7 3" xfId="11278" xr:uid="{00000000-0005-0000-0000-0000342B0000}"/>
    <cellStyle name="Calculation 2 6 7 3 2" xfId="11279" xr:uid="{00000000-0005-0000-0000-0000352B0000}"/>
    <cellStyle name="Calculation 2 6 7 4" xfId="11280" xr:uid="{00000000-0005-0000-0000-0000362B0000}"/>
    <cellStyle name="Calculation 2 6 7 5" xfId="11281" xr:uid="{00000000-0005-0000-0000-0000372B0000}"/>
    <cellStyle name="Calculation 2 6 8" xfId="11282" xr:uid="{00000000-0005-0000-0000-0000382B0000}"/>
    <cellStyle name="Calculation 2 6 8 2" xfId="11283" xr:uid="{00000000-0005-0000-0000-0000392B0000}"/>
    <cellStyle name="Calculation 2 6 8 2 2" xfId="11284" xr:uid="{00000000-0005-0000-0000-00003A2B0000}"/>
    <cellStyle name="Calculation 2 6 8 2 3" xfId="11285" xr:uid="{00000000-0005-0000-0000-00003B2B0000}"/>
    <cellStyle name="Calculation 2 6 8 3" xfId="11286" xr:uid="{00000000-0005-0000-0000-00003C2B0000}"/>
    <cellStyle name="Calculation 2 6 8 3 2" xfId="11287" xr:uid="{00000000-0005-0000-0000-00003D2B0000}"/>
    <cellStyle name="Calculation 2 6 8 4" xfId="11288" xr:uid="{00000000-0005-0000-0000-00003E2B0000}"/>
    <cellStyle name="Calculation 2 6 8 5" xfId="11289" xr:uid="{00000000-0005-0000-0000-00003F2B0000}"/>
    <cellStyle name="Calculation 2 6 9" xfId="11290" xr:uid="{00000000-0005-0000-0000-0000402B0000}"/>
    <cellStyle name="Calculation 2 6 9 2" xfId="11291" xr:uid="{00000000-0005-0000-0000-0000412B0000}"/>
    <cellStyle name="Calculation 2 6 9 2 2" xfId="11292" xr:uid="{00000000-0005-0000-0000-0000422B0000}"/>
    <cellStyle name="Calculation 2 6 9 2 3" xfId="11293" xr:uid="{00000000-0005-0000-0000-0000432B0000}"/>
    <cellStyle name="Calculation 2 6 9 3" xfId="11294" xr:uid="{00000000-0005-0000-0000-0000442B0000}"/>
    <cellStyle name="Calculation 2 6 9 3 2" xfId="11295" xr:uid="{00000000-0005-0000-0000-0000452B0000}"/>
    <cellStyle name="Calculation 2 6 9 4" xfId="11296" xr:uid="{00000000-0005-0000-0000-0000462B0000}"/>
    <cellStyle name="Calculation 2 6 9 5" xfId="11297" xr:uid="{00000000-0005-0000-0000-0000472B0000}"/>
    <cellStyle name="Calculation 2 7" xfId="11298" xr:uid="{00000000-0005-0000-0000-0000482B0000}"/>
    <cellStyle name="Calculation 2 7 10" xfId="11299" xr:uid="{00000000-0005-0000-0000-0000492B0000}"/>
    <cellStyle name="Calculation 2 7 10 2" xfId="11300" xr:uid="{00000000-0005-0000-0000-00004A2B0000}"/>
    <cellStyle name="Calculation 2 7 10 2 2" xfId="11301" xr:uid="{00000000-0005-0000-0000-00004B2B0000}"/>
    <cellStyle name="Calculation 2 7 10 2 3" xfId="11302" xr:uid="{00000000-0005-0000-0000-00004C2B0000}"/>
    <cellStyle name="Calculation 2 7 10 3" xfId="11303" xr:uid="{00000000-0005-0000-0000-00004D2B0000}"/>
    <cellStyle name="Calculation 2 7 10 3 2" xfId="11304" xr:uid="{00000000-0005-0000-0000-00004E2B0000}"/>
    <cellStyle name="Calculation 2 7 10 4" xfId="11305" xr:uid="{00000000-0005-0000-0000-00004F2B0000}"/>
    <cellStyle name="Calculation 2 7 10 5" xfId="11306" xr:uid="{00000000-0005-0000-0000-0000502B0000}"/>
    <cellStyle name="Calculation 2 7 11" xfId="11307" xr:uid="{00000000-0005-0000-0000-0000512B0000}"/>
    <cellStyle name="Calculation 2 7 11 2" xfId="11308" xr:uid="{00000000-0005-0000-0000-0000522B0000}"/>
    <cellStyle name="Calculation 2 7 11 2 2" xfId="11309" xr:uid="{00000000-0005-0000-0000-0000532B0000}"/>
    <cellStyle name="Calculation 2 7 11 2 3" xfId="11310" xr:uid="{00000000-0005-0000-0000-0000542B0000}"/>
    <cellStyle name="Calculation 2 7 11 3" xfId="11311" xr:uid="{00000000-0005-0000-0000-0000552B0000}"/>
    <cellStyle name="Calculation 2 7 11 3 2" xfId="11312" xr:uid="{00000000-0005-0000-0000-0000562B0000}"/>
    <cellStyle name="Calculation 2 7 11 4" xfId="11313" xr:uid="{00000000-0005-0000-0000-0000572B0000}"/>
    <cellStyle name="Calculation 2 7 11 5" xfId="11314" xr:uid="{00000000-0005-0000-0000-0000582B0000}"/>
    <cellStyle name="Calculation 2 7 12" xfId="11315" xr:uid="{00000000-0005-0000-0000-0000592B0000}"/>
    <cellStyle name="Calculation 2 7 12 2" xfId="11316" xr:uid="{00000000-0005-0000-0000-00005A2B0000}"/>
    <cellStyle name="Calculation 2 7 12 2 2" xfId="11317" xr:uid="{00000000-0005-0000-0000-00005B2B0000}"/>
    <cellStyle name="Calculation 2 7 12 2 3" xfId="11318" xr:uid="{00000000-0005-0000-0000-00005C2B0000}"/>
    <cellStyle name="Calculation 2 7 12 3" xfId="11319" xr:uid="{00000000-0005-0000-0000-00005D2B0000}"/>
    <cellStyle name="Calculation 2 7 12 3 2" xfId="11320" xr:uid="{00000000-0005-0000-0000-00005E2B0000}"/>
    <cellStyle name="Calculation 2 7 12 4" xfId="11321" xr:uid="{00000000-0005-0000-0000-00005F2B0000}"/>
    <cellStyle name="Calculation 2 7 12 5" xfId="11322" xr:uid="{00000000-0005-0000-0000-0000602B0000}"/>
    <cellStyle name="Calculation 2 7 13" xfId="11323" xr:uid="{00000000-0005-0000-0000-0000612B0000}"/>
    <cellStyle name="Calculation 2 7 13 2" xfId="11324" xr:uid="{00000000-0005-0000-0000-0000622B0000}"/>
    <cellStyle name="Calculation 2 7 13 2 2" xfId="11325" xr:uid="{00000000-0005-0000-0000-0000632B0000}"/>
    <cellStyle name="Calculation 2 7 13 2 3" xfId="11326" xr:uid="{00000000-0005-0000-0000-0000642B0000}"/>
    <cellStyle name="Calculation 2 7 13 3" xfId="11327" xr:uid="{00000000-0005-0000-0000-0000652B0000}"/>
    <cellStyle name="Calculation 2 7 13 3 2" xfId="11328" xr:uid="{00000000-0005-0000-0000-0000662B0000}"/>
    <cellStyle name="Calculation 2 7 13 4" xfId="11329" xr:uid="{00000000-0005-0000-0000-0000672B0000}"/>
    <cellStyle name="Calculation 2 7 13 5" xfId="11330" xr:uid="{00000000-0005-0000-0000-0000682B0000}"/>
    <cellStyle name="Calculation 2 7 14" xfId="11331" xr:uid="{00000000-0005-0000-0000-0000692B0000}"/>
    <cellStyle name="Calculation 2 7 14 2" xfId="11332" xr:uid="{00000000-0005-0000-0000-00006A2B0000}"/>
    <cellStyle name="Calculation 2 7 14 2 2" xfId="11333" xr:uid="{00000000-0005-0000-0000-00006B2B0000}"/>
    <cellStyle name="Calculation 2 7 14 2 3" xfId="11334" xr:uid="{00000000-0005-0000-0000-00006C2B0000}"/>
    <cellStyle name="Calculation 2 7 14 3" xfId="11335" xr:uid="{00000000-0005-0000-0000-00006D2B0000}"/>
    <cellStyle name="Calculation 2 7 14 3 2" xfId="11336" xr:uid="{00000000-0005-0000-0000-00006E2B0000}"/>
    <cellStyle name="Calculation 2 7 14 4" xfId="11337" xr:uid="{00000000-0005-0000-0000-00006F2B0000}"/>
    <cellStyle name="Calculation 2 7 14 5" xfId="11338" xr:uid="{00000000-0005-0000-0000-0000702B0000}"/>
    <cellStyle name="Calculation 2 7 15" xfId="11339" xr:uid="{00000000-0005-0000-0000-0000712B0000}"/>
    <cellStyle name="Calculation 2 7 15 2" xfId="11340" xr:uid="{00000000-0005-0000-0000-0000722B0000}"/>
    <cellStyle name="Calculation 2 7 15 2 2" xfId="11341" xr:uid="{00000000-0005-0000-0000-0000732B0000}"/>
    <cellStyle name="Calculation 2 7 15 2 3" xfId="11342" xr:uid="{00000000-0005-0000-0000-0000742B0000}"/>
    <cellStyle name="Calculation 2 7 15 3" xfId="11343" xr:uid="{00000000-0005-0000-0000-0000752B0000}"/>
    <cellStyle name="Calculation 2 7 15 3 2" xfId="11344" xr:uid="{00000000-0005-0000-0000-0000762B0000}"/>
    <cellStyle name="Calculation 2 7 15 4" xfId="11345" xr:uid="{00000000-0005-0000-0000-0000772B0000}"/>
    <cellStyle name="Calculation 2 7 15 5" xfId="11346" xr:uid="{00000000-0005-0000-0000-0000782B0000}"/>
    <cellStyle name="Calculation 2 7 16" xfId="11347" xr:uid="{00000000-0005-0000-0000-0000792B0000}"/>
    <cellStyle name="Calculation 2 7 16 2" xfId="11348" xr:uid="{00000000-0005-0000-0000-00007A2B0000}"/>
    <cellStyle name="Calculation 2 7 16 2 2" xfId="11349" xr:uid="{00000000-0005-0000-0000-00007B2B0000}"/>
    <cellStyle name="Calculation 2 7 16 2 3" xfId="11350" xr:uid="{00000000-0005-0000-0000-00007C2B0000}"/>
    <cellStyle name="Calculation 2 7 16 3" xfId="11351" xr:uid="{00000000-0005-0000-0000-00007D2B0000}"/>
    <cellStyle name="Calculation 2 7 16 3 2" xfId="11352" xr:uid="{00000000-0005-0000-0000-00007E2B0000}"/>
    <cellStyle name="Calculation 2 7 16 4" xfId="11353" xr:uid="{00000000-0005-0000-0000-00007F2B0000}"/>
    <cellStyle name="Calculation 2 7 16 5" xfId="11354" xr:uid="{00000000-0005-0000-0000-0000802B0000}"/>
    <cellStyle name="Calculation 2 7 17" xfId="11355" xr:uid="{00000000-0005-0000-0000-0000812B0000}"/>
    <cellStyle name="Calculation 2 7 17 2" xfId="11356" xr:uid="{00000000-0005-0000-0000-0000822B0000}"/>
    <cellStyle name="Calculation 2 7 17 2 2" xfId="11357" xr:uid="{00000000-0005-0000-0000-0000832B0000}"/>
    <cellStyle name="Calculation 2 7 17 2 3" xfId="11358" xr:uid="{00000000-0005-0000-0000-0000842B0000}"/>
    <cellStyle name="Calculation 2 7 17 3" xfId="11359" xr:uid="{00000000-0005-0000-0000-0000852B0000}"/>
    <cellStyle name="Calculation 2 7 17 3 2" xfId="11360" xr:uid="{00000000-0005-0000-0000-0000862B0000}"/>
    <cellStyle name="Calculation 2 7 17 4" xfId="11361" xr:uid="{00000000-0005-0000-0000-0000872B0000}"/>
    <cellStyle name="Calculation 2 7 17 5" xfId="11362" xr:uid="{00000000-0005-0000-0000-0000882B0000}"/>
    <cellStyle name="Calculation 2 7 18" xfId="11363" xr:uid="{00000000-0005-0000-0000-0000892B0000}"/>
    <cellStyle name="Calculation 2 7 18 2" xfId="11364" xr:uid="{00000000-0005-0000-0000-00008A2B0000}"/>
    <cellStyle name="Calculation 2 7 18 2 2" xfId="11365" xr:uid="{00000000-0005-0000-0000-00008B2B0000}"/>
    <cellStyle name="Calculation 2 7 18 2 3" xfId="11366" xr:uid="{00000000-0005-0000-0000-00008C2B0000}"/>
    <cellStyle name="Calculation 2 7 18 3" xfId="11367" xr:uid="{00000000-0005-0000-0000-00008D2B0000}"/>
    <cellStyle name="Calculation 2 7 18 3 2" xfId="11368" xr:uid="{00000000-0005-0000-0000-00008E2B0000}"/>
    <cellStyle name="Calculation 2 7 18 4" xfId="11369" xr:uid="{00000000-0005-0000-0000-00008F2B0000}"/>
    <cellStyle name="Calculation 2 7 18 5" xfId="11370" xr:uid="{00000000-0005-0000-0000-0000902B0000}"/>
    <cellStyle name="Calculation 2 7 19" xfId="11371" xr:uid="{00000000-0005-0000-0000-0000912B0000}"/>
    <cellStyle name="Calculation 2 7 19 2" xfId="11372" xr:uid="{00000000-0005-0000-0000-0000922B0000}"/>
    <cellStyle name="Calculation 2 7 19 2 2" xfId="11373" xr:uid="{00000000-0005-0000-0000-0000932B0000}"/>
    <cellStyle name="Calculation 2 7 19 2 3" xfId="11374" xr:uid="{00000000-0005-0000-0000-0000942B0000}"/>
    <cellStyle name="Calculation 2 7 19 3" xfId="11375" xr:uid="{00000000-0005-0000-0000-0000952B0000}"/>
    <cellStyle name="Calculation 2 7 19 3 2" xfId="11376" xr:uid="{00000000-0005-0000-0000-0000962B0000}"/>
    <cellStyle name="Calculation 2 7 19 4" xfId="11377" xr:uid="{00000000-0005-0000-0000-0000972B0000}"/>
    <cellStyle name="Calculation 2 7 19 5" xfId="11378" xr:uid="{00000000-0005-0000-0000-0000982B0000}"/>
    <cellStyle name="Calculation 2 7 2" xfId="11379" xr:uid="{00000000-0005-0000-0000-0000992B0000}"/>
    <cellStyle name="Calculation 2 7 2 2" xfId="11380" xr:uid="{00000000-0005-0000-0000-00009A2B0000}"/>
    <cellStyle name="Calculation 2 7 2 2 2" xfId="11381" xr:uid="{00000000-0005-0000-0000-00009B2B0000}"/>
    <cellStyle name="Calculation 2 7 2 2 3" xfId="11382" xr:uid="{00000000-0005-0000-0000-00009C2B0000}"/>
    <cellStyle name="Calculation 2 7 2 3" xfId="11383" xr:uid="{00000000-0005-0000-0000-00009D2B0000}"/>
    <cellStyle name="Calculation 2 7 2 3 2" xfId="11384" xr:uid="{00000000-0005-0000-0000-00009E2B0000}"/>
    <cellStyle name="Calculation 2 7 2 4" xfId="11385" xr:uid="{00000000-0005-0000-0000-00009F2B0000}"/>
    <cellStyle name="Calculation 2 7 2 5" xfId="11386" xr:uid="{00000000-0005-0000-0000-0000A02B0000}"/>
    <cellStyle name="Calculation 2 7 20" xfId="11387" xr:uid="{00000000-0005-0000-0000-0000A12B0000}"/>
    <cellStyle name="Calculation 2 7 20 2" xfId="11388" xr:uid="{00000000-0005-0000-0000-0000A22B0000}"/>
    <cellStyle name="Calculation 2 7 20 2 2" xfId="11389" xr:uid="{00000000-0005-0000-0000-0000A32B0000}"/>
    <cellStyle name="Calculation 2 7 20 2 3" xfId="11390" xr:uid="{00000000-0005-0000-0000-0000A42B0000}"/>
    <cellStyle name="Calculation 2 7 20 3" xfId="11391" xr:uid="{00000000-0005-0000-0000-0000A52B0000}"/>
    <cellStyle name="Calculation 2 7 20 4" xfId="11392" xr:uid="{00000000-0005-0000-0000-0000A62B0000}"/>
    <cellStyle name="Calculation 2 7 20 5" xfId="11393" xr:uid="{00000000-0005-0000-0000-0000A72B0000}"/>
    <cellStyle name="Calculation 2 7 21" xfId="11394" xr:uid="{00000000-0005-0000-0000-0000A82B0000}"/>
    <cellStyle name="Calculation 2 7 21 2" xfId="11395" xr:uid="{00000000-0005-0000-0000-0000A92B0000}"/>
    <cellStyle name="Calculation 2 7 22" xfId="11396" xr:uid="{00000000-0005-0000-0000-0000AA2B0000}"/>
    <cellStyle name="Calculation 2 7 22 2" xfId="11397" xr:uid="{00000000-0005-0000-0000-0000AB2B0000}"/>
    <cellStyle name="Calculation 2 7 23" xfId="11398" xr:uid="{00000000-0005-0000-0000-0000AC2B0000}"/>
    <cellStyle name="Calculation 2 7 3" xfId="11399" xr:uid="{00000000-0005-0000-0000-0000AD2B0000}"/>
    <cellStyle name="Calculation 2 7 3 2" xfId="11400" xr:uid="{00000000-0005-0000-0000-0000AE2B0000}"/>
    <cellStyle name="Calculation 2 7 3 2 2" xfId="11401" xr:uid="{00000000-0005-0000-0000-0000AF2B0000}"/>
    <cellStyle name="Calculation 2 7 3 2 3" xfId="11402" xr:uid="{00000000-0005-0000-0000-0000B02B0000}"/>
    <cellStyle name="Calculation 2 7 3 3" xfId="11403" xr:uid="{00000000-0005-0000-0000-0000B12B0000}"/>
    <cellStyle name="Calculation 2 7 3 3 2" xfId="11404" xr:uid="{00000000-0005-0000-0000-0000B22B0000}"/>
    <cellStyle name="Calculation 2 7 3 4" xfId="11405" xr:uid="{00000000-0005-0000-0000-0000B32B0000}"/>
    <cellStyle name="Calculation 2 7 3 5" xfId="11406" xr:uid="{00000000-0005-0000-0000-0000B42B0000}"/>
    <cellStyle name="Calculation 2 7 4" xfId="11407" xr:uid="{00000000-0005-0000-0000-0000B52B0000}"/>
    <cellStyle name="Calculation 2 7 4 2" xfId="11408" xr:uid="{00000000-0005-0000-0000-0000B62B0000}"/>
    <cellStyle name="Calculation 2 7 4 2 2" xfId="11409" xr:uid="{00000000-0005-0000-0000-0000B72B0000}"/>
    <cellStyle name="Calculation 2 7 4 2 3" xfId="11410" xr:uid="{00000000-0005-0000-0000-0000B82B0000}"/>
    <cellStyle name="Calculation 2 7 4 3" xfId="11411" xr:uid="{00000000-0005-0000-0000-0000B92B0000}"/>
    <cellStyle name="Calculation 2 7 4 3 2" xfId="11412" xr:uid="{00000000-0005-0000-0000-0000BA2B0000}"/>
    <cellStyle name="Calculation 2 7 4 4" xfId="11413" xr:uid="{00000000-0005-0000-0000-0000BB2B0000}"/>
    <cellStyle name="Calculation 2 7 4 5" xfId="11414" xr:uid="{00000000-0005-0000-0000-0000BC2B0000}"/>
    <cellStyle name="Calculation 2 7 5" xfId="11415" xr:uid="{00000000-0005-0000-0000-0000BD2B0000}"/>
    <cellStyle name="Calculation 2 7 5 2" xfId="11416" xr:uid="{00000000-0005-0000-0000-0000BE2B0000}"/>
    <cellStyle name="Calculation 2 7 5 2 2" xfId="11417" xr:uid="{00000000-0005-0000-0000-0000BF2B0000}"/>
    <cellStyle name="Calculation 2 7 5 2 3" xfId="11418" xr:uid="{00000000-0005-0000-0000-0000C02B0000}"/>
    <cellStyle name="Calculation 2 7 5 3" xfId="11419" xr:uid="{00000000-0005-0000-0000-0000C12B0000}"/>
    <cellStyle name="Calculation 2 7 5 3 2" xfId="11420" xr:uid="{00000000-0005-0000-0000-0000C22B0000}"/>
    <cellStyle name="Calculation 2 7 5 4" xfId="11421" xr:uid="{00000000-0005-0000-0000-0000C32B0000}"/>
    <cellStyle name="Calculation 2 7 5 5" xfId="11422" xr:uid="{00000000-0005-0000-0000-0000C42B0000}"/>
    <cellStyle name="Calculation 2 7 6" xfId="11423" xr:uid="{00000000-0005-0000-0000-0000C52B0000}"/>
    <cellStyle name="Calculation 2 7 6 2" xfId="11424" xr:uid="{00000000-0005-0000-0000-0000C62B0000}"/>
    <cellStyle name="Calculation 2 7 6 2 2" xfId="11425" xr:uid="{00000000-0005-0000-0000-0000C72B0000}"/>
    <cellStyle name="Calculation 2 7 6 2 3" xfId="11426" xr:uid="{00000000-0005-0000-0000-0000C82B0000}"/>
    <cellStyle name="Calculation 2 7 6 3" xfId="11427" xr:uid="{00000000-0005-0000-0000-0000C92B0000}"/>
    <cellStyle name="Calculation 2 7 6 3 2" xfId="11428" xr:uid="{00000000-0005-0000-0000-0000CA2B0000}"/>
    <cellStyle name="Calculation 2 7 6 4" xfId="11429" xr:uid="{00000000-0005-0000-0000-0000CB2B0000}"/>
    <cellStyle name="Calculation 2 7 6 5" xfId="11430" xr:uid="{00000000-0005-0000-0000-0000CC2B0000}"/>
    <cellStyle name="Calculation 2 7 7" xfId="11431" xr:uid="{00000000-0005-0000-0000-0000CD2B0000}"/>
    <cellStyle name="Calculation 2 7 7 2" xfId="11432" xr:uid="{00000000-0005-0000-0000-0000CE2B0000}"/>
    <cellStyle name="Calculation 2 7 7 2 2" xfId="11433" xr:uid="{00000000-0005-0000-0000-0000CF2B0000}"/>
    <cellStyle name="Calculation 2 7 7 2 3" xfId="11434" xr:uid="{00000000-0005-0000-0000-0000D02B0000}"/>
    <cellStyle name="Calculation 2 7 7 3" xfId="11435" xr:uid="{00000000-0005-0000-0000-0000D12B0000}"/>
    <cellStyle name="Calculation 2 7 7 3 2" xfId="11436" xr:uid="{00000000-0005-0000-0000-0000D22B0000}"/>
    <cellStyle name="Calculation 2 7 7 4" xfId="11437" xr:uid="{00000000-0005-0000-0000-0000D32B0000}"/>
    <cellStyle name="Calculation 2 7 7 5" xfId="11438" xr:uid="{00000000-0005-0000-0000-0000D42B0000}"/>
    <cellStyle name="Calculation 2 7 8" xfId="11439" xr:uid="{00000000-0005-0000-0000-0000D52B0000}"/>
    <cellStyle name="Calculation 2 7 8 2" xfId="11440" xr:uid="{00000000-0005-0000-0000-0000D62B0000}"/>
    <cellStyle name="Calculation 2 7 8 2 2" xfId="11441" xr:uid="{00000000-0005-0000-0000-0000D72B0000}"/>
    <cellStyle name="Calculation 2 7 8 2 3" xfId="11442" xr:uid="{00000000-0005-0000-0000-0000D82B0000}"/>
    <cellStyle name="Calculation 2 7 8 3" xfId="11443" xr:uid="{00000000-0005-0000-0000-0000D92B0000}"/>
    <cellStyle name="Calculation 2 7 8 3 2" xfId="11444" xr:uid="{00000000-0005-0000-0000-0000DA2B0000}"/>
    <cellStyle name="Calculation 2 7 8 4" xfId="11445" xr:uid="{00000000-0005-0000-0000-0000DB2B0000}"/>
    <cellStyle name="Calculation 2 7 8 5" xfId="11446" xr:uid="{00000000-0005-0000-0000-0000DC2B0000}"/>
    <cellStyle name="Calculation 2 7 9" xfId="11447" xr:uid="{00000000-0005-0000-0000-0000DD2B0000}"/>
    <cellStyle name="Calculation 2 7 9 2" xfId="11448" xr:uid="{00000000-0005-0000-0000-0000DE2B0000}"/>
    <cellStyle name="Calculation 2 7 9 2 2" xfId="11449" xr:uid="{00000000-0005-0000-0000-0000DF2B0000}"/>
    <cellStyle name="Calculation 2 7 9 2 3" xfId="11450" xr:uid="{00000000-0005-0000-0000-0000E02B0000}"/>
    <cellStyle name="Calculation 2 7 9 3" xfId="11451" xr:uid="{00000000-0005-0000-0000-0000E12B0000}"/>
    <cellStyle name="Calculation 2 7 9 3 2" xfId="11452" xr:uid="{00000000-0005-0000-0000-0000E22B0000}"/>
    <cellStyle name="Calculation 2 7 9 4" xfId="11453" xr:uid="{00000000-0005-0000-0000-0000E32B0000}"/>
    <cellStyle name="Calculation 2 7 9 5" xfId="11454" xr:uid="{00000000-0005-0000-0000-0000E42B0000}"/>
    <cellStyle name="Calculation 2 8" xfId="11455" xr:uid="{00000000-0005-0000-0000-0000E52B0000}"/>
    <cellStyle name="Calculation 2 8 10" xfId="11456" xr:uid="{00000000-0005-0000-0000-0000E62B0000}"/>
    <cellStyle name="Calculation 2 8 10 2" xfId="11457" xr:uid="{00000000-0005-0000-0000-0000E72B0000}"/>
    <cellStyle name="Calculation 2 8 10 2 2" xfId="11458" xr:uid="{00000000-0005-0000-0000-0000E82B0000}"/>
    <cellStyle name="Calculation 2 8 10 2 3" xfId="11459" xr:uid="{00000000-0005-0000-0000-0000E92B0000}"/>
    <cellStyle name="Calculation 2 8 10 3" xfId="11460" xr:uid="{00000000-0005-0000-0000-0000EA2B0000}"/>
    <cellStyle name="Calculation 2 8 10 3 2" xfId="11461" xr:uid="{00000000-0005-0000-0000-0000EB2B0000}"/>
    <cellStyle name="Calculation 2 8 10 4" xfId="11462" xr:uid="{00000000-0005-0000-0000-0000EC2B0000}"/>
    <cellStyle name="Calculation 2 8 10 5" xfId="11463" xr:uid="{00000000-0005-0000-0000-0000ED2B0000}"/>
    <cellStyle name="Calculation 2 8 11" xfId="11464" xr:uid="{00000000-0005-0000-0000-0000EE2B0000}"/>
    <cellStyle name="Calculation 2 8 11 2" xfId="11465" xr:uid="{00000000-0005-0000-0000-0000EF2B0000}"/>
    <cellStyle name="Calculation 2 8 11 2 2" xfId="11466" xr:uid="{00000000-0005-0000-0000-0000F02B0000}"/>
    <cellStyle name="Calculation 2 8 11 2 3" xfId="11467" xr:uid="{00000000-0005-0000-0000-0000F12B0000}"/>
    <cellStyle name="Calculation 2 8 11 3" xfId="11468" xr:uid="{00000000-0005-0000-0000-0000F22B0000}"/>
    <cellStyle name="Calculation 2 8 11 3 2" xfId="11469" xr:uid="{00000000-0005-0000-0000-0000F32B0000}"/>
    <cellStyle name="Calculation 2 8 11 4" xfId="11470" xr:uid="{00000000-0005-0000-0000-0000F42B0000}"/>
    <cellStyle name="Calculation 2 8 11 5" xfId="11471" xr:uid="{00000000-0005-0000-0000-0000F52B0000}"/>
    <cellStyle name="Calculation 2 8 12" xfId="11472" xr:uid="{00000000-0005-0000-0000-0000F62B0000}"/>
    <cellStyle name="Calculation 2 8 12 2" xfId="11473" xr:uid="{00000000-0005-0000-0000-0000F72B0000}"/>
    <cellStyle name="Calculation 2 8 12 2 2" xfId="11474" xr:uid="{00000000-0005-0000-0000-0000F82B0000}"/>
    <cellStyle name="Calculation 2 8 12 2 3" xfId="11475" xr:uid="{00000000-0005-0000-0000-0000F92B0000}"/>
    <cellStyle name="Calculation 2 8 12 3" xfId="11476" xr:uid="{00000000-0005-0000-0000-0000FA2B0000}"/>
    <cellStyle name="Calculation 2 8 12 3 2" xfId="11477" xr:uid="{00000000-0005-0000-0000-0000FB2B0000}"/>
    <cellStyle name="Calculation 2 8 12 4" xfId="11478" xr:uid="{00000000-0005-0000-0000-0000FC2B0000}"/>
    <cellStyle name="Calculation 2 8 12 5" xfId="11479" xr:uid="{00000000-0005-0000-0000-0000FD2B0000}"/>
    <cellStyle name="Calculation 2 8 13" xfId="11480" xr:uid="{00000000-0005-0000-0000-0000FE2B0000}"/>
    <cellStyle name="Calculation 2 8 13 2" xfId="11481" xr:uid="{00000000-0005-0000-0000-0000FF2B0000}"/>
    <cellStyle name="Calculation 2 8 13 2 2" xfId="11482" xr:uid="{00000000-0005-0000-0000-0000002C0000}"/>
    <cellStyle name="Calculation 2 8 13 2 3" xfId="11483" xr:uid="{00000000-0005-0000-0000-0000012C0000}"/>
    <cellStyle name="Calculation 2 8 13 3" xfId="11484" xr:uid="{00000000-0005-0000-0000-0000022C0000}"/>
    <cellStyle name="Calculation 2 8 13 3 2" xfId="11485" xr:uid="{00000000-0005-0000-0000-0000032C0000}"/>
    <cellStyle name="Calculation 2 8 13 4" xfId="11486" xr:uid="{00000000-0005-0000-0000-0000042C0000}"/>
    <cellStyle name="Calculation 2 8 13 5" xfId="11487" xr:uid="{00000000-0005-0000-0000-0000052C0000}"/>
    <cellStyle name="Calculation 2 8 14" xfId="11488" xr:uid="{00000000-0005-0000-0000-0000062C0000}"/>
    <cellStyle name="Calculation 2 8 14 2" xfId="11489" xr:uid="{00000000-0005-0000-0000-0000072C0000}"/>
    <cellStyle name="Calculation 2 8 14 2 2" xfId="11490" xr:uid="{00000000-0005-0000-0000-0000082C0000}"/>
    <cellStyle name="Calculation 2 8 14 2 3" xfId="11491" xr:uid="{00000000-0005-0000-0000-0000092C0000}"/>
    <cellStyle name="Calculation 2 8 14 3" xfId="11492" xr:uid="{00000000-0005-0000-0000-00000A2C0000}"/>
    <cellStyle name="Calculation 2 8 14 3 2" xfId="11493" xr:uid="{00000000-0005-0000-0000-00000B2C0000}"/>
    <cellStyle name="Calculation 2 8 14 4" xfId="11494" xr:uid="{00000000-0005-0000-0000-00000C2C0000}"/>
    <cellStyle name="Calculation 2 8 14 5" xfId="11495" xr:uid="{00000000-0005-0000-0000-00000D2C0000}"/>
    <cellStyle name="Calculation 2 8 15" xfId="11496" xr:uid="{00000000-0005-0000-0000-00000E2C0000}"/>
    <cellStyle name="Calculation 2 8 15 2" xfId="11497" xr:uid="{00000000-0005-0000-0000-00000F2C0000}"/>
    <cellStyle name="Calculation 2 8 15 2 2" xfId="11498" xr:uid="{00000000-0005-0000-0000-0000102C0000}"/>
    <cellStyle name="Calculation 2 8 15 2 3" xfId="11499" xr:uid="{00000000-0005-0000-0000-0000112C0000}"/>
    <cellStyle name="Calculation 2 8 15 3" xfId="11500" xr:uid="{00000000-0005-0000-0000-0000122C0000}"/>
    <cellStyle name="Calculation 2 8 15 3 2" xfId="11501" xr:uid="{00000000-0005-0000-0000-0000132C0000}"/>
    <cellStyle name="Calculation 2 8 15 4" xfId="11502" xr:uid="{00000000-0005-0000-0000-0000142C0000}"/>
    <cellStyle name="Calculation 2 8 15 5" xfId="11503" xr:uid="{00000000-0005-0000-0000-0000152C0000}"/>
    <cellStyle name="Calculation 2 8 16" xfId="11504" xr:uid="{00000000-0005-0000-0000-0000162C0000}"/>
    <cellStyle name="Calculation 2 8 16 2" xfId="11505" xr:uid="{00000000-0005-0000-0000-0000172C0000}"/>
    <cellStyle name="Calculation 2 8 16 2 2" xfId="11506" xr:uid="{00000000-0005-0000-0000-0000182C0000}"/>
    <cellStyle name="Calculation 2 8 16 2 3" xfId="11507" xr:uid="{00000000-0005-0000-0000-0000192C0000}"/>
    <cellStyle name="Calculation 2 8 16 3" xfId="11508" xr:uid="{00000000-0005-0000-0000-00001A2C0000}"/>
    <cellStyle name="Calculation 2 8 16 3 2" xfId="11509" xr:uid="{00000000-0005-0000-0000-00001B2C0000}"/>
    <cellStyle name="Calculation 2 8 16 4" xfId="11510" xr:uid="{00000000-0005-0000-0000-00001C2C0000}"/>
    <cellStyle name="Calculation 2 8 16 5" xfId="11511" xr:uid="{00000000-0005-0000-0000-00001D2C0000}"/>
    <cellStyle name="Calculation 2 8 17" xfId="11512" xr:uid="{00000000-0005-0000-0000-00001E2C0000}"/>
    <cellStyle name="Calculation 2 8 17 2" xfId="11513" xr:uid="{00000000-0005-0000-0000-00001F2C0000}"/>
    <cellStyle name="Calculation 2 8 17 2 2" xfId="11514" xr:uid="{00000000-0005-0000-0000-0000202C0000}"/>
    <cellStyle name="Calculation 2 8 17 2 3" xfId="11515" xr:uid="{00000000-0005-0000-0000-0000212C0000}"/>
    <cellStyle name="Calculation 2 8 17 3" xfId="11516" xr:uid="{00000000-0005-0000-0000-0000222C0000}"/>
    <cellStyle name="Calculation 2 8 17 3 2" xfId="11517" xr:uid="{00000000-0005-0000-0000-0000232C0000}"/>
    <cellStyle name="Calculation 2 8 17 4" xfId="11518" xr:uid="{00000000-0005-0000-0000-0000242C0000}"/>
    <cellStyle name="Calculation 2 8 17 5" xfId="11519" xr:uid="{00000000-0005-0000-0000-0000252C0000}"/>
    <cellStyle name="Calculation 2 8 18" xfId="11520" xr:uid="{00000000-0005-0000-0000-0000262C0000}"/>
    <cellStyle name="Calculation 2 8 18 2" xfId="11521" xr:uid="{00000000-0005-0000-0000-0000272C0000}"/>
    <cellStyle name="Calculation 2 8 18 2 2" xfId="11522" xr:uid="{00000000-0005-0000-0000-0000282C0000}"/>
    <cellStyle name="Calculation 2 8 18 2 3" xfId="11523" xr:uid="{00000000-0005-0000-0000-0000292C0000}"/>
    <cellStyle name="Calculation 2 8 18 3" xfId="11524" xr:uid="{00000000-0005-0000-0000-00002A2C0000}"/>
    <cellStyle name="Calculation 2 8 18 3 2" xfId="11525" xr:uid="{00000000-0005-0000-0000-00002B2C0000}"/>
    <cellStyle name="Calculation 2 8 18 4" xfId="11526" xr:uid="{00000000-0005-0000-0000-00002C2C0000}"/>
    <cellStyle name="Calculation 2 8 18 5" xfId="11527" xr:uid="{00000000-0005-0000-0000-00002D2C0000}"/>
    <cellStyle name="Calculation 2 8 19" xfId="11528" xr:uid="{00000000-0005-0000-0000-00002E2C0000}"/>
    <cellStyle name="Calculation 2 8 19 2" xfId="11529" xr:uid="{00000000-0005-0000-0000-00002F2C0000}"/>
    <cellStyle name="Calculation 2 8 19 2 2" xfId="11530" xr:uid="{00000000-0005-0000-0000-0000302C0000}"/>
    <cellStyle name="Calculation 2 8 19 2 3" xfId="11531" xr:uid="{00000000-0005-0000-0000-0000312C0000}"/>
    <cellStyle name="Calculation 2 8 19 3" xfId="11532" xr:uid="{00000000-0005-0000-0000-0000322C0000}"/>
    <cellStyle name="Calculation 2 8 19 3 2" xfId="11533" xr:uid="{00000000-0005-0000-0000-0000332C0000}"/>
    <cellStyle name="Calculation 2 8 19 4" xfId="11534" xr:uid="{00000000-0005-0000-0000-0000342C0000}"/>
    <cellStyle name="Calculation 2 8 19 5" xfId="11535" xr:uid="{00000000-0005-0000-0000-0000352C0000}"/>
    <cellStyle name="Calculation 2 8 2" xfId="11536" xr:uid="{00000000-0005-0000-0000-0000362C0000}"/>
    <cellStyle name="Calculation 2 8 2 2" xfId="11537" xr:uid="{00000000-0005-0000-0000-0000372C0000}"/>
    <cellStyle name="Calculation 2 8 2 2 2" xfId="11538" xr:uid="{00000000-0005-0000-0000-0000382C0000}"/>
    <cellStyle name="Calculation 2 8 2 2 3" xfId="11539" xr:uid="{00000000-0005-0000-0000-0000392C0000}"/>
    <cellStyle name="Calculation 2 8 2 3" xfId="11540" xr:uid="{00000000-0005-0000-0000-00003A2C0000}"/>
    <cellStyle name="Calculation 2 8 2 3 2" xfId="11541" xr:uid="{00000000-0005-0000-0000-00003B2C0000}"/>
    <cellStyle name="Calculation 2 8 2 4" xfId="11542" xr:uid="{00000000-0005-0000-0000-00003C2C0000}"/>
    <cellStyle name="Calculation 2 8 2 5" xfId="11543" xr:uid="{00000000-0005-0000-0000-00003D2C0000}"/>
    <cellStyle name="Calculation 2 8 20" xfId="11544" xr:uid="{00000000-0005-0000-0000-00003E2C0000}"/>
    <cellStyle name="Calculation 2 8 20 2" xfId="11545" xr:uid="{00000000-0005-0000-0000-00003F2C0000}"/>
    <cellStyle name="Calculation 2 8 20 2 2" xfId="11546" xr:uid="{00000000-0005-0000-0000-0000402C0000}"/>
    <cellStyle name="Calculation 2 8 20 2 3" xfId="11547" xr:uid="{00000000-0005-0000-0000-0000412C0000}"/>
    <cellStyle name="Calculation 2 8 20 3" xfId="11548" xr:uid="{00000000-0005-0000-0000-0000422C0000}"/>
    <cellStyle name="Calculation 2 8 20 4" xfId="11549" xr:uid="{00000000-0005-0000-0000-0000432C0000}"/>
    <cellStyle name="Calculation 2 8 20 5" xfId="11550" xr:uid="{00000000-0005-0000-0000-0000442C0000}"/>
    <cellStyle name="Calculation 2 8 21" xfId="11551" xr:uid="{00000000-0005-0000-0000-0000452C0000}"/>
    <cellStyle name="Calculation 2 8 21 2" xfId="11552" xr:uid="{00000000-0005-0000-0000-0000462C0000}"/>
    <cellStyle name="Calculation 2 8 22" xfId="11553" xr:uid="{00000000-0005-0000-0000-0000472C0000}"/>
    <cellStyle name="Calculation 2 8 22 2" xfId="11554" xr:uid="{00000000-0005-0000-0000-0000482C0000}"/>
    <cellStyle name="Calculation 2 8 23" xfId="11555" xr:uid="{00000000-0005-0000-0000-0000492C0000}"/>
    <cellStyle name="Calculation 2 8 3" xfId="11556" xr:uid="{00000000-0005-0000-0000-00004A2C0000}"/>
    <cellStyle name="Calculation 2 8 3 2" xfId="11557" xr:uid="{00000000-0005-0000-0000-00004B2C0000}"/>
    <cellStyle name="Calculation 2 8 3 2 2" xfId="11558" xr:uid="{00000000-0005-0000-0000-00004C2C0000}"/>
    <cellStyle name="Calculation 2 8 3 2 3" xfId="11559" xr:uid="{00000000-0005-0000-0000-00004D2C0000}"/>
    <cellStyle name="Calculation 2 8 3 3" xfId="11560" xr:uid="{00000000-0005-0000-0000-00004E2C0000}"/>
    <cellStyle name="Calculation 2 8 3 3 2" xfId="11561" xr:uid="{00000000-0005-0000-0000-00004F2C0000}"/>
    <cellStyle name="Calculation 2 8 3 4" xfId="11562" xr:uid="{00000000-0005-0000-0000-0000502C0000}"/>
    <cellStyle name="Calculation 2 8 3 5" xfId="11563" xr:uid="{00000000-0005-0000-0000-0000512C0000}"/>
    <cellStyle name="Calculation 2 8 4" xfId="11564" xr:uid="{00000000-0005-0000-0000-0000522C0000}"/>
    <cellStyle name="Calculation 2 8 4 2" xfId="11565" xr:uid="{00000000-0005-0000-0000-0000532C0000}"/>
    <cellStyle name="Calculation 2 8 4 2 2" xfId="11566" xr:uid="{00000000-0005-0000-0000-0000542C0000}"/>
    <cellStyle name="Calculation 2 8 4 2 3" xfId="11567" xr:uid="{00000000-0005-0000-0000-0000552C0000}"/>
    <cellStyle name="Calculation 2 8 4 3" xfId="11568" xr:uid="{00000000-0005-0000-0000-0000562C0000}"/>
    <cellStyle name="Calculation 2 8 4 3 2" xfId="11569" xr:uid="{00000000-0005-0000-0000-0000572C0000}"/>
    <cellStyle name="Calculation 2 8 4 4" xfId="11570" xr:uid="{00000000-0005-0000-0000-0000582C0000}"/>
    <cellStyle name="Calculation 2 8 4 5" xfId="11571" xr:uid="{00000000-0005-0000-0000-0000592C0000}"/>
    <cellStyle name="Calculation 2 8 5" xfId="11572" xr:uid="{00000000-0005-0000-0000-00005A2C0000}"/>
    <cellStyle name="Calculation 2 8 5 2" xfId="11573" xr:uid="{00000000-0005-0000-0000-00005B2C0000}"/>
    <cellStyle name="Calculation 2 8 5 2 2" xfId="11574" xr:uid="{00000000-0005-0000-0000-00005C2C0000}"/>
    <cellStyle name="Calculation 2 8 5 2 3" xfId="11575" xr:uid="{00000000-0005-0000-0000-00005D2C0000}"/>
    <cellStyle name="Calculation 2 8 5 3" xfId="11576" xr:uid="{00000000-0005-0000-0000-00005E2C0000}"/>
    <cellStyle name="Calculation 2 8 5 3 2" xfId="11577" xr:uid="{00000000-0005-0000-0000-00005F2C0000}"/>
    <cellStyle name="Calculation 2 8 5 4" xfId="11578" xr:uid="{00000000-0005-0000-0000-0000602C0000}"/>
    <cellStyle name="Calculation 2 8 5 5" xfId="11579" xr:uid="{00000000-0005-0000-0000-0000612C0000}"/>
    <cellStyle name="Calculation 2 8 6" xfId="11580" xr:uid="{00000000-0005-0000-0000-0000622C0000}"/>
    <cellStyle name="Calculation 2 8 6 2" xfId="11581" xr:uid="{00000000-0005-0000-0000-0000632C0000}"/>
    <cellStyle name="Calculation 2 8 6 2 2" xfId="11582" xr:uid="{00000000-0005-0000-0000-0000642C0000}"/>
    <cellStyle name="Calculation 2 8 6 2 3" xfId="11583" xr:uid="{00000000-0005-0000-0000-0000652C0000}"/>
    <cellStyle name="Calculation 2 8 6 3" xfId="11584" xr:uid="{00000000-0005-0000-0000-0000662C0000}"/>
    <cellStyle name="Calculation 2 8 6 3 2" xfId="11585" xr:uid="{00000000-0005-0000-0000-0000672C0000}"/>
    <cellStyle name="Calculation 2 8 6 4" xfId="11586" xr:uid="{00000000-0005-0000-0000-0000682C0000}"/>
    <cellStyle name="Calculation 2 8 6 5" xfId="11587" xr:uid="{00000000-0005-0000-0000-0000692C0000}"/>
    <cellStyle name="Calculation 2 8 7" xfId="11588" xr:uid="{00000000-0005-0000-0000-00006A2C0000}"/>
    <cellStyle name="Calculation 2 8 7 2" xfId="11589" xr:uid="{00000000-0005-0000-0000-00006B2C0000}"/>
    <cellStyle name="Calculation 2 8 7 2 2" xfId="11590" xr:uid="{00000000-0005-0000-0000-00006C2C0000}"/>
    <cellStyle name="Calculation 2 8 7 2 3" xfId="11591" xr:uid="{00000000-0005-0000-0000-00006D2C0000}"/>
    <cellStyle name="Calculation 2 8 7 3" xfId="11592" xr:uid="{00000000-0005-0000-0000-00006E2C0000}"/>
    <cellStyle name="Calculation 2 8 7 3 2" xfId="11593" xr:uid="{00000000-0005-0000-0000-00006F2C0000}"/>
    <cellStyle name="Calculation 2 8 7 4" xfId="11594" xr:uid="{00000000-0005-0000-0000-0000702C0000}"/>
    <cellStyle name="Calculation 2 8 7 5" xfId="11595" xr:uid="{00000000-0005-0000-0000-0000712C0000}"/>
    <cellStyle name="Calculation 2 8 8" xfId="11596" xr:uid="{00000000-0005-0000-0000-0000722C0000}"/>
    <cellStyle name="Calculation 2 8 8 2" xfId="11597" xr:uid="{00000000-0005-0000-0000-0000732C0000}"/>
    <cellStyle name="Calculation 2 8 8 2 2" xfId="11598" xr:uid="{00000000-0005-0000-0000-0000742C0000}"/>
    <cellStyle name="Calculation 2 8 8 2 3" xfId="11599" xr:uid="{00000000-0005-0000-0000-0000752C0000}"/>
    <cellStyle name="Calculation 2 8 8 3" xfId="11600" xr:uid="{00000000-0005-0000-0000-0000762C0000}"/>
    <cellStyle name="Calculation 2 8 8 3 2" xfId="11601" xr:uid="{00000000-0005-0000-0000-0000772C0000}"/>
    <cellStyle name="Calculation 2 8 8 4" xfId="11602" xr:uid="{00000000-0005-0000-0000-0000782C0000}"/>
    <cellStyle name="Calculation 2 8 8 5" xfId="11603" xr:uid="{00000000-0005-0000-0000-0000792C0000}"/>
    <cellStyle name="Calculation 2 8 9" xfId="11604" xr:uid="{00000000-0005-0000-0000-00007A2C0000}"/>
    <cellStyle name="Calculation 2 8 9 2" xfId="11605" xr:uid="{00000000-0005-0000-0000-00007B2C0000}"/>
    <cellStyle name="Calculation 2 8 9 2 2" xfId="11606" xr:uid="{00000000-0005-0000-0000-00007C2C0000}"/>
    <cellStyle name="Calculation 2 8 9 2 3" xfId="11607" xr:uid="{00000000-0005-0000-0000-00007D2C0000}"/>
    <cellStyle name="Calculation 2 8 9 3" xfId="11608" xr:uid="{00000000-0005-0000-0000-00007E2C0000}"/>
    <cellStyle name="Calculation 2 8 9 3 2" xfId="11609" xr:uid="{00000000-0005-0000-0000-00007F2C0000}"/>
    <cellStyle name="Calculation 2 8 9 4" xfId="11610" xr:uid="{00000000-0005-0000-0000-0000802C0000}"/>
    <cellStyle name="Calculation 2 8 9 5" xfId="11611" xr:uid="{00000000-0005-0000-0000-0000812C0000}"/>
    <cellStyle name="Calculation 2 9" xfId="11612" xr:uid="{00000000-0005-0000-0000-0000822C0000}"/>
    <cellStyle name="Calculation 2 9 2" xfId="11613" xr:uid="{00000000-0005-0000-0000-0000832C0000}"/>
    <cellStyle name="Calculation 2 9 2 2" xfId="11614" xr:uid="{00000000-0005-0000-0000-0000842C0000}"/>
    <cellStyle name="Calculation 2 9 3" xfId="11615" xr:uid="{00000000-0005-0000-0000-0000852C0000}"/>
    <cellStyle name="Calculation 2 9 3 2" xfId="11616" xr:uid="{00000000-0005-0000-0000-0000862C0000}"/>
    <cellStyle name="Calculation 2 9 4" xfId="11617" xr:uid="{00000000-0005-0000-0000-0000872C0000}"/>
    <cellStyle name="Calculation 20" xfId="11618" xr:uid="{00000000-0005-0000-0000-0000882C0000}"/>
    <cellStyle name="Calculation 20 2" xfId="11619" xr:uid="{00000000-0005-0000-0000-0000892C0000}"/>
    <cellStyle name="Calculation 20 2 2" xfId="11620" xr:uid="{00000000-0005-0000-0000-00008A2C0000}"/>
    <cellStyle name="Calculation 20 2 3" xfId="11621" xr:uid="{00000000-0005-0000-0000-00008B2C0000}"/>
    <cellStyle name="Calculation 20 3" xfId="11622" xr:uid="{00000000-0005-0000-0000-00008C2C0000}"/>
    <cellStyle name="Calculation 20 3 2" xfId="11623" xr:uid="{00000000-0005-0000-0000-00008D2C0000}"/>
    <cellStyle name="Calculation 20 4" xfId="11624" xr:uid="{00000000-0005-0000-0000-00008E2C0000}"/>
    <cellStyle name="Calculation 20 5" xfId="11625" xr:uid="{00000000-0005-0000-0000-00008F2C0000}"/>
    <cellStyle name="Calculation 21" xfId="11626" xr:uid="{00000000-0005-0000-0000-0000902C0000}"/>
    <cellStyle name="Calculation 21 2" xfId="11627" xr:uid="{00000000-0005-0000-0000-0000912C0000}"/>
    <cellStyle name="Calculation 21 2 2" xfId="11628" xr:uid="{00000000-0005-0000-0000-0000922C0000}"/>
    <cellStyle name="Calculation 21 2 3" xfId="11629" xr:uid="{00000000-0005-0000-0000-0000932C0000}"/>
    <cellStyle name="Calculation 21 3" xfId="11630" xr:uid="{00000000-0005-0000-0000-0000942C0000}"/>
    <cellStyle name="Calculation 21 3 2" xfId="11631" xr:uid="{00000000-0005-0000-0000-0000952C0000}"/>
    <cellStyle name="Calculation 21 4" xfId="11632" xr:uid="{00000000-0005-0000-0000-0000962C0000}"/>
    <cellStyle name="Calculation 21 5" xfId="11633" xr:uid="{00000000-0005-0000-0000-0000972C0000}"/>
    <cellStyle name="Calculation 22" xfId="11634" xr:uid="{00000000-0005-0000-0000-0000982C0000}"/>
    <cellStyle name="Calculation 22 2" xfId="11635" xr:uid="{00000000-0005-0000-0000-0000992C0000}"/>
    <cellStyle name="Calculation 22 2 2" xfId="11636" xr:uid="{00000000-0005-0000-0000-00009A2C0000}"/>
    <cellStyle name="Calculation 22 2 3" xfId="11637" xr:uid="{00000000-0005-0000-0000-00009B2C0000}"/>
    <cellStyle name="Calculation 22 3" xfId="11638" xr:uid="{00000000-0005-0000-0000-00009C2C0000}"/>
    <cellStyle name="Calculation 22 3 2" xfId="11639" xr:uid="{00000000-0005-0000-0000-00009D2C0000}"/>
    <cellStyle name="Calculation 22 4" xfId="11640" xr:uid="{00000000-0005-0000-0000-00009E2C0000}"/>
    <cellStyle name="Calculation 22 5" xfId="11641" xr:uid="{00000000-0005-0000-0000-00009F2C0000}"/>
    <cellStyle name="Calculation 23" xfId="11642" xr:uid="{00000000-0005-0000-0000-0000A02C0000}"/>
    <cellStyle name="Calculation 23 2" xfId="11643" xr:uid="{00000000-0005-0000-0000-0000A12C0000}"/>
    <cellStyle name="Calculation 23 2 2" xfId="11644" xr:uid="{00000000-0005-0000-0000-0000A22C0000}"/>
    <cellStyle name="Calculation 23 2 3" xfId="11645" xr:uid="{00000000-0005-0000-0000-0000A32C0000}"/>
    <cellStyle name="Calculation 23 3" xfId="11646" xr:uid="{00000000-0005-0000-0000-0000A42C0000}"/>
    <cellStyle name="Calculation 23 3 2" xfId="11647" xr:uid="{00000000-0005-0000-0000-0000A52C0000}"/>
    <cellStyle name="Calculation 23 4" xfId="11648" xr:uid="{00000000-0005-0000-0000-0000A62C0000}"/>
    <cellStyle name="Calculation 23 5" xfId="11649" xr:uid="{00000000-0005-0000-0000-0000A72C0000}"/>
    <cellStyle name="Calculation 24" xfId="11650" xr:uid="{00000000-0005-0000-0000-0000A82C0000}"/>
    <cellStyle name="Calculation 24 2" xfId="11651" xr:uid="{00000000-0005-0000-0000-0000A92C0000}"/>
    <cellStyle name="Calculation 24 2 2" xfId="11652" xr:uid="{00000000-0005-0000-0000-0000AA2C0000}"/>
    <cellStyle name="Calculation 24 2 3" xfId="11653" xr:uid="{00000000-0005-0000-0000-0000AB2C0000}"/>
    <cellStyle name="Calculation 24 3" xfId="11654" xr:uid="{00000000-0005-0000-0000-0000AC2C0000}"/>
    <cellStyle name="Calculation 24 3 2" xfId="11655" xr:uid="{00000000-0005-0000-0000-0000AD2C0000}"/>
    <cellStyle name="Calculation 24 4" xfId="11656" xr:uid="{00000000-0005-0000-0000-0000AE2C0000}"/>
    <cellStyle name="Calculation 24 5" xfId="11657" xr:uid="{00000000-0005-0000-0000-0000AF2C0000}"/>
    <cellStyle name="Calculation 25" xfId="11658" xr:uid="{00000000-0005-0000-0000-0000B02C0000}"/>
    <cellStyle name="Calculation 25 2" xfId="11659" xr:uid="{00000000-0005-0000-0000-0000B12C0000}"/>
    <cellStyle name="Calculation 25 2 2" xfId="11660" xr:uid="{00000000-0005-0000-0000-0000B22C0000}"/>
    <cellStyle name="Calculation 25 2 3" xfId="11661" xr:uid="{00000000-0005-0000-0000-0000B32C0000}"/>
    <cellStyle name="Calculation 25 3" xfId="11662" xr:uid="{00000000-0005-0000-0000-0000B42C0000}"/>
    <cellStyle name="Calculation 25 3 2" xfId="11663" xr:uid="{00000000-0005-0000-0000-0000B52C0000}"/>
    <cellStyle name="Calculation 25 4" xfId="11664" xr:uid="{00000000-0005-0000-0000-0000B62C0000}"/>
    <cellStyle name="Calculation 25 5" xfId="11665" xr:uid="{00000000-0005-0000-0000-0000B72C0000}"/>
    <cellStyle name="Calculation 26" xfId="11666" xr:uid="{00000000-0005-0000-0000-0000B82C0000}"/>
    <cellStyle name="Calculation 26 2" xfId="11667" xr:uid="{00000000-0005-0000-0000-0000B92C0000}"/>
    <cellStyle name="Calculation 26 2 2" xfId="11668" xr:uid="{00000000-0005-0000-0000-0000BA2C0000}"/>
    <cellStyle name="Calculation 26 2 3" xfId="11669" xr:uid="{00000000-0005-0000-0000-0000BB2C0000}"/>
    <cellStyle name="Calculation 26 3" xfId="11670" xr:uid="{00000000-0005-0000-0000-0000BC2C0000}"/>
    <cellStyle name="Calculation 26 3 2" xfId="11671" xr:uid="{00000000-0005-0000-0000-0000BD2C0000}"/>
    <cellStyle name="Calculation 26 4" xfId="11672" xr:uid="{00000000-0005-0000-0000-0000BE2C0000}"/>
    <cellStyle name="Calculation 26 5" xfId="11673" xr:uid="{00000000-0005-0000-0000-0000BF2C0000}"/>
    <cellStyle name="Calculation 27" xfId="11674" xr:uid="{00000000-0005-0000-0000-0000C02C0000}"/>
    <cellStyle name="Calculation 27 2" xfId="11675" xr:uid="{00000000-0005-0000-0000-0000C12C0000}"/>
    <cellStyle name="Calculation 27 2 2" xfId="11676" xr:uid="{00000000-0005-0000-0000-0000C22C0000}"/>
    <cellStyle name="Calculation 27 2 3" xfId="11677" xr:uid="{00000000-0005-0000-0000-0000C32C0000}"/>
    <cellStyle name="Calculation 27 3" xfId="11678" xr:uid="{00000000-0005-0000-0000-0000C42C0000}"/>
    <cellStyle name="Calculation 27 3 2" xfId="11679" xr:uid="{00000000-0005-0000-0000-0000C52C0000}"/>
    <cellStyle name="Calculation 27 4" xfId="11680" xr:uid="{00000000-0005-0000-0000-0000C62C0000}"/>
    <cellStyle name="Calculation 27 5" xfId="11681" xr:uid="{00000000-0005-0000-0000-0000C72C0000}"/>
    <cellStyle name="Calculation 28" xfId="11682" xr:uid="{00000000-0005-0000-0000-0000C82C0000}"/>
    <cellStyle name="Calculation 28 2" xfId="11683" xr:uid="{00000000-0005-0000-0000-0000C92C0000}"/>
    <cellStyle name="Calculation 28 2 2" xfId="11684" xr:uid="{00000000-0005-0000-0000-0000CA2C0000}"/>
    <cellStyle name="Calculation 28 2 3" xfId="11685" xr:uid="{00000000-0005-0000-0000-0000CB2C0000}"/>
    <cellStyle name="Calculation 28 3" xfId="11686" xr:uid="{00000000-0005-0000-0000-0000CC2C0000}"/>
    <cellStyle name="Calculation 28 3 2" xfId="11687" xr:uid="{00000000-0005-0000-0000-0000CD2C0000}"/>
    <cellStyle name="Calculation 28 4" xfId="11688" xr:uid="{00000000-0005-0000-0000-0000CE2C0000}"/>
    <cellStyle name="Calculation 28 5" xfId="11689" xr:uid="{00000000-0005-0000-0000-0000CF2C0000}"/>
    <cellStyle name="Calculation 29" xfId="11690" xr:uid="{00000000-0005-0000-0000-0000D02C0000}"/>
    <cellStyle name="Calculation 29 2" xfId="11691" xr:uid="{00000000-0005-0000-0000-0000D12C0000}"/>
    <cellStyle name="Calculation 29 2 2" xfId="11692" xr:uid="{00000000-0005-0000-0000-0000D22C0000}"/>
    <cellStyle name="Calculation 29 2 3" xfId="11693" xr:uid="{00000000-0005-0000-0000-0000D32C0000}"/>
    <cellStyle name="Calculation 29 3" xfId="11694" xr:uid="{00000000-0005-0000-0000-0000D42C0000}"/>
    <cellStyle name="Calculation 29 3 2" xfId="11695" xr:uid="{00000000-0005-0000-0000-0000D52C0000}"/>
    <cellStyle name="Calculation 29 4" xfId="11696" xr:uid="{00000000-0005-0000-0000-0000D62C0000}"/>
    <cellStyle name="Calculation 29 5" xfId="11697" xr:uid="{00000000-0005-0000-0000-0000D72C0000}"/>
    <cellStyle name="Calculation 3" xfId="11698" xr:uid="{00000000-0005-0000-0000-0000D82C0000}"/>
    <cellStyle name="Calculation 3 10" xfId="11699" xr:uid="{00000000-0005-0000-0000-0000D92C0000}"/>
    <cellStyle name="Calculation 3 10 2" xfId="11700" xr:uid="{00000000-0005-0000-0000-0000DA2C0000}"/>
    <cellStyle name="Calculation 3 10 2 2" xfId="11701" xr:uid="{00000000-0005-0000-0000-0000DB2C0000}"/>
    <cellStyle name="Calculation 3 10 2 3" xfId="11702" xr:uid="{00000000-0005-0000-0000-0000DC2C0000}"/>
    <cellStyle name="Calculation 3 10 3" xfId="11703" xr:uid="{00000000-0005-0000-0000-0000DD2C0000}"/>
    <cellStyle name="Calculation 3 10 3 2" xfId="11704" xr:uid="{00000000-0005-0000-0000-0000DE2C0000}"/>
    <cellStyle name="Calculation 3 10 4" xfId="11705" xr:uid="{00000000-0005-0000-0000-0000DF2C0000}"/>
    <cellStyle name="Calculation 3 10 5" xfId="11706" xr:uid="{00000000-0005-0000-0000-0000E02C0000}"/>
    <cellStyle name="Calculation 3 11" xfId="11707" xr:uid="{00000000-0005-0000-0000-0000E12C0000}"/>
    <cellStyle name="Calculation 3 11 2" xfId="11708" xr:uid="{00000000-0005-0000-0000-0000E22C0000}"/>
    <cellStyle name="Calculation 3 11 2 2" xfId="11709" xr:uid="{00000000-0005-0000-0000-0000E32C0000}"/>
    <cellStyle name="Calculation 3 11 2 3" xfId="11710" xr:uid="{00000000-0005-0000-0000-0000E42C0000}"/>
    <cellStyle name="Calculation 3 11 3" xfId="11711" xr:uid="{00000000-0005-0000-0000-0000E52C0000}"/>
    <cellStyle name="Calculation 3 11 3 2" xfId="11712" xr:uid="{00000000-0005-0000-0000-0000E62C0000}"/>
    <cellStyle name="Calculation 3 11 4" xfId="11713" xr:uid="{00000000-0005-0000-0000-0000E72C0000}"/>
    <cellStyle name="Calculation 3 11 5" xfId="11714" xr:uid="{00000000-0005-0000-0000-0000E82C0000}"/>
    <cellStyle name="Calculation 3 12" xfId="11715" xr:uid="{00000000-0005-0000-0000-0000E92C0000}"/>
    <cellStyle name="Calculation 3 12 2" xfId="11716" xr:uid="{00000000-0005-0000-0000-0000EA2C0000}"/>
    <cellStyle name="Calculation 3 12 2 2" xfId="11717" xr:uid="{00000000-0005-0000-0000-0000EB2C0000}"/>
    <cellStyle name="Calculation 3 12 2 3" xfId="11718" xr:uid="{00000000-0005-0000-0000-0000EC2C0000}"/>
    <cellStyle name="Calculation 3 12 3" xfId="11719" xr:uid="{00000000-0005-0000-0000-0000ED2C0000}"/>
    <cellStyle name="Calculation 3 12 3 2" xfId="11720" xr:uid="{00000000-0005-0000-0000-0000EE2C0000}"/>
    <cellStyle name="Calculation 3 12 4" xfId="11721" xr:uid="{00000000-0005-0000-0000-0000EF2C0000}"/>
    <cellStyle name="Calculation 3 12 5" xfId="11722" xr:uid="{00000000-0005-0000-0000-0000F02C0000}"/>
    <cellStyle name="Calculation 3 13" xfId="11723" xr:uid="{00000000-0005-0000-0000-0000F12C0000}"/>
    <cellStyle name="Calculation 3 13 2" xfId="11724" xr:uid="{00000000-0005-0000-0000-0000F22C0000}"/>
    <cellStyle name="Calculation 3 13 2 2" xfId="11725" xr:uid="{00000000-0005-0000-0000-0000F32C0000}"/>
    <cellStyle name="Calculation 3 13 2 3" xfId="11726" xr:uid="{00000000-0005-0000-0000-0000F42C0000}"/>
    <cellStyle name="Calculation 3 13 3" xfId="11727" xr:uid="{00000000-0005-0000-0000-0000F52C0000}"/>
    <cellStyle name="Calculation 3 13 3 2" xfId="11728" xr:uid="{00000000-0005-0000-0000-0000F62C0000}"/>
    <cellStyle name="Calculation 3 13 4" xfId="11729" xr:uid="{00000000-0005-0000-0000-0000F72C0000}"/>
    <cellStyle name="Calculation 3 13 5" xfId="11730" xr:uid="{00000000-0005-0000-0000-0000F82C0000}"/>
    <cellStyle name="Calculation 3 14" xfId="11731" xr:uid="{00000000-0005-0000-0000-0000F92C0000}"/>
    <cellStyle name="Calculation 3 14 2" xfId="11732" xr:uid="{00000000-0005-0000-0000-0000FA2C0000}"/>
    <cellStyle name="Calculation 3 14 2 2" xfId="11733" xr:uid="{00000000-0005-0000-0000-0000FB2C0000}"/>
    <cellStyle name="Calculation 3 14 2 3" xfId="11734" xr:uid="{00000000-0005-0000-0000-0000FC2C0000}"/>
    <cellStyle name="Calculation 3 14 3" xfId="11735" xr:uid="{00000000-0005-0000-0000-0000FD2C0000}"/>
    <cellStyle name="Calculation 3 14 3 2" xfId="11736" xr:uid="{00000000-0005-0000-0000-0000FE2C0000}"/>
    <cellStyle name="Calculation 3 14 4" xfId="11737" xr:uid="{00000000-0005-0000-0000-0000FF2C0000}"/>
    <cellStyle name="Calculation 3 14 5" xfId="11738" xr:uid="{00000000-0005-0000-0000-0000002D0000}"/>
    <cellStyle name="Calculation 3 15" xfId="11739" xr:uid="{00000000-0005-0000-0000-0000012D0000}"/>
    <cellStyle name="Calculation 3 15 2" xfId="11740" xr:uid="{00000000-0005-0000-0000-0000022D0000}"/>
    <cellStyle name="Calculation 3 15 2 2" xfId="11741" xr:uid="{00000000-0005-0000-0000-0000032D0000}"/>
    <cellStyle name="Calculation 3 15 2 3" xfId="11742" xr:uid="{00000000-0005-0000-0000-0000042D0000}"/>
    <cellStyle name="Calculation 3 15 3" xfId="11743" xr:uid="{00000000-0005-0000-0000-0000052D0000}"/>
    <cellStyle name="Calculation 3 15 3 2" xfId="11744" xr:uid="{00000000-0005-0000-0000-0000062D0000}"/>
    <cellStyle name="Calculation 3 15 4" xfId="11745" xr:uid="{00000000-0005-0000-0000-0000072D0000}"/>
    <cellStyle name="Calculation 3 15 5" xfId="11746" xr:uid="{00000000-0005-0000-0000-0000082D0000}"/>
    <cellStyle name="Calculation 3 16" xfId="11747" xr:uid="{00000000-0005-0000-0000-0000092D0000}"/>
    <cellStyle name="Calculation 3 16 2" xfId="11748" xr:uid="{00000000-0005-0000-0000-00000A2D0000}"/>
    <cellStyle name="Calculation 3 16 2 2" xfId="11749" xr:uid="{00000000-0005-0000-0000-00000B2D0000}"/>
    <cellStyle name="Calculation 3 16 2 3" xfId="11750" xr:uid="{00000000-0005-0000-0000-00000C2D0000}"/>
    <cellStyle name="Calculation 3 16 3" xfId="11751" xr:uid="{00000000-0005-0000-0000-00000D2D0000}"/>
    <cellStyle name="Calculation 3 16 3 2" xfId="11752" xr:uid="{00000000-0005-0000-0000-00000E2D0000}"/>
    <cellStyle name="Calculation 3 16 4" xfId="11753" xr:uid="{00000000-0005-0000-0000-00000F2D0000}"/>
    <cellStyle name="Calculation 3 16 5" xfId="11754" xr:uid="{00000000-0005-0000-0000-0000102D0000}"/>
    <cellStyle name="Calculation 3 17" xfId="11755" xr:uid="{00000000-0005-0000-0000-0000112D0000}"/>
    <cellStyle name="Calculation 3 17 2" xfId="11756" xr:uid="{00000000-0005-0000-0000-0000122D0000}"/>
    <cellStyle name="Calculation 3 17 2 2" xfId="11757" xr:uid="{00000000-0005-0000-0000-0000132D0000}"/>
    <cellStyle name="Calculation 3 17 2 3" xfId="11758" xr:uid="{00000000-0005-0000-0000-0000142D0000}"/>
    <cellStyle name="Calculation 3 17 3" xfId="11759" xr:uid="{00000000-0005-0000-0000-0000152D0000}"/>
    <cellStyle name="Calculation 3 17 3 2" xfId="11760" xr:uid="{00000000-0005-0000-0000-0000162D0000}"/>
    <cellStyle name="Calculation 3 17 4" xfId="11761" xr:uid="{00000000-0005-0000-0000-0000172D0000}"/>
    <cellStyle name="Calculation 3 17 5" xfId="11762" xr:uid="{00000000-0005-0000-0000-0000182D0000}"/>
    <cellStyle name="Calculation 3 18" xfId="11763" xr:uid="{00000000-0005-0000-0000-0000192D0000}"/>
    <cellStyle name="Calculation 3 18 2" xfId="11764" xr:uid="{00000000-0005-0000-0000-00001A2D0000}"/>
    <cellStyle name="Calculation 3 18 2 2" xfId="11765" xr:uid="{00000000-0005-0000-0000-00001B2D0000}"/>
    <cellStyle name="Calculation 3 18 2 3" xfId="11766" xr:uid="{00000000-0005-0000-0000-00001C2D0000}"/>
    <cellStyle name="Calculation 3 18 3" xfId="11767" xr:uid="{00000000-0005-0000-0000-00001D2D0000}"/>
    <cellStyle name="Calculation 3 18 3 2" xfId="11768" xr:uid="{00000000-0005-0000-0000-00001E2D0000}"/>
    <cellStyle name="Calculation 3 18 4" xfId="11769" xr:uid="{00000000-0005-0000-0000-00001F2D0000}"/>
    <cellStyle name="Calculation 3 18 5" xfId="11770" xr:uid="{00000000-0005-0000-0000-0000202D0000}"/>
    <cellStyle name="Calculation 3 19" xfId="11771" xr:uid="{00000000-0005-0000-0000-0000212D0000}"/>
    <cellStyle name="Calculation 3 19 2" xfId="11772" xr:uid="{00000000-0005-0000-0000-0000222D0000}"/>
    <cellStyle name="Calculation 3 19 2 2" xfId="11773" xr:uid="{00000000-0005-0000-0000-0000232D0000}"/>
    <cellStyle name="Calculation 3 19 2 3" xfId="11774" xr:uid="{00000000-0005-0000-0000-0000242D0000}"/>
    <cellStyle name="Calculation 3 19 3" xfId="11775" xr:uid="{00000000-0005-0000-0000-0000252D0000}"/>
    <cellStyle name="Calculation 3 19 3 2" xfId="11776" xr:uid="{00000000-0005-0000-0000-0000262D0000}"/>
    <cellStyle name="Calculation 3 19 4" xfId="11777" xr:uid="{00000000-0005-0000-0000-0000272D0000}"/>
    <cellStyle name="Calculation 3 19 5" xfId="11778" xr:uid="{00000000-0005-0000-0000-0000282D0000}"/>
    <cellStyle name="Calculation 3 2" xfId="11779" xr:uid="{00000000-0005-0000-0000-0000292D0000}"/>
    <cellStyle name="Calculation 3 2 10" xfId="11780" xr:uid="{00000000-0005-0000-0000-00002A2D0000}"/>
    <cellStyle name="Calculation 3 2 10 2" xfId="11781" xr:uid="{00000000-0005-0000-0000-00002B2D0000}"/>
    <cellStyle name="Calculation 3 2 10 2 2" xfId="11782" xr:uid="{00000000-0005-0000-0000-00002C2D0000}"/>
    <cellStyle name="Calculation 3 2 10 2 3" xfId="11783" xr:uid="{00000000-0005-0000-0000-00002D2D0000}"/>
    <cellStyle name="Calculation 3 2 10 3" xfId="11784" xr:uid="{00000000-0005-0000-0000-00002E2D0000}"/>
    <cellStyle name="Calculation 3 2 10 3 2" xfId="11785" xr:uid="{00000000-0005-0000-0000-00002F2D0000}"/>
    <cellStyle name="Calculation 3 2 10 4" xfId="11786" xr:uid="{00000000-0005-0000-0000-0000302D0000}"/>
    <cellStyle name="Calculation 3 2 10 5" xfId="11787" xr:uid="{00000000-0005-0000-0000-0000312D0000}"/>
    <cellStyle name="Calculation 3 2 11" xfId="11788" xr:uid="{00000000-0005-0000-0000-0000322D0000}"/>
    <cellStyle name="Calculation 3 2 11 2" xfId="11789" xr:uid="{00000000-0005-0000-0000-0000332D0000}"/>
    <cellStyle name="Calculation 3 2 11 2 2" xfId="11790" xr:uid="{00000000-0005-0000-0000-0000342D0000}"/>
    <cellStyle name="Calculation 3 2 11 2 3" xfId="11791" xr:uid="{00000000-0005-0000-0000-0000352D0000}"/>
    <cellStyle name="Calculation 3 2 11 3" xfId="11792" xr:uid="{00000000-0005-0000-0000-0000362D0000}"/>
    <cellStyle name="Calculation 3 2 11 3 2" xfId="11793" xr:uid="{00000000-0005-0000-0000-0000372D0000}"/>
    <cellStyle name="Calculation 3 2 11 4" xfId="11794" xr:uid="{00000000-0005-0000-0000-0000382D0000}"/>
    <cellStyle name="Calculation 3 2 11 5" xfId="11795" xr:uid="{00000000-0005-0000-0000-0000392D0000}"/>
    <cellStyle name="Calculation 3 2 12" xfId="11796" xr:uid="{00000000-0005-0000-0000-00003A2D0000}"/>
    <cellStyle name="Calculation 3 2 12 2" xfId="11797" xr:uid="{00000000-0005-0000-0000-00003B2D0000}"/>
    <cellStyle name="Calculation 3 2 12 2 2" xfId="11798" xr:uid="{00000000-0005-0000-0000-00003C2D0000}"/>
    <cellStyle name="Calculation 3 2 12 2 3" xfId="11799" xr:uid="{00000000-0005-0000-0000-00003D2D0000}"/>
    <cellStyle name="Calculation 3 2 12 3" xfId="11800" xr:uid="{00000000-0005-0000-0000-00003E2D0000}"/>
    <cellStyle name="Calculation 3 2 12 3 2" xfId="11801" xr:uid="{00000000-0005-0000-0000-00003F2D0000}"/>
    <cellStyle name="Calculation 3 2 12 4" xfId="11802" xr:uid="{00000000-0005-0000-0000-0000402D0000}"/>
    <cellStyle name="Calculation 3 2 12 5" xfId="11803" xr:uid="{00000000-0005-0000-0000-0000412D0000}"/>
    <cellStyle name="Calculation 3 2 13" xfId="11804" xr:uid="{00000000-0005-0000-0000-0000422D0000}"/>
    <cellStyle name="Calculation 3 2 13 2" xfId="11805" xr:uid="{00000000-0005-0000-0000-0000432D0000}"/>
    <cellStyle name="Calculation 3 2 13 2 2" xfId="11806" xr:uid="{00000000-0005-0000-0000-0000442D0000}"/>
    <cellStyle name="Calculation 3 2 13 2 3" xfId="11807" xr:uid="{00000000-0005-0000-0000-0000452D0000}"/>
    <cellStyle name="Calculation 3 2 13 3" xfId="11808" xr:uid="{00000000-0005-0000-0000-0000462D0000}"/>
    <cellStyle name="Calculation 3 2 13 3 2" xfId="11809" xr:uid="{00000000-0005-0000-0000-0000472D0000}"/>
    <cellStyle name="Calculation 3 2 13 4" xfId="11810" xr:uid="{00000000-0005-0000-0000-0000482D0000}"/>
    <cellStyle name="Calculation 3 2 13 5" xfId="11811" xr:uid="{00000000-0005-0000-0000-0000492D0000}"/>
    <cellStyle name="Calculation 3 2 14" xfId="11812" xr:uid="{00000000-0005-0000-0000-00004A2D0000}"/>
    <cellStyle name="Calculation 3 2 14 2" xfId="11813" xr:uid="{00000000-0005-0000-0000-00004B2D0000}"/>
    <cellStyle name="Calculation 3 2 14 2 2" xfId="11814" xr:uid="{00000000-0005-0000-0000-00004C2D0000}"/>
    <cellStyle name="Calculation 3 2 14 2 3" xfId="11815" xr:uid="{00000000-0005-0000-0000-00004D2D0000}"/>
    <cellStyle name="Calculation 3 2 14 3" xfId="11816" xr:uid="{00000000-0005-0000-0000-00004E2D0000}"/>
    <cellStyle name="Calculation 3 2 14 3 2" xfId="11817" xr:uid="{00000000-0005-0000-0000-00004F2D0000}"/>
    <cellStyle name="Calculation 3 2 14 4" xfId="11818" xr:uid="{00000000-0005-0000-0000-0000502D0000}"/>
    <cellStyle name="Calculation 3 2 14 5" xfId="11819" xr:uid="{00000000-0005-0000-0000-0000512D0000}"/>
    <cellStyle name="Calculation 3 2 15" xfId="11820" xr:uid="{00000000-0005-0000-0000-0000522D0000}"/>
    <cellStyle name="Calculation 3 2 15 2" xfId="11821" xr:uid="{00000000-0005-0000-0000-0000532D0000}"/>
    <cellStyle name="Calculation 3 2 15 2 2" xfId="11822" xr:uid="{00000000-0005-0000-0000-0000542D0000}"/>
    <cellStyle name="Calculation 3 2 15 2 3" xfId="11823" xr:uid="{00000000-0005-0000-0000-0000552D0000}"/>
    <cellStyle name="Calculation 3 2 15 3" xfId="11824" xr:uid="{00000000-0005-0000-0000-0000562D0000}"/>
    <cellStyle name="Calculation 3 2 15 3 2" xfId="11825" xr:uid="{00000000-0005-0000-0000-0000572D0000}"/>
    <cellStyle name="Calculation 3 2 15 4" xfId="11826" xr:uid="{00000000-0005-0000-0000-0000582D0000}"/>
    <cellStyle name="Calculation 3 2 15 5" xfId="11827" xr:uid="{00000000-0005-0000-0000-0000592D0000}"/>
    <cellStyle name="Calculation 3 2 16" xfId="11828" xr:uid="{00000000-0005-0000-0000-00005A2D0000}"/>
    <cellStyle name="Calculation 3 2 16 2" xfId="11829" xr:uid="{00000000-0005-0000-0000-00005B2D0000}"/>
    <cellStyle name="Calculation 3 2 16 2 2" xfId="11830" xr:uid="{00000000-0005-0000-0000-00005C2D0000}"/>
    <cellStyle name="Calculation 3 2 16 2 3" xfId="11831" xr:uid="{00000000-0005-0000-0000-00005D2D0000}"/>
    <cellStyle name="Calculation 3 2 16 3" xfId="11832" xr:uid="{00000000-0005-0000-0000-00005E2D0000}"/>
    <cellStyle name="Calculation 3 2 16 3 2" xfId="11833" xr:uid="{00000000-0005-0000-0000-00005F2D0000}"/>
    <cellStyle name="Calculation 3 2 16 4" xfId="11834" xr:uid="{00000000-0005-0000-0000-0000602D0000}"/>
    <cellStyle name="Calculation 3 2 16 5" xfId="11835" xr:uid="{00000000-0005-0000-0000-0000612D0000}"/>
    <cellStyle name="Calculation 3 2 17" xfId="11836" xr:uid="{00000000-0005-0000-0000-0000622D0000}"/>
    <cellStyle name="Calculation 3 2 17 2" xfId="11837" xr:uid="{00000000-0005-0000-0000-0000632D0000}"/>
    <cellStyle name="Calculation 3 2 17 2 2" xfId="11838" xr:uid="{00000000-0005-0000-0000-0000642D0000}"/>
    <cellStyle name="Calculation 3 2 17 2 3" xfId="11839" xr:uid="{00000000-0005-0000-0000-0000652D0000}"/>
    <cellStyle name="Calculation 3 2 17 3" xfId="11840" xr:uid="{00000000-0005-0000-0000-0000662D0000}"/>
    <cellStyle name="Calculation 3 2 17 3 2" xfId="11841" xr:uid="{00000000-0005-0000-0000-0000672D0000}"/>
    <cellStyle name="Calculation 3 2 17 4" xfId="11842" xr:uid="{00000000-0005-0000-0000-0000682D0000}"/>
    <cellStyle name="Calculation 3 2 17 5" xfId="11843" xr:uid="{00000000-0005-0000-0000-0000692D0000}"/>
    <cellStyle name="Calculation 3 2 18" xfId="11844" xr:uid="{00000000-0005-0000-0000-00006A2D0000}"/>
    <cellStyle name="Calculation 3 2 18 2" xfId="11845" xr:uid="{00000000-0005-0000-0000-00006B2D0000}"/>
    <cellStyle name="Calculation 3 2 18 2 2" xfId="11846" xr:uid="{00000000-0005-0000-0000-00006C2D0000}"/>
    <cellStyle name="Calculation 3 2 18 2 3" xfId="11847" xr:uid="{00000000-0005-0000-0000-00006D2D0000}"/>
    <cellStyle name="Calculation 3 2 18 3" xfId="11848" xr:uid="{00000000-0005-0000-0000-00006E2D0000}"/>
    <cellStyle name="Calculation 3 2 18 3 2" xfId="11849" xr:uid="{00000000-0005-0000-0000-00006F2D0000}"/>
    <cellStyle name="Calculation 3 2 18 4" xfId="11850" xr:uid="{00000000-0005-0000-0000-0000702D0000}"/>
    <cellStyle name="Calculation 3 2 18 5" xfId="11851" xr:uid="{00000000-0005-0000-0000-0000712D0000}"/>
    <cellStyle name="Calculation 3 2 19" xfId="11852" xr:uid="{00000000-0005-0000-0000-0000722D0000}"/>
    <cellStyle name="Calculation 3 2 19 2" xfId="11853" xr:uid="{00000000-0005-0000-0000-0000732D0000}"/>
    <cellStyle name="Calculation 3 2 19 2 2" xfId="11854" xr:uid="{00000000-0005-0000-0000-0000742D0000}"/>
    <cellStyle name="Calculation 3 2 19 2 3" xfId="11855" xr:uid="{00000000-0005-0000-0000-0000752D0000}"/>
    <cellStyle name="Calculation 3 2 19 3" xfId="11856" xr:uid="{00000000-0005-0000-0000-0000762D0000}"/>
    <cellStyle name="Calculation 3 2 19 3 2" xfId="11857" xr:uid="{00000000-0005-0000-0000-0000772D0000}"/>
    <cellStyle name="Calculation 3 2 19 4" xfId="11858" xr:uid="{00000000-0005-0000-0000-0000782D0000}"/>
    <cellStyle name="Calculation 3 2 19 5" xfId="11859" xr:uid="{00000000-0005-0000-0000-0000792D0000}"/>
    <cellStyle name="Calculation 3 2 2" xfId="11860" xr:uid="{00000000-0005-0000-0000-00007A2D0000}"/>
    <cellStyle name="Calculation 3 2 2 2" xfId="11861" xr:uid="{00000000-0005-0000-0000-00007B2D0000}"/>
    <cellStyle name="Calculation 3 2 2 2 2" xfId="11862" xr:uid="{00000000-0005-0000-0000-00007C2D0000}"/>
    <cellStyle name="Calculation 3 2 2 2 3" xfId="11863" xr:uid="{00000000-0005-0000-0000-00007D2D0000}"/>
    <cellStyle name="Calculation 3 2 2 3" xfId="11864" xr:uid="{00000000-0005-0000-0000-00007E2D0000}"/>
    <cellStyle name="Calculation 3 2 2 3 2" xfId="11865" xr:uid="{00000000-0005-0000-0000-00007F2D0000}"/>
    <cellStyle name="Calculation 3 2 2 4" xfId="11866" xr:uid="{00000000-0005-0000-0000-0000802D0000}"/>
    <cellStyle name="Calculation 3 2 2 5" xfId="11867" xr:uid="{00000000-0005-0000-0000-0000812D0000}"/>
    <cellStyle name="Calculation 3 2 20" xfId="11868" xr:uid="{00000000-0005-0000-0000-0000822D0000}"/>
    <cellStyle name="Calculation 3 2 20 2" xfId="11869" xr:uid="{00000000-0005-0000-0000-0000832D0000}"/>
    <cellStyle name="Calculation 3 2 20 2 2" xfId="11870" xr:uid="{00000000-0005-0000-0000-0000842D0000}"/>
    <cellStyle name="Calculation 3 2 20 2 3" xfId="11871" xr:uid="{00000000-0005-0000-0000-0000852D0000}"/>
    <cellStyle name="Calculation 3 2 20 3" xfId="11872" xr:uid="{00000000-0005-0000-0000-0000862D0000}"/>
    <cellStyle name="Calculation 3 2 20 4" xfId="11873" xr:uid="{00000000-0005-0000-0000-0000872D0000}"/>
    <cellStyle name="Calculation 3 2 20 5" xfId="11874" xr:uid="{00000000-0005-0000-0000-0000882D0000}"/>
    <cellStyle name="Calculation 3 2 21" xfId="11875" xr:uid="{00000000-0005-0000-0000-0000892D0000}"/>
    <cellStyle name="Calculation 3 2 21 2" xfId="11876" xr:uid="{00000000-0005-0000-0000-00008A2D0000}"/>
    <cellStyle name="Calculation 3 2 22" xfId="11877" xr:uid="{00000000-0005-0000-0000-00008B2D0000}"/>
    <cellStyle name="Calculation 3 2 22 2" xfId="11878" xr:uid="{00000000-0005-0000-0000-00008C2D0000}"/>
    <cellStyle name="Calculation 3 2 3" xfId="11879" xr:uid="{00000000-0005-0000-0000-00008D2D0000}"/>
    <cellStyle name="Calculation 3 2 3 2" xfId="11880" xr:uid="{00000000-0005-0000-0000-00008E2D0000}"/>
    <cellStyle name="Calculation 3 2 3 2 2" xfId="11881" xr:uid="{00000000-0005-0000-0000-00008F2D0000}"/>
    <cellStyle name="Calculation 3 2 3 2 3" xfId="11882" xr:uid="{00000000-0005-0000-0000-0000902D0000}"/>
    <cellStyle name="Calculation 3 2 3 3" xfId="11883" xr:uid="{00000000-0005-0000-0000-0000912D0000}"/>
    <cellStyle name="Calculation 3 2 3 3 2" xfId="11884" xr:uid="{00000000-0005-0000-0000-0000922D0000}"/>
    <cellStyle name="Calculation 3 2 3 4" xfId="11885" xr:uid="{00000000-0005-0000-0000-0000932D0000}"/>
    <cellStyle name="Calculation 3 2 3 5" xfId="11886" xr:uid="{00000000-0005-0000-0000-0000942D0000}"/>
    <cellStyle name="Calculation 3 2 4" xfId="11887" xr:uid="{00000000-0005-0000-0000-0000952D0000}"/>
    <cellStyle name="Calculation 3 2 4 2" xfId="11888" xr:uid="{00000000-0005-0000-0000-0000962D0000}"/>
    <cellStyle name="Calculation 3 2 4 2 2" xfId="11889" xr:uid="{00000000-0005-0000-0000-0000972D0000}"/>
    <cellStyle name="Calculation 3 2 4 2 3" xfId="11890" xr:uid="{00000000-0005-0000-0000-0000982D0000}"/>
    <cellStyle name="Calculation 3 2 4 3" xfId="11891" xr:uid="{00000000-0005-0000-0000-0000992D0000}"/>
    <cellStyle name="Calculation 3 2 4 3 2" xfId="11892" xr:uid="{00000000-0005-0000-0000-00009A2D0000}"/>
    <cellStyle name="Calculation 3 2 4 4" xfId="11893" xr:uid="{00000000-0005-0000-0000-00009B2D0000}"/>
    <cellStyle name="Calculation 3 2 4 5" xfId="11894" xr:uid="{00000000-0005-0000-0000-00009C2D0000}"/>
    <cellStyle name="Calculation 3 2 5" xfId="11895" xr:uid="{00000000-0005-0000-0000-00009D2D0000}"/>
    <cellStyle name="Calculation 3 2 5 2" xfId="11896" xr:uid="{00000000-0005-0000-0000-00009E2D0000}"/>
    <cellStyle name="Calculation 3 2 5 2 2" xfId="11897" xr:uid="{00000000-0005-0000-0000-00009F2D0000}"/>
    <cellStyle name="Calculation 3 2 5 2 3" xfId="11898" xr:uid="{00000000-0005-0000-0000-0000A02D0000}"/>
    <cellStyle name="Calculation 3 2 5 3" xfId="11899" xr:uid="{00000000-0005-0000-0000-0000A12D0000}"/>
    <cellStyle name="Calculation 3 2 5 3 2" xfId="11900" xr:uid="{00000000-0005-0000-0000-0000A22D0000}"/>
    <cellStyle name="Calculation 3 2 5 4" xfId="11901" xr:uid="{00000000-0005-0000-0000-0000A32D0000}"/>
    <cellStyle name="Calculation 3 2 5 5" xfId="11902" xr:uid="{00000000-0005-0000-0000-0000A42D0000}"/>
    <cellStyle name="Calculation 3 2 6" xfId="11903" xr:uid="{00000000-0005-0000-0000-0000A52D0000}"/>
    <cellStyle name="Calculation 3 2 6 2" xfId="11904" xr:uid="{00000000-0005-0000-0000-0000A62D0000}"/>
    <cellStyle name="Calculation 3 2 6 2 2" xfId="11905" xr:uid="{00000000-0005-0000-0000-0000A72D0000}"/>
    <cellStyle name="Calculation 3 2 6 2 3" xfId="11906" xr:uid="{00000000-0005-0000-0000-0000A82D0000}"/>
    <cellStyle name="Calculation 3 2 6 3" xfId="11907" xr:uid="{00000000-0005-0000-0000-0000A92D0000}"/>
    <cellStyle name="Calculation 3 2 6 3 2" xfId="11908" xr:uid="{00000000-0005-0000-0000-0000AA2D0000}"/>
    <cellStyle name="Calculation 3 2 6 4" xfId="11909" xr:uid="{00000000-0005-0000-0000-0000AB2D0000}"/>
    <cellStyle name="Calculation 3 2 6 5" xfId="11910" xr:uid="{00000000-0005-0000-0000-0000AC2D0000}"/>
    <cellStyle name="Calculation 3 2 7" xfId="11911" xr:uid="{00000000-0005-0000-0000-0000AD2D0000}"/>
    <cellStyle name="Calculation 3 2 7 2" xfId="11912" xr:uid="{00000000-0005-0000-0000-0000AE2D0000}"/>
    <cellStyle name="Calculation 3 2 7 2 2" xfId="11913" xr:uid="{00000000-0005-0000-0000-0000AF2D0000}"/>
    <cellStyle name="Calculation 3 2 7 2 3" xfId="11914" xr:uid="{00000000-0005-0000-0000-0000B02D0000}"/>
    <cellStyle name="Calculation 3 2 7 3" xfId="11915" xr:uid="{00000000-0005-0000-0000-0000B12D0000}"/>
    <cellStyle name="Calculation 3 2 7 3 2" xfId="11916" xr:uid="{00000000-0005-0000-0000-0000B22D0000}"/>
    <cellStyle name="Calculation 3 2 7 4" xfId="11917" xr:uid="{00000000-0005-0000-0000-0000B32D0000}"/>
    <cellStyle name="Calculation 3 2 7 5" xfId="11918" xr:uid="{00000000-0005-0000-0000-0000B42D0000}"/>
    <cellStyle name="Calculation 3 2 8" xfId="11919" xr:uid="{00000000-0005-0000-0000-0000B52D0000}"/>
    <cellStyle name="Calculation 3 2 8 2" xfId="11920" xr:uid="{00000000-0005-0000-0000-0000B62D0000}"/>
    <cellStyle name="Calculation 3 2 8 2 2" xfId="11921" xr:uid="{00000000-0005-0000-0000-0000B72D0000}"/>
    <cellStyle name="Calculation 3 2 8 2 3" xfId="11922" xr:uid="{00000000-0005-0000-0000-0000B82D0000}"/>
    <cellStyle name="Calculation 3 2 8 3" xfId="11923" xr:uid="{00000000-0005-0000-0000-0000B92D0000}"/>
    <cellStyle name="Calculation 3 2 8 3 2" xfId="11924" xr:uid="{00000000-0005-0000-0000-0000BA2D0000}"/>
    <cellStyle name="Calculation 3 2 8 4" xfId="11925" xr:uid="{00000000-0005-0000-0000-0000BB2D0000}"/>
    <cellStyle name="Calculation 3 2 8 5" xfId="11926" xr:uid="{00000000-0005-0000-0000-0000BC2D0000}"/>
    <cellStyle name="Calculation 3 2 9" xfId="11927" xr:uid="{00000000-0005-0000-0000-0000BD2D0000}"/>
    <cellStyle name="Calculation 3 2 9 2" xfId="11928" xr:uid="{00000000-0005-0000-0000-0000BE2D0000}"/>
    <cellStyle name="Calculation 3 2 9 2 2" xfId="11929" xr:uid="{00000000-0005-0000-0000-0000BF2D0000}"/>
    <cellStyle name="Calculation 3 2 9 2 3" xfId="11930" xr:uid="{00000000-0005-0000-0000-0000C02D0000}"/>
    <cellStyle name="Calculation 3 2 9 3" xfId="11931" xr:uid="{00000000-0005-0000-0000-0000C12D0000}"/>
    <cellStyle name="Calculation 3 2 9 3 2" xfId="11932" xr:uid="{00000000-0005-0000-0000-0000C22D0000}"/>
    <cellStyle name="Calculation 3 2 9 4" xfId="11933" xr:uid="{00000000-0005-0000-0000-0000C32D0000}"/>
    <cellStyle name="Calculation 3 2 9 5" xfId="11934" xr:uid="{00000000-0005-0000-0000-0000C42D0000}"/>
    <cellStyle name="Calculation 3 20" xfId="11935" xr:uid="{00000000-0005-0000-0000-0000C52D0000}"/>
    <cellStyle name="Calculation 3 20 2" xfId="11936" xr:uid="{00000000-0005-0000-0000-0000C62D0000}"/>
    <cellStyle name="Calculation 3 20 2 2" xfId="11937" xr:uid="{00000000-0005-0000-0000-0000C72D0000}"/>
    <cellStyle name="Calculation 3 20 2 3" xfId="11938" xr:uid="{00000000-0005-0000-0000-0000C82D0000}"/>
    <cellStyle name="Calculation 3 20 3" xfId="11939" xr:uid="{00000000-0005-0000-0000-0000C92D0000}"/>
    <cellStyle name="Calculation 3 20 3 2" xfId="11940" xr:uid="{00000000-0005-0000-0000-0000CA2D0000}"/>
    <cellStyle name="Calculation 3 20 4" xfId="11941" xr:uid="{00000000-0005-0000-0000-0000CB2D0000}"/>
    <cellStyle name="Calculation 3 20 5" xfId="11942" xr:uid="{00000000-0005-0000-0000-0000CC2D0000}"/>
    <cellStyle name="Calculation 3 21" xfId="11943" xr:uid="{00000000-0005-0000-0000-0000CD2D0000}"/>
    <cellStyle name="Calculation 3 21 2" xfId="11944" xr:uid="{00000000-0005-0000-0000-0000CE2D0000}"/>
    <cellStyle name="Calculation 3 21 2 2" xfId="11945" xr:uid="{00000000-0005-0000-0000-0000CF2D0000}"/>
    <cellStyle name="Calculation 3 21 2 3" xfId="11946" xr:uid="{00000000-0005-0000-0000-0000D02D0000}"/>
    <cellStyle name="Calculation 3 21 3" xfId="11947" xr:uid="{00000000-0005-0000-0000-0000D12D0000}"/>
    <cellStyle name="Calculation 3 21 3 2" xfId="11948" xr:uid="{00000000-0005-0000-0000-0000D22D0000}"/>
    <cellStyle name="Calculation 3 21 4" xfId="11949" xr:uid="{00000000-0005-0000-0000-0000D32D0000}"/>
    <cellStyle name="Calculation 3 21 5" xfId="11950" xr:uid="{00000000-0005-0000-0000-0000D42D0000}"/>
    <cellStyle name="Calculation 3 22" xfId="11951" xr:uid="{00000000-0005-0000-0000-0000D52D0000}"/>
    <cellStyle name="Calculation 3 22 2" xfId="11952" xr:uid="{00000000-0005-0000-0000-0000D62D0000}"/>
    <cellStyle name="Calculation 3 22 2 2" xfId="11953" xr:uid="{00000000-0005-0000-0000-0000D72D0000}"/>
    <cellStyle name="Calculation 3 22 2 3" xfId="11954" xr:uid="{00000000-0005-0000-0000-0000D82D0000}"/>
    <cellStyle name="Calculation 3 22 3" xfId="11955" xr:uid="{00000000-0005-0000-0000-0000D92D0000}"/>
    <cellStyle name="Calculation 3 22 3 2" xfId="11956" xr:uid="{00000000-0005-0000-0000-0000DA2D0000}"/>
    <cellStyle name="Calculation 3 22 4" xfId="11957" xr:uid="{00000000-0005-0000-0000-0000DB2D0000}"/>
    <cellStyle name="Calculation 3 22 5" xfId="11958" xr:uid="{00000000-0005-0000-0000-0000DC2D0000}"/>
    <cellStyle name="Calculation 3 23" xfId="11959" xr:uid="{00000000-0005-0000-0000-0000DD2D0000}"/>
    <cellStyle name="Calculation 3 23 2" xfId="11960" xr:uid="{00000000-0005-0000-0000-0000DE2D0000}"/>
    <cellStyle name="Calculation 3 24" xfId="11961" xr:uid="{00000000-0005-0000-0000-0000DF2D0000}"/>
    <cellStyle name="Calculation 3 24 2" xfId="11962" xr:uid="{00000000-0005-0000-0000-0000E02D0000}"/>
    <cellStyle name="Calculation 3 25" xfId="11963" xr:uid="{00000000-0005-0000-0000-0000E12D0000}"/>
    <cellStyle name="Calculation 3 3" xfId="11964" xr:uid="{00000000-0005-0000-0000-0000E22D0000}"/>
    <cellStyle name="Calculation 3 3 10" xfId="11965" xr:uid="{00000000-0005-0000-0000-0000E32D0000}"/>
    <cellStyle name="Calculation 3 3 10 2" xfId="11966" xr:uid="{00000000-0005-0000-0000-0000E42D0000}"/>
    <cellStyle name="Calculation 3 3 10 2 2" xfId="11967" xr:uid="{00000000-0005-0000-0000-0000E52D0000}"/>
    <cellStyle name="Calculation 3 3 10 2 3" xfId="11968" xr:uid="{00000000-0005-0000-0000-0000E62D0000}"/>
    <cellStyle name="Calculation 3 3 10 3" xfId="11969" xr:uid="{00000000-0005-0000-0000-0000E72D0000}"/>
    <cellStyle name="Calculation 3 3 10 3 2" xfId="11970" xr:uid="{00000000-0005-0000-0000-0000E82D0000}"/>
    <cellStyle name="Calculation 3 3 10 4" xfId="11971" xr:uid="{00000000-0005-0000-0000-0000E92D0000}"/>
    <cellStyle name="Calculation 3 3 10 5" xfId="11972" xr:uid="{00000000-0005-0000-0000-0000EA2D0000}"/>
    <cellStyle name="Calculation 3 3 11" xfId="11973" xr:uid="{00000000-0005-0000-0000-0000EB2D0000}"/>
    <cellStyle name="Calculation 3 3 11 2" xfId="11974" xr:uid="{00000000-0005-0000-0000-0000EC2D0000}"/>
    <cellStyle name="Calculation 3 3 11 2 2" xfId="11975" xr:uid="{00000000-0005-0000-0000-0000ED2D0000}"/>
    <cellStyle name="Calculation 3 3 11 2 3" xfId="11976" xr:uid="{00000000-0005-0000-0000-0000EE2D0000}"/>
    <cellStyle name="Calculation 3 3 11 3" xfId="11977" xr:uid="{00000000-0005-0000-0000-0000EF2D0000}"/>
    <cellStyle name="Calculation 3 3 11 3 2" xfId="11978" xr:uid="{00000000-0005-0000-0000-0000F02D0000}"/>
    <cellStyle name="Calculation 3 3 11 4" xfId="11979" xr:uid="{00000000-0005-0000-0000-0000F12D0000}"/>
    <cellStyle name="Calculation 3 3 11 5" xfId="11980" xr:uid="{00000000-0005-0000-0000-0000F22D0000}"/>
    <cellStyle name="Calculation 3 3 12" xfId="11981" xr:uid="{00000000-0005-0000-0000-0000F32D0000}"/>
    <cellStyle name="Calculation 3 3 12 2" xfId="11982" xr:uid="{00000000-0005-0000-0000-0000F42D0000}"/>
    <cellStyle name="Calculation 3 3 12 2 2" xfId="11983" xr:uid="{00000000-0005-0000-0000-0000F52D0000}"/>
    <cellStyle name="Calculation 3 3 12 2 3" xfId="11984" xr:uid="{00000000-0005-0000-0000-0000F62D0000}"/>
    <cellStyle name="Calculation 3 3 12 3" xfId="11985" xr:uid="{00000000-0005-0000-0000-0000F72D0000}"/>
    <cellStyle name="Calculation 3 3 12 3 2" xfId="11986" xr:uid="{00000000-0005-0000-0000-0000F82D0000}"/>
    <cellStyle name="Calculation 3 3 12 4" xfId="11987" xr:uid="{00000000-0005-0000-0000-0000F92D0000}"/>
    <cellStyle name="Calculation 3 3 12 5" xfId="11988" xr:uid="{00000000-0005-0000-0000-0000FA2D0000}"/>
    <cellStyle name="Calculation 3 3 13" xfId="11989" xr:uid="{00000000-0005-0000-0000-0000FB2D0000}"/>
    <cellStyle name="Calculation 3 3 13 2" xfId="11990" xr:uid="{00000000-0005-0000-0000-0000FC2D0000}"/>
    <cellStyle name="Calculation 3 3 13 2 2" xfId="11991" xr:uid="{00000000-0005-0000-0000-0000FD2D0000}"/>
    <cellStyle name="Calculation 3 3 13 2 3" xfId="11992" xr:uid="{00000000-0005-0000-0000-0000FE2D0000}"/>
    <cellStyle name="Calculation 3 3 13 3" xfId="11993" xr:uid="{00000000-0005-0000-0000-0000FF2D0000}"/>
    <cellStyle name="Calculation 3 3 13 3 2" xfId="11994" xr:uid="{00000000-0005-0000-0000-0000002E0000}"/>
    <cellStyle name="Calculation 3 3 13 4" xfId="11995" xr:uid="{00000000-0005-0000-0000-0000012E0000}"/>
    <cellStyle name="Calculation 3 3 13 5" xfId="11996" xr:uid="{00000000-0005-0000-0000-0000022E0000}"/>
    <cellStyle name="Calculation 3 3 14" xfId="11997" xr:uid="{00000000-0005-0000-0000-0000032E0000}"/>
    <cellStyle name="Calculation 3 3 14 2" xfId="11998" xr:uid="{00000000-0005-0000-0000-0000042E0000}"/>
    <cellStyle name="Calculation 3 3 14 2 2" xfId="11999" xr:uid="{00000000-0005-0000-0000-0000052E0000}"/>
    <cellStyle name="Calculation 3 3 14 2 3" xfId="12000" xr:uid="{00000000-0005-0000-0000-0000062E0000}"/>
    <cellStyle name="Calculation 3 3 14 3" xfId="12001" xr:uid="{00000000-0005-0000-0000-0000072E0000}"/>
    <cellStyle name="Calculation 3 3 14 3 2" xfId="12002" xr:uid="{00000000-0005-0000-0000-0000082E0000}"/>
    <cellStyle name="Calculation 3 3 14 4" xfId="12003" xr:uid="{00000000-0005-0000-0000-0000092E0000}"/>
    <cellStyle name="Calculation 3 3 14 5" xfId="12004" xr:uid="{00000000-0005-0000-0000-00000A2E0000}"/>
    <cellStyle name="Calculation 3 3 15" xfId="12005" xr:uid="{00000000-0005-0000-0000-00000B2E0000}"/>
    <cellStyle name="Calculation 3 3 15 2" xfId="12006" xr:uid="{00000000-0005-0000-0000-00000C2E0000}"/>
    <cellStyle name="Calculation 3 3 15 2 2" xfId="12007" xr:uid="{00000000-0005-0000-0000-00000D2E0000}"/>
    <cellStyle name="Calculation 3 3 15 2 3" xfId="12008" xr:uid="{00000000-0005-0000-0000-00000E2E0000}"/>
    <cellStyle name="Calculation 3 3 15 3" xfId="12009" xr:uid="{00000000-0005-0000-0000-00000F2E0000}"/>
    <cellStyle name="Calculation 3 3 15 3 2" xfId="12010" xr:uid="{00000000-0005-0000-0000-0000102E0000}"/>
    <cellStyle name="Calculation 3 3 15 4" xfId="12011" xr:uid="{00000000-0005-0000-0000-0000112E0000}"/>
    <cellStyle name="Calculation 3 3 15 5" xfId="12012" xr:uid="{00000000-0005-0000-0000-0000122E0000}"/>
    <cellStyle name="Calculation 3 3 16" xfId="12013" xr:uid="{00000000-0005-0000-0000-0000132E0000}"/>
    <cellStyle name="Calculation 3 3 16 2" xfId="12014" xr:uid="{00000000-0005-0000-0000-0000142E0000}"/>
    <cellStyle name="Calculation 3 3 16 2 2" xfId="12015" xr:uid="{00000000-0005-0000-0000-0000152E0000}"/>
    <cellStyle name="Calculation 3 3 16 2 3" xfId="12016" xr:uid="{00000000-0005-0000-0000-0000162E0000}"/>
    <cellStyle name="Calculation 3 3 16 3" xfId="12017" xr:uid="{00000000-0005-0000-0000-0000172E0000}"/>
    <cellStyle name="Calculation 3 3 16 3 2" xfId="12018" xr:uid="{00000000-0005-0000-0000-0000182E0000}"/>
    <cellStyle name="Calculation 3 3 16 4" xfId="12019" xr:uid="{00000000-0005-0000-0000-0000192E0000}"/>
    <cellStyle name="Calculation 3 3 16 5" xfId="12020" xr:uid="{00000000-0005-0000-0000-00001A2E0000}"/>
    <cellStyle name="Calculation 3 3 17" xfId="12021" xr:uid="{00000000-0005-0000-0000-00001B2E0000}"/>
    <cellStyle name="Calculation 3 3 17 2" xfId="12022" xr:uid="{00000000-0005-0000-0000-00001C2E0000}"/>
    <cellStyle name="Calculation 3 3 17 2 2" xfId="12023" xr:uid="{00000000-0005-0000-0000-00001D2E0000}"/>
    <cellStyle name="Calculation 3 3 17 2 3" xfId="12024" xr:uid="{00000000-0005-0000-0000-00001E2E0000}"/>
    <cellStyle name="Calculation 3 3 17 3" xfId="12025" xr:uid="{00000000-0005-0000-0000-00001F2E0000}"/>
    <cellStyle name="Calculation 3 3 17 3 2" xfId="12026" xr:uid="{00000000-0005-0000-0000-0000202E0000}"/>
    <cellStyle name="Calculation 3 3 17 4" xfId="12027" xr:uid="{00000000-0005-0000-0000-0000212E0000}"/>
    <cellStyle name="Calculation 3 3 17 5" xfId="12028" xr:uid="{00000000-0005-0000-0000-0000222E0000}"/>
    <cellStyle name="Calculation 3 3 18" xfId="12029" xr:uid="{00000000-0005-0000-0000-0000232E0000}"/>
    <cellStyle name="Calculation 3 3 18 2" xfId="12030" xr:uid="{00000000-0005-0000-0000-0000242E0000}"/>
    <cellStyle name="Calculation 3 3 18 2 2" xfId="12031" xr:uid="{00000000-0005-0000-0000-0000252E0000}"/>
    <cellStyle name="Calculation 3 3 18 2 3" xfId="12032" xr:uid="{00000000-0005-0000-0000-0000262E0000}"/>
    <cellStyle name="Calculation 3 3 18 3" xfId="12033" xr:uid="{00000000-0005-0000-0000-0000272E0000}"/>
    <cellStyle name="Calculation 3 3 18 3 2" xfId="12034" xr:uid="{00000000-0005-0000-0000-0000282E0000}"/>
    <cellStyle name="Calculation 3 3 18 4" xfId="12035" xr:uid="{00000000-0005-0000-0000-0000292E0000}"/>
    <cellStyle name="Calculation 3 3 18 5" xfId="12036" xr:uid="{00000000-0005-0000-0000-00002A2E0000}"/>
    <cellStyle name="Calculation 3 3 19" xfId="12037" xr:uid="{00000000-0005-0000-0000-00002B2E0000}"/>
    <cellStyle name="Calculation 3 3 19 2" xfId="12038" xr:uid="{00000000-0005-0000-0000-00002C2E0000}"/>
    <cellStyle name="Calculation 3 3 19 2 2" xfId="12039" xr:uid="{00000000-0005-0000-0000-00002D2E0000}"/>
    <cellStyle name="Calculation 3 3 19 2 3" xfId="12040" xr:uid="{00000000-0005-0000-0000-00002E2E0000}"/>
    <cellStyle name="Calculation 3 3 19 3" xfId="12041" xr:uid="{00000000-0005-0000-0000-00002F2E0000}"/>
    <cellStyle name="Calculation 3 3 19 3 2" xfId="12042" xr:uid="{00000000-0005-0000-0000-0000302E0000}"/>
    <cellStyle name="Calculation 3 3 19 4" xfId="12043" xr:uid="{00000000-0005-0000-0000-0000312E0000}"/>
    <cellStyle name="Calculation 3 3 19 5" xfId="12044" xr:uid="{00000000-0005-0000-0000-0000322E0000}"/>
    <cellStyle name="Calculation 3 3 2" xfId="12045" xr:uid="{00000000-0005-0000-0000-0000332E0000}"/>
    <cellStyle name="Calculation 3 3 2 2" xfId="12046" xr:uid="{00000000-0005-0000-0000-0000342E0000}"/>
    <cellStyle name="Calculation 3 3 2 2 2" xfId="12047" xr:uid="{00000000-0005-0000-0000-0000352E0000}"/>
    <cellStyle name="Calculation 3 3 2 2 3" xfId="12048" xr:uid="{00000000-0005-0000-0000-0000362E0000}"/>
    <cellStyle name="Calculation 3 3 2 3" xfId="12049" xr:uid="{00000000-0005-0000-0000-0000372E0000}"/>
    <cellStyle name="Calculation 3 3 2 3 2" xfId="12050" xr:uid="{00000000-0005-0000-0000-0000382E0000}"/>
    <cellStyle name="Calculation 3 3 2 4" xfId="12051" xr:uid="{00000000-0005-0000-0000-0000392E0000}"/>
    <cellStyle name="Calculation 3 3 2 5" xfId="12052" xr:uid="{00000000-0005-0000-0000-00003A2E0000}"/>
    <cellStyle name="Calculation 3 3 20" xfId="12053" xr:uid="{00000000-0005-0000-0000-00003B2E0000}"/>
    <cellStyle name="Calculation 3 3 20 2" xfId="12054" xr:uid="{00000000-0005-0000-0000-00003C2E0000}"/>
    <cellStyle name="Calculation 3 3 20 2 2" xfId="12055" xr:uid="{00000000-0005-0000-0000-00003D2E0000}"/>
    <cellStyle name="Calculation 3 3 20 2 3" xfId="12056" xr:uid="{00000000-0005-0000-0000-00003E2E0000}"/>
    <cellStyle name="Calculation 3 3 20 3" xfId="12057" xr:uid="{00000000-0005-0000-0000-00003F2E0000}"/>
    <cellStyle name="Calculation 3 3 20 4" xfId="12058" xr:uid="{00000000-0005-0000-0000-0000402E0000}"/>
    <cellStyle name="Calculation 3 3 20 5" xfId="12059" xr:uid="{00000000-0005-0000-0000-0000412E0000}"/>
    <cellStyle name="Calculation 3 3 21" xfId="12060" xr:uid="{00000000-0005-0000-0000-0000422E0000}"/>
    <cellStyle name="Calculation 3 3 21 2" xfId="12061" xr:uid="{00000000-0005-0000-0000-0000432E0000}"/>
    <cellStyle name="Calculation 3 3 22" xfId="12062" xr:uid="{00000000-0005-0000-0000-0000442E0000}"/>
    <cellStyle name="Calculation 3 3 22 2" xfId="12063" xr:uid="{00000000-0005-0000-0000-0000452E0000}"/>
    <cellStyle name="Calculation 3 3 3" xfId="12064" xr:uid="{00000000-0005-0000-0000-0000462E0000}"/>
    <cellStyle name="Calculation 3 3 3 2" xfId="12065" xr:uid="{00000000-0005-0000-0000-0000472E0000}"/>
    <cellStyle name="Calculation 3 3 3 2 2" xfId="12066" xr:uid="{00000000-0005-0000-0000-0000482E0000}"/>
    <cellStyle name="Calculation 3 3 3 2 3" xfId="12067" xr:uid="{00000000-0005-0000-0000-0000492E0000}"/>
    <cellStyle name="Calculation 3 3 3 3" xfId="12068" xr:uid="{00000000-0005-0000-0000-00004A2E0000}"/>
    <cellStyle name="Calculation 3 3 3 3 2" xfId="12069" xr:uid="{00000000-0005-0000-0000-00004B2E0000}"/>
    <cellStyle name="Calculation 3 3 3 4" xfId="12070" xr:uid="{00000000-0005-0000-0000-00004C2E0000}"/>
    <cellStyle name="Calculation 3 3 3 5" xfId="12071" xr:uid="{00000000-0005-0000-0000-00004D2E0000}"/>
    <cellStyle name="Calculation 3 3 4" xfId="12072" xr:uid="{00000000-0005-0000-0000-00004E2E0000}"/>
    <cellStyle name="Calculation 3 3 4 2" xfId="12073" xr:uid="{00000000-0005-0000-0000-00004F2E0000}"/>
    <cellStyle name="Calculation 3 3 4 2 2" xfId="12074" xr:uid="{00000000-0005-0000-0000-0000502E0000}"/>
    <cellStyle name="Calculation 3 3 4 2 3" xfId="12075" xr:uid="{00000000-0005-0000-0000-0000512E0000}"/>
    <cellStyle name="Calculation 3 3 4 3" xfId="12076" xr:uid="{00000000-0005-0000-0000-0000522E0000}"/>
    <cellStyle name="Calculation 3 3 4 3 2" xfId="12077" xr:uid="{00000000-0005-0000-0000-0000532E0000}"/>
    <cellStyle name="Calculation 3 3 4 4" xfId="12078" xr:uid="{00000000-0005-0000-0000-0000542E0000}"/>
    <cellStyle name="Calculation 3 3 4 5" xfId="12079" xr:uid="{00000000-0005-0000-0000-0000552E0000}"/>
    <cellStyle name="Calculation 3 3 5" xfId="12080" xr:uid="{00000000-0005-0000-0000-0000562E0000}"/>
    <cellStyle name="Calculation 3 3 5 2" xfId="12081" xr:uid="{00000000-0005-0000-0000-0000572E0000}"/>
    <cellStyle name="Calculation 3 3 5 2 2" xfId="12082" xr:uid="{00000000-0005-0000-0000-0000582E0000}"/>
    <cellStyle name="Calculation 3 3 5 2 3" xfId="12083" xr:uid="{00000000-0005-0000-0000-0000592E0000}"/>
    <cellStyle name="Calculation 3 3 5 3" xfId="12084" xr:uid="{00000000-0005-0000-0000-00005A2E0000}"/>
    <cellStyle name="Calculation 3 3 5 3 2" xfId="12085" xr:uid="{00000000-0005-0000-0000-00005B2E0000}"/>
    <cellStyle name="Calculation 3 3 5 4" xfId="12086" xr:uid="{00000000-0005-0000-0000-00005C2E0000}"/>
    <cellStyle name="Calculation 3 3 5 5" xfId="12087" xr:uid="{00000000-0005-0000-0000-00005D2E0000}"/>
    <cellStyle name="Calculation 3 3 6" xfId="12088" xr:uid="{00000000-0005-0000-0000-00005E2E0000}"/>
    <cellStyle name="Calculation 3 3 6 2" xfId="12089" xr:uid="{00000000-0005-0000-0000-00005F2E0000}"/>
    <cellStyle name="Calculation 3 3 6 2 2" xfId="12090" xr:uid="{00000000-0005-0000-0000-0000602E0000}"/>
    <cellStyle name="Calculation 3 3 6 2 3" xfId="12091" xr:uid="{00000000-0005-0000-0000-0000612E0000}"/>
    <cellStyle name="Calculation 3 3 6 3" xfId="12092" xr:uid="{00000000-0005-0000-0000-0000622E0000}"/>
    <cellStyle name="Calculation 3 3 6 3 2" xfId="12093" xr:uid="{00000000-0005-0000-0000-0000632E0000}"/>
    <cellStyle name="Calculation 3 3 6 4" xfId="12094" xr:uid="{00000000-0005-0000-0000-0000642E0000}"/>
    <cellStyle name="Calculation 3 3 6 5" xfId="12095" xr:uid="{00000000-0005-0000-0000-0000652E0000}"/>
    <cellStyle name="Calculation 3 3 7" xfId="12096" xr:uid="{00000000-0005-0000-0000-0000662E0000}"/>
    <cellStyle name="Calculation 3 3 7 2" xfId="12097" xr:uid="{00000000-0005-0000-0000-0000672E0000}"/>
    <cellStyle name="Calculation 3 3 7 2 2" xfId="12098" xr:uid="{00000000-0005-0000-0000-0000682E0000}"/>
    <cellStyle name="Calculation 3 3 7 2 3" xfId="12099" xr:uid="{00000000-0005-0000-0000-0000692E0000}"/>
    <cellStyle name="Calculation 3 3 7 3" xfId="12100" xr:uid="{00000000-0005-0000-0000-00006A2E0000}"/>
    <cellStyle name="Calculation 3 3 7 3 2" xfId="12101" xr:uid="{00000000-0005-0000-0000-00006B2E0000}"/>
    <cellStyle name="Calculation 3 3 7 4" xfId="12102" xr:uid="{00000000-0005-0000-0000-00006C2E0000}"/>
    <cellStyle name="Calculation 3 3 7 5" xfId="12103" xr:uid="{00000000-0005-0000-0000-00006D2E0000}"/>
    <cellStyle name="Calculation 3 3 8" xfId="12104" xr:uid="{00000000-0005-0000-0000-00006E2E0000}"/>
    <cellStyle name="Calculation 3 3 8 2" xfId="12105" xr:uid="{00000000-0005-0000-0000-00006F2E0000}"/>
    <cellStyle name="Calculation 3 3 8 2 2" xfId="12106" xr:uid="{00000000-0005-0000-0000-0000702E0000}"/>
    <cellStyle name="Calculation 3 3 8 2 3" xfId="12107" xr:uid="{00000000-0005-0000-0000-0000712E0000}"/>
    <cellStyle name="Calculation 3 3 8 3" xfId="12108" xr:uid="{00000000-0005-0000-0000-0000722E0000}"/>
    <cellStyle name="Calculation 3 3 8 3 2" xfId="12109" xr:uid="{00000000-0005-0000-0000-0000732E0000}"/>
    <cellStyle name="Calculation 3 3 8 4" xfId="12110" xr:uid="{00000000-0005-0000-0000-0000742E0000}"/>
    <cellStyle name="Calculation 3 3 8 5" xfId="12111" xr:uid="{00000000-0005-0000-0000-0000752E0000}"/>
    <cellStyle name="Calculation 3 3 9" xfId="12112" xr:uid="{00000000-0005-0000-0000-0000762E0000}"/>
    <cellStyle name="Calculation 3 3 9 2" xfId="12113" xr:uid="{00000000-0005-0000-0000-0000772E0000}"/>
    <cellStyle name="Calculation 3 3 9 2 2" xfId="12114" xr:uid="{00000000-0005-0000-0000-0000782E0000}"/>
    <cellStyle name="Calculation 3 3 9 2 3" xfId="12115" xr:uid="{00000000-0005-0000-0000-0000792E0000}"/>
    <cellStyle name="Calculation 3 3 9 3" xfId="12116" xr:uid="{00000000-0005-0000-0000-00007A2E0000}"/>
    <cellStyle name="Calculation 3 3 9 3 2" xfId="12117" xr:uid="{00000000-0005-0000-0000-00007B2E0000}"/>
    <cellStyle name="Calculation 3 3 9 4" xfId="12118" xr:uid="{00000000-0005-0000-0000-00007C2E0000}"/>
    <cellStyle name="Calculation 3 3 9 5" xfId="12119" xr:uid="{00000000-0005-0000-0000-00007D2E0000}"/>
    <cellStyle name="Calculation 3 4" xfId="12120" xr:uid="{00000000-0005-0000-0000-00007E2E0000}"/>
    <cellStyle name="Calculation 3 4 2" xfId="12121" xr:uid="{00000000-0005-0000-0000-00007F2E0000}"/>
    <cellStyle name="Calculation 3 4 2 2" xfId="12122" xr:uid="{00000000-0005-0000-0000-0000802E0000}"/>
    <cellStyle name="Calculation 3 4 3" xfId="12123" xr:uid="{00000000-0005-0000-0000-0000812E0000}"/>
    <cellStyle name="Calculation 3 4 3 2" xfId="12124" xr:uid="{00000000-0005-0000-0000-0000822E0000}"/>
    <cellStyle name="Calculation 3 5" xfId="12125" xr:uid="{00000000-0005-0000-0000-0000832E0000}"/>
    <cellStyle name="Calculation 3 5 2" xfId="12126" xr:uid="{00000000-0005-0000-0000-0000842E0000}"/>
    <cellStyle name="Calculation 3 5 2 2" xfId="12127" xr:uid="{00000000-0005-0000-0000-0000852E0000}"/>
    <cellStyle name="Calculation 3 5 2 3" xfId="12128" xr:uid="{00000000-0005-0000-0000-0000862E0000}"/>
    <cellStyle name="Calculation 3 5 3" xfId="12129" xr:uid="{00000000-0005-0000-0000-0000872E0000}"/>
    <cellStyle name="Calculation 3 5 3 2" xfId="12130" xr:uid="{00000000-0005-0000-0000-0000882E0000}"/>
    <cellStyle name="Calculation 3 5 4" xfId="12131" xr:uid="{00000000-0005-0000-0000-0000892E0000}"/>
    <cellStyle name="Calculation 3 5 5" xfId="12132" xr:uid="{00000000-0005-0000-0000-00008A2E0000}"/>
    <cellStyle name="Calculation 3 6" xfId="12133" xr:uid="{00000000-0005-0000-0000-00008B2E0000}"/>
    <cellStyle name="Calculation 3 6 2" xfId="12134" xr:uid="{00000000-0005-0000-0000-00008C2E0000}"/>
    <cellStyle name="Calculation 3 6 2 2" xfId="12135" xr:uid="{00000000-0005-0000-0000-00008D2E0000}"/>
    <cellStyle name="Calculation 3 6 2 3" xfId="12136" xr:uid="{00000000-0005-0000-0000-00008E2E0000}"/>
    <cellStyle name="Calculation 3 6 3" xfId="12137" xr:uid="{00000000-0005-0000-0000-00008F2E0000}"/>
    <cellStyle name="Calculation 3 6 3 2" xfId="12138" xr:uid="{00000000-0005-0000-0000-0000902E0000}"/>
    <cellStyle name="Calculation 3 6 4" xfId="12139" xr:uid="{00000000-0005-0000-0000-0000912E0000}"/>
    <cellStyle name="Calculation 3 6 5" xfId="12140" xr:uid="{00000000-0005-0000-0000-0000922E0000}"/>
    <cellStyle name="Calculation 3 7" xfId="12141" xr:uid="{00000000-0005-0000-0000-0000932E0000}"/>
    <cellStyle name="Calculation 3 7 2" xfId="12142" xr:uid="{00000000-0005-0000-0000-0000942E0000}"/>
    <cellStyle name="Calculation 3 7 2 2" xfId="12143" xr:uid="{00000000-0005-0000-0000-0000952E0000}"/>
    <cellStyle name="Calculation 3 7 2 3" xfId="12144" xr:uid="{00000000-0005-0000-0000-0000962E0000}"/>
    <cellStyle name="Calculation 3 7 3" xfId="12145" xr:uid="{00000000-0005-0000-0000-0000972E0000}"/>
    <cellStyle name="Calculation 3 7 3 2" xfId="12146" xr:uid="{00000000-0005-0000-0000-0000982E0000}"/>
    <cellStyle name="Calculation 3 7 4" xfId="12147" xr:uid="{00000000-0005-0000-0000-0000992E0000}"/>
    <cellStyle name="Calculation 3 7 5" xfId="12148" xr:uid="{00000000-0005-0000-0000-00009A2E0000}"/>
    <cellStyle name="Calculation 3 8" xfId="12149" xr:uid="{00000000-0005-0000-0000-00009B2E0000}"/>
    <cellStyle name="Calculation 3 8 2" xfId="12150" xr:uid="{00000000-0005-0000-0000-00009C2E0000}"/>
    <cellStyle name="Calculation 3 8 2 2" xfId="12151" xr:uid="{00000000-0005-0000-0000-00009D2E0000}"/>
    <cellStyle name="Calculation 3 8 2 3" xfId="12152" xr:uid="{00000000-0005-0000-0000-00009E2E0000}"/>
    <cellStyle name="Calculation 3 8 3" xfId="12153" xr:uid="{00000000-0005-0000-0000-00009F2E0000}"/>
    <cellStyle name="Calculation 3 8 3 2" xfId="12154" xr:uid="{00000000-0005-0000-0000-0000A02E0000}"/>
    <cellStyle name="Calculation 3 8 4" xfId="12155" xr:uid="{00000000-0005-0000-0000-0000A12E0000}"/>
    <cellStyle name="Calculation 3 8 5" xfId="12156" xr:uid="{00000000-0005-0000-0000-0000A22E0000}"/>
    <cellStyle name="Calculation 3 9" xfId="12157" xr:uid="{00000000-0005-0000-0000-0000A32E0000}"/>
    <cellStyle name="Calculation 3 9 2" xfId="12158" xr:uid="{00000000-0005-0000-0000-0000A42E0000}"/>
    <cellStyle name="Calculation 3 9 2 2" xfId="12159" xr:uid="{00000000-0005-0000-0000-0000A52E0000}"/>
    <cellStyle name="Calculation 3 9 2 3" xfId="12160" xr:uid="{00000000-0005-0000-0000-0000A62E0000}"/>
    <cellStyle name="Calculation 3 9 3" xfId="12161" xr:uid="{00000000-0005-0000-0000-0000A72E0000}"/>
    <cellStyle name="Calculation 3 9 3 2" xfId="12162" xr:uid="{00000000-0005-0000-0000-0000A82E0000}"/>
    <cellStyle name="Calculation 3 9 4" xfId="12163" xr:uid="{00000000-0005-0000-0000-0000A92E0000}"/>
    <cellStyle name="Calculation 3 9 5" xfId="12164" xr:uid="{00000000-0005-0000-0000-0000AA2E0000}"/>
    <cellStyle name="Calculation 30" xfId="12165" xr:uid="{00000000-0005-0000-0000-0000AB2E0000}"/>
    <cellStyle name="Calculation 30 2" xfId="12166" xr:uid="{00000000-0005-0000-0000-0000AC2E0000}"/>
    <cellStyle name="Calculation 30 2 2" xfId="12167" xr:uid="{00000000-0005-0000-0000-0000AD2E0000}"/>
    <cellStyle name="Calculation 30 2 3" xfId="12168" xr:uid="{00000000-0005-0000-0000-0000AE2E0000}"/>
    <cellStyle name="Calculation 30 3" xfId="12169" xr:uid="{00000000-0005-0000-0000-0000AF2E0000}"/>
    <cellStyle name="Calculation 30 3 2" xfId="12170" xr:uid="{00000000-0005-0000-0000-0000B02E0000}"/>
    <cellStyle name="Calculation 30 4" xfId="12171" xr:uid="{00000000-0005-0000-0000-0000B12E0000}"/>
    <cellStyle name="Calculation 30 5" xfId="12172" xr:uid="{00000000-0005-0000-0000-0000B22E0000}"/>
    <cellStyle name="Calculation 31" xfId="12173" xr:uid="{00000000-0005-0000-0000-0000B32E0000}"/>
    <cellStyle name="Calculation 31 2" xfId="12174" xr:uid="{00000000-0005-0000-0000-0000B42E0000}"/>
    <cellStyle name="Calculation 31 2 2" xfId="12175" xr:uid="{00000000-0005-0000-0000-0000B52E0000}"/>
    <cellStyle name="Calculation 31 2 3" xfId="12176" xr:uid="{00000000-0005-0000-0000-0000B62E0000}"/>
    <cellStyle name="Calculation 31 3" xfId="12177" xr:uid="{00000000-0005-0000-0000-0000B72E0000}"/>
    <cellStyle name="Calculation 31 3 2" xfId="12178" xr:uid="{00000000-0005-0000-0000-0000B82E0000}"/>
    <cellStyle name="Calculation 31 4" xfId="12179" xr:uid="{00000000-0005-0000-0000-0000B92E0000}"/>
    <cellStyle name="Calculation 31 5" xfId="12180" xr:uid="{00000000-0005-0000-0000-0000BA2E0000}"/>
    <cellStyle name="Calculation 32" xfId="12181" xr:uid="{00000000-0005-0000-0000-0000BB2E0000}"/>
    <cellStyle name="Calculation 32 2" xfId="12182" xr:uid="{00000000-0005-0000-0000-0000BC2E0000}"/>
    <cellStyle name="Calculation 32 2 2" xfId="12183" xr:uid="{00000000-0005-0000-0000-0000BD2E0000}"/>
    <cellStyle name="Calculation 32 2 3" xfId="12184" xr:uid="{00000000-0005-0000-0000-0000BE2E0000}"/>
    <cellStyle name="Calculation 32 3" xfId="12185" xr:uid="{00000000-0005-0000-0000-0000BF2E0000}"/>
    <cellStyle name="Calculation 32 3 2" xfId="12186" xr:uid="{00000000-0005-0000-0000-0000C02E0000}"/>
    <cellStyle name="Calculation 32 4" xfId="12187" xr:uid="{00000000-0005-0000-0000-0000C12E0000}"/>
    <cellStyle name="Calculation 32 5" xfId="12188" xr:uid="{00000000-0005-0000-0000-0000C22E0000}"/>
    <cellStyle name="Calculation 33" xfId="12189" xr:uid="{00000000-0005-0000-0000-0000C32E0000}"/>
    <cellStyle name="Calculation 33 2" xfId="12190" xr:uid="{00000000-0005-0000-0000-0000C42E0000}"/>
    <cellStyle name="Calculation 33 2 2" xfId="12191" xr:uid="{00000000-0005-0000-0000-0000C52E0000}"/>
    <cellStyle name="Calculation 33 2 3" xfId="12192" xr:uid="{00000000-0005-0000-0000-0000C62E0000}"/>
    <cellStyle name="Calculation 33 3" xfId="12193" xr:uid="{00000000-0005-0000-0000-0000C72E0000}"/>
    <cellStyle name="Calculation 33 3 2" xfId="12194" xr:uid="{00000000-0005-0000-0000-0000C82E0000}"/>
    <cellStyle name="Calculation 33 4" xfId="12195" xr:uid="{00000000-0005-0000-0000-0000C92E0000}"/>
    <cellStyle name="Calculation 33 5" xfId="12196" xr:uid="{00000000-0005-0000-0000-0000CA2E0000}"/>
    <cellStyle name="Calculation 34" xfId="12197" xr:uid="{00000000-0005-0000-0000-0000CB2E0000}"/>
    <cellStyle name="Calculation 34 2" xfId="12198" xr:uid="{00000000-0005-0000-0000-0000CC2E0000}"/>
    <cellStyle name="Calculation 34 2 2" xfId="12199" xr:uid="{00000000-0005-0000-0000-0000CD2E0000}"/>
    <cellStyle name="Calculation 34 2 3" xfId="12200" xr:uid="{00000000-0005-0000-0000-0000CE2E0000}"/>
    <cellStyle name="Calculation 34 3" xfId="12201" xr:uid="{00000000-0005-0000-0000-0000CF2E0000}"/>
    <cellStyle name="Calculation 34 3 2" xfId="12202" xr:uid="{00000000-0005-0000-0000-0000D02E0000}"/>
    <cellStyle name="Calculation 34 4" xfId="12203" xr:uid="{00000000-0005-0000-0000-0000D12E0000}"/>
    <cellStyle name="Calculation 34 5" xfId="12204" xr:uid="{00000000-0005-0000-0000-0000D22E0000}"/>
    <cellStyle name="Calculation 35" xfId="12205" xr:uid="{00000000-0005-0000-0000-0000D32E0000}"/>
    <cellStyle name="Calculation 35 2" xfId="12206" xr:uid="{00000000-0005-0000-0000-0000D42E0000}"/>
    <cellStyle name="Calculation 36" xfId="12207" xr:uid="{00000000-0005-0000-0000-0000D52E0000}"/>
    <cellStyle name="Calculation 36 2" xfId="12208" xr:uid="{00000000-0005-0000-0000-0000D62E0000}"/>
    <cellStyle name="Calculation 37" xfId="12209" xr:uid="{00000000-0005-0000-0000-0000D72E0000}"/>
    <cellStyle name="Calculation 38" xfId="12210" xr:uid="{00000000-0005-0000-0000-0000D82E0000}"/>
    <cellStyle name="Calculation 39" xfId="12211" xr:uid="{00000000-0005-0000-0000-0000D92E0000}"/>
    <cellStyle name="Calculation 4" xfId="12212" xr:uid="{00000000-0005-0000-0000-0000DA2E0000}"/>
    <cellStyle name="Calculation 4 10" xfId="12213" xr:uid="{00000000-0005-0000-0000-0000DB2E0000}"/>
    <cellStyle name="Calculation 4 10 2" xfId="12214" xr:uid="{00000000-0005-0000-0000-0000DC2E0000}"/>
    <cellStyle name="Calculation 4 10 2 2" xfId="12215" xr:uid="{00000000-0005-0000-0000-0000DD2E0000}"/>
    <cellStyle name="Calculation 4 10 2 3" xfId="12216" xr:uid="{00000000-0005-0000-0000-0000DE2E0000}"/>
    <cellStyle name="Calculation 4 10 3" xfId="12217" xr:uid="{00000000-0005-0000-0000-0000DF2E0000}"/>
    <cellStyle name="Calculation 4 10 3 2" xfId="12218" xr:uid="{00000000-0005-0000-0000-0000E02E0000}"/>
    <cellStyle name="Calculation 4 10 4" xfId="12219" xr:uid="{00000000-0005-0000-0000-0000E12E0000}"/>
    <cellStyle name="Calculation 4 10 5" xfId="12220" xr:uid="{00000000-0005-0000-0000-0000E22E0000}"/>
    <cellStyle name="Calculation 4 11" xfId="12221" xr:uid="{00000000-0005-0000-0000-0000E32E0000}"/>
    <cellStyle name="Calculation 4 11 2" xfId="12222" xr:uid="{00000000-0005-0000-0000-0000E42E0000}"/>
    <cellStyle name="Calculation 4 11 2 2" xfId="12223" xr:uid="{00000000-0005-0000-0000-0000E52E0000}"/>
    <cellStyle name="Calculation 4 11 2 3" xfId="12224" xr:uid="{00000000-0005-0000-0000-0000E62E0000}"/>
    <cellStyle name="Calculation 4 11 3" xfId="12225" xr:uid="{00000000-0005-0000-0000-0000E72E0000}"/>
    <cellStyle name="Calculation 4 11 3 2" xfId="12226" xr:uid="{00000000-0005-0000-0000-0000E82E0000}"/>
    <cellStyle name="Calculation 4 11 4" xfId="12227" xr:uid="{00000000-0005-0000-0000-0000E92E0000}"/>
    <cellStyle name="Calculation 4 11 5" xfId="12228" xr:uid="{00000000-0005-0000-0000-0000EA2E0000}"/>
    <cellStyle name="Calculation 4 12" xfId="12229" xr:uid="{00000000-0005-0000-0000-0000EB2E0000}"/>
    <cellStyle name="Calculation 4 12 2" xfId="12230" xr:uid="{00000000-0005-0000-0000-0000EC2E0000}"/>
    <cellStyle name="Calculation 4 12 2 2" xfId="12231" xr:uid="{00000000-0005-0000-0000-0000ED2E0000}"/>
    <cellStyle name="Calculation 4 12 2 3" xfId="12232" xr:uid="{00000000-0005-0000-0000-0000EE2E0000}"/>
    <cellStyle name="Calculation 4 12 3" xfId="12233" xr:uid="{00000000-0005-0000-0000-0000EF2E0000}"/>
    <cellStyle name="Calculation 4 12 3 2" xfId="12234" xr:uid="{00000000-0005-0000-0000-0000F02E0000}"/>
    <cellStyle name="Calculation 4 12 4" xfId="12235" xr:uid="{00000000-0005-0000-0000-0000F12E0000}"/>
    <cellStyle name="Calculation 4 12 5" xfId="12236" xr:uid="{00000000-0005-0000-0000-0000F22E0000}"/>
    <cellStyle name="Calculation 4 13" xfId="12237" xr:uid="{00000000-0005-0000-0000-0000F32E0000}"/>
    <cellStyle name="Calculation 4 13 2" xfId="12238" xr:uid="{00000000-0005-0000-0000-0000F42E0000}"/>
    <cellStyle name="Calculation 4 13 2 2" xfId="12239" xr:uid="{00000000-0005-0000-0000-0000F52E0000}"/>
    <cellStyle name="Calculation 4 13 2 3" xfId="12240" xr:uid="{00000000-0005-0000-0000-0000F62E0000}"/>
    <cellStyle name="Calculation 4 13 3" xfId="12241" xr:uid="{00000000-0005-0000-0000-0000F72E0000}"/>
    <cellStyle name="Calculation 4 13 3 2" xfId="12242" xr:uid="{00000000-0005-0000-0000-0000F82E0000}"/>
    <cellStyle name="Calculation 4 13 4" xfId="12243" xr:uid="{00000000-0005-0000-0000-0000F92E0000}"/>
    <cellStyle name="Calculation 4 13 5" xfId="12244" xr:uid="{00000000-0005-0000-0000-0000FA2E0000}"/>
    <cellStyle name="Calculation 4 14" xfId="12245" xr:uid="{00000000-0005-0000-0000-0000FB2E0000}"/>
    <cellStyle name="Calculation 4 14 2" xfId="12246" xr:uid="{00000000-0005-0000-0000-0000FC2E0000}"/>
    <cellStyle name="Calculation 4 14 2 2" xfId="12247" xr:uid="{00000000-0005-0000-0000-0000FD2E0000}"/>
    <cellStyle name="Calculation 4 14 2 3" xfId="12248" xr:uid="{00000000-0005-0000-0000-0000FE2E0000}"/>
    <cellStyle name="Calculation 4 14 3" xfId="12249" xr:uid="{00000000-0005-0000-0000-0000FF2E0000}"/>
    <cellStyle name="Calculation 4 14 3 2" xfId="12250" xr:uid="{00000000-0005-0000-0000-0000002F0000}"/>
    <cellStyle name="Calculation 4 14 4" xfId="12251" xr:uid="{00000000-0005-0000-0000-0000012F0000}"/>
    <cellStyle name="Calculation 4 14 5" xfId="12252" xr:uid="{00000000-0005-0000-0000-0000022F0000}"/>
    <cellStyle name="Calculation 4 15" xfId="12253" xr:uid="{00000000-0005-0000-0000-0000032F0000}"/>
    <cellStyle name="Calculation 4 15 2" xfId="12254" xr:uid="{00000000-0005-0000-0000-0000042F0000}"/>
    <cellStyle name="Calculation 4 15 2 2" xfId="12255" xr:uid="{00000000-0005-0000-0000-0000052F0000}"/>
    <cellStyle name="Calculation 4 15 2 3" xfId="12256" xr:uid="{00000000-0005-0000-0000-0000062F0000}"/>
    <cellStyle name="Calculation 4 15 3" xfId="12257" xr:uid="{00000000-0005-0000-0000-0000072F0000}"/>
    <cellStyle name="Calculation 4 15 3 2" xfId="12258" xr:uid="{00000000-0005-0000-0000-0000082F0000}"/>
    <cellStyle name="Calculation 4 15 4" xfId="12259" xr:uid="{00000000-0005-0000-0000-0000092F0000}"/>
    <cellStyle name="Calculation 4 15 5" xfId="12260" xr:uid="{00000000-0005-0000-0000-00000A2F0000}"/>
    <cellStyle name="Calculation 4 16" xfId="12261" xr:uid="{00000000-0005-0000-0000-00000B2F0000}"/>
    <cellStyle name="Calculation 4 16 2" xfId="12262" xr:uid="{00000000-0005-0000-0000-00000C2F0000}"/>
    <cellStyle name="Calculation 4 16 2 2" xfId="12263" xr:uid="{00000000-0005-0000-0000-00000D2F0000}"/>
    <cellStyle name="Calculation 4 16 2 3" xfId="12264" xr:uid="{00000000-0005-0000-0000-00000E2F0000}"/>
    <cellStyle name="Calculation 4 16 3" xfId="12265" xr:uid="{00000000-0005-0000-0000-00000F2F0000}"/>
    <cellStyle name="Calculation 4 16 3 2" xfId="12266" xr:uid="{00000000-0005-0000-0000-0000102F0000}"/>
    <cellStyle name="Calculation 4 16 4" xfId="12267" xr:uid="{00000000-0005-0000-0000-0000112F0000}"/>
    <cellStyle name="Calculation 4 16 5" xfId="12268" xr:uid="{00000000-0005-0000-0000-0000122F0000}"/>
    <cellStyle name="Calculation 4 17" xfId="12269" xr:uid="{00000000-0005-0000-0000-0000132F0000}"/>
    <cellStyle name="Calculation 4 17 2" xfId="12270" xr:uid="{00000000-0005-0000-0000-0000142F0000}"/>
    <cellStyle name="Calculation 4 17 2 2" xfId="12271" xr:uid="{00000000-0005-0000-0000-0000152F0000}"/>
    <cellStyle name="Calculation 4 17 2 3" xfId="12272" xr:uid="{00000000-0005-0000-0000-0000162F0000}"/>
    <cellStyle name="Calculation 4 17 3" xfId="12273" xr:uid="{00000000-0005-0000-0000-0000172F0000}"/>
    <cellStyle name="Calculation 4 17 3 2" xfId="12274" xr:uid="{00000000-0005-0000-0000-0000182F0000}"/>
    <cellStyle name="Calculation 4 17 4" xfId="12275" xr:uid="{00000000-0005-0000-0000-0000192F0000}"/>
    <cellStyle name="Calculation 4 17 5" xfId="12276" xr:uid="{00000000-0005-0000-0000-00001A2F0000}"/>
    <cellStyle name="Calculation 4 18" xfId="12277" xr:uid="{00000000-0005-0000-0000-00001B2F0000}"/>
    <cellStyle name="Calculation 4 18 2" xfId="12278" xr:uid="{00000000-0005-0000-0000-00001C2F0000}"/>
    <cellStyle name="Calculation 4 18 2 2" xfId="12279" xr:uid="{00000000-0005-0000-0000-00001D2F0000}"/>
    <cellStyle name="Calculation 4 18 2 3" xfId="12280" xr:uid="{00000000-0005-0000-0000-00001E2F0000}"/>
    <cellStyle name="Calculation 4 18 3" xfId="12281" xr:uid="{00000000-0005-0000-0000-00001F2F0000}"/>
    <cellStyle name="Calculation 4 18 3 2" xfId="12282" xr:uid="{00000000-0005-0000-0000-0000202F0000}"/>
    <cellStyle name="Calculation 4 18 4" xfId="12283" xr:uid="{00000000-0005-0000-0000-0000212F0000}"/>
    <cellStyle name="Calculation 4 18 5" xfId="12284" xr:uid="{00000000-0005-0000-0000-0000222F0000}"/>
    <cellStyle name="Calculation 4 19" xfId="12285" xr:uid="{00000000-0005-0000-0000-0000232F0000}"/>
    <cellStyle name="Calculation 4 19 2" xfId="12286" xr:uid="{00000000-0005-0000-0000-0000242F0000}"/>
    <cellStyle name="Calculation 4 19 2 2" xfId="12287" xr:uid="{00000000-0005-0000-0000-0000252F0000}"/>
    <cellStyle name="Calculation 4 19 2 3" xfId="12288" xr:uid="{00000000-0005-0000-0000-0000262F0000}"/>
    <cellStyle name="Calculation 4 19 3" xfId="12289" xr:uid="{00000000-0005-0000-0000-0000272F0000}"/>
    <cellStyle name="Calculation 4 19 3 2" xfId="12290" xr:uid="{00000000-0005-0000-0000-0000282F0000}"/>
    <cellStyle name="Calculation 4 19 4" xfId="12291" xr:uid="{00000000-0005-0000-0000-0000292F0000}"/>
    <cellStyle name="Calculation 4 19 5" xfId="12292" xr:uid="{00000000-0005-0000-0000-00002A2F0000}"/>
    <cellStyle name="Calculation 4 2" xfId="12293" xr:uid="{00000000-0005-0000-0000-00002B2F0000}"/>
    <cellStyle name="Calculation 4 2 10" xfId="12294" xr:uid="{00000000-0005-0000-0000-00002C2F0000}"/>
    <cellStyle name="Calculation 4 2 10 2" xfId="12295" xr:uid="{00000000-0005-0000-0000-00002D2F0000}"/>
    <cellStyle name="Calculation 4 2 10 2 2" xfId="12296" xr:uid="{00000000-0005-0000-0000-00002E2F0000}"/>
    <cellStyle name="Calculation 4 2 10 2 3" xfId="12297" xr:uid="{00000000-0005-0000-0000-00002F2F0000}"/>
    <cellStyle name="Calculation 4 2 10 3" xfId="12298" xr:uid="{00000000-0005-0000-0000-0000302F0000}"/>
    <cellStyle name="Calculation 4 2 10 3 2" xfId="12299" xr:uid="{00000000-0005-0000-0000-0000312F0000}"/>
    <cellStyle name="Calculation 4 2 10 4" xfId="12300" xr:uid="{00000000-0005-0000-0000-0000322F0000}"/>
    <cellStyle name="Calculation 4 2 10 5" xfId="12301" xr:uid="{00000000-0005-0000-0000-0000332F0000}"/>
    <cellStyle name="Calculation 4 2 11" xfId="12302" xr:uid="{00000000-0005-0000-0000-0000342F0000}"/>
    <cellStyle name="Calculation 4 2 11 2" xfId="12303" xr:uid="{00000000-0005-0000-0000-0000352F0000}"/>
    <cellStyle name="Calculation 4 2 11 2 2" xfId="12304" xr:uid="{00000000-0005-0000-0000-0000362F0000}"/>
    <cellStyle name="Calculation 4 2 11 2 3" xfId="12305" xr:uid="{00000000-0005-0000-0000-0000372F0000}"/>
    <cellStyle name="Calculation 4 2 11 3" xfId="12306" xr:uid="{00000000-0005-0000-0000-0000382F0000}"/>
    <cellStyle name="Calculation 4 2 11 3 2" xfId="12307" xr:uid="{00000000-0005-0000-0000-0000392F0000}"/>
    <cellStyle name="Calculation 4 2 11 4" xfId="12308" xr:uid="{00000000-0005-0000-0000-00003A2F0000}"/>
    <cellStyle name="Calculation 4 2 11 5" xfId="12309" xr:uid="{00000000-0005-0000-0000-00003B2F0000}"/>
    <cellStyle name="Calculation 4 2 12" xfId="12310" xr:uid="{00000000-0005-0000-0000-00003C2F0000}"/>
    <cellStyle name="Calculation 4 2 12 2" xfId="12311" xr:uid="{00000000-0005-0000-0000-00003D2F0000}"/>
    <cellStyle name="Calculation 4 2 12 2 2" xfId="12312" xr:uid="{00000000-0005-0000-0000-00003E2F0000}"/>
    <cellStyle name="Calculation 4 2 12 2 3" xfId="12313" xr:uid="{00000000-0005-0000-0000-00003F2F0000}"/>
    <cellStyle name="Calculation 4 2 12 3" xfId="12314" xr:uid="{00000000-0005-0000-0000-0000402F0000}"/>
    <cellStyle name="Calculation 4 2 12 3 2" xfId="12315" xr:uid="{00000000-0005-0000-0000-0000412F0000}"/>
    <cellStyle name="Calculation 4 2 12 4" xfId="12316" xr:uid="{00000000-0005-0000-0000-0000422F0000}"/>
    <cellStyle name="Calculation 4 2 12 5" xfId="12317" xr:uid="{00000000-0005-0000-0000-0000432F0000}"/>
    <cellStyle name="Calculation 4 2 13" xfId="12318" xr:uid="{00000000-0005-0000-0000-0000442F0000}"/>
    <cellStyle name="Calculation 4 2 13 2" xfId="12319" xr:uid="{00000000-0005-0000-0000-0000452F0000}"/>
    <cellStyle name="Calculation 4 2 13 2 2" xfId="12320" xr:uid="{00000000-0005-0000-0000-0000462F0000}"/>
    <cellStyle name="Calculation 4 2 13 2 3" xfId="12321" xr:uid="{00000000-0005-0000-0000-0000472F0000}"/>
    <cellStyle name="Calculation 4 2 13 3" xfId="12322" xr:uid="{00000000-0005-0000-0000-0000482F0000}"/>
    <cellStyle name="Calculation 4 2 13 3 2" xfId="12323" xr:uid="{00000000-0005-0000-0000-0000492F0000}"/>
    <cellStyle name="Calculation 4 2 13 4" xfId="12324" xr:uid="{00000000-0005-0000-0000-00004A2F0000}"/>
    <cellStyle name="Calculation 4 2 13 5" xfId="12325" xr:uid="{00000000-0005-0000-0000-00004B2F0000}"/>
    <cellStyle name="Calculation 4 2 14" xfId="12326" xr:uid="{00000000-0005-0000-0000-00004C2F0000}"/>
    <cellStyle name="Calculation 4 2 14 2" xfId="12327" xr:uid="{00000000-0005-0000-0000-00004D2F0000}"/>
    <cellStyle name="Calculation 4 2 14 2 2" xfId="12328" xr:uid="{00000000-0005-0000-0000-00004E2F0000}"/>
    <cellStyle name="Calculation 4 2 14 2 3" xfId="12329" xr:uid="{00000000-0005-0000-0000-00004F2F0000}"/>
    <cellStyle name="Calculation 4 2 14 3" xfId="12330" xr:uid="{00000000-0005-0000-0000-0000502F0000}"/>
    <cellStyle name="Calculation 4 2 14 3 2" xfId="12331" xr:uid="{00000000-0005-0000-0000-0000512F0000}"/>
    <cellStyle name="Calculation 4 2 14 4" xfId="12332" xr:uid="{00000000-0005-0000-0000-0000522F0000}"/>
    <cellStyle name="Calculation 4 2 14 5" xfId="12333" xr:uid="{00000000-0005-0000-0000-0000532F0000}"/>
    <cellStyle name="Calculation 4 2 15" xfId="12334" xr:uid="{00000000-0005-0000-0000-0000542F0000}"/>
    <cellStyle name="Calculation 4 2 15 2" xfId="12335" xr:uid="{00000000-0005-0000-0000-0000552F0000}"/>
    <cellStyle name="Calculation 4 2 15 2 2" xfId="12336" xr:uid="{00000000-0005-0000-0000-0000562F0000}"/>
    <cellStyle name="Calculation 4 2 15 2 3" xfId="12337" xr:uid="{00000000-0005-0000-0000-0000572F0000}"/>
    <cellStyle name="Calculation 4 2 15 3" xfId="12338" xr:uid="{00000000-0005-0000-0000-0000582F0000}"/>
    <cellStyle name="Calculation 4 2 15 3 2" xfId="12339" xr:uid="{00000000-0005-0000-0000-0000592F0000}"/>
    <cellStyle name="Calculation 4 2 15 4" xfId="12340" xr:uid="{00000000-0005-0000-0000-00005A2F0000}"/>
    <cellStyle name="Calculation 4 2 15 5" xfId="12341" xr:uid="{00000000-0005-0000-0000-00005B2F0000}"/>
    <cellStyle name="Calculation 4 2 16" xfId="12342" xr:uid="{00000000-0005-0000-0000-00005C2F0000}"/>
    <cellStyle name="Calculation 4 2 16 2" xfId="12343" xr:uid="{00000000-0005-0000-0000-00005D2F0000}"/>
    <cellStyle name="Calculation 4 2 16 2 2" xfId="12344" xr:uid="{00000000-0005-0000-0000-00005E2F0000}"/>
    <cellStyle name="Calculation 4 2 16 2 3" xfId="12345" xr:uid="{00000000-0005-0000-0000-00005F2F0000}"/>
    <cellStyle name="Calculation 4 2 16 3" xfId="12346" xr:uid="{00000000-0005-0000-0000-0000602F0000}"/>
    <cellStyle name="Calculation 4 2 16 3 2" xfId="12347" xr:uid="{00000000-0005-0000-0000-0000612F0000}"/>
    <cellStyle name="Calculation 4 2 16 4" xfId="12348" xr:uid="{00000000-0005-0000-0000-0000622F0000}"/>
    <cellStyle name="Calculation 4 2 16 5" xfId="12349" xr:uid="{00000000-0005-0000-0000-0000632F0000}"/>
    <cellStyle name="Calculation 4 2 17" xfId="12350" xr:uid="{00000000-0005-0000-0000-0000642F0000}"/>
    <cellStyle name="Calculation 4 2 17 2" xfId="12351" xr:uid="{00000000-0005-0000-0000-0000652F0000}"/>
    <cellStyle name="Calculation 4 2 17 2 2" xfId="12352" xr:uid="{00000000-0005-0000-0000-0000662F0000}"/>
    <cellStyle name="Calculation 4 2 17 2 3" xfId="12353" xr:uid="{00000000-0005-0000-0000-0000672F0000}"/>
    <cellStyle name="Calculation 4 2 17 3" xfId="12354" xr:uid="{00000000-0005-0000-0000-0000682F0000}"/>
    <cellStyle name="Calculation 4 2 17 3 2" xfId="12355" xr:uid="{00000000-0005-0000-0000-0000692F0000}"/>
    <cellStyle name="Calculation 4 2 17 4" xfId="12356" xr:uid="{00000000-0005-0000-0000-00006A2F0000}"/>
    <cellStyle name="Calculation 4 2 17 5" xfId="12357" xr:uid="{00000000-0005-0000-0000-00006B2F0000}"/>
    <cellStyle name="Calculation 4 2 18" xfId="12358" xr:uid="{00000000-0005-0000-0000-00006C2F0000}"/>
    <cellStyle name="Calculation 4 2 18 2" xfId="12359" xr:uid="{00000000-0005-0000-0000-00006D2F0000}"/>
    <cellStyle name="Calculation 4 2 18 2 2" xfId="12360" xr:uid="{00000000-0005-0000-0000-00006E2F0000}"/>
    <cellStyle name="Calculation 4 2 18 2 3" xfId="12361" xr:uid="{00000000-0005-0000-0000-00006F2F0000}"/>
    <cellStyle name="Calculation 4 2 18 3" xfId="12362" xr:uid="{00000000-0005-0000-0000-0000702F0000}"/>
    <cellStyle name="Calculation 4 2 18 3 2" xfId="12363" xr:uid="{00000000-0005-0000-0000-0000712F0000}"/>
    <cellStyle name="Calculation 4 2 18 4" xfId="12364" xr:uid="{00000000-0005-0000-0000-0000722F0000}"/>
    <cellStyle name="Calculation 4 2 18 5" xfId="12365" xr:uid="{00000000-0005-0000-0000-0000732F0000}"/>
    <cellStyle name="Calculation 4 2 19" xfId="12366" xr:uid="{00000000-0005-0000-0000-0000742F0000}"/>
    <cellStyle name="Calculation 4 2 19 2" xfId="12367" xr:uid="{00000000-0005-0000-0000-0000752F0000}"/>
    <cellStyle name="Calculation 4 2 19 2 2" xfId="12368" xr:uid="{00000000-0005-0000-0000-0000762F0000}"/>
    <cellStyle name="Calculation 4 2 19 2 3" xfId="12369" xr:uid="{00000000-0005-0000-0000-0000772F0000}"/>
    <cellStyle name="Calculation 4 2 19 3" xfId="12370" xr:uid="{00000000-0005-0000-0000-0000782F0000}"/>
    <cellStyle name="Calculation 4 2 19 3 2" xfId="12371" xr:uid="{00000000-0005-0000-0000-0000792F0000}"/>
    <cellStyle name="Calculation 4 2 19 4" xfId="12372" xr:uid="{00000000-0005-0000-0000-00007A2F0000}"/>
    <cellStyle name="Calculation 4 2 19 5" xfId="12373" xr:uid="{00000000-0005-0000-0000-00007B2F0000}"/>
    <cellStyle name="Calculation 4 2 2" xfId="12374" xr:uid="{00000000-0005-0000-0000-00007C2F0000}"/>
    <cellStyle name="Calculation 4 2 2 2" xfId="12375" xr:uid="{00000000-0005-0000-0000-00007D2F0000}"/>
    <cellStyle name="Calculation 4 2 2 2 2" xfId="12376" xr:uid="{00000000-0005-0000-0000-00007E2F0000}"/>
    <cellStyle name="Calculation 4 2 2 2 3" xfId="12377" xr:uid="{00000000-0005-0000-0000-00007F2F0000}"/>
    <cellStyle name="Calculation 4 2 2 3" xfId="12378" xr:uid="{00000000-0005-0000-0000-0000802F0000}"/>
    <cellStyle name="Calculation 4 2 2 3 2" xfId="12379" xr:uid="{00000000-0005-0000-0000-0000812F0000}"/>
    <cellStyle name="Calculation 4 2 2 4" xfId="12380" xr:uid="{00000000-0005-0000-0000-0000822F0000}"/>
    <cellStyle name="Calculation 4 2 2 5" xfId="12381" xr:uid="{00000000-0005-0000-0000-0000832F0000}"/>
    <cellStyle name="Calculation 4 2 20" xfId="12382" xr:uid="{00000000-0005-0000-0000-0000842F0000}"/>
    <cellStyle name="Calculation 4 2 20 2" xfId="12383" xr:uid="{00000000-0005-0000-0000-0000852F0000}"/>
    <cellStyle name="Calculation 4 2 20 2 2" xfId="12384" xr:uid="{00000000-0005-0000-0000-0000862F0000}"/>
    <cellStyle name="Calculation 4 2 20 2 3" xfId="12385" xr:uid="{00000000-0005-0000-0000-0000872F0000}"/>
    <cellStyle name="Calculation 4 2 20 3" xfId="12386" xr:uid="{00000000-0005-0000-0000-0000882F0000}"/>
    <cellStyle name="Calculation 4 2 20 4" xfId="12387" xr:uid="{00000000-0005-0000-0000-0000892F0000}"/>
    <cellStyle name="Calculation 4 2 20 5" xfId="12388" xr:uid="{00000000-0005-0000-0000-00008A2F0000}"/>
    <cellStyle name="Calculation 4 2 21" xfId="12389" xr:uid="{00000000-0005-0000-0000-00008B2F0000}"/>
    <cellStyle name="Calculation 4 2 21 2" xfId="12390" xr:uid="{00000000-0005-0000-0000-00008C2F0000}"/>
    <cellStyle name="Calculation 4 2 22" xfId="12391" xr:uid="{00000000-0005-0000-0000-00008D2F0000}"/>
    <cellStyle name="Calculation 4 2 22 2" xfId="12392" xr:uid="{00000000-0005-0000-0000-00008E2F0000}"/>
    <cellStyle name="Calculation 4 2 3" xfId="12393" xr:uid="{00000000-0005-0000-0000-00008F2F0000}"/>
    <cellStyle name="Calculation 4 2 3 2" xfId="12394" xr:uid="{00000000-0005-0000-0000-0000902F0000}"/>
    <cellStyle name="Calculation 4 2 3 2 2" xfId="12395" xr:uid="{00000000-0005-0000-0000-0000912F0000}"/>
    <cellStyle name="Calculation 4 2 3 2 3" xfId="12396" xr:uid="{00000000-0005-0000-0000-0000922F0000}"/>
    <cellStyle name="Calculation 4 2 3 3" xfId="12397" xr:uid="{00000000-0005-0000-0000-0000932F0000}"/>
    <cellStyle name="Calculation 4 2 3 3 2" xfId="12398" xr:uid="{00000000-0005-0000-0000-0000942F0000}"/>
    <cellStyle name="Calculation 4 2 3 4" xfId="12399" xr:uid="{00000000-0005-0000-0000-0000952F0000}"/>
    <cellStyle name="Calculation 4 2 3 5" xfId="12400" xr:uid="{00000000-0005-0000-0000-0000962F0000}"/>
    <cellStyle name="Calculation 4 2 4" xfId="12401" xr:uid="{00000000-0005-0000-0000-0000972F0000}"/>
    <cellStyle name="Calculation 4 2 4 2" xfId="12402" xr:uid="{00000000-0005-0000-0000-0000982F0000}"/>
    <cellStyle name="Calculation 4 2 4 2 2" xfId="12403" xr:uid="{00000000-0005-0000-0000-0000992F0000}"/>
    <cellStyle name="Calculation 4 2 4 2 3" xfId="12404" xr:uid="{00000000-0005-0000-0000-00009A2F0000}"/>
    <cellStyle name="Calculation 4 2 4 3" xfId="12405" xr:uid="{00000000-0005-0000-0000-00009B2F0000}"/>
    <cellStyle name="Calculation 4 2 4 3 2" xfId="12406" xr:uid="{00000000-0005-0000-0000-00009C2F0000}"/>
    <cellStyle name="Calculation 4 2 4 4" xfId="12407" xr:uid="{00000000-0005-0000-0000-00009D2F0000}"/>
    <cellStyle name="Calculation 4 2 4 5" xfId="12408" xr:uid="{00000000-0005-0000-0000-00009E2F0000}"/>
    <cellStyle name="Calculation 4 2 5" xfId="12409" xr:uid="{00000000-0005-0000-0000-00009F2F0000}"/>
    <cellStyle name="Calculation 4 2 5 2" xfId="12410" xr:uid="{00000000-0005-0000-0000-0000A02F0000}"/>
    <cellStyle name="Calculation 4 2 5 2 2" xfId="12411" xr:uid="{00000000-0005-0000-0000-0000A12F0000}"/>
    <cellStyle name="Calculation 4 2 5 2 3" xfId="12412" xr:uid="{00000000-0005-0000-0000-0000A22F0000}"/>
    <cellStyle name="Calculation 4 2 5 3" xfId="12413" xr:uid="{00000000-0005-0000-0000-0000A32F0000}"/>
    <cellStyle name="Calculation 4 2 5 3 2" xfId="12414" xr:uid="{00000000-0005-0000-0000-0000A42F0000}"/>
    <cellStyle name="Calculation 4 2 5 4" xfId="12415" xr:uid="{00000000-0005-0000-0000-0000A52F0000}"/>
    <cellStyle name="Calculation 4 2 5 5" xfId="12416" xr:uid="{00000000-0005-0000-0000-0000A62F0000}"/>
    <cellStyle name="Calculation 4 2 6" xfId="12417" xr:uid="{00000000-0005-0000-0000-0000A72F0000}"/>
    <cellStyle name="Calculation 4 2 6 2" xfId="12418" xr:uid="{00000000-0005-0000-0000-0000A82F0000}"/>
    <cellStyle name="Calculation 4 2 6 2 2" xfId="12419" xr:uid="{00000000-0005-0000-0000-0000A92F0000}"/>
    <cellStyle name="Calculation 4 2 6 2 3" xfId="12420" xr:uid="{00000000-0005-0000-0000-0000AA2F0000}"/>
    <cellStyle name="Calculation 4 2 6 3" xfId="12421" xr:uid="{00000000-0005-0000-0000-0000AB2F0000}"/>
    <cellStyle name="Calculation 4 2 6 3 2" xfId="12422" xr:uid="{00000000-0005-0000-0000-0000AC2F0000}"/>
    <cellStyle name="Calculation 4 2 6 4" xfId="12423" xr:uid="{00000000-0005-0000-0000-0000AD2F0000}"/>
    <cellStyle name="Calculation 4 2 6 5" xfId="12424" xr:uid="{00000000-0005-0000-0000-0000AE2F0000}"/>
    <cellStyle name="Calculation 4 2 7" xfId="12425" xr:uid="{00000000-0005-0000-0000-0000AF2F0000}"/>
    <cellStyle name="Calculation 4 2 7 2" xfId="12426" xr:uid="{00000000-0005-0000-0000-0000B02F0000}"/>
    <cellStyle name="Calculation 4 2 7 2 2" xfId="12427" xr:uid="{00000000-0005-0000-0000-0000B12F0000}"/>
    <cellStyle name="Calculation 4 2 7 2 3" xfId="12428" xr:uid="{00000000-0005-0000-0000-0000B22F0000}"/>
    <cellStyle name="Calculation 4 2 7 3" xfId="12429" xr:uid="{00000000-0005-0000-0000-0000B32F0000}"/>
    <cellStyle name="Calculation 4 2 7 3 2" xfId="12430" xr:uid="{00000000-0005-0000-0000-0000B42F0000}"/>
    <cellStyle name="Calculation 4 2 7 4" xfId="12431" xr:uid="{00000000-0005-0000-0000-0000B52F0000}"/>
    <cellStyle name="Calculation 4 2 7 5" xfId="12432" xr:uid="{00000000-0005-0000-0000-0000B62F0000}"/>
    <cellStyle name="Calculation 4 2 8" xfId="12433" xr:uid="{00000000-0005-0000-0000-0000B72F0000}"/>
    <cellStyle name="Calculation 4 2 8 2" xfId="12434" xr:uid="{00000000-0005-0000-0000-0000B82F0000}"/>
    <cellStyle name="Calculation 4 2 8 2 2" xfId="12435" xr:uid="{00000000-0005-0000-0000-0000B92F0000}"/>
    <cellStyle name="Calculation 4 2 8 2 3" xfId="12436" xr:uid="{00000000-0005-0000-0000-0000BA2F0000}"/>
    <cellStyle name="Calculation 4 2 8 3" xfId="12437" xr:uid="{00000000-0005-0000-0000-0000BB2F0000}"/>
    <cellStyle name="Calculation 4 2 8 3 2" xfId="12438" xr:uid="{00000000-0005-0000-0000-0000BC2F0000}"/>
    <cellStyle name="Calculation 4 2 8 4" xfId="12439" xr:uid="{00000000-0005-0000-0000-0000BD2F0000}"/>
    <cellStyle name="Calculation 4 2 8 5" xfId="12440" xr:uid="{00000000-0005-0000-0000-0000BE2F0000}"/>
    <cellStyle name="Calculation 4 2 9" xfId="12441" xr:uid="{00000000-0005-0000-0000-0000BF2F0000}"/>
    <cellStyle name="Calculation 4 2 9 2" xfId="12442" xr:uid="{00000000-0005-0000-0000-0000C02F0000}"/>
    <cellStyle name="Calculation 4 2 9 2 2" xfId="12443" xr:uid="{00000000-0005-0000-0000-0000C12F0000}"/>
    <cellStyle name="Calculation 4 2 9 2 3" xfId="12444" xr:uid="{00000000-0005-0000-0000-0000C22F0000}"/>
    <cellStyle name="Calculation 4 2 9 3" xfId="12445" xr:uid="{00000000-0005-0000-0000-0000C32F0000}"/>
    <cellStyle name="Calculation 4 2 9 3 2" xfId="12446" xr:uid="{00000000-0005-0000-0000-0000C42F0000}"/>
    <cellStyle name="Calculation 4 2 9 4" xfId="12447" xr:uid="{00000000-0005-0000-0000-0000C52F0000}"/>
    <cellStyle name="Calculation 4 2 9 5" xfId="12448" xr:uid="{00000000-0005-0000-0000-0000C62F0000}"/>
    <cellStyle name="Calculation 4 20" xfId="12449" xr:uid="{00000000-0005-0000-0000-0000C72F0000}"/>
    <cellStyle name="Calculation 4 20 2" xfId="12450" xr:uid="{00000000-0005-0000-0000-0000C82F0000}"/>
    <cellStyle name="Calculation 4 20 2 2" xfId="12451" xr:uid="{00000000-0005-0000-0000-0000C92F0000}"/>
    <cellStyle name="Calculation 4 20 2 3" xfId="12452" xr:uid="{00000000-0005-0000-0000-0000CA2F0000}"/>
    <cellStyle name="Calculation 4 20 3" xfId="12453" xr:uid="{00000000-0005-0000-0000-0000CB2F0000}"/>
    <cellStyle name="Calculation 4 20 3 2" xfId="12454" xr:uid="{00000000-0005-0000-0000-0000CC2F0000}"/>
    <cellStyle name="Calculation 4 20 4" xfId="12455" xr:uid="{00000000-0005-0000-0000-0000CD2F0000}"/>
    <cellStyle name="Calculation 4 20 5" xfId="12456" xr:uid="{00000000-0005-0000-0000-0000CE2F0000}"/>
    <cellStyle name="Calculation 4 21" xfId="12457" xr:uid="{00000000-0005-0000-0000-0000CF2F0000}"/>
    <cellStyle name="Calculation 4 21 2" xfId="12458" xr:uid="{00000000-0005-0000-0000-0000D02F0000}"/>
    <cellStyle name="Calculation 4 21 2 2" xfId="12459" xr:uid="{00000000-0005-0000-0000-0000D12F0000}"/>
    <cellStyle name="Calculation 4 21 2 3" xfId="12460" xr:uid="{00000000-0005-0000-0000-0000D22F0000}"/>
    <cellStyle name="Calculation 4 21 3" xfId="12461" xr:uid="{00000000-0005-0000-0000-0000D32F0000}"/>
    <cellStyle name="Calculation 4 21 3 2" xfId="12462" xr:uid="{00000000-0005-0000-0000-0000D42F0000}"/>
    <cellStyle name="Calculation 4 21 4" xfId="12463" xr:uid="{00000000-0005-0000-0000-0000D52F0000}"/>
    <cellStyle name="Calculation 4 21 5" xfId="12464" xr:uid="{00000000-0005-0000-0000-0000D62F0000}"/>
    <cellStyle name="Calculation 4 22" xfId="12465" xr:uid="{00000000-0005-0000-0000-0000D72F0000}"/>
    <cellStyle name="Calculation 4 22 2" xfId="12466" xr:uid="{00000000-0005-0000-0000-0000D82F0000}"/>
    <cellStyle name="Calculation 4 22 2 2" xfId="12467" xr:uid="{00000000-0005-0000-0000-0000D92F0000}"/>
    <cellStyle name="Calculation 4 22 2 3" xfId="12468" xr:uid="{00000000-0005-0000-0000-0000DA2F0000}"/>
    <cellStyle name="Calculation 4 22 3" xfId="12469" xr:uid="{00000000-0005-0000-0000-0000DB2F0000}"/>
    <cellStyle name="Calculation 4 22 3 2" xfId="12470" xr:uid="{00000000-0005-0000-0000-0000DC2F0000}"/>
    <cellStyle name="Calculation 4 22 4" xfId="12471" xr:uid="{00000000-0005-0000-0000-0000DD2F0000}"/>
    <cellStyle name="Calculation 4 22 5" xfId="12472" xr:uid="{00000000-0005-0000-0000-0000DE2F0000}"/>
    <cellStyle name="Calculation 4 23" xfId="12473" xr:uid="{00000000-0005-0000-0000-0000DF2F0000}"/>
    <cellStyle name="Calculation 4 23 2" xfId="12474" xr:uid="{00000000-0005-0000-0000-0000E02F0000}"/>
    <cellStyle name="Calculation 4 24" xfId="12475" xr:uid="{00000000-0005-0000-0000-0000E12F0000}"/>
    <cellStyle name="Calculation 4 24 2" xfId="12476" xr:uid="{00000000-0005-0000-0000-0000E22F0000}"/>
    <cellStyle name="Calculation 4 25" xfId="12477" xr:uid="{00000000-0005-0000-0000-0000E32F0000}"/>
    <cellStyle name="Calculation 4 3" xfId="12478" xr:uid="{00000000-0005-0000-0000-0000E42F0000}"/>
    <cellStyle name="Calculation 4 3 10" xfId="12479" xr:uid="{00000000-0005-0000-0000-0000E52F0000}"/>
    <cellStyle name="Calculation 4 3 10 2" xfId="12480" xr:uid="{00000000-0005-0000-0000-0000E62F0000}"/>
    <cellStyle name="Calculation 4 3 10 2 2" xfId="12481" xr:uid="{00000000-0005-0000-0000-0000E72F0000}"/>
    <cellStyle name="Calculation 4 3 10 2 3" xfId="12482" xr:uid="{00000000-0005-0000-0000-0000E82F0000}"/>
    <cellStyle name="Calculation 4 3 10 3" xfId="12483" xr:uid="{00000000-0005-0000-0000-0000E92F0000}"/>
    <cellStyle name="Calculation 4 3 10 3 2" xfId="12484" xr:uid="{00000000-0005-0000-0000-0000EA2F0000}"/>
    <cellStyle name="Calculation 4 3 10 4" xfId="12485" xr:uid="{00000000-0005-0000-0000-0000EB2F0000}"/>
    <cellStyle name="Calculation 4 3 10 5" xfId="12486" xr:uid="{00000000-0005-0000-0000-0000EC2F0000}"/>
    <cellStyle name="Calculation 4 3 11" xfId="12487" xr:uid="{00000000-0005-0000-0000-0000ED2F0000}"/>
    <cellStyle name="Calculation 4 3 11 2" xfId="12488" xr:uid="{00000000-0005-0000-0000-0000EE2F0000}"/>
    <cellStyle name="Calculation 4 3 11 2 2" xfId="12489" xr:uid="{00000000-0005-0000-0000-0000EF2F0000}"/>
    <cellStyle name="Calculation 4 3 11 2 3" xfId="12490" xr:uid="{00000000-0005-0000-0000-0000F02F0000}"/>
    <cellStyle name="Calculation 4 3 11 3" xfId="12491" xr:uid="{00000000-0005-0000-0000-0000F12F0000}"/>
    <cellStyle name="Calculation 4 3 11 3 2" xfId="12492" xr:uid="{00000000-0005-0000-0000-0000F22F0000}"/>
    <cellStyle name="Calculation 4 3 11 4" xfId="12493" xr:uid="{00000000-0005-0000-0000-0000F32F0000}"/>
    <cellStyle name="Calculation 4 3 11 5" xfId="12494" xr:uid="{00000000-0005-0000-0000-0000F42F0000}"/>
    <cellStyle name="Calculation 4 3 12" xfId="12495" xr:uid="{00000000-0005-0000-0000-0000F52F0000}"/>
    <cellStyle name="Calculation 4 3 12 2" xfId="12496" xr:uid="{00000000-0005-0000-0000-0000F62F0000}"/>
    <cellStyle name="Calculation 4 3 12 2 2" xfId="12497" xr:uid="{00000000-0005-0000-0000-0000F72F0000}"/>
    <cellStyle name="Calculation 4 3 12 2 3" xfId="12498" xr:uid="{00000000-0005-0000-0000-0000F82F0000}"/>
    <cellStyle name="Calculation 4 3 12 3" xfId="12499" xr:uid="{00000000-0005-0000-0000-0000F92F0000}"/>
    <cellStyle name="Calculation 4 3 12 3 2" xfId="12500" xr:uid="{00000000-0005-0000-0000-0000FA2F0000}"/>
    <cellStyle name="Calculation 4 3 12 4" xfId="12501" xr:uid="{00000000-0005-0000-0000-0000FB2F0000}"/>
    <cellStyle name="Calculation 4 3 12 5" xfId="12502" xr:uid="{00000000-0005-0000-0000-0000FC2F0000}"/>
    <cellStyle name="Calculation 4 3 13" xfId="12503" xr:uid="{00000000-0005-0000-0000-0000FD2F0000}"/>
    <cellStyle name="Calculation 4 3 13 2" xfId="12504" xr:uid="{00000000-0005-0000-0000-0000FE2F0000}"/>
    <cellStyle name="Calculation 4 3 13 2 2" xfId="12505" xr:uid="{00000000-0005-0000-0000-0000FF2F0000}"/>
    <cellStyle name="Calculation 4 3 13 2 3" xfId="12506" xr:uid="{00000000-0005-0000-0000-000000300000}"/>
    <cellStyle name="Calculation 4 3 13 3" xfId="12507" xr:uid="{00000000-0005-0000-0000-000001300000}"/>
    <cellStyle name="Calculation 4 3 13 3 2" xfId="12508" xr:uid="{00000000-0005-0000-0000-000002300000}"/>
    <cellStyle name="Calculation 4 3 13 4" xfId="12509" xr:uid="{00000000-0005-0000-0000-000003300000}"/>
    <cellStyle name="Calculation 4 3 13 5" xfId="12510" xr:uid="{00000000-0005-0000-0000-000004300000}"/>
    <cellStyle name="Calculation 4 3 14" xfId="12511" xr:uid="{00000000-0005-0000-0000-000005300000}"/>
    <cellStyle name="Calculation 4 3 14 2" xfId="12512" xr:uid="{00000000-0005-0000-0000-000006300000}"/>
    <cellStyle name="Calculation 4 3 14 2 2" xfId="12513" xr:uid="{00000000-0005-0000-0000-000007300000}"/>
    <cellStyle name="Calculation 4 3 14 2 3" xfId="12514" xr:uid="{00000000-0005-0000-0000-000008300000}"/>
    <cellStyle name="Calculation 4 3 14 3" xfId="12515" xr:uid="{00000000-0005-0000-0000-000009300000}"/>
    <cellStyle name="Calculation 4 3 14 3 2" xfId="12516" xr:uid="{00000000-0005-0000-0000-00000A300000}"/>
    <cellStyle name="Calculation 4 3 14 4" xfId="12517" xr:uid="{00000000-0005-0000-0000-00000B300000}"/>
    <cellStyle name="Calculation 4 3 14 5" xfId="12518" xr:uid="{00000000-0005-0000-0000-00000C300000}"/>
    <cellStyle name="Calculation 4 3 15" xfId="12519" xr:uid="{00000000-0005-0000-0000-00000D300000}"/>
    <cellStyle name="Calculation 4 3 15 2" xfId="12520" xr:uid="{00000000-0005-0000-0000-00000E300000}"/>
    <cellStyle name="Calculation 4 3 15 2 2" xfId="12521" xr:uid="{00000000-0005-0000-0000-00000F300000}"/>
    <cellStyle name="Calculation 4 3 15 2 3" xfId="12522" xr:uid="{00000000-0005-0000-0000-000010300000}"/>
    <cellStyle name="Calculation 4 3 15 3" xfId="12523" xr:uid="{00000000-0005-0000-0000-000011300000}"/>
    <cellStyle name="Calculation 4 3 15 3 2" xfId="12524" xr:uid="{00000000-0005-0000-0000-000012300000}"/>
    <cellStyle name="Calculation 4 3 15 4" xfId="12525" xr:uid="{00000000-0005-0000-0000-000013300000}"/>
    <cellStyle name="Calculation 4 3 15 5" xfId="12526" xr:uid="{00000000-0005-0000-0000-000014300000}"/>
    <cellStyle name="Calculation 4 3 16" xfId="12527" xr:uid="{00000000-0005-0000-0000-000015300000}"/>
    <cellStyle name="Calculation 4 3 16 2" xfId="12528" xr:uid="{00000000-0005-0000-0000-000016300000}"/>
    <cellStyle name="Calculation 4 3 16 2 2" xfId="12529" xr:uid="{00000000-0005-0000-0000-000017300000}"/>
    <cellStyle name="Calculation 4 3 16 2 3" xfId="12530" xr:uid="{00000000-0005-0000-0000-000018300000}"/>
    <cellStyle name="Calculation 4 3 16 3" xfId="12531" xr:uid="{00000000-0005-0000-0000-000019300000}"/>
    <cellStyle name="Calculation 4 3 16 3 2" xfId="12532" xr:uid="{00000000-0005-0000-0000-00001A300000}"/>
    <cellStyle name="Calculation 4 3 16 4" xfId="12533" xr:uid="{00000000-0005-0000-0000-00001B300000}"/>
    <cellStyle name="Calculation 4 3 16 5" xfId="12534" xr:uid="{00000000-0005-0000-0000-00001C300000}"/>
    <cellStyle name="Calculation 4 3 17" xfId="12535" xr:uid="{00000000-0005-0000-0000-00001D300000}"/>
    <cellStyle name="Calculation 4 3 17 2" xfId="12536" xr:uid="{00000000-0005-0000-0000-00001E300000}"/>
    <cellStyle name="Calculation 4 3 17 2 2" xfId="12537" xr:uid="{00000000-0005-0000-0000-00001F300000}"/>
    <cellStyle name="Calculation 4 3 17 2 3" xfId="12538" xr:uid="{00000000-0005-0000-0000-000020300000}"/>
    <cellStyle name="Calculation 4 3 17 3" xfId="12539" xr:uid="{00000000-0005-0000-0000-000021300000}"/>
    <cellStyle name="Calculation 4 3 17 3 2" xfId="12540" xr:uid="{00000000-0005-0000-0000-000022300000}"/>
    <cellStyle name="Calculation 4 3 17 4" xfId="12541" xr:uid="{00000000-0005-0000-0000-000023300000}"/>
    <cellStyle name="Calculation 4 3 17 5" xfId="12542" xr:uid="{00000000-0005-0000-0000-000024300000}"/>
    <cellStyle name="Calculation 4 3 18" xfId="12543" xr:uid="{00000000-0005-0000-0000-000025300000}"/>
    <cellStyle name="Calculation 4 3 18 2" xfId="12544" xr:uid="{00000000-0005-0000-0000-000026300000}"/>
    <cellStyle name="Calculation 4 3 18 2 2" xfId="12545" xr:uid="{00000000-0005-0000-0000-000027300000}"/>
    <cellStyle name="Calculation 4 3 18 2 3" xfId="12546" xr:uid="{00000000-0005-0000-0000-000028300000}"/>
    <cellStyle name="Calculation 4 3 18 3" xfId="12547" xr:uid="{00000000-0005-0000-0000-000029300000}"/>
    <cellStyle name="Calculation 4 3 18 3 2" xfId="12548" xr:uid="{00000000-0005-0000-0000-00002A300000}"/>
    <cellStyle name="Calculation 4 3 18 4" xfId="12549" xr:uid="{00000000-0005-0000-0000-00002B300000}"/>
    <cellStyle name="Calculation 4 3 18 5" xfId="12550" xr:uid="{00000000-0005-0000-0000-00002C300000}"/>
    <cellStyle name="Calculation 4 3 19" xfId="12551" xr:uid="{00000000-0005-0000-0000-00002D300000}"/>
    <cellStyle name="Calculation 4 3 19 2" xfId="12552" xr:uid="{00000000-0005-0000-0000-00002E300000}"/>
    <cellStyle name="Calculation 4 3 19 2 2" xfId="12553" xr:uid="{00000000-0005-0000-0000-00002F300000}"/>
    <cellStyle name="Calculation 4 3 19 2 3" xfId="12554" xr:uid="{00000000-0005-0000-0000-000030300000}"/>
    <cellStyle name="Calculation 4 3 19 3" xfId="12555" xr:uid="{00000000-0005-0000-0000-000031300000}"/>
    <cellStyle name="Calculation 4 3 19 3 2" xfId="12556" xr:uid="{00000000-0005-0000-0000-000032300000}"/>
    <cellStyle name="Calculation 4 3 19 4" xfId="12557" xr:uid="{00000000-0005-0000-0000-000033300000}"/>
    <cellStyle name="Calculation 4 3 19 5" xfId="12558" xr:uid="{00000000-0005-0000-0000-000034300000}"/>
    <cellStyle name="Calculation 4 3 2" xfId="12559" xr:uid="{00000000-0005-0000-0000-000035300000}"/>
    <cellStyle name="Calculation 4 3 2 2" xfId="12560" xr:uid="{00000000-0005-0000-0000-000036300000}"/>
    <cellStyle name="Calculation 4 3 2 2 2" xfId="12561" xr:uid="{00000000-0005-0000-0000-000037300000}"/>
    <cellStyle name="Calculation 4 3 2 2 3" xfId="12562" xr:uid="{00000000-0005-0000-0000-000038300000}"/>
    <cellStyle name="Calculation 4 3 2 3" xfId="12563" xr:uid="{00000000-0005-0000-0000-000039300000}"/>
    <cellStyle name="Calculation 4 3 2 3 2" xfId="12564" xr:uid="{00000000-0005-0000-0000-00003A300000}"/>
    <cellStyle name="Calculation 4 3 2 4" xfId="12565" xr:uid="{00000000-0005-0000-0000-00003B300000}"/>
    <cellStyle name="Calculation 4 3 2 5" xfId="12566" xr:uid="{00000000-0005-0000-0000-00003C300000}"/>
    <cellStyle name="Calculation 4 3 20" xfId="12567" xr:uid="{00000000-0005-0000-0000-00003D300000}"/>
    <cellStyle name="Calculation 4 3 20 2" xfId="12568" xr:uid="{00000000-0005-0000-0000-00003E300000}"/>
    <cellStyle name="Calculation 4 3 20 2 2" xfId="12569" xr:uid="{00000000-0005-0000-0000-00003F300000}"/>
    <cellStyle name="Calculation 4 3 20 2 3" xfId="12570" xr:uid="{00000000-0005-0000-0000-000040300000}"/>
    <cellStyle name="Calculation 4 3 20 3" xfId="12571" xr:uid="{00000000-0005-0000-0000-000041300000}"/>
    <cellStyle name="Calculation 4 3 20 4" xfId="12572" xr:uid="{00000000-0005-0000-0000-000042300000}"/>
    <cellStyle name="Calculation 4 3 20 5" xfId="12573" xr:uid="{00000000-0005-0000-0000-000043300000}"/>
    <cellStyle name="Calculation 4 3 21" xfId="12574" xr:uid="{00000000-0005-0000-0000-000044300000}"/>
    <cellStyle name="Calculation 4 3 21 2" xfId="12575" xr:uid="{00000000-0005-0000-0000-000045300000}"/>
    <cellStyle name="Calculation 4 3 22" xfId="12576" xr:uid="{00000000-0005-0000-0000-000046300000}"/>
    <cellStyle name="Calculation 4 3 22 2" xfId="12577" xr:uid="{00000000-0005-0000-0000-000047300000}"/>
    <cellStyle name="Calculation 4 3 3" xfId="12578" xr:uid="{00000000-0005-0000-0000-000048300000}"/>
    <cellStyle name="Calculation 4 3 3 2" xfId="12579" xr:uid="{00000000-0005-0000-0000-000049300000}"/>
    <cellStyle name="Calculation 4 3 3 2 2" xfId="12580" xr:uid="{00000000-0005-0000-0000-00004A300000}"/>
    <cellStyle name="Calculation 4 3 3 2 3" xfId="12581" xr:uid="{00000000-0005-0000-0000-00004B300000}"/>
    <cellStyle name="Calculation 4 3 3 3" xfId="12582" xr:uid="{00000000-0005-0000-0000-00004C300000}"/>
    <cellStyle name="Calculation 4 3 3 3 2" xfId="12583" xr:uid="{00000000-0005-0000-0000-00004D300000}"/>
    <cellStyle name="Calculation 4 3 3 4" xfId="12584" xr:uid="{00000000-0005-0000-0000-00004E300000}"/>
    <cellStyle name="Calculation 4 3 3 5" xfId="12585" xr:uid="{00000000-0005-0000-0000-00004F300000}"/>
    <cellStyle name="Calculation 4 3 4" xfId="12586" xr:uid="{00000000-0005-0000-0000-000050300000}"/>
    <cellStyle name="Calculation 4 3 4 2" xfId="12587" xr:uid="{00000000-0005-0000-0000-000051300000}"/>
    <cellStyle name="Calculation 4 3 4 2 2" xfId="12588" xr:uid="{00000000-0005-0000-0000-000052300000}"/>
    <cellStyle name="Calculation 4 3 4 2 3" xfId="12589" xr:uid="{00000000-0005-0000-0000-000053300000}"/>
    <cellStyle name="Calculation 4 3 4 3" xfId="12590" xr:uid="{00000000-0005-0000-0000-000054300000}"/>
    <cellStyle name="Calculation 4 3 4 3 2" xfId="12591" xr:uid="{00000000-0005-0000-0000-000055300000}"/>
    <cellStyle name="Calculation 4 3 4 4" xfId="12592" xr:uid="{00000000-0005-0000-0000-000056300000}"/>
    <cellStyle name="Calculation 4 3 4 5" xfId="12593" xr:uid="{00000000-0005-0000-0000-000057300000}"/>
    <cellStyle name="Calculation 4 3 5" xfId="12594" xr:uid="{00000000-0005-0000-0000-000058300000}"/>
    <cellStyle name="Calculation 4 3 5 2" xfId="12595" xr:uid="{00000000-0005-0000-0000-000059300000}"/>
    <cellStyle name="Calculation 4 3 5 2 2" xfId="12596" xr:uid="{00000000-0005-0000-0000-00005A300000}"/>
    <cellStyle name="Calculation 4 3 5 2 3" xfId="12597" xr:uid="{00000000-0005-0000-0000-00005B300000}"/>
    <cellStyle name="Calculation 4 3 5 3" xfId="12598" xr:uid="{00000000-0005-0000-0000-00005C300000}"/>
    <cellStyle name="Calculation 4 3 5 3 2" xfId="12599" xr:uid="{00000000-0005-0000-0000-00005D300000}"/>
    <cellStyle name="Calculation 4 3 5 4" xfId="12600" xr:uid="{00000000-0005-0000-0000-00005E300000}"/>
    <cellStyle name="Calculation 4 3 5 5" xfId="12601" xr:uid="{00000000-0005-0000-0000-00005F300000}"/>
    <cellStyle name="Calculation 4 3 6" xfId="12602" xr:uid="{00000000-0005-0000-0000-000060300000}"/>
    <cellStyle name="Calculation 4 3 6 2" xfId="12603" xr:uid="{00000000-0005-0000-0000-000061300000}"/>
    <cellStyle name="Calculation 4 3 6 2 2" xfId="12604" xr:uid="{00000000-0005-0000-0000-000062300000}"/>
    <cellStyle name="Calculation 4 3 6 2 3" xfId="12605" xr:uid="{00000000-0005-0000-0000-000063300000}"/>
    <cellStyle name="Calculation 4 3 6 3" xfId="12606" xr:uid="{00000000-0005-0000-0000-000064300000}"/>
    <cellStyle name="Calculation 4 3 6 3 2" xfId="12607" xr:uid="{00000000-0005-0000-0000-000065300000}"/>
    <cellStyle name="Calculation 4 3 6 4" xfId="12608" xr:uid="{00000000-0005-0000-0000-000066300000}"/>
    <cellStyle name="Calculation 4 3 6 5" xfId="12609" xr:uid="{00000000-0005-0000-0000-000067300000}"/>
    <cellStyle name="Calculation 4 3 7" xfId="12610" xr:uid="{00000000-0005-0000-0000-000068300000}"/>
    <cellStyle name="Calculation 4 3 7 2" xfId="12611" xr:uid="{00000000-0005-0000-0000-000069300000}"/>
    <cellStyle name="Calculation 4 3 7 2 2" xfId="12612" xr:uid="{00000000-0005-0000-0000-00006A300000}"/>
    <cellStyle name="Calculation 4 3 7 2 3" xfId="12613" xr:uid="{00000000-0005-0000-0000-00006B300000}"/>
    <cellStyle name="Calculation 4 3 7 3" xfId="12614" xr:uid="{00000000-0005-0000-0000-00006C300000}"/>
    <cellStyle name="Calculation 4 3 7 3 2" xfId="12615" xr:uid="{00000000-0005-0000-0000-00006D300000}"/>
    <cellStyle name="Calculation 4 3 7 4" xfId="12616" xr:uid="{00000000-0005-0000-0000-00006E300000}"/>
    <cellStyle name="Calculation 4 3 7 5" xfId="12617" xr:uid="{00000000-0005-0000-0000-00006F300000}"/>
    <cellStyle name="Calculation 4 3 8" xfId="12618" xr:uid="{00000000-0005-0000-0000-000070300000}"/>
    <cellStyle name="Calculation 4 3 8 2" xfId="12619" xr:uid="{00000000-0005-0000-0000-000071300000}"/>
    <cellStyle name="Calculation 4 3 8 2 2" xfId="12620" xr:uid="{00000000-0005-0000-0000-000072300000}"/>
    <cellStyle name="Calculation 4 3 8 2 3" xfId="12621" xr:uid="{00000000-0005-0000-0000-000073300000}"/>
    <cellStyle name="Calculation 4 3 8 3" xfId="12622" xr:uid="{00000000-0005-0000-0000-000074300000}"/>
    <cellStyle name="Calculation 4 3 8 3 2" xfId="12623" xr:uid="{00000000-0005-0000-0000-000075300000}"/>
    <cellStyle name="Calculation 4 3 8 4" xfId="12624" xr:uid="{00000000-0005-0000-0000-000076300000}"/>
    <cellStyle name="Calculation 4 3 8 5" xfId="12625" xr:uid="{00000000-0005-0000-0000-000077300000}"/>
    <cellStyle name="Calculation 4 3 9" xfId="12626" xr:uid="{00000000-0005-0000-0000-000078300000}"/>
    <cellStyle name="Calculation 4 3 9 2" xfId="12627" xr:uid="{00000000-0005-0000-0000-000079300000}"/>
    <cellStyle name="Calculation 4 3 9 2 2" xfId="12628" xr:uid="{00000000-0005-0000-0000-00007A300000}"/>
    <cellStyle name="Calculation 4 3 9 2 3" xfId="12629" xr:uid="{00000000-0005-0000-0000-00007B300000}"/>
    <cellStyle name="Calculation 4 3 9 3" xfId="12630" xr:uid="{00000000-0005-0000-0000-00007C300000}"/>
    <cellStyle name="Calculation 4 3 9 3 2" xfId="12631" xr:uid="{00000000-0005-0000-0000-00007D300000}"/>
    <cellStyle name="Calculation 4 3 9 4" xfId="12632" xr:uid="{00000000-0005-0000-0000-00007E300000}"/>
    <cellStyle name="Calculation 4 3 9 5" xfId="12633" xr:uid="{00000000-0005-0000-0000-00007F300000}"/>
    <cellStyle name="Calculation 4 4" xfId="12634" xr:uid="{00000000-0005-0000-0000-000080300000}"/>
    <cellStyle name="Calculation 4 4 2" xfId="12635" xr:uid="{00000000-0005-0000-0000-000081300000}"/>
    <cellStyle name="Calculation 4 4 2 2" xfId="12636" xr:uid="{00000000-0005-0000-0000-000082300000}"/>
    <cellStyle name="Calculation 4 4 3" xfId="12637" xr:uid="{00000000-0005-0000-0000-000083300000}"/>
    <cellStyle name="Calculation 4 4 3 2" xfId="12638" xr:uid="{00000000-0005-0000-0000-000084300000}"/>
    <cellStyle name="Calculation 4 5" xfId="12639" xr:uid="{00000000-0005-0000-0000-000085300000}"/>
    <cellStyle name="Calculation 4 5 2" xfId="12640" xr:uid="{00000000-0005-0000-0000-000086300000}"/>
    <cellStyle name="Calculation 4 5 2 2" xfId="12641" xr:uid="{00000000-0005-0000-0000-000087300000}"/>
    <cellStyle name="Calculation 4 5 2 3" xfId="12642" xr:uid="{00000000-0005-0000-0000-000088300000}"/>
    <cellStyle name="Calculation 4 5 3" xfId="12643" xr:uid="{00000000-0005-0000-0000-000089300000}"/>
    <cellStyle name="Calculation 4 5 3 2" xfId="12644" xr:uid="{00000000-0005-0000-0000-00008A300000}"/>
    <cellStyle name="Calculation 4 5 4" xfId="12645" xr:uid="{00000000-0005-0000-0000-00008B300000}"/>
    <cellStyle name="Calculation 4 5 5" xfId="12646" xr:uid="{00000000-0005-0000-0000-00008C300000}"/>
    <cellStyle name="Calculation 4 6" xfId="12647" xr:uid="{00000000-0005-0000-0000-00008D300000}"/>
    <cellStyle name="Calculation 4 6 2" xfId="12648" xr:uid="{00000000-0005-0000-0000-00008E300000}"/>
    <cellStyle name="Calculation 4 6 2 2" xfId="12649" xr:uid="{00000000-0005-0000-0000-00008F300000}"/>
    <cellStyle name="Calculation 4 6 2 3" xfId="12650" xr:uid="{00000000-0005-0000-0000-000090300000}"/>
    <cellStyle name="Calculation 4 6 3" xfId="12651" xr:uid="{00000000-0005-0000-0000-000091300000}"/>
    <cellStyle name="Calculation 4 6 3 2" xfId="12652" xr:uid="{00000000-0005-0000-0000-000092300000}"/>
    <cellStyle name="Calculation 4 6 4" xfId="12653" xr:uid="{00000000-0005-0000-0000-000093300000}"/>
    <cellStyle name="Calculation 4 6 5" xfId="12654" xr:uid="{00000000-0005-0000-0000-000094300000}"/>
    <cellStyle name="Calculation 4 7" xfId="12655" xr:uid="{00000000-0005-0000-0000-000095300000}"/>
    <cellStyle name="Calculation 4 7 2" xfId="12656" xr:uid="{00000000-0005-0000-0000-000096300000}"/>
    <cellStyle name="Calculation 4 7 2 2" xfId="12657" xr:uid="{00000000-0005-0000-0000-000097300000}"/>
    <cellStyle name="Calculation 4 7 2 3" xfId="12658" xr:uid="{00000000-0005-0000-0000-000098300000}"/>
    <cellStyle name="Calculation 4 7 3" xfId="12659" xr:uid="{00000000-0005-0000-0000-000099300000}"/>
    <cellStyle name="Calculation 4 7 3 2" xfId="12660" xr:uid="{00000000-0005-0000-0000-00009A300000}"/>
    <cellStyle name="Calculation 4 7 4" xfId="12661" xr:uid="{00000000-0005-0000-0000-00009B300000}"/>
    <cellStyle name="Calculation 4 7 5" xfId="12662" xr:uid="{00000000-0005-0000-0000-00009C300000}"/>
    <cellStyle name="Calculation 4 8" xfId="12663" xr:uid="{00000000-0005-0000-0000-00009D300000}"/>
    <cellStyle name="Calculation 4 8 2" xfId="12664" xr:uid="{00000000-0005-0000-0000-00009E300000}"/>
    <cellStyle name="Calculation 4 8 2 2" xfId="12665" xr:uid="{00000000-0005-0000-0000-00009F300000}"/>
    <cellStyle name="Calculation 4 8 2 3" xfId="12666" xr:uid="{00000000-0005-0000-0000-0000A0300000}"/>
    <cellStyle name="Calculation 4 8 3" xfId="12667" xr:uid="{00000000-0005-0000-0000-0000A1300000}"/>
    <cellStyle name="Calculation 4 8 3 2" xfId="12668" xr:uid="{00000000-0005-0000-0000-0000A2300000}"/>
    <cellStyle name="Calculation 4 8 4" xfId="12669" xr:uid="{00000000-0005-0000-0000-0000A3300000}"/>
    <cellStyle name="Calculation 4 8 5" xfId="12670" xr:uid="{00000000-0005-0000-0000-0000A4300000}"/>
    <cellStyle name="Calculation 4 9" xfId="12671" xr:uid="{00000000-0005-0000-0000-0000A5300000}"/>
    <cellStyle name="Calculation 4 9 2" xfId="12672" xr:uid="{00000000-0005-0000-0000-0000A6300000}"/>
    <cellStyle name="Calculation 4 9 2 2" xfId="12673" xr:uid="{00000000-0005-0000-0000-0000A7300000}"/>
    <cellStyle name="Calculation 4 9 2 3" xfId="12674" xr:uid="{00000000-0005-0000-0000-0000A8300000}"/>
    <cellStyle name="Calculation 4 9 3" xfId="12675" xr:uid="{00000000-0005-0000-0000-0000A9300000}"/>
    <cellStyle name="Calculation 4 9 3 2" xfId="12676" xr:uid="{00000000-0005-0000-0000-0000AA300000}"/>
    <cellStyle name="Calculation 4 9 4" xfId="12677" xr:uid="{00000000-0005-0000-0000-0000AB300000}"/>
    <cellStyle name="Calculation 4 9 5" xfId="12678" xr:uid="{00000000-0005-0000-0000-0000AC300000}"/>
    <cellStyle name="Calculation 40" xfId="12679" xr:uid="{00000000-0005-0000-0000-0000AD300000}"/>
    <cellStyle name="Calculation 41" xfId="12680" xr:uid="{00000000-0005-0000-0000-0000AE300000}"/>
    <cellStyle name="Calculation 42" xfId="12681" xr:uid="{00000000-0005-0000-0000-0000AF300000}"/>
    <cellStyle name="Calculation 43" xfId="12682" xr:uid="{00000000-0005-0000-0000-0000B0300000}"/>
    <cellStyle name="Calculation 44" xfId="12683" xr:uid="{00000000-0005-0000-0000-0000B1300000}"/>
    <cellStyle name="Calculation 45" xfId="12684" xr:uid="{00000000-0005-0000-0000-0000B2300000}"/>
    <cellStyle name="Calculation 46" xfId="12685" xr:uid="{00000000-0005-0000-0000-0000B3300000}"/>
    <cellStyle name="Calculation 47" xfId="12686" xr:uid="{00000000-0005-0000-0000-0000B4300000}"/>
    <cellStyle name="Calculation 48" xfId="12687" xr:uid="{00000000-0005-0000-0000-0000B5300000}"/>
    <cellStyle name="Calculation 49" xfId="12688" xr:uid="{00000000-0005-0000-0000-0000B6300000}"/>
    <cellStyle name="Calculation 5" xfId="12689" xr:uid="{00000000-0005-0000-0000-0000B7300000}"/>
    <cellStyle name="Calculation 5 10" xfId="12690" xr:uid="{00000000-0005-0000-0000-0000B8300000}"/>
    <cellStyle name="Calculation 5 10 2" xfId="12691" xr:uid="{00000000-0005-0000-0000-0000B9300000}"/>
    <cellStyle name="Calculation 5 10 2 2" xfId="12692" xr:uid="{00000000-0005-0000-0000-0000BA300000}"/>
    <cellStyle name="Calculation 5 10 2 3" xfId="12693" xr:uid="{00000000-0005-0000-0000-0000BB300000}"/>
    <cellStyle name="Calculation 5 10 3" xfId="12694" xr:uid="{00000000-0005-0000-0000-0000BC300000}"/>
    <cellStyle name="Calculation 5 10 3 2" xfId="12695" xr:uid="{00000000-0005-0000-0000-0000BD300000}"/>
    <cellStyle name="Calculation 5 10 4" xfId="12696" xr:uid="{00000000-0005-0000-0000-0000BE300000}"/>
    <cellStyle name="Calculation 5 10 5" xfId="12697" xr:uid="{00000000-0005-0000-0000-0000BF300000}"/>
    <cellStyle name="Calculation 5 11" xfId="12698" xr:uid="{00000000-0005-0000-0000-0000C0300000}"/>
    <cellStyle name="Calculation 5 11 2" xfId="12699" xr:uid="{00000000-0005-0000-0000-0000C1300000}"/>
    <cellStyle name="Calculation 5 11 2 2" xfId="12700" xr:uid="{00000000-0005-0000-0000-0000C2300000}"/>
    <cellStyle name="Calculation 5 11 2 3" xfId="12701" xr:uid="{00000000-0005-0000-0000-0000C3300000}"/>
    <cellStyle name="Calculation 5 11 3" xfId="12702" xr:uid="{00000000-0005-0000-0000-0000C4300000}"/>
    <cellStyle name="Calculation 5 11 3 2" xfId="12703" xr:uid="{00000000-0005-0000-0000-0000C5300000}"/>
    <cellStyle name="Calculation 5 11 4" xfId="12704" xr:uid="{00000000-0005-0000-0000-0000C6300000}"/>
    <cellStyle name="Calculation 5 11 5" xfId="12705" xr:uid="{00000000-0005-0000-0000-0000C7300000}"/>
    <cellStyle name="Calculation 5 12" xfId="12706" xr:uid="{00000000-0005-0000-0000-0000C8300000}"/>
    <cellStyle name="Calculation 5 12 2" xfId="12707" xr:uid="{00000000-0005-0000-0000-0000C9300000}"/>
    <cellStyle name="Calculation 5 12 2 2" xfId="12708" xr:uid="{00000000-0005-0000-0000-0000CA300000}"/>
    <cellStyle name="Calculation 5 12 2 3" xfId="12709" xr:uid="{00000000-0005-0000-0000-0000CB300000}"/>
    <cellStyle name="Calculation 5 12 3" xfId="12710" xr:uid="{00000000-0005-0000-0000-0000CC300000}"/>
    <cellStyle name="Calculation 5 12 3 2" xfId="12711" xr:uid="{00000000-0005-0000-0000-0000CD300000}"/>
    <cellStyle name="Calculation 5 12 4" xfId="12712" xr:uid="{00000000-0005-0000-0000-0000CE300000}"/>
    <cellStyle name="Calculation 5 12 5" xfId="12713" xr:uid="{00000000-0005-0000-0000-0000CF300000}"/>
    <cellStyle name="Calculation 5 13" xfId="12714" xr:uid="{00000000-0005-0000-0000-0000D0300000}"/>
    <cellStyle name="Calculation 5 13 2" xfId="12715" xr:uid="{00000000-0005-0000-0000-0000D1300000}"/>
    <cellStyle name="Calculation 5 13 2 2" xfId="12716" xr:uid="{00000000-0005-0000-0000-0000D2300000}"/>
    <cellStyle name="Calculation 5 13 2 3" xfId="12717" xr:uid="{00000000-0005-0000-0000-0000D3300000}"/>
    <cellStyle name="Calculation 5 13 3" xfId="12718" xr:uid="{00000000-0005-0000-0000-0000D4300000}"/>
    <cellStyle name="Calculation 5 13 3 2" xfId="12719" xr:uid="{00000000-0005-0000-0000-0000D5300000}"/>
    <cellStyle name="Calculation 5 13 4" xfId="12720" xr:uid="{00000000-0005-0000-0000-0000D6300000}"/>
    <cellStyle name="Calculation 5 13 5" xfId="12721" xr:uid="{00000000-0005-0000-0000-0000D7300000}"/>
    <cellStyle name="Calculation 5 14" xfId="12722" xr:uid="{00000000-0005-0000-0000-0000D8300000}"/>
    <cellStyle name="Calculation 5 14 2" xfId="12723" xr:uid="{00000000-0005-0000-0000-0000D9300000}"/>
    <cellStyle name="Calculation 5 14 2 2" xfId="12724" xr:uid="{00000000-0005-0000-0000-0000DA300000}"/>
    <cellStyle name="Calculation 5 14 2 3" xfId="12725" xr:uid="{00000000-0005-0000-0000-0000DB300000}"/>
    <cellStyle name="Calculation 5 14 3" xfId="12726" xr:uid="{00000000-0005-0000-0000-0000DC300000}"/>
    <cellStyle name="Calculation 5 14 3 2" xfId="12727" xr:uid="{00000000-0005-0000-0000-0000DD300000}"/>
    <cellStyle name="Calculation 5 14 4" xfId="12728" xr:uid="{00000000-0005-0000-0000-0000DE300000}"/>
    <cellStyle name="Calculation 5 14 5" xfId="12729" xr:uid="{00000000-0005-0000-0000-0000DF300000}"/>
    <cellStyle name="Calculation 5 15" xfId="12730" xr:uid="{00000000-0005-0000-0000-0000E0300000}"/>
    <cellStyle name="Calculation 5 15 2" xfId="12731" xr:uid="{00000000-0005-0000-0000-0000E1300000}"/>
    <cellStyle name="Calculation 5 15 2 2" xfId="12732" xr:uid="{00000000-0005-0000-0000-0000E2300000}"/>
    <cellStyle name="Calculation 5 15 2 3" xfId="12733" xr:uid="{00000000-0005-0000-0000-0000E3300000}"/>
    <cellStyle name="Calculation 5 15 3" xfId="12734" xr:uid="{00000000-0005-0000-0000-0000E4300000}"/>
    <cellStyle name="Calculation 5 15 3 2" xfId="12735" xr:uid="{00000000-0005-0000-0000-0000E5300000}"/>
    <cellStyle name="Calculation 5 15 4" xfId="12736" xr:uid="{00000000-0005-0000-0000-0000E6300000}"/>
    <cellStyle name="Calculation 5 15 5" xfId="12737" xr:uid="{00000000-0005-0000-0000-0000E7300000}"/>
    <cellStyle name="Calculation 5 16" xfId="12738" xr:uid="{00000000-0005-0000-0000-0000E8300000}"/>
    <cellStyle name="Calculation 5 16 2" xfId="12739" xr:uid="{00000000-0005-0000-0000-0000E9300000}"/>
    <cellStyle name="Calculation 5 16 2 2" xfId="12740" xr:uid="{00000000-0005-0000-0000-0000EA300000}"/>
    <cellStyle name="Calculation 5 16 2 3" xfId="12741" xr:uid="{00000000-0005-0000-0000-0000EB300000}"/>
    <cellStyle name="Calculation 5 16 3" xfId="12742" xr:uid="{00000000-0005-0000-0000-0000EC300000}"/>
    <cellStyle name="Calculation 5 16 3 2" xfId="12743" xr:uid="{00000000-0005-0000-0000-0000ED300000}"/>
    <cellStyle name="Calculation 5 16 4" xfId="12744" xr:uid="{00000000-0005-0000-0000-0000EE300000}"/>
    <cellStyle name="Calculation 5 16 5" xfId="12745" xr:uid="{00000000-0005-0000-0000-0000EF300000}"/>
    <cellStyle name="Calculation 5 17" xfId="12746" xr:uid="{00000000-0005-0000-0000-0000F0300000}"/>
    <cellStyle name="Calculation 5 17 2" xfId="12747" xr:uid="{00000000-0005-0000-0000-0000F1300000}"/>
    <cellStyle name="Calculation 5 17 2 2" xfId="12748" xr:uid="{00000000-0005-0000-0000-0000F2300000}"/>
    <cellStyle name="Calculation 5 17 2 3" xfId="12749" xr:uid="{00000000-0005-0000-0000-0000F3300000}"/>
    <cellStyle name="Calculation 5 17 3" xfId="12750" xr:uid="{00000000-0005-0000-0000-0000F4300000}"/>
    <cellStyle name="Calculation 5 17 3 2" xfId="12751" xr:uid="{00000000-0005-0000-0000-0000F5300000}"/>
    <cellStyle name="Calculation 5 17 4" xfId="12752" xr:uid="{00000000-0005-0000-0000-0000F6300000}"/>
    <cellStyle name="Calculation 5 17 5" xfId="12753" xr:uid="{00000000-0005-0000-0000-0000F7300000}"/>
    <cellStyle name="Calculation 5 18" xfId="12754" xr:uid="{00000000-0005-0000-0000-0000F8300000}"/>
    <cellStyle name="Calculation 5 18 2" xfId="12755" xr:uid="{00000000-0005-0000-0000-0000F9300000}"/>
    <cellStyle name="Calculation 5 18 2 2" xfId="12756" xr:uid="{00000000-0005-0000-0000-0000FA300000}"/>
    <cellStyle name="Calculation 5 18 2 3" xfId="12757" xr:uid="{00000000-0005-0000-0000-0000FB300000}"/>
    <cellStyle name="Calculation 5 18 3" xfId="12758" xr:uid="{00000000-0005-0000-0000-0000FC300000}"/>
    <cellStyle name="Calculation 5 18 3 2" xfId="12759" xr:uid="{00000000-0005-0000-0000-0000FD300000}"/>
    <cellStyle name="Calculation 5 18 4" xfId="12760" xr:uid="{00000000-0005-0000-0000-0000FE300000}"/>
    <cellStyle name="Calculation 5 18 5" xfId="12761" xr:uid="{00000000-0005-0000-0000-0000FF300000}"/>
    <cellStyle name="Calculation 5 19" xfId="12762" xr:uid="{00000000-0005-0000-0000-000000310000}"/>
    <cellStyle name="Calculation 5 19 2" xfId="12763" xr:uid="{00000000-0005-0000-0000-000001310000}"/>
    <cellStyle name="Calculation 5 19 2 2" xfId="12764" xr:uid="{00000000-0005-0000-0000-000002310000}"/>
    <cellStyle name="Calculation 5 19 2 3" xfId="12765" xr:uid="{00000000-0005-0000-0000-000003310000}"/>
    <cellStyle name="Calculation 5 19 3" xfId="12766" xr:uid="{00000000-0005-0000-0000-000004310000}"/>
    <cellStyle name="Calculation 5 19 3 2" xfId="12767" xr:uid="{00000000-0005-0000-0000-000005310000}"/>
    <cellStyle name="Calculation 5 19 4" xfId="12768" xr:uid="{00000000-0005-0000-0000-000006310000}"/>
    <cellStyle name="Calculation 5 19 5" xfId="12769" xr:uid="{00000000-0005-0000-0000-000007310000}"/>
    <cellStyle name="Calculation 5 2" xfId="12770" xr:uid="{00000000-0005-0000-0000-000008310000}"/>
    <cellStyle name="Calculation 5 2 10" xfId="12771" xr:uid="{00000000-0005-0000-0000-000009310000}"/>
    <cellStyle name="Calculation 5 2 10 2" xfId="12772" xr:uid="{00000000-0005-0000-0000-00000A310000}"/>
    <cellStyle name="Calculation 5 2 10 2 2" xfId="12773" xr:uid="{00000000-0005-0000-0000-00000B310000}"/>
    <cellStyle name="Calculation 5 2 10 2 3" xfId="12774" xr:uid="{00000000-0005-0000-0000-00000C310000}"/>
    <cellStyle name="Calculation 5 2 10 3" xfId="12775" xr:uid="{00000000-0005-0000-0000-00000D310000}"/>
    <cellStyle name="Calculation 5 2 10 3 2" xfId="12776" xr:uid="{00000000-0005-0000-0000-00000E310000}"/>
    <cellStyle name="Calculation 5 2 10 4" xfId="12777" xr:uid="{00000000-0005-0000-0000-00000F310000}"/>
    <cellStyle name="Calculation 5 2 10 5" xfId="12778" xr:uid="{00000000-0005-0000-0000-000010310000}"/>
    <cellStyle name="Calculation 5 2 11" xfId="12779" xr:uid="{00000000-0005-0000-0000-000011310000}"/>
    <cellStyle name="Calculation 5 2 11 2" xfId="12780" xr:uid="{00000000-0005-0000-0000-000012310000}"/>
    <cellStyle name="Calculation 5 2 11 2 2" xfId="12781" xr:uid="{00000000-0005-0000-0000-000013310000}"/>
    <cellStyle name="Calculation 5 2 11 2 3" xfId="12782" xr:uid="{00000000-0005-0000-0000-000014310000}"/>
    <cellStyle name="Calculation 5 2 11 3" xfId="12783" xr:uid="{00000000-0005-0000-0000-000015310000}"/>
    <cellStyle name="Calculation 5 2 11 3 2" xfId="12784" xr:uid="{00000000-0005-0000-0000-000016310000}"/>
    <cellStyle name="Calculation 5 2 11 4" xfId="12785" xr:uid="{00000000-0005-0000-0000-000017310000}"/>
    <cellStyle name="Calculation 5 2 11 5" xfId="12786" xr:uid="{00000000-0005-0000-0000-000018310000}"/>
    <cellStyle name="Calculation 5 2 12" xfId="12787" xr:uid="{00000000-0005-0000-0000-000019310000}"/>
    <cellStyle name="Calculation 5 2 12 2" xfId="12788" xr:uid="{00000000-0005-0000-0000-00001A310000}"/>
    <cellStyle name="Calculation 5 2 12 2 2" xfId="12789" xr:uid="{00000000-0005-0000-0000-00001B310000}"/>
    <cellStyle name="Calculation 5 2 12 2 3" xfId="12790" xr:uid="{00000000-0005-0000-0000-00001C310000}"/>
    <cellStyle name="Calculation 5 2 12 3" xfId="12791" xr:uid="{00000000-0005-0000-0000-00001D310000}"/>
    <cellStyle name="Calculation 5 2 12 3 2" xfId="12792" xr:uid="{00000000-0005-0000-0000-00001E310000}"/>
    <cellStyle name="Calculation 5 2 12 4" xfId="12793" xr:uid="{00000000-0005-0000-0000-00001F310000}"/>
    <cellStyle name="Calculation 5 2 12 5" xfId="12794" xr:uid="{00000000-0005-0000-0000-000020310000}"/>
    <cellStyle name="Calculation 5 2 13" xfId="12795" xr:uid="{00000000-0005-0000-0000-000021310000}"/>
    <cellStyle name="Calculation 5 2 13 2" xfId="12796" xr:uid="{00000000-0005-0000-0000-000022310000}"/>
    <cellStyle name="Calculation 5 2 13 2 2" xfId="12797" xr:uid="{00000000-0005-0000-0000-000023310000}"/>
    <cellStyle name="Calculation 5 2 13 2 3" xfId="12798" xr:uid="{00000000-0005-0000-0000-000024310000}"/>
    <cellStyle name="Calculation 5 2 13 3" xfId="12799" xr:uid="{00000000-0005-0000-0000-000025310000}"/>
    <cellStyle name="Calculation 5 2 13 3 2" xfId="12800" xr:uid="{00000000-0005-0000-0000-000026310000}"/>
    <cellStyle name="Calculation 5 2 13 4" xfId="12801" xr:uid="{00000000-0005-0000-0000-000027310000}"/>
    <cellStyle name="Calculation 5 2 13 5" xfId="12802" xr:uid="{00000000-0005-0000-0000-000028310000}"/>
    <cellStyle name="Calculation 5 2 14" xfId="12803" xr:uid="{00000000-0005-0000-0000-000029310000}"/>
    <cellStyle name="Calculation 5 2 14 2" xfId="12804" xr:uid="{00000000-0005-0000-0000-00002A310000}"/>
    <cellStyle name="Calculation 5 2 14 2 2" xfId="12805" xr:uid="{00000000-0005-0000-0000-00002B310000}"/>
    <cellStyle name="Calculation 5 2 14 2 3" xfId="12806" xr:uid="{00000000-0005-0000-0000-00002C310000}"/>
    <cellStyle name="Calculation 5 2 14 3" xfId="12807" xr:uid="{00000000-0005-0000-0000-00002D310000}"/>
    <cellStyle name="Calculation 5 2 14 3 2" xfId="12808" xr:uid="{00000000-0005-0000-0000-00002E310000}"/>
    <cellStyle name="Calculation 5 2 14 4" xfId="12809" xr:uid="{00000000-0005-0000-0000-00002F310000}"/>
    <cellStyle name="Calculation 5 2 14 5" xfId="12810" xr:uid="{00000000-0005-0000-0000-000030310000}"/>
    <cellStyle name="Calculation 5 2 15" xfId="12811" xr:uid="{00000000-0005-0000-0000-000031310000}"/>
    <cellStyle name="Calculation 5 2 15 2" xfId="12812" xr:uid="{00000000-0005-0000-0000-000032310000}"/>
    <cellStyle name="Calculation 5 2 15 2 2" xfId="12813" xr:uid="{00000000-0005-0000-0000-000033310000}"/>
    <cellStyle name="Calculation 5 2 15 2 3" xfId="12814" xr:uid="{00000000-0005-0000-0000-000034310000}"/>
    <cellStyle name="Calculation 5 2 15 3" xfId="12815" xr:uid="{00000000-0005-0000-0000-000035310000}"/>
    <cellStyle name="Calculation 5 2 15 3 2" xfId="12816" xr:uid="{00000000-0005-0000-0000-000036310000}"/>
    <cellStyle name="Calculation 5 2 15 4" xfId="12817" xr:uid="{00000000-0005-0000-0000-000037310000}"/>
    <cellStyle name="Calculation 5 2 15 5" xfId="12818" xr:uid="{00000000-0005-0000-0000-000038310000}"/>
    <cellStyle name="Calculation 5 2 16" xfId="12819" xr:uid="{00000000-0005-0000-0000-000039310000}"/>
    <cellStyle name="Calculation 5 2 16 2" xfId="12820" xr:uid="{00000000-0005-0000-0000-00003A310000}"/>
    <cellStyle name="Calculation 5 2 16 2 2" xfId="12821" xr:uid="{00000000-0005-0000-0000-00003B310000}"/>
    <cellStyle name="Calculation 5 2 16 2 3" xfId="12822" xr:uid="{00000000-0005-0000-0000-00003C310000}"/>
    <cellStyle name="Calculation 5 2 16 3" xfId="12823" xr:uid="{00000000-0005-0000-0000-00003D310000}"/>
    <cellStyle name="Calculation 5 2 16 3 2" xfId="12824" xr:uid="{00000000-0005-0000-0000-00003E310000}"/>
    <cellStyle name="Calculation 5 2 16 4" xfId="12825" xr:uid="{00000000-0005-0000-0000-00003F310000}"/>
    <cellStyle name="Calculation 5 2 16 5" xfId="12826" xr:uid="{00000000-0005-0000-0000-000040310000}"/>
    <cellStyle name="Calculation 5 2 17" xfId="12827" xr:uid="{00000000-0005-0000-0000-000041310000}"/>
    <cellStyle name="Calculation 5 2 17 2" xfId="12828" xr:uid="{00000000-0005-0000-0000-000042310000}"/>
    <cellStyle name="Calculation 5 2 17 2 2" xfId="12829" xr:uid="{00000000-0005-0000-0000-000043310000}"/>
    <cellStyle name="Calculation 5 2 17 2 3" xfId="12830" xr:uid="{00000000-0005-0000-0000-000044310000}"/>
    <cellStyle name="Calculation 5 2 17 3" xfId="12831" xr:uid="{00000000-0005-0000-0000-000045310000}"/>
    <cellStyle name="Calculation 5 2 17 3 2" xfId="12832" xr:uid="{00000000-0005-0000-0000-000046310000}"/>
    <cellStyle name="Calculation 5 2 17 4" xfId="12833" xr:uid="{00000000-0005-0000-0000-000047310000}"/>
    <cellStyle name="Calculation 5 2 17 5" xfId="12834" xr:uid="{00000000-0005-0000-0000-000048310000}"/>
    <cellStyle name="Calculation 5 2 18" xfId="12835" xr:uid="{00000000-0005-0000-0000-000049310000}"/>
    <cellStyle name="Calculation 5 2 18 2" xfId="12836" xr:uid="{00000000-0005-0000-0000-00004A310000}"/>
    <cellStyle name="Calculation 5 2 18 2 2" xfId="12837" xr:uid="{00000000-0005-0000-0000-00004B310000}"/>
    <cellStyle name="Calculation 5 2 18 2 3" xfId="12838" xr:uid="{00000000-0005-0000-0000-00004C310000}"/>
    <cellStyle name="Calculation 5 2 18 3" xfId="12839" xr:uid="{00000000-0005-0000-0000-00004D310000}"/>
    <cellStyle name="Calculation 5 2 18 3 2" xfId="12840" xr:uid="{00000000-0005-0000-0000-00004E310000}"/>
    <cellStyle name="Calculation 5 2 18 4" xfId="12841" xr:uid="{00000000-0005-0000-0000-00004F310000}"/>
    <cellStyle name="Calculation 5 2 18 5" xfId="12842" xr:uid="{00000000-0005-0000-0000-000050310000}"/>
    <cellStyle name="Calculation 5 2 19" xfId="12843" xr:uid="{00000000-0005-0000-0000-000051310000}"/>
    <cellStyle name="Calculation 5 2 19 2" xfId="12844" xr:uid="{00000000-0005-0000-0000-000052310000}"/>
    <cellStyle name="Calculation 5 2 19 2 2" xfId="12845" xr:uid="{00000000-0005-0000-0000-000053310000}"/>
    <cellStyle name="Calculation 5 2 19 2 3" xfId="12846" xr:uid="{00000000-0005-0000-0000-000054310000}"/>
    <cellStyle name="Calculation 5 2 19 3" xfId="12847" xr:uid="{00000000-0005-0000-0000-000055310000}"/>
    <cellStyle name="Calculation 5 2 19 3 2" xfId="12848" xr:uid="{00000000-0005-0000-0000-000056310000}"/>
    <cellStyle name="Calculation 5 2 19 4" xfId="12849" xr:uid="{00000000-0005-0000-0000-000057310000}"/>
    <cellStyle name="Calculation 5 2 19 5" xfId="12850" xr:uid="{00000000-0005-0000-0000-000058310000}"/>
    <cellStyle name="Calculation 5 2 2" xfId="12851" xr:uid="{00000000-0005-0000-0000-000059310000}"/>
    <cellStyle name="Calculation 5 2 2 2" xfId="12852" xr:uid="{00000000-0005-0000-0000-00005A310000}"/>
    <cellStyle name="Calculation 5 2 2 2 2" xfId="12853" xr:uid="{00000000-0005-0000-0000-00005B310000}"/>
    <cellStyle name="Calculation 5 2 2 2 3" xfId="12854" xr:uid="{00000000-0005-0000-0000-00005C310000}"/>
    <cellStyle name="Calculation 5 2 2 3" xfId="12855" xr:uid="{00000000-0005-0000-0000-00005D310000}"/>
    <cellStyle name="Calculation 5 2 2 3 2" xfId="12856" xr:uid="{00000000-0005-0000-0000-00005E310000}"/>
    <cellStyle name="Calculation 5 2 2 4" xfId="12857" xr:uid="{00000000-0005-0000-0000-00005F310000}"/>
    <cellStyle name="Calculation 5 2 2 5" xfId="12858" xr:uid="{00000000-0005-0000-0000-000060310000}"/>
    <cellStyle name="Calculation 5 2 20" xfId="12859" xr:uid="{00000000-0005-0000-0000-000061310000}"/>
    <cellStyle name="Calculation 5 2 20 2" xfId="12860" xr:uid="{00000000-0005-0000-0000-000062310000}"/>
    <cellStyle name="Calculation 5 2 20 2 2" xfId="12861" xr:uid="{00000000-0005-0000-0000-000063310000}"/>
    <cellStyle name="Calculation 5 2 20 2 3" xfId="12862" xr:uid="{00000000-0005-0000-0000-000064310000}"/>
    <cellStyle name="Calculation 5 2 20 3" xfId="12863" xr:uid="{00000000-0005-0000-0000-000065310000}"/>
    <cellStyle name="Calculation 5 2 20 4" xfId="12864" xr:uid="{00000000-0005-0000-0000-000066310000}"/>
    <cellStyle name="Calculation 5 2 20 5" xfId="12865" xr:uid="{00000000-0005-0000-0000-000067310000}"/>
    <cellStyle name="Calculation 5 2 21" xfId="12866" xr:uid="{00000000-0005-0000-0000-000068310000}"/>
    <cellStyle name="Calculation 5 2 21 2" xfId="12867" xr:uid="{00000000-0005-0000-0000-000069310000}"/>
    <cellStyle name="Calculation 5 2 22" xfId="12868" xr:uid="{00000000-0005-0000-0000-00006A310000}"/>
    <cellStyle name="Calculation 5 2 22 2" xfId="12869" xr:uid="{00000000-0005-0000-0000-00006B310000}"/>
    <cellStyle name="Calculation 5 2 3" xfId="12870" xr:uid="{00000000-0005-0000-0000-00006C310000}"/>
    <cellStyle name="Calculation 5 2 3 2" xfId="12871" xr:uid="{00000000-0005-0000-0000-00006D310000}"/>
    <cellStyle name="Calculation 5 2 3 2 2" xfId="12872" xr:uid="{00000000-0005-0000-0000-00006E310000}"/>
    <cellStyle name="Calculation 5 2 3 2 3" xfId="12873" xr:uid="{00000000-0005-0000-0000-00006F310000}"/>
    <cellStyle name="Calculation 5 2 3 3" xfId="12874" xr:uid="{00000000-0005-0000-0000-000070310000}"/>
    <cellStyle name="Calculation 5 2 3 3 2" xfId="12875" xr:uid="{00000000-0005-0000-0000-000071310000}"/>
    <cellStyle name="Calculation 5 2 3 4" xfId="12876" xr:uid="{00000000-0005-0000-0000-000072310000}"/>
    <cellStyle name="Calculation 5 2 3 5" xfId="12877" xr:uid="{00000000-0005-0000-0000-000073310000}"/>
    <cellStyle name="Calculation 5 2 4" xfId="12878" xr:uid="{00000000-0005-0000-0000-000074310000}"/>
    <cellStyle name="Calculation 5 2 4 2" xfId="12879" xr:uid="{00000000-0005-0000-0000-000075310000}"/>
    <cellStyle name="Calculation 5 2 4 2 2" xfId="12880" xr:uid="{00000000-0005-0000-0000-000076310000}"/>
    <cellStyle name="Calculation 5 2 4 2 3" xfId="12881" xr:uid="{00000000-0005-0000-0000-000077310000}"/>
    <cellStyle name="Calculation 5 2 4 3" xfId="12882" xr:uid="{00000000-0005-0000-0000-000078310000}"/>
    <cellStyle name="Calculation 5 2 4 3 2" xfId="12883" xr:uid="{00000000-0005-0000-0000-000079310000}"/>
    <cellStyle name="Calculation 5 2 4 4" xfId="12884" xr:uid="{00000000-0005-0000-0000-00007A310000}"/>
    <cellStyle name="Calculation 5 2 4 5" xfId="12885" xr:uid="{00000000-0005-0000-0000-00007B310000}"/>
    <cellStyle name="Calculation 5 2 5" xfId="12886" xr:uid="{00000000-0005-0000-0000-00007C310000}"/>
    <cellStyle name="Calculation 5 2 5 2" xfId="12887" xr:uid="{00000000-0005-0000-0000-00007D310000}"/>
    <cellStyle name="Calculation 5 2 5 2 2" xfId="12888" xr:uid="{00000000-0005-0000-0000-00007E310000}"/>
    <cellStyle name="Calculation 5 2 5 2 3" xfId="12889" xr:uid="{00000000-0005-0000-0000-00007F310000}"/>
    <cellStyle name="Calculation 5 2 5 3" xfId="12890" xr:uid="{00000000-0005-0000-0000-000080310000}"/>
    <cellStyle name="Calculation 5 2 5 3 2" xfId="12891" xr:uid="{00000000-0005-0000-0000-000081310000}"/>
    <cellStyle name="Calculation 5 2 5 4" xfId="12892" xr:uid="{00000000-0005-0000-0000-000082310000}"/>
    <cellStyle name="Calculation 5 2 5 5" xfId="12893" xr:uid="{00000000-0005-0000-0000-000083310000}"/>
    <cellStyle name="Calculation 5 2 6" xfId="12894" xr:uid="{00000000-0005-0000-0000-000084310000}"/>
    <cellStyle name="Calculation 5 2 6 2" xfId="12895" xr:uid="{00000000-0005-0000-0000-000085310000}"/>
    <cellStyle name="Calculation 5 2 6 2 2" xfId="12896" xr:uid="{00000000-0005-0000-0000-000086310000}"/>
    <cellStyle name="Calculation 5 2 6 2 3" xfId="12897" xr:uid="{00000000-0005-0000-0000-000087310000}"/>
    <cellStyle name="Calculation 5 2 6 3" xfId="12898" xr:uid="{00000000-0005-0000-0000-000088310000}"/>
    <cellStyle name="Calculation 5 2 6 3 2" xfId="12899" xr:uid="{00000000-0005-0000-0000-000089310000}"/>
    <cellStyle name="Calculation 5 2 6 4" xfId="12900" xr:uid="{00000000-0005-0000-0000-00008A310000}"/>
    <cellStyle name="Calculation 5 2 6 5" xfId="12901" xr:uid="{00000000-0005-0000-0000-00008B310000}"/>
    <cellStyle name="Calculation 5 2 7" xfId="12902" xr:uid="{00000000-0005-0000-0000-00008C310000}"/>
    <cellStyle name="Calculation 5 2 7 2" xfId="12903" xr:uid="{00000000-0005-0000-0000-00008D310000}"/>
    <cellStyle name="Calculation 5 2 7 2 2" xfId="12904" xr:uid="{00000000-0005-0000-0000-00008E310000}"/>
    <cellStyle name="Calculation 5 2 7 2 3" xfId="12905" xr:uid="{00000000-0005-0000-0000-00008F310000}"/>
    <cellStyle name="Calculation 5 2 7 3" xfId="12906" xr:uid="{00000000-0005-0000-0000-000090310000}"/>
    <cellStyle name="Calculation 5 2 7 3 2" xfId="12907" xr:uid="{00000000-0005-0000-0000-000091310000}"/>
    <cellStyle name="Calculation 5 2 7 4" xfId="12908" xr:uid="{00000000-0005-0000-0000-000092310000}"/>
    <cellStyle name="Calculation 5 2 7 5" xfId="12909" xr:uid="{00000000-0005-0000-0000-000093310000}"/>
    <cellStyle name="Calculation 5 2 8" xfId="12910" xr:uid="{00000000-0005-0000-0000-000094310000}"/>
    <cellStyle name="Calculation 5 2 8 2" xfId="12911" xr:uid="{00000000-0005-0000-0000-000095310000}"/>
    <cellStyle name="Calculation 5 2 8 2 2" xfId="12912" xr:uid="{00000000-0005-0000-0000-000096310000}"/>
    <cellStyle name="Calculation 5 2 8 2 3" xfId="12913" xr:uid="{00000000-0005-0000-0000-000097310000}"/>
    <cellStyle name="Calculation 5 2 8 3" xfId="12914" xr:uid="{00000000-0005-0000-0000-000098310000}"/>
    <cellStyle name="Calculation 5 2 8 3 2" xfId="12915" xr:uid="{00000000-0005-0000-0000-000099310000}"/>
    <cellStyle name="Calculation 5 2 8 4" xfId="12916" xr:uid="{00000000-0005-0000-0000-00009A310000}"/>
    <cellStyle name="Calculation 5 2 8 5" xfId="12917" xr:uid="{00000000-0005-0000-0000-00009B310000}"/>
    <cellStyle name="Calculation 5 2 9" xfId="12918" xr:uid="{00000000-0005-0000-0000-00009C310000}"/>
    <cellStyle name="Calculation 5 2 9 2" xfId="12919" xr:uid="{00000000-0005-0000-0000-00009D310000}"/>
    <cellStyle name="Calculation 5 2 9 2 2" xfId="12920" xr:uid="{00000000-0005-0000-0000-00009E310000}"/>
    <cellStyle name="Calculation 5 2 9 2 3" xfId="12921" xr:uid="{00000000-0005-0000-0000-00009F310000}"/>
    <cellStyle name="Calculation 5 2 9 3" xfId="12922" xr:uid="{00000000-0005-0000-0000-0000A0310000}"/>
    <cellStyle name="Calculation 5 2 9 3 2" xfId="12923" xr:uid="{00000000-0005-0000-0000-0000A1310000}"/>
    <cellStyle name="Calculation 5 2 9 4" xfId="12924" xr:uid="{00000000-0005-0000-0000-0000A2310000}"/>
    <cellStyle name="Calculation 5 2 9 5" xfId="12925" xr:uid="{00000000-0005-0000-0000-0000A3310000}"/>
    <cellStyle name="Calculation 5 20" xfId="12926" xr:uid="{00000000-0005-0000-0000-0000A4310000}"/>
    <cellStyle name="Calculation 5 20 2" xfId="12927" xr:uid="{00000000-0005-0000-0000-0000A5310000}"/>
    <cellStyle name="Calculation 5 20 2 2" xfId="12928" xr:uid="{00000000-0005-0000-0000-0000A6310000}"/>
    <cellStyle name="Calculation 5 20 2 3" xfId="12929" xr:uid="{00000000-0005-0000-0000-0000A7310000}"/>
    <cellStyle name="Calculation 5 20 3" xfId="12930" xr:uid="{00000000-0005-0000-0000-0000A8310000}"/>
    <cellStyle name="Calculation 5 20 3 2" xfId="12931" xr:uid="{00000000-0005-0000-0000-0000A9310000}"/>
    <cellStyle name="Calculation 5 20 4" xfId="12932" xr:uid="{00000000-0005-0000-0000-0000AA310000}"/>
    <cellStyle name="Calculation 5 20 5" xfId="12933" xr:uid="{00000000-0005-0000-0000-0000AB310000}"/>
    <cellStyle name="Calculation 5 21" xfId="12934" xr:uid="{00000000-0005-0000-0000-0000AC310000}"/>
    <cellStyle name="Calculation 5 21 2" xfId="12935" xr:uid="{00000000-0005-0000-0000-0000AD310000}"/>
    <cellStyle name="Calculation 5 21 2 2" xfId="12936" xr:uid="{00000000-0005-0000-0000-0000AE310000}"/>
    <cellStyle name="Calculation 5 21 2 3" xfId="12937" xr:uid="{00000000-0005-0000-0000-0000AF310000}"/>
    <cellStyle name="Calculation 5 21 3" xfId="12938" xr:uid="{00000000-0005-0000-0000-0000B0310000}"/>
    <cellStyle name="Calculation 5 21 3 2" xfId="12939" xr:uid="{00000000-0005-0000-0000-0000B1310000}"/>
    <cellStyle name="Calculation 5 21 4" xfId="12940" xr:uid="{00000000-0005-0000-0000-0000B2310000}"/>
    <cellStyle name="Calculation 5 21 5" xfId="12941" xr:uid="{00000000-0005-0000-0000-0000B3310000}"/>
    <cellStyle name="Calculation 5 22" xfId="12942" xr:uid="{00000000-0005-0000-0000-0000B4310000}"/>
    <cellStyle name="Calculation 5 22 2" xfId="12943" xr:uid="{00000000-0005-0000-0000-0000B5310000}"/>
    <cellStyle name="Calculation 5 22 2 2" xfId="12944" xr:uid="{00000000-0005-0000-0000-0000B6310000}"/>
    <cellStyle name="Calculation 5 22 2 3" xfId="12945" xr:uid="{00000000-0005-0000-0000-0000B7310000}"/>
    <cellStyle name="Calculation 5 22 3" xfId="12946" xr:uid="{00000000-0005-0000-0000-0000B8310000}"/>
    <cellStyle name="Calculation 5 22 3 2" xfId="12947" xr:uid="{00000000-0005-0000-0000-0000B9310000}"/>
    <cellStyle name="Calculation 5 22 4" xfId="12948" xr:uid="{00000000-0005-0000-0000-0000BA310000}"/>
    <cellStyle name="Calculation 5 22 5" xfId="12949" xr:uid="{00000000-0005-0000-0000-0000BB310000}"/>
    <cellStyle name="Calculation 5 23" xfId="12950" xr:uid="{00000000-0005-0000-0000-0000BC310000}"/>
    <cellStyle name="Calculation 5 23 2" xfId="12951" xr:uid="{00000000-0005-0000-0000-0000BD310000}"/>
    <cellStyle name="Calculation 5 24" xfId="12952" xr:uid="{00000000-0005-0000-0000-0000BE310000}"/>
    <cellStyle name="Calculation 5 24 2" xfId="12953" xr:uid="{00000000-0005-0000-0000-0000BF310000}"/>
    <cellStyle name="Calculation 5 25" xfId="12954" xr:uid="{00000000-0005-0000-0000-0000C0310000}"/>
    <cellStyle name="Calculation 5 3" xfId="12955" xr:uid="{00000000-0005-0000-0000-0000C1310000}"/>
    <cellStyle name="Calculation 5 3 10" xfId="12956" xr:uid="{00000000-0005-0000-0000-0000C2310000}"/>
    <cellStyle name="Calculation 5 3 10 2" xfId="12957" xr:uid="{00000000-0005-0000-0000-0000C3310000}"/>
    <cellStyle name="Calculation 5 3 10 2 2" xfId="12958" xr:uid="{00000000-0005-0000-0000-0000C4310000}"/>
    <cellStyle name="Calculation 5 3 10 2 3" xfId="12959" xr:uid="{00000000-0005-0000-0000-0000C5310000}"/>
    <cellStyle name="Calculation 5 3 10 3" xfId="12960" xr:uid="{00000000-0005-0000-0000-0000C6310000}"/>
    <cellStyle name="Calculation 5 3 10 3 2" xfId="12961" xr:uid="{00000000-0005-0000-0000-0000C7310000}"/>
    <cellStyle name="Calculation 5 3 10 4" xfId="12962" xr:uid="{00000000-0005-0000-0000-0000C8310000}"/>
    <cellStyle name="Calculation 5 3 10 5" xfId="12963" xr:uid="{00000000-0005-0000-0000-0000C9310000}"/>
    <cellStyle name="Calculation 5 3 11" xfId="12964" xr:uid="{00000000-0005-0000-0000-0000CA310000}"/>
    <cellStyle name="Calculation 5 3 11 2" xfId="12965" xr:uid="{00000000-0005-0000-0000-0000CB310000}"/>
    <cellStyle name="Calculation 5 3 11 2 2" xfId="12966" xr:uid="{00000000-0005-0000-0000-0000CC310000}"/>
    <cellStyle name="Calculation 5 3 11 2 3" xfId="12967" xr:uid="{00000000-0005-0000-0000-0000CD310000}"/>
    <cellStyle name="Calculation 5 3 11 3" xfId="12968" xr:uid="{00000000-0005-0000-0000-0000CE310000}"/>
    <cellStyle name="Calculation 5 3 11 3 2" xfId="12969" xr:uid="{00000000-0005-0000-0000-0000CF310000}"/>
    <cellStyle name="Calculation 5 3 11 4" xfId="12970" xr:uid="{00000000-0005-0000-0000-0000D0310000}"/>
    <cellStyle name="Calculation 5 3 11 5" xfId="12971" xr:uid="{00000000-0005-0000-0000-0000D1310000}"/>
    <cellStyle name="Calculation 5 3 12" xfId="12972" xr:uid="{00000000-0005-0000-0000-0000D2310000}"/>
    <cellStyle name="Calculation 5 3 12 2" xfId="12973" xr:uid="{00000000-0005-0000-0000-0000D3310000}"/>
    <cellStyle name="Calculation 5 3 12 2 2" xfId="12974" xr:uid="{00000000-0005-0000-0000-0000D4310000}"/>
    <cellStyle name="Calculation 5 3 12 2 3" xfId="12975" xr:uid="{00000000-0005-0000-0000-0000D5310000}"/>
    <cellStyle name="Calculation 5 3 12 3" xfId="12976" xr:uid="{00000000-0005-0000-0000-0000D6310000}"/>
    <cellStyle name="Calculation 5 3 12 3 2" xfId="12977" xr:uid="{00000000-0005-0000-0000-0000D7310000}"/>
    <cellStyle name="Calculation 5 3 12 4" xfId="12978" xr:uid="{00000000-0005-0000-0000-0000D8310000}"/>
    <cellStyle name="Calculation 5 3 12 5" xfId="12979" xr:uid="{00000000-0005-0000-0000-0000D9310000}"/>
    <cellStyle name="Calculation 5 3 13" xfId="12980" xr:uid="{00000000-0005-0000-0000-0000DA310000}"/>
    <cellStyle name="Calculation 5 3 13 2" xfId="12981" xr:uid="{00000000-0005-0000-0000-0000DB310000}"/>
    <cellStyle name="Calculation 5 3 13 2 2" xfId="12982" xr:uid="{00000000-0005-0000-0000-0000DC310000}"/>
    <cellStyle name="Calculation 5 3 13 2 3" xfId="12983" xr:uid="{00000000-0005-0000-0000-0000DD310000}"/>
    <cellStyle name="Calculation 5 3 13 3" xfId="12984" xr:uid="{00000000-0005-0000-0000-0000DE310000}"/>
    <cellStyle name="Calculation 5 3 13 3 2" xfId="12985" xr:uid="{00000000-0005-0000-0000-0000DF310000}"/>
    <cellStyle name="Calculation 5 3 13 4" xfId="12986" xr:uid="{00000000-0005-0000-0000-0000E0310000}"/>
    <cellStyle name="Calculation 5 3 13 5" xfId="12987" xr:uid="{00000000-0005-0000-0000-0000E1310000}"/>
    <cellStyle name="Calculation 5 3 14" xfId="12988" xr:uid="{00000000-0005-0000-0000-0000E2310000}"/>
    <cellStyle name="Calculation 5 3 14 2" xfId="12989" xr:uid="{00000000-0005-0000-0000-0000E3310000}"/>
    <cellStyle name="Calculation 5 3 14 2 2" xfId="12990" xr:uid="{00000000-0005-0000-0000-0000E4310000}"/>
    <cellStyle name="Calculation 5 3 14 2 3" xfId="12991" xr:uid="{00000000-0005-0000-0000-0000E5310000}"/>
    <cellStyle name="Calculation 5 3 14 3" xfId="12992" xr:uid="{00000000-0005-0000-0000-0000E6310000}"/>
    <cellStyle name="Calculation 5 3 14 3 2" xfId="12993" xr:uid="{00000000-0005-0000-0000-0000E7310000}"/>
    <cellStyle name="Calculation 5 3 14 4" xfId="12994" xr:uid="{00000000-0005-0000-0000-0000E8310000}"/>
    <cellStyle name="Calculation 5 3 14 5" xfId="12995" xr:uid="{00000000-0005-0000-0000-0000E9310000}"/>
    <cellStyle name="Calculation 5 3 15" xfId="12996" xr:uid="{00000000-0005-0000-0000-0000EA310000}"/>
    <cellStyle name="Calculation 5 3 15 2" xfId="12997" xr:uid="{00000000-0005-0000-0000-0000EB310000}"/>
    <cellStyle name="Calculation 5 3 15 2 2" xfId="12998" xr:uid="{00000000-0005-0000-0000-0000EC310000}"/>
    <cellStyle name="Calculation 5 3 15 2 3" xfId="12999" xr:uid="{00000000-0005-0000-0000-0000ED310000}"/>
    <cellStyle name="Calculation 5 3 15 3" xfId="13000" xr:uid="{00000000-0005-0000-0000-0000EE310000}"/>
    <cellStyle name="Calculation 5 3 15 3 2" xfId="13001" xr:uid="{00000000-0005-0000-0000-0000EF310000}"/>
    <cellStyle name="Calculation 5 3 15 4" xfId="13002" xr:uid="{00000000-0005-0000-0000-0000F0310000}"/>
    <cellStyle name="Calculation 5 3 15 5" xfId="13003" xr:uid="{00000000-0005-0000-0000-0000F1310000}"/>
    <cellStyle name="Calculation 5 3 16" xfId="13004" xr:uid="{00000000-0005-0000-0000-0000F2310000}"/>
    <cellStyle name="Calculation 5 3 16 2" xfId="13005" xr:uid="{00000000-0005-0000-0000-0000F3310000}"/>
    <cellStyle name="Calculation 5 3 16 2 2" xfId="13006" xr:uid="{00000000-0005-0000-0000-0000F4310000}"/>
    <cellStyle name="Calculation 5 3 16 2 3" xfId="13007" xr:uid="{00000000-0005-0000-0000-0000F5310000}"/>
    <cellStyle name="Calculation 5 3 16 3" xfId="13008" xr:uid="{00000000-0005-0000-0000-0000F6310000}"/>
    <cellStyle name="Calculation 5 3 16 3 2" xfId="13009" xr:uid="{00000000-0005-0000-0000-0000F7310000}"/>
    <cellStyle name="Calculation 5 3 16 4" xfId="13010" xr:uid="{00000000-0005-0000-0000-0000F8310000}"/>
    <cellStyle name="Calculation 5 3 16 5" xfId="13011" xr:uid="{00000000-0005-0000-0000-0000F9310000}"/>
    <cellStyle name="Calculation 5 3 17" xfId="13012" xr:uid="{00000000-0005-0000-0000-0000FA310000}"/>
    <cellStyle name="Calculation 5 3 17 2" xfId="13013" xr:uid="{00000000-0005-0000-0000-0000FB310000}"/>
    <cellStyle name="Calculation 5 3 17 2 2" xfId="13014" xr:uid="{00000000-0005-0000-0000-0000FC310000}"/>
    <cellStyle name="Calculation 5 3 17 2 3" xfId="13015" xr:uid="{00000000-0005-0000-0000-0000FD310000}"/>
    <cellStyle name="Calculation 5 3 17 3" xfId="13016" xr:uid="{00000000-0005-0000-0000-0000FE310000}"/>
    <cellStyle name="Calculation 5 3 17 3 2" xfId="13017" xr:uid="{00000000-0005-0000-0000-0000FF310000}"/>
    <cellStyle name="Calculation 5 3 17 4" xfId="13018" xr:uid="{00000000-0005-0000-0000-000000320000}"/>
    <cellStyle name="Calculation 5 3 17 5" xfId="13019" xr:uid="{00000000-0005-0000-0000-000001320000}"/>
    <cellStyle name="Calculation 5 3 18" xfId="13020" xr:uid="{00000000-0005-0000-0000-000002320000}"/>
    <cellStyle name="Calculation 5 3 18 2" xfId="13021" xr:uid="{00000000-0005-0000-0000-000003320000}"/>
    <cellStyle name="Calculation 5 3 18 2 2" xfId="13022" xr:uid="{00000000-0005-0000-0000-000004320000}"/>
    <cellStyle name="Calculation 5 3 18 2 3" xfId="13023" xr:uid="{00000000-0005-0000-0000-000005320000}"/>
    <cellStyle name="Calculation 5 3 18 3" xfId="13024" xr:uid="{00000000-0005-0000-0000-000006320000}"/>
    <cellStyle name="Calculation 5 3 18 3 2" xfId="13025" xr:uid="{00000000-0005-0000-0000-000007320000}"/>
    <cellStyle name="Calculation 5 3 18 4" xfId="13026" xr:uid="{00000000-0005-0000-0000-000008320000}"/>
    <cellStyle name="Calculation 5 3 18 5" xfId="13027" xr:uid="{00000000-0005-0000-0000-000009320000}"/>
    <cellStyle name="Calculation 5 3 19" xfId="13028" xr:uid="{00000000-0005-0000-0000-00000A320000}"/>
    <cellStyle name="Calculation 5 3 19 2" xfId="13029" xr:uid="{00000000-0005-0000-0000-00000B320000}"/>
    <cellStyle name="Calculation 5 3 19 2 2" xfId="13030" xr:uid="{00000000-0005-0000-0000-00000C320000}"/>
    <cellStyle name="Calculation 5 3 19 2 3" xfId="13031" xr:uid="{00000000-0005-0000-0000-00000D320000}"/>
    <cellStyle name="Calculation 5 3 19 3" xfId="13032" xr:uid="{00000000-0005-0000-0000-00000E320000}"/>
    <cellStyle name="Calculation 5 3 19 3 2" xfId="13033" xr:uid="{00000000-0005-0000-0000-00000F320000}"/>
    <cellStyle name="Calculation 5 3 19 4" xfId="13034" xr:uid="{00000000-0005-0000-0000-000010320000}"/>
    <cellStyle name="Calculation 5 3 19 5" xfId="13035" xr:uid="{00000000-0005-0000-0000-000011320000}"/>
    <cellStyle name="Calculation 5 3 2" xfId="13036" xr:uid="{00000000-0005-0000-0000-000012320000}"/>
    <cellStyle name="Calculation 5 3 2 2" xfId="13037" xr:uid="{00000000-0005-0000-0000-000013320000}"/>
    <cellStyle name="Calculation 5 3 2 2 2" xfId="13038" xr:uid="{00000000-0005-0000-0000-000014320000}"/>
    <cellStyle name="Calculation 5 3 2 2 3" xfId="13039" xr:uid="{00000000-0005-0000-0000-000015320000}"/>
    <cellStyle name="Calculation 5 3 2 3" xfId="13040" xr:uid="{00000000-0005-0000-0000-000016320000}"/>
    <cellStyle name="Calculation 5 3 2 3 2" xfId="13041" xr:uid="{00000000-0005-0000-0000-000017320000}"/>
    <cellStyle name="Calculation 5 3 2 4" xfId="13042" xr:uid="{00000000-0005-0000-0000-000018320000}"/>
    <cellStyle name="Calculation 5 3 2 5" xfId="13043" xr:uid="{00000000-0005-0000-0000-000019320000}"/>
    <cellStyle name="Calculation 5 3 20" xfId="13044" xr:uid="{00000000-0005-0000-0000-00001A320000}"/>
    <cellStyle name="Calculation 5 3 20 2" xfId="13045" xr:uid="{00000000-0005-0000-0000-00001B320000}"/>
    <cellStyle name="Calculation 5 3 20 2 2" xfId="13046" xr:uid="{00000000-0005-0000-0000-00001C320000}"/>
    <cellStyle name="Calculation 5 3 20 2 3" xfId="13047" xr:uid="{00000000-0005-0000-0000-00001D320000}"/>
    <cellStyle name="Calculation 5 3 20 3" xfId="13048" xr:uid="{00000000-0005-0000-0000-00001E320000}"/>
    <cellStyle name="Calculation 5 3 20 4" xfId="13049" xr:uid="{00000000-0005-0000-0000-00001F320000}"/>
    <cellStyle name="Calculation 5 3 20 5" xfId="13050" xr:uid="{00000000-0005-0000-0000-000020320000}"/>
    <cellStyle name="Calculation 5 3 21" xfId="13051" xr:uid="{00000000-0005-0000-0000-000021320000}"/>
    <cellStyle name="Calculation 5 3 21 2" xfId="13052" xr:uid="{00000000-0005-0000-0000-000022320000}"/>
    <cellStyle name="Calculation 5 3 22" xfId="13053" xr:uid="{00000000-0005-0000-0000-000023320000}"/>
    <cellStyle name="Calculation 5 3 22 2" xfId="13054" xr:uid="{00000000-0005-0000-0000-000024320000}"/>
    <cellStyle name="Calculation 5 3 3" xfId="13055" xr:uid="{00000000-0005-0000-0000-000025320000}"/>
    <cellStyle name="Calculation 5 3 3 2" xfId="13056" xr:uid="{00000000-0005-0000-0000-000026320000}"/>
    <cellStyle name="Calculation 5 3 3 2 2" xfId="13057" xr:uid="{00000000-0005-0000-0000-000027320000}"/>
    <cellStyle name="Calculation 5 3 3 2 3" xfId="13058" xr:uid="{00000000-0005-0000-0000-000028320000}"/>
    <cellStyle name="Calculation 5 3 3 3" xfId="13059" xr:uid="{00000000-0005-0000-0000-000029320000}"/>
    <cellStyle name="Calculation 5 3 3 3 2" xfId="13060" xr:uid="{00000000-0005-0000-0000-00002A320000}"/>
    <cellStyle name="Calculation 5 3 3 4" xfId="13061" xr:uid="{00000000-0005-0000-0000-00002B320000}"/>
    <cellStyle name="Calculation 5 3 3 5" xfId="13062" xr:uid="{00000000-0005-0000-0000-00002C320000}"/>
    <cellStyle name="Calculation 5 3 4" xfId="13063" xr:uid="{00000000-0005-0000-0000-00002D320000}"/>
    <cellStyle name="Calculation 5 3 4 2" xfId="13064" xr:uid="{00000000-0005-0000-0000-00002E320000}"/>
    <cellStyle name="Calculation 5 3 4 2 2" xfId="13065" xr:uid="{00000000-0005-0000-0000-00002F320000}"/>
    <cellStyle name="Calculation 5 3 4 2 3" xfId="13066" xr:uid="{00000000-0005-0000-0000-000030320000}"/>
    <cellStyle name="Calculation 5 3 4 3" xfId="13067" xr:uid="{00000000-0005-0000-0000-000031320000}"/>
    <cellStyle name="Calculation 5 3 4 3 2" xfId="13068" xr:uid="{00000000-0005-0000-0000-000032320000}"/>
    <cellStyle name="Calculation 5 3 4 4" xfId="13069" xr:uid="{00000000-0005-0000-0000-000033320000}"/>
    <cellStyle name="Calculation 5 3 4 5" xfId="13070" xr:uid="{00000000-0005-0000-0000-000034320000}"/>
    <cellStyle name="Calculation 5 3 5" xfId="13071" xr:uid="{00000000-0005-0000-0000-000035320000}"/>
    <cellStyle name="Calculation 5 3 5 2" xfId="13072" xr:uid="{00000000-0005-0000-0000-000036320000}"/>
    <cellStyle name="Calculation 5 3 5 2 2" xfId="13073" xr:uid="{00000000-0005-0000-0000-000037320000}"/>
    <cellStyle name="Calculation 5 3 5 2 3" xfId="13074" xr:uid="{00000000-0005-0000-0000-000038320000}"/>
    <cellStyle name="Calculation 5 3 5 3" xfId="13075" xr:uid="{00000000-0005-0000-0000-000039320000}"/>
    <cellStyle name="Calculation 5 3 5 3 2" xfId="13076" xr:uid="{00000000-0005-0000-0000-00003A320000}"/>
    <cellStyle name="Calculation 5 3 5 4" xfId="13077" xr:uid="{00000000-0005-0000-0000-00003B320000}"/>
    <cellStyle name="Calculation 5 3 5 5" xfId="13078" xr:uid="{00000000-0005-0000-0000-00003C320000}"/>
    <cellStyle name="Calculation 5 3 6" xfId="13079" xr:uid="{00000000-0005-0000-0000-00003D320000}"/>
    <cellStyle name="Calculation 5 3 6 2" xfId="13080" xr:uid="{00000000-0005-0000-0000-00003E320000}"/>
    <cellStyle name="Calculation 5 3 6 2 2" xfId="13081" xr:uid="{00000000-0005-0000-0000-00003F320000}"/>
    <cellStyle name="Calculation 5 3 6 2 3" xfId="13082" xr:uid="{00000000-0005-0000-0000-000040320000}"/>
    <cellStyle name="Calculation 5 3 6 3" xfId="13083" xr:uid="{00000000-0005-0000-0000-000041320000}"/>
    <cellStyle name="Calculation 5 3 6 3 2" xfId="13084" xr:uid="{00000000-0005-0000-0000-000042320000}"/>
    <cellStyle name="Calculation 5 3 6 4" xfId="13085" xr:uid="{00000000-0005-0000-0000-000043320000}"/>
    <cellStyle name="Calculation 5 3 6 5" xfId="13086" xr:uid="{00000000-0005-0000-0000-000044320000}"/>
    <cellStyle name="Calculation 5 3 7" xfId="13087" xr:uid="{00000000-0005-0000-0000-000045320000}"/>
    <cellStyle name="Calculation 5 3 7 2" xfId="13088" xr:uid="{00000000-0005-0000-0000-000046320000}"/>
    <cellStyle name="Calculation 5 3 7 2 2" xfId="13089" xr:uid="{00000000-0005-0000-0000-000047320000}"/>
    <cellStyle name="Calculation 5 3 7 2 3" xfId="13090" xr:uid="{00000000-0005-0000-0000-000048320000}"/>
    <cellStyle name="Calculation 5 3 7 3" xfId="13091" xr:uid="{00000000-0005-0000-0000-000049320000}"/>
    <cellStyle name="Calculation 5 3 7 3 2" xfId="13092" xr:uid="{00000000-0005-0000-0000-00004A320000}"/>
    <cellStyle name="Calculation 5 3 7 4" xfId="13093" xr:uid="{00000000-0005-0000-0000-00004B320000}"/>
    <cellStyle name="Calculation 5 3 7 5" xfId="13094" xr:uid="{00000000-0005-0000-0000-00004C320000}"/>
    <cellStyle name="Calculation 5 3 8" xfId="13095" xr:uid="{00000000-0005-0000-0000-00004D320000}"/>
    <cellStyle name="Calculation 5 3 8 2" xfId="13096" xr:uid="{00000000-0005-0000-0000-00004E320000}"/>
    <cellStyle name="Calculation 5 3 8 2 2" xfId="13097" xr:uid="{00000000-0005-0000-0000-00004F320000}"/>
    <cellStyle name="Calculation 5 3 8 2 3" xfId="13098" xr:uid="{00000000-0005-0000-0000-000050320000}"/>
    <cellStyle name="Calculation 5 3 8 3" xfId="13099" xr:uid="{00000000-0005-0000-0000-000051320000}"/>
    <cellStyle name="Calculation 5 3 8 3 2" xfId="13100" xr:uid="{00000000-0005-0000-0000-000052320000}"/>
    <cellStyle name="Calculation 5 3 8 4" xfId="13101" xr:uid="{00000000-0005-0000-0000-000053320000}"/>
    <cellStyle name="Calculation 5 3 8 5" xfId="13102" xr:uid="{00000000-0005-0000-0000-000054320000}"/>
    <cellStyle name="Calculation 5 3 9" xfId="13103" xr:uid="{00000000-0005-0000-0000-000055320000}"/>
    <cellStyle name="Calculation 5 3 9 2" xfId="13104" xr:uid="{00000000-0005-0000-0000-000056320000}"/>
    <cellStyle name="Calculation 5 3 9 2 2" xfId="13105" xr:uid="{00000000-0005-0000-0000-000057320000}"/>
    <cellStyle name="Calculation 5 3 9 2 3" xfId="13106" xr:uid="{00000000-0005-0000-0000-000058320000}"/>
    <cellStyle name="Calculation 5 3 9 3" xfId="13107" xr:uid="{00000000-0005-0000-0000-000059320000}"/>
    <cellStyle name="Calculation 5 3 9 3 2" xfId="13108" xr:uid="{00000000-0005-0000-0000-00005A320000}"/>
    <cellStyle name="Calculation 5 3 9 4" xfId="13109" xr:uid="{00000000-0005-0000-0000-00005B320000}"/>
    <cellStyle name="Calculation 5 3 9 5" xfId="13110" xr:uid="{00000000-0005-0000-0000-00005C320000}"/>
    <cellStyle name="Calculation 5 4" xfId="13111" xr:uid="{00000000-0005-0000-0000-00005D320000}"/>
    <cellStyle name="Calculation 5 4 2" xfId="13112" xr:uid="{00000000-0005-0000-0000-00005E320000}"/>
    <cellStyle name="Calculation 5 4 2 2" xfId="13113" xr:uid="{00000000-0005-0000-0000-00005F320000}"/>
    <cellStyle name="Calculation 5 4 3" xfId="13114" xr:uid="{00000000-0005-0000-0000-000060320000}"/>
    <cellStyle name="Calculation 5 4 3 2" xfId="13115" xr:uid="{00000000-0005-0000-0000-000061320000}"/>
    <cellStyle name="Calculation 5 5" xfId="13116" xr:uid="{00000000-0005-0000-0000-000062320000}"/>
    <cellStyle name="Calculation 5 5 2" xfId="13117" xr:uid="{00000000-0005-0000-0000-000063320000}"/>
    <cellStyle name="Calculation 5 5 2 2" xfId="13118" xr:uid="{00000000-0005-0000-0000-000064320000}"/>
    <cellStyle name="Calculation 5 5 2 3" xfId="13119" xr:uid="{00000000-0005-0000-0000-000065320000}"/>
    <cellStyle name="Calculation 5 5 3" xfId="13120" xr:uid="{00000000-0005-0000-0000-000066320000}"/>
    <cellStyle name="Calculation 5 5 3 2" xfId="13121" xr:uid="{00000000-0005-0000-0000-000067320000}"/>
    <cellStyle name="Calculation 5 5 4" xfId="13122" xr:uid="{00000000-0005-0000-0000-000068320000}"/>
    <cellStyle name="Calculation 5 5 5" xfId="13123" xr:uid="{00000000-0005-0000-0000-000069320000}"/>
    <cellStyle name="Calculation 5 6" xfId="13124" xr:uid="{00000000-0005-0000-0000-00006A320000}"/>
    <cellStyle name="Calculation 5 6 2" xfId="13125" xr:uid="{00000000-0005-0000-0000-00006B320000}"/>
    <cellStyle name="Calculation 5 6 2 2" xfId="13126" xr:uid="{00000000-0005-0000-0000-00006C320000}"/>
    <cellStyle name="Calculation 5 6 2 3" xfId="13127" xr:uid="{00000000-0005-0000-0000-00006D320000}"/>
    <cellStyle name="Calculation 5 6 3" xfId="13128" xr:uid="{00000000-0005-0000-0000-00006E320000}"/>
    <cellStyle name="Calculation 5 6 3 2" xfId="13129" xr:uid="{00000000-0005-0000-0000-00006F320000}"/>
    <cellStyle name="Calculation 5 6 4" xfId="13130" xr:uid="{00000000-0005-0000-0000-000070320000}"/>
    <cellStyle name="Calculation 5 6 5" xfId="13131" xr:uid="{00000000-0005-0000-0000-000071320000}"/>
    <cellStyle name="Calculation 5 7" xfId="13132" xr:uid="{00000000-0005-0000-0000-000072320000}"/>
    <cellStyle name="Calculation 5 7 2" xfId="13133" xr:uid="{00000000-0005-0000-0000-000073320000}"/>
    <cellStyle name="Calculation 5 7 2 2" xfId="13134" xr:uid="{00000000-0005-0000-0000-000074320000}"/>
    <cellStyle name="Calculation 5 7 2 3" xfId="13135" xr:uid="{00000000-0005-0000-0000-000075320000}"/>
    <cellStyle name="Calculation 5 7 3" xfId="13136" xr:uid="{00000000-0005-0000-0000-000076320000}"/>
    <cellStyle name="Calculation 5 7 3 2" xfId="13137" xr:uid="{00000000-0005-0000-0000-000077320000}"/>
    <cellStyle name="Calculation 5 7 4" xfId="13138" xr:uid="{00000000-0005-0000-0000-000078320000}"/>
    <cellStyle name="Calculation 5 7 5" xfId="13139" xr:uid="{00000000-0005-0000-0000-000079320000}"/>
    <cellStyle name="Calculation 5 8" xfId="13140" xr:uid="{00000000-0005-0000-0000-00007A320000}"/>
    <cellStyle name="Calculation 5 8 2" xfId="13141" xr:uid="{00000000-0005-0000-0000-00007B320000}"/>
    <cellStyle name="Calculation 5 8 2 2" xfId="13142" xr:uid="{00000000-0005-0000-0000-00007C320000}"/>
    <cellStyle name="Calculation 5 8 2 3" xfId="13143" xr:uid="{00000000-0005-0000-0000-00007D320000}"/>
    <cellStyle name="Calculation 5 8 3" xfId="13144" xr:uid="{00000000-0005-0000-0000-00007E320000}"/>
    <cellStyle name="Calculation 5 8 3 2" xfId="13145" xr:uid="{00000000-0005-0000-0000-00007F320000}"/>
    <cellStyle name="Calculation 5 8 4" xfId="13146" xr:uid="{00000000-0005-0000-0000-000080320000}"/>
    <cellStyle name="Calculation 5 8 5" xfId="13147" xr:uid="{00000000-0005-0000-0000-000081320000}"/>
    <cellStyle name="Calculation 5 9" xfId="13148" xr:uid="{00000000-0005-0000-0000-000082320000}"/>
    <cellStyle name="Calculation 5 9 2" xfId="13149" xr:uid="{00000000-0005-0000-0000-000083320000}"/>
    <cellStyle name="Calculation 5 9 2 2" xfId="13150" xr:uid="{00000000-0005-0000-0000-000084320000}"/>
    <cellStyle name="Calculation 5 9 2 3" xfId="13151" xr:uid="{00000000-0005-0000-0000-000085320000}"/>
    <cellStyle name="Calculation 5 9 3" xfId="13152" xr:uid="{00000000-0005-0000-0000-000086320000}"/>
    <cellStyle name="Calculation 5 9 3 2" xfId="13153" xr:uid="{00000000-0005-0000-0000-000087320000}"/>
    <cellStyle name="Calculation 5 9 4" xfId="13154" xr:uid="{00000000-0005-0000-0000-000088320000}"/>
    <cellStyle name="Calculation 5 9 5" xfId="13155" xr:uid="{00000000-0005-0000-0000-000089320000}"/>
    <cellStyle name="Calculation 6" xfId="13156" xr:uid="{00000000-0005-0000-0000-00008A320000}"/>
    <cellStyle name="Calculation 6 10" xfId="13157" xr:uid="{00000000-0005-0000-0000-00008B320000}"/>
    <cellStyle name="Calculation 6 10 2" xfId="13158" xr:uid="{00000000-0005-0000-0000-00008C320000}"/>
    <cellStyle name="Calculation 6 10 2 2" xfId="13159" xr:uid="{00000000-0005-0000-0000-00008D320000}"/>
    <cellStyle name="Calculation 6 10 2 3" xfId="13160" xr:uid="{00000000-0005-0000-0000-00008E320000}"/>
    <cellStyle name="Calculation 6 10 3" xfId="13161" xr:uid="{00000000-0005-0000-0000-00008F320000}"/>
    <cellStyle name="Calculation 6 10 3 2" xfId="13162" xr:uid="{00000000-0005-0000-0000-000090320000}"/>
    <cellStyle name="Calculation 6 10 4" xfId="13163" xr:uid="{00000000-0005-0000-0000-000091320000}"/>
    <cellStyle name="Calculation 6 10 5" xfId="13164" xr:uid="{00000000-0005-0000-0000-000092320000}"/>
    <cellStyle name="Calculation 6 11" xfId="13165" xr:uid="{00000000-0005-0000-0000-000093320000}"/>
    <cellStyle name="Calculation 6 11 2" xfId="13166" xr:uid="{00000000-0005-0000-0000-000094320000}"/>
    <cellStyle name="Calculation 6 11 2 2" xfId="13167" xr:uid="{00000000-0005-0000-0000-000095320000}"/>
    <cellStyle name="Calculation 6 11 2 3" xfId="13168" xr:uid="{00000000-0005-0000-0000-000096320000}"/>
    <cellStyle name="Calculation 6 11 3" xfId="13169" xr:uid="{00000000-0005-0000-0000-000097320000}"/>
    <cellStyle name="Calculation 6 11 3 2" xfId="13170" xr:uid="{00000000-0005-0000-0000-000098320000}"/>
    <cellStyle name="Calculation 6 11 4" xfId="13171" xr:uid="{00000000-0005-0000-0000-000099320000}"/>
    <cellStyle name="Calculation 6 11 5" xfId="13172" xr:uid="{00000000-0005-0000-0000-00009A320000}"/>
    <cellStyle name="Calculation 6 12" xfId="13173" xr:uid="{00000000-0005-0000-0000-00009B320000}"/>
    <cellStyle name="Calculation 6 12 2" xfId="13174" xr:uid="{00000000-0005-0000-0000-00009C320000}"/>
    <cellStyle name="Calculation 6 12 2 2" xfId="13175" xr:uid="{00000000-0005-0000-0000-00009D320000}"/>
    <cellStyle name="Calculation 6 12 2 3" xfId="13176" xr:uid="{00000000-0005-0000-0000-00009E320000}"/>
    <cellStyle name="Calculation 6 12 3" xfId="13177" xr:uid="{00000000-0005-0000-0000-00009F320000}"/>
    <cellStyle name="Calculation 6 12 3 2" xfId="13178" xr:uid="{00000000-0005-0000-0000-0000A0320000}"/>
    <cellStyle name="Calculation 6 12 4" xfId="13179" xr:uid="{00000000-0005-0000-0000-0000A1320000}"/>
    <cellStyle name="Calculation 6 12 5" xfId="13180" xr:uid="{00000000-0005-0000-0000-0000A2320000}"/>
    <cellStyle name="Calculation 6 13" xfId="13181" xr:uid="{00000000-0005-0000-0000-0000A3320000}"/>
    <cellStyle name="Calculation 6 13 2" xfId="13182" xr:uid="{00000000-0005-0000-0000-0000A4320000}"/>
    <cellStyle name="Calculation 6 13 2 2" xfId="13183" xr:uid="{00000000-0005-0000-0000-0000A5320000}"/>
    <cellStyle name="Calculation 6 13 2 3" xfId="13184" xr:uid="{00000000-0005-0000-0000-0000A6320000}"/>
    <cellStyle name="Calculation 6 13 3" xfId="13185" xr:uid="{00000000-0005-0000-0000-0000A7320000}"/>
    <cellStyle name="Calculation 6 13 3 2" xfId="13186" xr:uid="{00000000-0005-0000-0000-0000A8320000}"/>
    <cellStyle name="Calculation 6 13 4" xfId="13187" xr:uid="{00000000-0005-0000-0000-0000A9320000}"/>
    <cellStyle name="Calculation 6 13 5" xfId="13188" xr:uid="{00000000-0005-0000-0000-0000AA320000}"/>
    <cellStyle name="Calculation 6 14" xfId="13189" xr:uid="{00000000-0005-0000-0000-0000AB320000}"/>
    <cellStyle name="Calculation 6 14 2" xfId="13190" xr:uid="{00000000-0005-0000-0000-0000AC320000}"/>
    <cellStyle name="Calculation 6 14 2 2" xfId="13191" xr:uid="{00000000-0005-0000-0000-0000AD320000}"/>
    <cellStyle name="Calculation 6 14 2 3" xfId="13192" xr:uid="{00000000-0005-0000-0000-0000AE320000}"/>
    <cellStyle name="Calculation 6 14 3" xfId="13193" xr:uid="{00000000-0005-0000-0000-0000AF320000}"/>
    <cellStyle name="Calculation 6 14 3 2" xfId="13194" xr:uid="{00000000-0005-0000-0000-0000B0320000}"/>
    <cellStyle name="Calculation 6 14 4" xfId="13195" xr:uid="{00000000-0005-0000-0000-0000B1320000}"/>
    <cellStyle name="Calculation 6 14 5" xfId="13196" xr:uid="{00000000-0005-0000-0000-0000B2320000}"/>
    <cellStyle name="Calculation 6 15" xfId="13197" xr:uid="{00000000-0005-0000-0000-0000B3320000}"/>
    <cellStyle name="Calculation 6 15 2" xfId="13198" xr:uid="{00000000-0005-0000-0000-0000B4320000}"/>
    <cellStyle name="Calculation 6 15 2 2" xfId="13199" xr:uid="{00000000-0005-0000-0000-0000B5320000}"/>
    <cellStyle name="Calculation 6 15 2 3" xfId="13200" xr:uid="{00000000-0005-0000-0000-0000B6320000}"/>
    <cellStyle name="Calculation 6 15 3" xfId="13201" xr:uid="{00000000-0005-0000-0000-0000B7320000}"/>
    <cellStyle name="Calculation 6 15 3 2" xfId="13202" xr:uid="{00000000-0005-0000-0000-0000B8320000}"/>
    <cellStyle name="Calculation 6 15 4" xfId="13203" xr:uid="{00000000-0005-0000-0000-0000B9320000}"/>
    <cellStyle name="Calculation 6 15 5" xfId="13204" xr:uid="{00000000-0005-0000-0000-0000BA320000}"/>
    <cellStyle name="Calculation 6 16" xfId="13205" xr:uid="{00000000-0005-0000-0000-0000BB320000}"/>
    <cellStyle name="Calculation 6 16 2" xfId="13206" xr:uid="{00000000-0005-0000-0000-0000BC320000}"/>
    <cellStyle name="Calculation 6 16 2 2" xfId="13207" xr:uid="{00000000-0005-0000-0000-0000BD320000}"/>
    <cellStyle name="Calculation 6 16 2 3" xfId="13208" xr:uid="{00000000-0005-0000-0000-0000BE320000}"/>
    <cellStyle name="Calculation 6 16 3" xfId="13209" xr:uid="{00000000-0005-0000-0000-0000BF320000}"/>
    <cellStyle name="Calculation 6 16 3 2" xfId="13210" xr:uid="{00000000-0005-0000-0000-0000C0320000}"/>
    <cellStyle name="Calculation 6 16 4" xfId="13211" xr:uid="{00000000-0005-0000-0000-0000C1320000}"/>
    <cellStyle name="Calculation 6 16 5" xfId="13212" xr:uid="{00000000-0005-0000-0000-0000C2320000}"/>
    <cellStyle name="Calculation 6 17" xfId="13213" xr:uid="{00000000-0005-0000-0000-0000C3320000}"/>
    <cellStyle name="Calculation 6 17 2" xfId="13214" xr:uid="{00000000-0005-0000-0000-0000C4320000}"/>
    <cellStyle name="Calculation 6 17 2 2" xfId="13215" xr:uid="{00000000-0005-0000-0000-0000C5320000}"/>
    <cellStyle name="Calculation 6 17 2 3" xfId="13216" xr:uid="{00000000-0005-0000-0000-0000C6320000}"/>
    <cellStyle name="Calculation 6 17 3" xfId="13217" xr:uid="{00000000-0005-0000-0000-0000C7320000}"/>
    <cellStyle name="Calculation 6 17 3 2" xfId="13218" xr:uid="{00000000-0005-0000-0000-0000C8320000}"/>
    <cellStyle name="Calculation 6 17 4" xfId="13219" xr:uid="{00000000-0005-0000-0000-0000C9320000}"/>
    <cellStyle name="Calculation 6 17 5" xfId="13220" xr:uid="{00000000-0005-0000-0000-0000CA320000}"/>
    <cellStyle name="Calculation 6 18" xfId="13221" xr:uid="{00000000-0005-0000-0000-0000CB320000}"/>
    <cellStyle name="Calculation 6 18 2" xfId="13222" xr:uid="{00000000-0005-0000-0000-0000CC320000}"/>
    <cellStyle name="Calculation 6 18 2 2" xfId="13223" xr:uid="{00000000-0005-0000-0000-0000CD320000}"/>
    <cellStyle name="Calculation 6 18 2 3" xfId="13224" xr:uid="{00000000-0005-0000-0000-0000CE320000}"/>
    <cellStyle name="Calculation 6 18 3" xfId="13225" xr:uid="{00000000-0005-0000-0000-0000CF320000}"/>
    <cellStyle name="Calculation 6 18 3 2" xfId="13226" xr:uid="{00000000-0005-0000-0000-0000D0320000}"/>
    <cellStyle name="Calculation 6 18 4" xfId="13227" xr:uid="{00000000-0005-0000-0000-0000D1320000}"/>
    <cellStyle name="Calculation 6 18 5" xfId="13228" xr:uid="{00000000-0005-0000-0000-0000D2320000}"/>
    <cellStyle name="Calculation 6 19" xfId="13229" xr:uid="{00000000-0005-0000-0000-0000D3320000}"/>
    <cellStyle name="Calculation 6 19 2" xfId="13230" xr:uid="{00000000-0005-0000-0000-0000D4320000}"/>
    <cellStyle name="Calculation 6 19 2 2" xfId="13231" xr:uid="{00000000-0005-0000-0000-0000D5320000}"/>
    <cellStyle name="Calculation 6 19 2 3" xfId="13232" xr:uid="{00000000-0005-0000-0000-0000D6320000}"/>
    <cellStyle name="Calculation 6 19 3" xfId="13233" xr:uid="{00000000-0005-0000-0000-0000D7320000}"/>
    <cellStyle name="Calculation 6 19 3 2" xfId="13234" xr:uid="{00000000-0005-0000-0000-0000D8320000}"/>
    <cellStyle name="Calculation 6 19 4" xfId="13235" xr:uid="{00000000-0005-0000-0000-0000D9320000}"/>
    <cellStyle name="Calculation 6 19 5" xfId="13236" xr:uid="{00000000-0005-0000-0000-0000DA320000}"/>
    <cellStyle name="Calculation 6 2" xfId="13237" xr:uid="{00000000-0005-0000-0000-0000DB320000}"/>
    <cellStyle name="Calculation 6 2 2" xfId="13238" xr:uid="{00000000-0005-0000-0000-0000DC320000}"/>
    <cellStyle name="Calculation 6 2 2 10" xfId="13239" xr:uid="{00000000-0005-0000-0000-0000DD320000}"/>
    <cellStyle name="Calculation 6 2 2 10 2" xfId="13240" xr:uid="{00000000-0005-0000-0000-0000DE320000}"/>
    <cellStyle name="Calculation 6 2 2 10 2 2" xfId="13241" xr:uid="{00000000-0005-0000-0000-0000DF320000}"/>
    <cellStyle name="Calculation 6 2 2 10 2 3" xfId="13242" xr:uid="{00000000-0005-0000-0000-0000E0320000}"/>
    <cellStyle name="Calculation 6 2 2 10 3" xfId="13243" xr:uid="{00000000-0005-0000-0000-0000E1320000}"/>
    <cellStyle name="Calculation 6 2 2 10 3 2" xfId="13244" xr:uid="{00000000-0005-0000-0000-0000E2320000}"/>
    <cellStyle name="Calculation 6 2 2 10 4" xfId="13245" xr:uid="{00000000-0005-0000-0000-0000E3320000}"/>
    <cellStyle name="Calculation 6 2 2 10 5" xfId="13246" xr:uid="{00000000-0005-0000-0000-0000E4320000}"/>
    <cellStyle name="Calculation 6 2 2 11" xfId="13247" xr:uid="{00000000-0005-0000-0000-0000E5320000}"/>
    <cellStyle name="Calculation 6 2 2 11 2" xfId="13248" xr:uid="{00000000-0005-0000-0000-0000E6320000}"/>
    <cellStyle name="Calculation 6 2 2 11 2 2" xfId="13249" xr:uid="{00000000-0005-0000-0000-0000E7320000}"/>
    <cellStyle name="Calculation 6 2 2 11 2 3" xfId="13250" xr:uid="{00000000-0005-0000-0000-0000E8320000}"/>
    <cellStyle name="Calculation 6 2 2 11 3" xfId="13251" xr:uid="{00000000-0005-0000-0000-0000E9320000}"/>
    <cellStyle name="Calculation 6 2 2 11 3 2" xfId="13252" xr:uid="{00000000-0005-0000-0000-0000EA320000}"/>
    <cellStyle name="Calculation 6 2 2 11 4" xfId="13253" xr:uid="{00000000-0005-0000-0000-0000EB320000}"/>
    <cellStyle name="Calculation 6 2 2 11 5" xfId="13254" xr:uid="{00000000-0005-0000-0000-0000EC320000}"/>
    <cellStyle name="Calculation 6 2 2 12" xfId="13255" xr:uid="{00000000-0005-0000-0000-0000ED320000}"/>
    <cellStyle name="Calculation 6 2 2 12 2" xfId="13256" xr:uid="{00000000-0005-0000-0000-0000EE320000}"/>
    <cellStyle name="Calculation 6 2 2 12 2 2" xfId="13257" xr:uid="{00000000-0005-0000-0000-0000EF320000}"/>
    <cellStyle name="Calculation 6 2 2 12 2 3" xfId="13258" xr:uid="{00000000-0005-0000-0000-0000F0320000}"/>
    <cellStyle name="Calculation 6 2 2 12 3" xfId="13259" xr:uid="{00000000-0005-0000-0000-0000F1320000}"/>
    <cellStyle name="Calculation 6 2 2 12 3 2" xfId="13260" xr:uid="{00000000-0005-0000-0000-0000F2320000}"/>
    <cellStyle name="Calculation 6 2 2 12 4" xfId="13261" xr:uid="{00000000-0005-0000-0000-0000F3320000}"/>
    <cellStyle name="Calculation 6 2 2 12 5" xfId="13262" xr:uid="{00000000-0005-0000-0000-0000F4320000}"/>
    <cellStyle name="Calculation 6 2 2 13" xfId="13263" xr:uid="{00000000-0005-0000-0000-0000F5320000}"/>
    <cellStyle name="Calculation 6 2 2 13 2" xfId="13264" xr:uid="{00000000-0005-0000-0000-0000F6320000}"/>
    <cellStyle name="Calculation 6 2 2 13 2 2" xfId="13265" xr:uid="{00000000-0005-0000-0000-0000F7320000}"/>
    <cellStyle name="Calculation 6 2 2 13 2 3" xfId="13266" xr:uid="{00000000-0005-0000-0000-0000F8320000}"/>
    <cellStyle name="Calculation 6 2 2 13 3" xfId="13267" xr:uid="{00000000-0005-0000-0000-0000F9320000}"/>
    <cellStyle name="Calculation 6 2 2 13 3 2" xfId="13268" xr:uid="{00000000-0005-0000-0000-0000FA320000}"/>
    <cellStyle name="Calculation 6 2 2 13 4" xfId="13269" xr:uid="{00000000-0005-0000-0000-0000FB320000}"/>
    <cellStyle name="Calculation 6 2 2 13 5" xfId="13270" xr:uid="{00000000-0005-0000-0000-0000FC320000}"/>
    <cellStyle name="Calculation 6 2 2 14" xfId="13271" xr:uid="{00000000-0005-0000-0000-0000FD320000}"/>
    <cellStyle name="Calculation 6 2 2 14 2" xfId="13272" xr:uid="{00000000-0005-0000-0000-0000FE320000}"/>
    <cellStyle name="Calculation 6 2 2 14 2 2" xfId="13273" xr:uid="{00000000-0005-0000-0000-0000FF320000}"/>
    <cellStyle name="Calculation 6 2 2 14 2 3" xfId="13274" xr:uid="{00000000-0005-0000-0000-000000330000}"/>
    <cellStyle name="Calculation 6 2 2 14 3" xfId="13275" xr:uid="{00000000-0005-0000-0000-000001330000}"/>
    <cellStyle name="Calculation 6 2 2 14 3 2" xfId="13276" xr:uid="{00000000-0005-0000-0000-000002330000}"/>
    <cellStyle name="Calculation 6 2 2 14 4" xfId="13277" xr:uid="{00000000-0005-0000-0000-000003330000}"/>
    <cellStyle name="Calculation 6 2 2 14 5" xfId="13278" xr:uid="{00000000-0005-0000-0000-000004330000}"/>
    <cellStyle name="Calculation 6 2 2 15" xfId="13279" xr:uid="{00000000-0005-0000-0000-000005330000}"/>
    <cellStyle name="Calculation 6 2 2 15 2" xfId="13280" xr:uid="{00000000-0005-0000-0000-000006330000}"/>
    <cellStyle name="Calculation 6 2 2 15 2 2" xfId="13281" xr:uid="{00000000-0005-0000-0000-000007330000}"/>
    <cellStyle name="Calculation 6 2 2 15 2 3" xfId="13282" xr:uid="{00000000-0005-0000-0000-000008330000}"/>
    <cellStyle name="Calculation 6 2 2 15 3" xfId="13283" xr:uid="{00000000-0005-0000-0000-000009330000}"/>
    <cellStyle name="Calculation 6 2 2 15 3 2" xfId="13284" xr:uid="{00000000-0005-0000-0000-00000A330000}"/>
    <cellStyle name="Calculation 6 2 2 15 4" xfId="13285" xr:uid="{00000000-0005-0000-0000-00000B330000}"/>
    <cellStyle name="Calculation 6 2 2 15 5" xfId="13286" xr:uid="{00000000-0005-0000-0000-00000C330000}"/>
    <cellStyle name="Calculation 6 2 2 16" xfId="13287" xr:uid="{00000000-0005-0000-0000-00000D330000}"/>
    <cellStyle name="Calculation 6 2 2 16 2" xfId="13288" xr:uid="{00000000-0005-0000-0000-00000E330000}"/>
    <cellStyle name="Calculation 6 2 2 16 2 2" xfId="13289" xr:uid="{00000000-0005-0000-0000-00000F330000}"/>
    <cellStyle name="Calculation 6 2 2 16 2 3" xfId="13290" xr:uid="{00000000-0005-0000-0000-000010330000}"/>
    <cellStyle name="Calculation 6 2 2 16 3" xfId="13291" xr:uid="{00000000-0005-0000-0000-000011330000}"/>
    <cellStyle name="Calculation 6 2 2 16 3 2" xfId="13292" xr:uid="{00000000-0005-0000-0000-000012330000}"/>
    <cellStyle name="Calculation 6 2 2 16 4" xfId="13293" xr:uid="{00000000-0005-0000-0000-000013330000}"/>
    <cellStyle name="Calculation 6 2 2 16 5" xfId="13294" xr:uid="{00000000-0005-0000-0000-000014330000}"/>
    <cellStyle name="Calculation 6 2 2 17" xfId="13295" xr:uid="{00000000-0005-0000-0000-000015330000}"/>
    <cellStyle name="Calculation 6 2 2 17 2" xfId="13296" xr:uid="{00000000-0005-0000-0000-000016330000}"/>
    <cellStyle name="Calculation 6 2 2 17 2 2" xfId="13297" xr:uid="{00000000-0005-0000-0000-000017330000}"/>
    <cellStyle name="Calculation 6 2 2 17 2 3" xfId="13298" xr:uid="{00000000-0005-0000-0000-000018330000}"/>
    <cellStyle name="Calculation 6 2 2 17 3" xfId="13299" xr:uid="{00000000-0005-0000-0000-000019330000}"/>
    <cellStyle name="Calculation 6 2 2 17 3 2" xfId="13300" xr:uid="{00000000-0005-0000-0000-00001A330000}"/>
    <cellStyle name="Calculation 6 2 2 17 4" xfId="13301" xr:uid="{00000000-0005-0000-0000-00001B330000}"/>
    <cellStyle name="Calculation 6 2 2 17 5" xfId="13302" xr:uid="{00000000-0005-0000-0000-00001C330000}"/>
    <cellStyle name="Calculation 6 2 2 18" xfId="13303" xr:uid="{00000000-0005-0000-0000-00001D330000}"/>
    <cellStyle name="Calculation 6 2 2 18 2" xfId="13304" xr:uid="{00000000-0005-0000-0000-00001E330000}"/>
    <cellStyle name="Calculation 6 2 2 18 2 2" xfId="13305" xr:uid="{00000000-0005-0000-0000-00001F330000}"/>
    <cellStyle name="Calculation 6 2 2 18 2 3" xfId="13306" xr:uid="{00000000-0005-0000-0000-000020330000}"/>
    <cellStyle name="Calculation 6 2 2 18 3" xfId="13307" xr:uid="{00000000-0005-0000-0000-000021330000}"/>
    <cellStyle name="Calculation 6 2 2 18 3 2" xfId="13308" xr:uid="{00000000-0005-0000-0000-000022330000}"/>
    <cellStyle name="Calculation 6 2 2 18 4" xfId="13309" xr:uid="{00000000-0005-0000-0000-000023330000}"/>
    <cellStyle name="Calculation 6 2 2 18 5" xfId="13310" xr:uid="{00000000-0005-0000-0000-000024330000}"/>
    <cellStyle name="Calculation 6 2 2 19" xfId="13311" xr:uid="{00000000-0005-0000-0000-000025330000}"/>
    <cellStyle name="Calculation 6 2 2 19 2" xfId="13312" xr:uid="{00000000-0005-0000-0000-000026330000}"/>
    <cellStyle name="Calculation 6 2 2 19 2 2" xfId="13313" xr:uid="{00000000-0005-0000-0000-000027330000}"/>
    <cellStyle name="Calculation 6 2 2 19 2 3" xfId="13314" xr:uid="{00000000-0005-0000-0000-000028330000}"/>
    <cellStyle name="Calculation 6 2 2 19 3" xfId="13315" xr:uid="{00000000-0005-0000-0000-000029330000}"/>
    <cellStyle name="Calculation 6 2 2 19 3 2" xfId="13316" xr:uid="{00000000-0005-0000-0000-00002A330000}"/>
    <cellStyle name="Calculation 6 2 2 19 4" xfId="13317" xr:uid="{00000000-0005-0000-0000-00002B330000}"/>
    <cellStyle name="Calculation 6 2 2 19 5" xfId="13318" xr:uid="{00000000-0005-0000-0000-00002C330000}"/>
    <cellStyle name="Calculation 6 2 2 2" xfId="13319" xr:uid="{00000000-0005-0000-0000-00002D330000}"/>
    <cellStyle name="Calculation 6 2 2 2 2" xfId="13320" xr:uid="{00000000-0005-0000-0000-00002E330000}"/>
    <cellStyle name="Calculation 6 2 2 2 2 2" xfId="13321" xr:uid="{00000000-0005-0000-0000-00002F330000}"/>
    <cellStyle name="Calculation 6 2 2 2 2 3" xfId="13322" xr:uid="{00000000-0005-0000-0000-000030330000}"/>
    <cellStyle name="Calculation 6 2 2 2 3" xfId="13323" xr:uid="{00000000-0005-0000-0000-000031330000}"/>
    <cellStyle name="Calculation 6 2 2 2 3 2" xfId="13324" xr:uid="{00000000-0005-0000-0000-000032330000}"/>
    <cellStyle name="Calculation 6 2 2 2 4" xfId="13325" xr:uid="{00000000-0005-0000-0000-000033330000}"/>
    <cellStyle name="Calculation 6 2 2 2 5" xfId="13326" xr:uid="{00000000-0005-0000-0000-000034330000}"/>
    <cellStyle name="Calculation 6 2 2 20" xfId="13327" xr:uid="{00000000-0005-0000-0000-000035330000}"/>
    <cellStyle name="Calculation 6 2 2 20 2" xfId="13328" xr:uid="{00000000-0005-0000-0000-000036330000}"/>
    <cellStyle name="Calculation 6 2 2 20 2 2" xfId="13329" xr:uid="{00000000-0005-0000-0000-000037330000}"/>
    <cellStyle name="Calculation 6 2 2 20 2 3" xfId="13330" xr:uid="{00000000-0005-0000-0000-000038330000}"/>
    <cellStyle name="Calculation 6 2 2 20 3" xfId="13331" xr:uid="{00000000-0005-0000-0000-000039330000}"/>
    <cellStyle name="Calculation 6 2 2 20 4" xfId="13332" xr:uid="{00000000-0005-0000-0000-00003A330000}"/>
    <cellStyle name="Calculation 6 2 2 20 5" xfId="13333" xr:uid="{00000000-0005-0000-0000-00003B330000}"/>
    <cellStyle name="Calculation 6 2 2 21" xfId="13334" xr:uid="{00000000-0005-0000-0000-00003C330000}"/>
    <cellStyle name="Calculation 6 2 2 21 2" xfId="13335" xr:uid="{00000000-0005-0000-0000-00003D330000}"/>
    <cellStyle name="Calculation 6 2 2 22" xfId="13336" xr:uid="{00000000-0005-0000-0000-00003E330000}"/>
    <cellStyle name="Calculation 6 2 2 22 2" xfId="13337" xr:uid="{00000000-0005-0000-0000-00003F330000}"/>
    <cellStyle name="Calculation 6 2 2 3" xfId="13338" xr:uid="{00000000-0005-0000-0000-000040330000}"/>
    <cellStyle name="Calculation 6 2 2 3 2" xfId="13339" xr:uid="{00000000-0005-0000-0000-000041330000}"/>
    <cellStyle name="Calculation 6 2 2 3 2 2" xfId="13340" xr:uid="{00000000-0005-0000-0000-000042330000}"/>
    <cellStyle name="Calculation 6 2 2 3 2 3" xfId="13341" xr:uid="{00000000-0005-0000-0000-000043330000}"/>
    <cellStyle name="Calculation 6 2 2 3 3" xfId="13342" xr:uid="{00000000-0005-0000-0000-000044330000}"/>
    <cellStyle name="Calculation 6 2 2 3 3 2" xfId="13343" xr:uid="{00000000-0005-0000-0000-000045330000}"/>
    <cellStyle name="Calculation 6 2 2 3 4" xfId="13344" xr:uid="{00000000-0005-0000-0000-000046330000}"/>
    <cellStyle name="Calculation 6 2 2 3 5" xfId="13345" xr:uid="{00000000-0005-0000-0000-000047330000}"/>
    <cellStyle name="Calculation 6 2 2 4" xfId="13346" xr:uid="{00000000-0005-0000-0000-000048330000}"/>
    <cellStyle name="Calculation 6 2 2 4 2" xfId="13347" xr:uid="{00000000-0005-0000-0000-000049330000}"/>
    <cellStyle name="Calculation 6 2 2 4 2 2" xfId="13348" xr:uid="{00000000-0005-0000-0000-00004A330000}"/>
    <cellStyle name="Calculation 6 2 2 4 2 3" xfId="13349" xr:uid="{00000000-0005-0000-0000-00004B330000}"/>
    <cellStyle name="Calculation 6 2 2 4 3" xfId="13350" xr:uid="{00000000-0005-0000-0000-00004C330000}"/>
    <cellStyle name="Calculation 6 2 2 4 3 2" xfId="13351" xr:uid="{00000000-0005-0000-0000-00004D330000}"/>
    <cellStyle name="Calculation 6 2 2 4 4" xfId="13352" xr:uid="{00000000-0005-0000-0000-00004E330000}"/>
    <cellStyle name="Calculation 6 2 2 4 5" xfId="13353" xr:uid="{00000000-0005-0000-0000-00004F330000}"/>
    <cellStyle name="Calculation 6 2 2 5" xfId="13354" xr:uid="{00000000-0005-0000-0000-000050330000}"/>
    <cellStyle name="Calculation 6 2 2 5 2" xfId="13355" xr:uid="{00000000-0005-0000-0000-000051330000}"/>
    <cellStyle name="Calculation 6 2 2 5 2 2" xfId="13356" xr:uid="{00000000-0005-0000-0000-000052330000}"/>
    <cellStyle name="Calculation 6 2 2 5 2 3" xfId="13357" xr:uid="{00000000-0005-0000-0000-000053330000}"/>
    <cellStyle name="Calculation 6 2 2 5 3" xfId="13358" xr:uid="{00000000-0005-0000-0000-000054330000}"/>
    <cellStyle name="Calculation 6 2 2 5 3 2" xfId="13359" xr:uid="{00000000-0005-0000-0000-000055330000}"/>
    <cellStyle name="Calculation 6 2 2 5 4" xfId="13360" xr:uid="{00000000-0005-0000-0000-000056330000}"/>
    <cellStyle name="Calculation 6 2 2 5 5" xfId="13361" xr:uid="{00000000-0005-0000-0000-000057330000}"/>
    <cellStyle name="Calculation 6 2 2 6" xfId="13362" xr:uid="{00000000-0005-0000-0000-000058330000}"/>
    <cellStyle name="Calculation 6 2 2 6 2" xfId="13363" xr:uid="{00000000-0005-0000-0000-000059330000}"/>
    <cellStyle name="Calculation 6 2 2 6 2 2" xfId="13364" xr:uid="{00000000-0005-0000-0000-00005A330000}"/>
    <cellStyle name="Calculation 6 2 2 6 2 3" xfId="13365" xr:uid="{00000000-0005-0000-0000-00005B330000}"/>
    <cellStyle name="Calculation 6 2 2 6 3" xfId="13366" xr:uid="{00000000-0005-0000-0000-00005C330000}"/>
    <cellStyle name="Calculation 6 2 2 6 3 2" xfId="13367" xr:uid="{00000000-0005-0000-0000-00005D330000}"/>
    <cellStyle name="Calculation 6 2 2 6 4" xfId="13368" xr:uid="{00000000-0005-0000-0000-00005E330000}"/>
    <cellStyle name="Calculation 6 2 2 6 5" xfId="13369" xr:uid="{00000000-0005-0000-0000-00005F330000}"/>
    <cellStyle name="Calculation 6 2 2 7" xfId="13370" xr:uid="{00000000-0005-0000-0000-000060330000}"/>
    <cellStyle name="Calculation 6 2 2 7 2" xfId="13371" xr:uid="{00000000-0005-0000-0000-000061330000}"/>
    <cellStyle name="Calculation 6 2 2 7 2 2" xfId="13372" xr:uid="{00000000-0005-0000-0000-000062330000}"/>
    <cellStyle name="Calculation 6 2 2 7 2 3" xfId="13373" xr:uid="{00000000-0005-0000-0000-000063330000}"/>
    <cellStyle name="Calculation 6 2 2 7 3" xfId="13374" xr:uid="{00000000-0005-0000-0000-000064330000}"/>
    <cellStyle name="Calculation 6 2 2 7 3 2" xfId="13375" xr:uid="{00000000-0005-0000-0000-000065330000}"/>
    <cellStyle name="Calculation 6 2 2 7 4" xfId="13376" xr:uid="{00000000-0005-0000-0000-000066330000}"/>
    <cellStyle name="Calculation 6 2 2 7 5" xfId="13377" xr:uid="{00000000-0005-0000-0000-000067330000}"/>
    <cellStyle name="Calculation 6 2 2 8" xfId="13378" xr:uid="{00000000-0005-0000-0000-000068330000}"/>
    <cellStyle name="Calculation 6 2 2 8 2" xfId="13379" xr:uid="{00000000-0005-0000-0000-000069330000}"/>
    <cellStyle name="Calculation 6 2 2 8 2 2" xfId="13380" xr:uid="{00000000-0005-0000-0000-00006A330000}"/>
    <cellStyle name="Calculation 6 2 2 8 2 3" xfId="13381" xr:uid="{00000000-0005-0000-0000-00006B330000}"/>
    <cellStyle name="Calculation 6 2 2 8 3" xfId="13382" xr:uid="{00000000-0005-0000-0000-00006C330000}"/>
    <cellStyle name="Calculation 6 2 2 8 3 2" xfId="13383" xr:uid="{00000000-0005-0000-0000-00006D330000}"/>
    <cellStyle name="Calculation 6 2 2 8 4" xfId="13384" xr:uid="{00000000-0005-0000-0000-00006E330000}"/>
    <cellStyle name="Calculation 6 2 2 8 5" xfId="13385" xr:uid="{00000000-0005-0000-0000-00006F330000}"/>
    <cellStyle name="Calculation 6 2 2 9" xfId="13386" xr:uid="{00000000-0005-0000-0000-000070330000}"/>
    <cellStyle name="Calculation 6 2 2 9 2" xfId="13387" xr:uid="{00000000-0005-0000-0000-000071330000}"/>
    <cellStyle name="Calculation 6 2 2 9 2 2" xfId="13388" xr:uid="{00000000-0005-0000-0000-000072330000}"/>
    <cellStyle name="Calculation 6 2 2 9 2 3" xfId="13389" xr:uid="{00000000-0005-0000-0000-000073330000}"/>
    <cellStyle name="Calculation 6 2 2 9 3" xfId="13390" xr:uid="{00000000-0005-0000-0000-000074330000}"/>
    <cellStyle name="Calculation 6 2 2 9 3 2" xfId="13391" xr:uid="{00000000-0005-0000-0000-000075330000}"/>
    <cellStyle name="Calculation 6 2 2 9 4" xfId="13392" xr:uid="{00000000-0005-0000-0000-000076330000}"/>
    <cellStyle name="Calculation 6 2 2 9 5" xfId="13393" xr:uid="{00000000-0005-0000-0000-000077330000}"/>
    <cellStyle name="Calculation 6 2 3" xfId="13394" xr:uid="{00000000-0005-0000-0000-000078330000}"/>
    <cellStyle name="Calculation 6 2 3 2" xfId="13395" xr:uid="{00000000-0005-0000-0000-000079330000}"/>
    <cellStyle name="Calculation 6 2 4" xfId="13396" xr:uid="{00000000-0005-0000-0000-00007A330000}"/>
    <cellStyle name="Calculation 6 2 4 2" xfId="13397" xr:uid="{00000000-0005-0000-0000-00007B330000}"/>
    <cellStyle name="Calculation 6 2 5" xfId="13398" xr:uid="{00000000-0005-0000-0000-00007C330000}"/>
    <cellStyle name="Calculation 6 2 6" xfId="13399" xr:uid="{00000000-0005-0000-0000-00007D330000}"/>
    <cellStyle name="Calculation 6 20" xfId="13400" xr:uid="{00000000-0005-0000-0000-00007E330000}"/>
    <cellStyle name="Calculation 6 20 2" xfId="13401" xr:uid="{00000000-0005-0000-0000-00007F330000}"/>
    <cellStyle name="Calculation 6 20 2 2" xfId="13402" xr:uid="{00000000-0005-0000-0000-000080330000}"/>
    <cellStyle name="Calculation 6 20 2 3" xfId="13403" xr:uid="{00000000-0005-0000-0000-000081330000}"/>
    <cellStyle name="Calculation 6 20 3" xfId="13404" xr:uid="{00000000-0005-0000-0000-000082330000}"/>
    <cellStyle name="Calculation 6 20 3 2" xfId="13405" xr:uid="{00000000-0005-0000-0000-000083330000}"/>
    <cellStyle name="Calculation 6 20 4" xfId="13406" xr:uid="{00000000-0005-0000-0000-000084330000}"/>
    <cellStyle name="Calculation 6 20 5" xfId="13407" xr:uid="{00000000-0005-0000-0000-000085330000}"/>
    <cellStyle name="Calculation 6 21" xfId="13408" xr:uid="{00000000-0005-0000-0000-000086330000}"/>
    <cellStyle name="Calculation 6 21 2" xfId="13409" xr:uid="{00000000-0005-0000-0000-000087330000}"/>
    <cellStyle name="Calculation 6 21 2 2" xfId="13410" xr:uid="{00000000-0005-0000-0000-000088330000}"/>
    <cellStyle name="Calculation 6 21 2 3" xfId="13411" xr:uid="{00000000-0005-0000-0000-000089330000}"/>
    <cellStyle name="Calculation 6 21 3" xfId="13412" xr:uid="{00000000-0005-0000-0000-00008A330000}"/>
    <cellStyle name="Calculation 6 21 3 2" xfId="13413" xr:uid="{00000000-0005-0000-0000-00008B330000}"/>
    <cellStyle name="Calculation 6 21 4" xfId="13414" xr:uid="{00000000-0005-0000-0000-00008C330000}"/>
    <cellStyle name="Calculation 6 21 5" xfId="13415" xr:uid="{00000000-0005-0000-0000-00008D330000}"/>
    <cellStyle name="Calculation 6 22" xfId="13416" xr:uid="{00000000-0005-0000-0000-00008E330000}"/>
    <cellStyle name="Calculation 6 22 2" xfId="13417" xr:uid="{00000000-0005-0000-0000-00008F330000}"/>
    <cellStyle name="Calculation 6 22 2 2" xfId="13418" xr:uid="{00000000-0005-0000-0000-000090330000}"/>
    <cellStyle name="Calculation 6 22 2 3" xfId="13419" xr:uid="{00000000-0005-0000-0000-000091330000}"/>
    <cellStyle name="Calculation 6 22 3" xfId="13420" xr:uid="{00000000-0005-0000-0000-000092330000}"/>
    <cellStyle name="Calculation 6 22 4" xfId="13421" xr:uid="{00000000-0005-0000-0000-000093330000}"/>
    <cellStyle name="Calculation 6 22 5" xfId="13422" xr:uid="{00000000-0005-0000-0000-000094330000}"/>
    <cellStyle name="Calculation 6 23" xfId="13423" xr:uid="{00000000-0005-0000-0000-000095330000}"/>
    <cellStyle name="Calculation 6 23 2" xfId="13424" xr:uid="{00000000-0005-0000-0000-000096330000}"/>
    <cellStyle name="Calculation 6 24" xfId="13425" xr:uid="{00000000-0005-0000-0000-000097330000}"/>
    <cellStyle name="Calculation 6 24 2" xfId="13426" xr:uid="{00000000-0005-0000-0000-000098330000}"/>
    <cellStyle name="Calculation 6 25" xfId="13427" xr:uid="{00000000-0005-0000-0000-000099330000}"/>
    <cellStyle name="Calculation 6 3" xfId="13428" xr:uid="{00000000-0005-0000-0000-00009A330000}"/>
    <cellStyle name="Calculation 6 3 10" xfId="13429" xr:uid="{00000000-0005-0000-0000-00009B330000}"/>
    <cellStyle name="Calculation 6 3 10 2" xfId="13430" xr:uid="{00000000-0005-0000-0000-00009C330000}"/>
    <cellStyle name="Calculation 6 3 10 2 2" xfId="13431" xr:uid="{00000000-0005-0000-0000-00009D330000}"/>
    <cellStyle name="Calculation 6 3 10 2 3" xfId="13432" xr:uid="{00000000-0005-0000-0000-00009E330000}"/>
    <cellStyle name="Calculation 6 3 10 3" xfId="13433" xr:uid="{00000000-0005-0000-0000-00009F330000}"/>
    <cellStyle name="Calculation 6 3 10 3 2" xfId="13434" xr:uid="{00000000-0005-0000-0000-0000A0330000}"/>
    <cellStyle name="Calculation 6 3 10 4" xfId="13435" xr:uid="{00000000-0005-0000-0000-0000A1330000}"/>
    <cellStyle name="Calculation 6 3 10 5" xfId="13436" xr:uid="{00000000-0005-0000-0000-0000A2330000}"/>
    <cellStyle name="Calculation 6 3 11" xfId="13437" xr:uid="{00000000-0005-0000-0000-0000A3330000}"/>
    <cellStyle name="Calculation 6 3 11 2" xfId="13438" xr:uid="{00000000-0005-0000-0000-0000A4330000}"/>
    <cellStyle name="Calculation 6 3 11 2 2" xfId="13439" xr:uid="{00000000-0005-0000-0000-0000A5330000}"/>
    <cellStyle name="Calculation 6 3 11 2 3" xfId="13440" xr:uid="{00000000-0005-0000-0000-0000A6330000}"/>
    <cellStyle name="Calculation 6 3 11 3" xfId="13441" xr:uid="{00000000-0005-0000-0000-0000A7330000}"/>
    <cellStyle name="Calculation 6 3 11 3 2" xfId="13442" xr:uid="{00000000-0005-0000-0000-0000A8330000}"/>
    <cellStyle name="Calculation 6 3 11 4" xfId="13443" xr:uid="{00000000-0005-0000-0000-0000A9330000}"/>
    <cellStyle name="Calculation 6 3 11 5" xfId="13444" xr:uid="{00000000-0005-0000-0000-0000AA330000}"/>
    <cellStyle name="Calculation 6 3 12" xfId="13445" xr:uid="{00000000-0005-0000-0000-0000AB330000}"/>
    <cellStyle name="Calculation 6 3 12 2" xfId="13446" xr:uid="{00000000-0005-0000-0000-0000AC330000}"/>
    <cellStyle name="Calculation 6 3 12 2 2" xfId="13447" xr:uid="{00000000-0005-0000-0000-0000AD330000}"/>
    <cellStyle name="Calculation 6 3 12 2 3" xfId="13448" xr:uid="{00000000-0005-0000-0000-0000AE330000}"/>
    <cellStyle name="Calculation 6 3 12 3" xfId="13449" xr:uid="{00000000-0005-0000-0000-0000AF330000}"/>
    <cellStyle name="Calculation 6 3 12 3 2" xfId="13450" xr:uid="{00000000-0005-0000-0000-0000B0330000}"/>
    <cellStyle name="Calculation 6 3 12 4" xfId="13451" xr:uid="{00000000-0005-0000-0000-0000B1330000}"/>
    <cellStyle name="Calculation 6 3 12 5" xfId="13452" xr:uid="{00000000-0005-0000-0000-0000B2330000}"/>
    <cellStyle name="Calculation 6 3 13" xfId="13453" xr:uid="{00000000-0005-0000-0000-0000B3330000}"/>
    <cellStyle name="Calculation 6 3 13 2" xfId="13454" xr:uid="{00000000-0005-0000-0000-0000B4330000}"/>
    <cellStyle name="Calculation 6 3 13 2 2" xfId="13455" xr:uid="{00000000-0005-0000-0000-0000B5330000}"/>
    <cellStyle name="Calculation 6 3 13 2 3" xfId="13456" xr:uid="{00000000-0005-0000-0000-0000B6330000}"/>
    <cellStyle name="Calculation 6 3 13 3" xfId="13457" xr:uid="{00000000-0005-0000-0000-0000B7330000}"/>
    <cellStyle name="Calculation 6 3 13 3 2" xfId="13458" xr:uid="{00000000-0005-0000-0000-0000B8330000}"/>
    <cellStyle name="Calculation 6 3 13 4" xfId="13459" xr:uid="{00000000-0005-0000-0000-0000B9330000}"/>
    <cellStyle name="Calculation 6 3 13 5" xfId="13460" xr:uid="{00000000-0005-0000-0000-0000BA330000}"/>
    <cellStyle name="Calculation 6 3 14" xfId="13461" xr:uid="{00000000-0005-0000-0000-0000BB330000}"/>
    <cellStyle name="Calculation 6 3 14 2" xfId="13462" xr:uid="{00000000-0005-0000-0000-0000BC330000}"/>
    <cellStyle name="Calculation 6 3 14 2 2" xfId="13463" xr:uid="{00000000-0005-0000-0000-0000BD330000}"/>
    <cellStyle name="Calculation 6 3 14 2 3" xfId="13464" xr:uid="{00000000-0005-0000-0000-0000BE330000}"/>
    <cellStyle name="Calculation 6 3 14 3" xfId="13465" xr:uid="{00000000-0005-0000-0000-0000BF330000}"/>
    <cellStyle name="Calculation 6 3 14 3 2" xfId="13466" xr:uid="{00000000-0005-0000-0000-0000C0330000}"/>
    <cellStyle name="Calculation 6 3 14 4" xfId="13467" xr:uid="{00000000-0005-0000-0000-0000C1330000}"/>
    <cellStyle name="Calculation 6 3 14 5" xfId="13468" xr:uid="{00000000-0005-0000-0000-0000C2330000}"/>
    <cellStyle name="Calculation 6 3 15" xfId="13469" xr:uid="{00000000-0005-0000-0000-0000C3330000}"/>
    <cellStyle name="Calculation 6 3 15 2" xfId="13470" xr:uid="{00000000-0005-0000-0000-0000C4330000}"/>
    <cellStyle name="Calculation 6 3 15 2 2" xfId="13471" xr:uid="{00000000-0005-0000-0000-0000C5330000}"/>
    <cellStyle name="Calculation 6 3 15 2 3" xfId="13472" xr:uid="{00000000-0005-0000-0000-0000C6330000}"/>
    <cellStyle name="Calculation 6 3 15 3" xfId="13473" xr:uid="{00000000-0005-0000-0000-0000C7330000}"/>
    <cellStyle name="Calculation 6 3 15 3 2" xfId="13474" xr:uid="{00000000-0005-0000-0000-0000C8330000}"/>
    <cellStyle name="Calculation 6 3 15 4" xfId="13475" xr:uid="{00000000-0005-0000-0000-0000C9330000}"/>
    <cellStyle name="Calculation 6 3 15 5" xfId="13476" xr:uid="{00000000-0005-0000-0000-0000CA330000}"/>
    <cellStyle name="Calculation 6 3 16" xfId="13477" xr:uid="{00000000-0005-0000-0000-0000CB330000}"/>
    <cellStyle name="Calculation 6 3 16 2" xfId="13478" xr:uid="{00000000-0005-0000-0000-0000CC330000}"/>
    <cellStyle name="Calculation 6 3 16 2 2" xfId="13479" xr:uid="{00000000-0005-0000-0000-0000CD330000}"/>
    <cellStyle name="Calculation 6 3 16 2 3" xfId="13480" xr:uid="{00000000-0005-0000-0000-0000CE330000}"/>
    <cellStyle name="Calculation 6 3 16 3" xfId="13481" xr:uid="{00000000-0005-0000-0000-0000CF330000}"/>
    <cellStyle name="Calculation 6 3 16 3 2" xfId="13482" xr:uid="{00000000-0005-0000-0000-0000D0330000}"/>
    <cellStyle name="Calculation 6 3 16 4" xfId="13483" xr:uid="{00000000-0005-0000-0000-0000D1330000}"/>
    <cellStyle name="Calculation 6 3 16 5" xfId="13484" xr:uid="{00000000-0005-0000-0000-0000D2330000}"/>
    <cellStyle name="Calculation 6 3 17" xfId="13485" xr:uid="{00000000-0005-0000-0000-0000D3330000}"/>
    <cellStyle name="Calculation 6 3 17 2" xfId="13486" xr:uid="{00000000-0005-0000-0000-0000D4330000}"/>
    <cellStyle name="Calculation 6 3 17 2 2" xfId="13487" xr:uid="{00000000-0005-0000-0000-0000D5330000}"/>
    <cellStyle name="Calculation 6 3 17 2 3" xfId="13488" xr:uid="{00000000-0005-0000-0000-0000D6330000}"/>
    <cellStyle name="Calculation 6 3 17 3" xfId="13489" xr:uid="{00000000-0005-0000-0000-0000D7330000}"/>
    <cellStyle name="Calculation 6 3 17 3 2" xfId="13490" xr:uid="{00000000-0005-0000-0000-0000D8330000}"/>
    <cellStyle name="Calculation 6 3 17 4" xfId="13491" xr:uid="{00000000-0005-0000-0000-0000D9330000}"/>
    <cellStyle name="Calculation 6 3 17 5" xfId="13492" xr:uid="{00000000-0005-0000-0000-0000DA330000}"/>
    <cellStyle name="Calculation 6 3 18" xfId="13493" xr:uid="{00000000-0005-0000-0000-0000DB330000}"/>
    <cellStyle name="Calculation 6 3 18 2" xfId="13494" xr:uid="{00000000-0005-0000-0000-0000DC330000}"/>
    <cellStyle name="Calculation 6 3 18 2 2" xfId="13495" xr:uid="{00000000-0005-0000-0000-0000DD330000}"/>
    <cellStyle name="Calculation 6 3 18 2 3" xfId="13496" xr:uid="{00000000-0005-0000-0000-0000DE330000}"/>
    <cellStyle name="Calculation 6 3 18 3" xfId="13497" xr:uid="{00000000-0005-0000-0000-0000DF330000}"/>
    <cellStyle name="Calculation 6 3 18 3 2" xfId="13498" xr:uid="{00000000-0005-0000-0000-0000E0330000}"/>
    <cellStyle name="Calculation 6 3 18 4" xfId="13499" xr:uid="{00000000-0005-0000-0000-0000E1330000}"/>
    <cellStyle name="Calculation 6 3 18 5" xfId="13500" xr:uid="{00000000-0005-0000-0000-0000E2330000}"/>
    <cellStyle name="Calculation 6 3 19" xfId="13501" xr:uid="{00000000-0005-0000-0000-0000E3330000}"/>
    <cellStyle name="Calculation 6 3 19 2" xfId="13502" xr:uid="{00000000-0005-0000-0000-0000E4330000}"/>
    <cellStyle name="Calculation 6 3 19 2 2" xfId="13503" xr:uid="{00000000-0005-0000-0000-0000E5330000}"/>
    <cellStyle name="Calculation 6 3 19 2 3" xfId="13504" xr:uid="{00000000-0005-0000-0000-0000E6330000}"/>
    <cellStyle name="Calculation 6 3 19 3" xfId="13505" xr:uid="{00000000-0005-0000-0000-0000E7330000}"/>
    <cellStyle name="Calculation 6 3 19 3 2" xfId="13506" xr:uid="{00000000-0005-0000-0000-0000E8330000}"/>
    <cellStyle name="Calculation 6 3 19 4" xfId="13507" xr:uid="{00000000-0005-0000-0000-0000E9330000}"/>
    <cellStyle name="Calculation 6 3 19 5" xfId="13508" xr:uid="{00000000-0005-0000-0000-0000EA330000}"/>
    <cellStyle name="Calculation 6 3 2" xfId="13509" xr:uid="{00000000-0005-0000-0000-0000EB330000}"/>
    <cellStyle name="Calculation 6 3 2 2" xfId="13510" xr:uid="{00000000-0005-0000-0000-0000EC330000}"/>
    <cellStyle name="Calculation 6 3 2 2 2" xfId="13511" xr:uid="{00000000-0005-0000-0000-0000ED330000}"/>
    <cellStyle name="Calculation 6 3 2 2 3" xfId="13512" xr:uid="{00000000-0005-0000-0000-0000EE330000}"/>
    <cellStyle name="Calculation 6 3 2 3" xfId="13513" xr:uid="{00000000-0005-0000-0000-0000EF330000}"/>
    <cellStyle name="Calculation 6 3 2 3 2" xfId="13514" xr:uid="{00000000-0005-0000-0000-0000F0330000}"/>
    <cellStyle name="Calculation 6 3 2 4" xfId="13515" xr:uid="{00000000-0005-0000-0000-0000F1330000}"/>
    <cellStyle name="Calculation 6 3 2 5" xfId="13516" xr:uid="{00000000-0005-0000-0000-0000F2330000}"/>
    <cellStyle name="Calculation 6 3 20" xfId="13517" xr:uid="{00000000-0005-0000-0000-0000F3330000}"/>
    <cellStyle name="Calculation 6 3 20 2" xfId="13518" xr:uid="{00000000-0005-0000-0000-0000F4330000}"/>
    <cellStyle name="Calculation 6 3 20 2 2" xfId="13519" xr:uid="{00000000-0005-0000-0000-0000F5330000}"/>
    <cellStyle name="Calculation 6 3 20 2 3" xfId="13520" xr:uid="{00000000-0005-0000-0000-0000F6330000}"/>
    <cellStyle name="Calculation 6 3 20 3" xfId="13521" xr:uid="{00000000-0005-0000-0000-0000F7330000}"/>
    <cellStyle name="Calculation 6 3 20 4" xfId="13522" xr:uid="{00000000-0005-0000-0000-0000F8330000}"/>
    <cellStyle name="Calculation 6 3 20 5" xfId="13523" xr:uid="{00000000-0005-0000-0000-0000F9330000}"/>
    <cellStyle name="Calculation 6 3 21" xfId="13524" xr:uid="{00000000-0005-0000-0000-0000FA330000}"/>
    <cellStyle name="Calculation 6 3 21 2" xfId="13525" xr:uid="{00000000-0005-0000-0000-0000FB330000}"/>
    <cellStyle name="Calculation 6 3 22" xfId="13526" xr:uid="{00000000-0005-0000-0000-0000FC330000}"/>
    <cellStyle name="Calculation 6 3 22 2" xfId="13527" xr:uid="{00000000-0005-0000-0000-0000FD330000}"/>
    <cellStyle name="Calculation 6 3 3" xfId="13528" xr:uid="{00000000-0005-0000-0000-0000FE330000}"/>
    <cellStyle name="Calculation 6 3 3 2" xfId="13529" xr:uid="{00000000-0005-0000-0000-0000FF330000}"/>
    <cellStyle name="Calculation 6 3 3 2 2" xfId="13530" xr:uid="{00000000-0005-0000-0000-000000340000}"/>
    <cellStyle name="Calculation 6 3 3 2 3" xfId="13531" xr:uid="{00000000-0005-0000-0000-000001340000}"/>
    <cellStyle name="Calculation 6 3 3 3" xfId="13532" xr:uid="{00000000-0005-0000-0000-000002340000}"/>
    <cellStyle name="Calculation 6 3 3 3 2" xfId="13533" xr:uid="{00000000-0005-0000-0000-000003340000}"/>
    <cellStyle name="Calculation 6 3 3 4" xfId="13534" xr:uid="{00000000-0005-0000-0000-000004340000}"/>
    <cellStyle name="Calculation 6 3 3 5" xfId="13535" xr:uid="{00000000-0005-0000-0000-000005340000}"/>
    <cellStyle name="Calculation 6 3 4" xfId="13536" xr:uid="{00000000-0005-0000-0000-000006340000}"/>
    <cellStyle name="Calculation 6 3 4 2" xfId="13537" xr:uid="{00000000-0005-0000-0000-000007340000}"/>
    <cellStyle name="Calculation 6 3 4 2 2" xfId="13538" xr:uid="{00000000-0005-0000-0000-000008340000}"/>
    <cellStyle name="Calculation 6 3 4 2 3" xfId="13539" xr:uid="{00000000-0005-0000-0000-000009340000}"/>
    <cellStyle name="Calculation 6 3 4 3" xfId="13540" xr:uid="{00000000-0005-0000-0000-00000A340000}"/>
    <cellStyle name="Calculation 6 3 4 3 2" xfId="13541" xr:uid="{00000000-0005-0000-0000-00000B340000}"/>
    <cellStyle name="Calculation 6 3 4 4" xfId="13542" xr:uid="{00000000-0005-0000-0000-00000C340000}"/>
    <cellStyle name="Calculation 6 3 4 5" xfId="13543" xr:uid="{00000000-0005-0000-0000-00000D340000}"/>
    <cellStyle name="Calculation 6 3 5" xfId="13544" xr:uid="{00000000-0005-0000-0000-00000E340000}"/>
    <cellStyle name="Calculation 6 3 5 2" xfId="13545" xr:uid="{00000000-0005-0000-0000-00000F340000}"/>
    <cellStyle name="Calculation 6 3 5 2 2" xfId="13546" xr:uid="{00000000-0005-0000-0000-000010340000}"/>
    <cellStyle name="Calculation 6 3 5 2 3" xfId="13547" xr:uid="{00000000-0005-0000-0000-000011340000}"/>
    <cellStyle name="Calculation 6 3 5 3" xfId="13548" xr:uid="{00000000-0005-0000-0000-000012340000}"/>
    <cellStyle name="Calculation 6 3 5 3 2" xfId="13549" xr:uid="{00000000-0005-0000-0000-000013340000}"/>
    <cellStyle name="Calculation 6 3 5 4" xfId="13550" xr:uid="{00000000-0005-0000-0000-000014340000}"/>
    <cellStyle name="Calculation 6 3 5 5" xfId="13551" xr:uid="{00000000-0005-0000-0000-000015340000}"/>
    <cellStyle name="Calculation 6 3 6" xfId="13552" xr:uid="{00000000-0005-0000-0000-000016340000}"/>
    <cellStyle name="Calculation 6 3 6 2" xfId="13553" xr:uid="{00000000-0005-0000-0000-000017340000}"/>
    <cellStyle name="Calculation 6 3 6 2 2" xfId="13554" xr:uid="{00000000-0005-0000-0000-000018340000}"/>
    <cellStyle name="Calculation 6 3 6 2 3" xfId="13555" xr:uid="{00000000-0005-0000-0000-000019340000}"/>
    <cellStyle name="Calculation 6 3 6 3" xfId="13556" xr:uid="{00000000-0005-0000-0000-00001A340000}"/>
    <cellStyle name="Calculation 6 3 6 3 2" xfId="13557" xr:uid="{00000000-0005-0000-0000-00001B340000}"/>
    <cellStyle name="Calculation 6 3 6 4" xfId="13558" xr:uid="{00000000-0005-0000-0000-00001C340000}"/>
    <cellStyle name="Calculation 6 3 6 5" xfId="13559" xr:uid="{00000000-0005-0000-0000-00001D340000}"/>
    <cellStyle name="Calculation 6 3 7" xfId="13560" xr:uid="{00000000-0005-0000-0000-00001E340000}"/>
    <cellStyle name="Calculation 6 3 7 2" xfId="13561" xr:uid="{00000000-0005-0000-0000-00001F340000}"/>
    <cellStyle name="Calculation 6 3 7 2 2" xfId="13562" xr:uid="{00000000-0005-0000-0000-000020340000}"/>
    <cellStyle name="Calculation 6 3 7 2 3" xfId="13563" xr:uid="{00000000-0005-0000-0000-000021340000}"/>
    <cellStyle name="Calculation 6 3 7 3" xfId="13564" xr:uid="{00000000-0005-0000-0000-000022340000}"/>
    <cellStyle name="Calculation 6 3 7 3 2" xfId="13565" xr:uid="{00000000-0005-0000-0000-000023340000}"/>
    <cellStyle name="Calculation 6 3 7 4" xfId="13566" xr:uid="{00000000-0005-0000-0000-000024340000}"/>
    <cellStyle name="Calculation 6 3 7 5" xfId="13567" xr:uid="{00000000-0005-0000-0000-000025340000}"/>
    <cellStyle name="Calculation 6 3 8" xfId="13568" xr:uid="{00000000-0005-0000-0000-000026340000}"/>
    <cellStyle name="Calculation 6 3 8 2" xfId="13569" xr:uid="{00000000-0005-0000-0000-000027340000}"/>
    <cellStyle name="Calculation 6 3 8 2 2" xfId="13570" xr:uid="{00000000-0005-0000-0000-000028340000}"/>
    <cellStyle name="Calculation 6 3 8 2 3" xfId="13571" xr:uid="{00000000-0005-0000-0000-000029340000}"/>
    <cellStyle name="Calculation 6 3 8 3" xfId="13572" xr:uid="{00000000-0005-0000-0000-00002A340000}"/>
    <cellStyle name="Calculation 6 3 8 3 2" xfId="13573" xr:uid="{00000000-0005-0000-0000-00002B340000}"/>
    <cellStyle name="Calculation 6 3 8 4" xfId="13574" xr:uid="{00000000-0005-0000-0000-00002C340000}"/>
    <cellStyle name="Calculation 6 3 8 5" xfId="13575" xr:uid="{00000000-0005-0000-0000-00002D340000}"/>
    <cellStyle name="Calculation 6 3 9" xfId="13576" xr:uid="{00000000-0005-0000-0000-00002E340000}"/>
    <cellStyle name="Calculation 6 3 9 2" xfId="13577" xr:uid="{00000000-0005-0000-0000-00002F340000}"/>
    <cellStyle name="Calculation 6 3 9 2 2" xfId="13578" xr:uid="{00000000-0005-0000-0000-000030340000}"/>
    <cellStyle name="Calculation 6 3 9 2 3" xfId="13579" xr:uid="{00000000-0005-0000-0000-000031340000}"/>
    <cellStyle name="Calculation 6 3 9 3" xfId="13580" xr:uid="{00000000-0005-0000-0000-000032340000}"/>
    <cellStyle name="Calculation 6 3 9 3 2" xfId="13581" xr:uid="{00000000-0005-0000-0000-000033340000}"/>
    <cellStyle name="Calculation 6 3 9 4" xfId="13582" xr:uid="{00000000-0005-0000-0000-000034340000}"/>
    <cellStyle name="Calculation 6 3 9 5" xfId="13583" xr:uid="{00000000-0005-0000-0000-000035340000}"/>
    <cellStyle name="Calculation 6 4" xfId="13584" xr:uid="{00000000-0005-0000-0000-000036340000}"/>
    <cellStyle name="Calculation 6 4 2" xfId="13585" xr:uid="{00000000-0005-0000-0000-000037340000}"/>
    <cellStyle name="Calculation 6 4 2 2" xfId="13586" xr:uid="{00000000-0005-0000-0000-000038340000}"/>
    <cellStyle name="Calculation 6 4 2 3" xfId="13587" xr:uid="{00000000-0005-0000-0000-000039340000}"/>
    <cellStyle name="Calculation 6 4 3" xfId="13588" xr:uid="{00000000-0005-0000-0000-00003A340000}"/>
    <cellStyle name="Calculation 6 4 3 2" xfId="13589" xr:uid="{00000000-0005-0000-0000-00003B340000}"/>
    <cellStyle name="Calculation 6 4 4" xfId="13590" xr:uid="{00000000-0005-0000-0000-00003C340000}"/>
    <cellStyle name="Calculation 6 4 5" xfId="13591" xr:uid="{00000000-0005-0000-0000-00003D340000}"/>
    <cellStyle name="Calculation 6 5" xfId="13592" xr:uid="{00000000-0005-0000-0000-00003E340000}"/>
    <cellStyle name="Calculation 6 5 2" xfId="13593" xr:uid="{00000000-0005-0000-0000-00003F340000}"/>
    <cellStyle name="Calculation 6 5 2 2" xfId="13594" xr:uid="{00000000-0005-0000-0000-000040340000}"/>
    <cellStyle name="Calculation 6 5 2 3" xfId="13595" xr:uid="{00000000-0005-0000-0000-000041340000}"/>
    <cellStyle name="Calculation 6 5 3" xfId="13596" xr:uid="{00000000-0005-0000-0000-000042340000}"/>
    <cellStyle name="Calculation 6 5 3 2" xfId="13597" xr:uid="{00000000-0005-0000-0000-000043340000}"/>
    <cellStyle name="Calculation 6 5 4" xfId="13598" xr:uid="{00000000-0005-0000-0000-000044340000}"/>
    <cellStyle name="Calculation 6 5 5" xfId="13599" xr:uid="{00000000-0005-0000-0000-000045340000}"/>
    <cellStyle name="Calculation 6 6" xfId="13600" xr:uid="{00000000-0005-0000-0000-000046340000}"/>
    <cellStyle name="Calculation 6 6 2" xfId="13601" xr:uid="{00000000-0005-0000-0000-000047340000}"/>
    <cellStyle name="Calculation 6 6 2 2" xfId="13602" xr:uid="{00000000-0005-0000-0000-000048340000}"/>
    <cellStyle name="Calculation 6 6 2 3" xfId="13603" xr:uid="{00000000-0005-0000-0000-000049340000}"/>
    <cellStyle name="Calculation 6 6 3" xfId="13604" xr:uid="{00000000-0005-0000-0000-00004A340000}"/>
    <cellStyle name="Calculation 6 6 3 2" xfId="13605" xr:uid="{00000000-0005-0000-0000-00004B340000}"/>
    <cellStyle name="Calculation 6 6 4" xfId="13606" xr:uid="{00000000-0005-0000-0000-00004C340000}"/>
    <cellStyle name="Calculation 6 6 5" xfId="13607" xr:uid="{00000000-0005-0000-0000-00004D340000}"/>
    <cellStyle name="Calculation 6 7" xfId="13608" xr:uid="{00000000-0005-0000-0000-00004E340000}"/>
    <cellStyle name="Calculation 6 7 2" xfId="13609" xr:uid="{00000000-0005-0000-0000-00004F340000}"/>
    <cellStyle name="Calculation 6 7 2 2" xfId="13610" xr:uid="{00000000-0005-0000-0000-000050340000}"/>
    <cellStyle name="Calculation 6 7 2 3" xfId="13611" xr:uid="{00000000-0005-0000-0000-000051340000}"/>
    <cellStyle name="Calculation 6 7 3" xfId="13612" xr:uid="{00000000-0005-0000-0000-000052340000}"/>
    <cellStyle name="Calculation 6 7 3 2" xfId="13613" xr:uid="{00000000-0005-0000-0000-000053340000}"/>
    <cellStyle name="Calculation 6 7 4" xfId="13614" xr:uid="{00000000-0005-0000-0000-000054340000}"/>
    <cellStyle name="Calculation 6 7 5" xfId="13615" xr:uid="{00000000-0005-0000-0000-000055340000}"/>
    <cellStyle name="Calculation 6 8" xfId="13616" xr:uid="{00000000-0005-0000-0000-000056340000}"/>
    <cellStyle name="Calculation 6 8 2" xfId="13617" xr:uid="{00000000-0005-0000-0000-000057340000}"/>
    <cellStyle name="Calculation 6 8 2 2" xfId="13618" xr:uid="{00000000-0005-0000-0000-000058340000}"/>
    <cellStyle name="Calculation 6 8 2 3" xfId="13619" xr:uid="{00000000-0005-0000-0000-000059340000}"/>
    <cellStyle name="Calculation 6 8 3" xfId="13620" xr:uid="{00000000-0005-0000-0000-00005A340000}"/>
    <cellStyle name="Calculation 6 8 3 2" xfId="13621" xr:uid="{00000000-0005-0000-0000-00005B340000}"/>
    <cellStyle name="Calculation 6 8 4" xfId="13622" xr:uid="{00000000-0005-0000-0000-00005C340000}"/>
    <cellStyle name="Calculation 6 8 5" xfId="13623" xr:uid="{00000000-0005-0000-0000-00005D340000}"/>
    <cellStyle name="Calculation 6 9" xfId="13624" xr:uid="{00000000-0005-0000-0000-00005E340000}"/>
    <cellStyle name="Calculation 6 9 2" xfId="13625" xr:uid="{00000000-0005-0000-0000-00005F340000}"/>
    <cellStyle name="Calculation 6 9 2 2" xfId="13626" xr:uid="{00000000-0005-0000-0000-000060340000}"/>
    <cellStyle name="Calculation 6 9 2 3" xfId="13627" xr:uid="{00000000-0005-0000-0000-000061340000}"/>
    <cellStyle name="Calculation 6 9 3" xfId="13628" xr:uid="{00000000-0005-0000-0000-000062340000}"/>
    <cellStyle name="Calculation 6 9 3 2" xfId="13629" xr:uid="{00000000-0005-0000-0000-000063340000}"/>
    <cellStyle name="Calculation 6 9 4" xfId="13630" xr:uid="{00000000-0005-0000-0000-000064340000}"/>
    <cellStyle name="Calculation 6 9 5" xfId="13631" xr:uid="{00000000-0005-0000-0000-000065340000}"/>
    <cellStyle name="Calculation 7" xfId="13632" xr:uid="{00000000-0005-0000-0000-000066340000}"/>
    <cellStyle name="Calculation 7 10" xfId="13633" xr:uid="{00000000-0005-0000-0000-000067340000}"/>
    <cellStyle name="Calculation 7 10 10" xfId="13634" xr:uid="{00000000-0005-0000-0000-000068340000}"/>
    <cellStyle name="Calculation 7 10 10 2" xfId="13635" xr:uid="{00000000-0005-0000-0000-000069340000}"/>
    <cellStyle name="Calculation 7 10 10 2 2" xfId="13636" xr:uid="{00000000-0005-0000-0000-00006A340000}"/>
    <cellStyle name="Calculation 7 10 10 2 3" xfId="13637" xr:uid="{00000000-0005-0000-0000-00006B340000}"/>
    <cellStyle name="Calculation 7 10 10 3" xfId="13638" xr:uid="{00000000-0005-0000-0000-00006C340000}"/>
    <cellStyle name="Calculation 7 10 10 3 2" xfId="13639" xr:uid="{00000000-0005-0000-0000-00006D340000}"/>
    <cellStyle name="Calculation 7 10 10 4" xfId="13640" xr:uid="{00000000-0005-0000-0000-00006E340000}"/>
    <cellStyle name="Calculation 7 10 10 5" xfId="13641" xr:uid="{00000000-0005-0000-0000-00006F340000}"/>
    <cellStyle name="Calculation 7 10 11" xfId="13642" xr:uid="{00000000-0005-0000-0000-000070340000}"/>
    <cellStyle name="Calculation 7 10 11 2" xfId="13643" xr:uid="{00000000-0005-0000-0000-000071340000}"/>
    <cellStyle name="Calculation 7 10 11 2 2" xfId="13644" xr:uid="{00000000-0005-0000-0000-000072340000}"/>
    <cellStyle name="Calculation 7 10 11 2 3" xfId="13645" xr:uid="{00000000-0005-0000-0000-000073340000}"/>
    <cellStyle name="Calculation 7 10 11 3" xfId="13646" xr:uid="{00000000-0005-0000-0000-000074340000}"/>
    <cellStyle name="Calculation 7 10 11 3 2" xfId="13647" xr:uid="{00000000-0005-0000-0000-000075340000}"/>
    <cellStyle name="Calculation 7 10 11 4" xfId="13648" xr:uid="{00000000-0005-0000-0000-000076340000}"/>
    <cellStyle name="Calculation 7 10 11 5" xfId="13649" xr:uid="{00000000-0005-0000-0000-000077340000}"/>
    <cellStyle name="Calculation 7 10 12" xfId="13650" xr:uid="{00000000-0005-0000-0000-000078340000}"/>
    <cellStyle name="Calculation 7 10 12 2" xfId="13651" xr:uid="{00000000-0005-0000-0000-000079340000}"/>
    <cellStyle name="Calculation 7 10 12 2 2" xfId="13652" xr:uid="{00000000-0005-0000-0000-00007A340000}"/>
    <cellStyle name="Calculation 7 10 12 2 3" xfId="13653" xr:uid="{00000000-0005-0000-0000-00007B340000}"/>
    <cellStyle name="Calculation 7 10 12 3" xfId="13654" xr:uid="{00000000-0005-0000-0000-00007C340000}"/>
    <cellStyle name="Calculation 7 10 12 3 2" xfId="13655" xr:uid="{00000000-0005-0000-0000-00007D340000}"/>
    <cellStyle name="Calculation 7 10 12 4" xfId="13656" xr:uid="{00000000-0005-0000-0000-00007E340000}"/>
    <cellStyle name="Calculation 7 10 12 5" xfId="13657" xr:uid="{00000000-0005-0000-0000-00007F340000}"/>
    <cellStyle name="Calculation 7 10 13" xfId="13658" xr:uid="{00000000-0005-0000-0000-000080340000}"/>
    <cellStyle name="Calculation 7 10 13 2" xfId="13659" xr:uid="{00000000-0005-0000-0000-000081340000}"/>
    <cellStyle name="Calculation 7 10 13 2 2" xfId="13660" xr:uid="{00000000-0005-0000-0000-000082340000}"/>
    <cellStyle name="Calculation 7 10 13 2 3" xfId="13661" xr:uid="{00000000-0005-0000-0000-000083340000}"/>
    <cellStyle name="Calculation 7 10 13 3" xfId="13662" xr:uid="{00000000-0005-0000-0000-000084340000}"/>
    <cellStyle name="Calculation 7 10 13 3 2" xfId="13663" xr:uid="{00000000-0005-0000-0000-000085340000}"/>
    <cellStyle name="Calculation 7 10 13 4" xfId="13664" xr:uid="{00000000-0005-0000-0000-000086340000}"/>
    <cellStyle name="Calculation 7 10 13 5" xfId="13665" xr:uid="{00000000-0005-0000-0000-000087340000}"/>
    <cellStyle name="Calculation 7 10 14" xfId="13666" xr:uid="{00000000-0005-0000-0000-000088340000}"/>
    <cellStyle name="Calculation 7 10 14 2" xfId="13667" xr:uid="{00000000-0005-0000-0000-000089340000}"/>
    <cellStyle name="Calculation 7 10 14 2 2" xfId="13668" xr:uid="{00000000-0005-0000-0000-00008A340000}"/>
    <cellStyle name="Calculation 7 10 14 2 3" xfId="13669" xr:uid="{00000000-0005-0000-0000-00008B340000}"/>
    <cellStyle name="Calculation 7 10 14 3" xfId="13670" xr:uid="{00000000-0005-0000-0000-00008C340000}"/>
    <cellStyle name="Calculation 7 10 14 3 2" xfId="13671" xr:uid="{00000000-0005-0000-0000-00008D340000}"/>
    <cellStyle name="Calculation 7 10 14 4" xfId="13672" xr:uid="{00000000-0005-0000-0000-00008E340000}"/>
    <cellStyle name="Calculation 7 10 14 5" xfId="13673" xr:uid="{00000000-0005-0000-0000-00008F340000}"/>
    <cellStyle name="Calculation 7 10 15" xfId="13674" xr:uid="{00000000-0005-0000-0000-000090340000}"/>
    <cellStyle name="Calculation 7 10 15 2" xfId="13675" xr:uid="{00000000-0005-0000-0000-000091340000}"/>
    <cellStyle name="Calculation 7 10 15 2 2" xfId="13676" xr:uid="{00000000-0005-0000-0000-000092340000}"/>
    <cellStyle name="Calculation 7 10 15 2 3" xfId="13677" xr:uid="{00000000-0005-0000-0000-000093340000}"/>
    <cellStyle name="Calculation 7 10 15 3" xfId="13678" xr:uid="{00000000-0005-0000-0000-000094340000}"/>
    <cellStyle name="Calculation 7 10 15 3 2" xfId="13679" xr:uid="{00000000-0005-0000-0000-000095340000}"/>
    <cellStyle name="Calculation 7 10 15 4" xfId="13680" xr:uid="{00000000-0005-0000-0000-000096340000}"/>
    <cellStyle name="Calculation 7 10 15 5" xfId="13681" xr:uid="{00000000-0005-0000-0000-000097340000}"/>
    <cellStyle name="Calculation 7 10 16" xfId="13682" xr:uid="{00000000-0005-0000-0000-000098340000}"/>
    <cellStyle name="Calculation 7 10 16 2" xfId="13683" xr:uid="{00000000-0005-0000-0000-000099340000}"/>
    <cellStyle name="Calculation 7 10 16 2 2" xfId="13684" xr:uid="{00000000-0005-0000-0000-00009A340000}"/>
    <cellStyle name="Calculation 7 10 16 2 3" xfId="13685" xr:uid="{00000000-0005-0000-0000-00009B340000}"/>
    <cellStyle name="Calculation 7 10 16 3" xfId="13686" xr:uid="{00000000-0005-0000-0000-00009C340000}"/>
    <cellStyle name="Calculation 7 10 16 3 2" xfId="13687" xr:uid="{00000000-0005-0000-0000-00009D340000}"/>
    <cellStyle name="Calculation 7 10 16 4" xfId="13688" xr:uid="{00000000-0005-0000-0000-00009E340000}"/>
    <cellStyle name="Calculation 7 10 16 5" xfId="13689" xr:uid="{00000000-0005-0000-0000-00009F340000}"/>
    <cellStyle name="Calculation 7 10 17" xfId="13690" xr:uid="{00000000-0005-0000-0000-0000A0340000}"/>
    <cellStyle name="Calculation 7 10 17 2" xfId="13691" xr:uid="{00000000-0005-0000-0000-0000A1340000}"/>
    <cellStyle name="Calculation 7 10 17 2 2" xfId="13692" xr:uid="{00000000-0005-0000-0000-0000A2340000}"/>
    <cellStyle name="Calculation 7 10 17 2 3" xfId="13693" xr:uid="{00000000-0005-0000-0000-0000A3340000}"/>
    <cellStyle name="Calculation 7 10 17 3" xfId="13694" xr:uid="{00000000-0005-0000-0000-0000A4340000}"/>
    <cellStyle name="Calculation 7 10 17 3 2" xfId="13695" xr:uid="{00000000-0005-0000-0000-0000A5340000}"/>
    <cellStyle name="Calculation 7 10 17 4" xfId="13696" xr:uid="{00000000-0005-0000-0000-0000A6340000}"/>
    <cellStyle name="Calculation 7 10 17 5" xfId="13697" xr:uid="{00000000-0005-0000-0000-0000A7340000}"/>
    <cellStyle name="Calculation 7 10 18" xfId="13698" xr:uid="{00000000-0005-0000-0000-0000A8340000}"/>
    <cellStyle name="Calculation 7 10 18 2" xfId="13699" xr:uid="{00000000-0005-0000-0000-0000A9340000}"/>
    <cellStyle name="Calculation 7 10 18 2 2" xfId="13700" xr:uid="{00000000-0005-0000-0000-0000AA340000}"/>
    <cellStyle name="Calculation 7 10 18 2 3" xfId="13701" xr:uid="{00000000-0005-0000-0000-0000AB340000}"/>
    <cellStyle name="Calculation 7 10 18 3" xfId="13702" xr:uid="{00000000-0005-0000-0000-0000AC340000}"/>
    <cellStyle name="Calculation 7 10 18 3 2" xfId="13703" xr:uid="{00000000-0005-0000-0000-0000AD340000}"/>
    <cellStyle name="Calculation 7 10 18 4" xfId="13704" xr:uid="{00000000-0005-0000-0000-0000AE340000}"/>
    <cellStyle name="Calculation 7 10 18 5" xfId="13705" xr:uid="{00000000-0005-0000-0000-0000AF340000}"/>
    <cellStyle name="Calculation 7 10 19" xfId="13706" xr:uid="{00000000-0005-0000-0000-0000B0340000}"/>
    <cellStyle name="Calculation 7 10 19 2" xfId="13707" xr:uid="{00000000-0005-0000-0000-0000B1340000}"/>
    <cellStyle name="Calculation 7 10 19 2 2" xfId="13708" xr:uid="{00000000-0005-0000-0000-0000B2340000}"/>
    <cellStyle name="Calculation 7 10 19 2 3" xfId="13709" xr:uid="{00000000-0005-0000-0000-0000B3340000}"/>
    <cellStyle name="Calculation 7 10 19 3" xfId="13710" xr:uid="{00000000-0005-0000-0000-0000B4340000}"/>
    <cellStyle name="Calculation 7 10 19 3 2" xfId="13711" xr:uid="{00000000-0005-0000-0000-0000B5340000}"/>
    <cellStyle name="Calculation 7 10 19 4" xfId="13712" xr:uid="{00000000-0005-0000-0000-0000B6340000}"/>
    <cellStyle name="Calculation 7 10 19 5" xfId="13713" xr:uid="{00000000-0005-0000-0000-0000B7340000}"/>
    <cellStyle name="Calculation 7 10 2" xfId="13714" xr:uid="{00000000-0005-0000-0000-0000B8340000}"/>
    <cellStyle name="Calculation 7 10 2 2" xfId="13715" xr:uid="{00000000-0005-0000-0000-0000B9340000}"/>
    <cellStyle name="Calculation 7 10 2 2 2" xfId="13716" xr:uid="{00000000-0005-0000-0000-0000BA340000}"/>
    <cellStyle name="Calculation 7 10 2 2 3" xfId="13717" xr:uid="{00000000-0005-0000-0000-0000BB340000}"/>
    <cellStyle name="Calculation 7 10 2 3" xfId="13718" xr:uid="{00000000-0005-0000-0000-0000BC340000}"/>
    <cellStyle name="Calculation 7 10 2 3 2" xfId="13719" xr:uid="{00000000-0005-0000-0000-0000BD340000}"/>
    <cellStyle name="Calculation 7 10 2 4" xfId="13720" xr:uid="{00000000-0005-0000-0000-0000BE340000}"/>
    <cellStyle name="Calculation 7 10 2 5" xfId="13721" xr:uid="{00000000-0005-0000-0000-0000BF340000}"/>
    <cellStyle name="Calculation 7 10 20" xfId="13722" xr:uid="{00000000-0005-0000-0000-0000C0340000}"/>
    <cellStyle name="Calculation 7 10 20 2" xfId="13723" xr:uid="{00000000-0005-0000-0000-0000C1340000}"/>
    <cellStyle name="Calculation 7 10 20 2 2" xfId="13724" xr:uid="{00000000-0005-0000-0000-0000C2340000}"/>
    <cellStyle name="Calculation 7 10 20 2 3" xfId="13725" xr:uid="{00000000-0005-0000-0000-0000C3340000}"/>
    <cellStyle name="Calculation 7 10 20 3" xfId="13726" xr:uid="{00000000-0005-0000-0000-0000C4340000}"/>
    <cellStyle name="Calculation 7 10 20 4" xfId="13727" xr:uid="{00000000-0005-0000-0000-0000C5340000}"/>
    <cellStyle name="Calculation 7 10 20 5" xfId="13728" xr:uid="{00000000-0005-0000-0000-0000C6340000}"/>
    <cellStyle name="Calculation 7 10 21" xfId="13729" xr:uid="{00000000-0005-0000-0000-0000C7340000}"/>
    <cellStyle name="Calculation 7 10 21 2" xfId="13730" xr:uid="{00000000-0005-0000-0000-0000C8340000}"/>
    <cellStyle name="Calculation 7 10 22" xfId="13731" xr:uid="{00000000-0005-0000-0000-0000C9340000}"/>
    <cellStyle name="Calculation 7 10 22 2" xfId="13732" xr:uid="{00000000-0005-0000-0000-0000CA340000}"/>
    <cellStyle name="Calculation 7 10 3" xfId="13733" xr:uid="{00000000-0005-0000-0000-0000CB340000}"/>
    <cellStyle name="Calculation 7 10 3 2" xfId="13734" xr:uid="{00000000-0005-0000-0000-0000CC340000}"/>
    <cellStyle name="Calculation 7 10 3 2 2" xfId="13735" xr:uid="{00000000-0005-0000-0000-0000CD340000}"/>
    <cellStyle name="Calculation 7 10 3 2 3" xfId="13736" xr:uid="{00000000-0005-0000-0000-0000CE340000}"/>
    <cellStyle name="Calculation 7 10 3 3" xfId="13737" xr:uid="{00000000-0005-0000-0000-0000CF340000}"/>
    <cellStyle name="Calculation 7 10 3 3 2" xfId="13738" xr:uid="{00000000-0005-0000-0000-0000D0340000}"/>
    <cellStyle name="Calculation 7 10 3 4" xfId="13739" xr:uid="{00000000-0005-0000-0000-0000D1340000}"/>
    <cellStyle name="Calculation 7 10 3 5" xfId="13740" xr:uid="{00000000-0005-0000-0000-0000D2340000}"/>
    <cellStyle name="Calculation 7 10 4" xfId="13741" xr:uid="{00000000-0005-0000-0000-0000D3340000}"/>
    <cellStyle name="Calculation 7 10 4 2" xfId="13742" xr:uid="{00000000-0005-0000-0000-0000D4340000}"/>
    <cellStyle name="Calculation 7 10 4 2 2" xfId="13743" xr:uid="{00000000-0005-0000-0000-0000D5340000}"/>
    <cellStyle name="Calculation 7 10 4 2 3" xfId="13744" xr:uid="{00000000-0005-0000-0000-0000D6340000}"/>
    <cellStyle name="Calculation 7 10 4 3" xfId="13745" xr:uid="{00000000-0005-0000-0000-0000D7340000}"/>
    <cellStyle name="Calculation 7 10 4 3 2" xfId="13746" xr:uid="{00000000-0005-0000-0000-0000D8340000}"/>
    <cellStyle name="Calculation 7 10 4 4" xfId="13747" xr:uid="{00000000-0005-0000-0000-0000D9340000}"/>
    <cellStyle name="Calculation 7 10 4 5" xfId="13748" xr:uid="{00000000-0005-0000-0000-0000DA340000}"/>
    <cellStyle name="Calculation 7 10 5" xfId="13749" xr:uid="{00000000-0005-0000-0000-0000DB340000}"/>
    <cellStyle name="Calculation 7 10 5 2" xfId="13750" xr:uid="{00000000-0005-0000-0000-0000DC340000}"/>
    <cellStyle name="Calculation 7 10 5 2 2" xfId="13751" xr:uid="{00000000-0005-0000-0000-0000DD340000}"/>
    <cellStyle name="Calculation 7 10 5 2 3" xfId="13752" xr:uid="{00000000-0005-0000-0000-0000DE340000}"/>
    <cellStyle name="Calculation 7 10 5 3" xfId="13753" xr:uid="{00000000-0005-0000-0000-0000DF340000}"/>
    <cellStyle name="Calculation 7 10 5 3 2" xfId="13754" xr:uid="{00000000-0005-0000-0000-0000E0340000}"/>
    <cellStyle name="Calculation 7 10 5 4" xfId="13755" xr:uid="{00000000-0005-0000-0000-0000E1340000}"/>
    <cellStyle name="Calculation 7 10 5 5" xfId="13756" xr:uid="{00000000-0005-0000-0000-0000E2340000}"/>
    <cellStyle name="Calculation 7 10 6" xfId="13757" xr:uid="{00000000-0005-0000-0000-0000E3340000}"/>
    <cellStyle name="Calculation 7 10 6 2" xfId="13758" xr:uid="{00000000-0005-0000-0000-0000E4340000}"/>
    <cellStyle name="Calculation 7 10 6 2 2" xfId="13759" xr:uid="{00000000-0005-0000-0000-0000E5340000}"/>
    <cellStyle name="Calculation 7 10 6 2 3" xfId="13760" xr:uid="{00000000-0005-0000-0000-0000E6340000}"/>
    <cellStyle name="Calculation 7 10 6 3" xfId="13761" xr:uid="{00000000-0005-0000-0000-0000E7340000}"/>
    <cellStyle name="Calculation 7 10 6 3 2" xfId="13762" xr:uid="{00000000-0005-0000-0000-0000E8340000}"/>
    <cellStyle name="Calculation 7 10 6 4" xfId="13763" xr:uid="{00000000-0005-0000-0000-0000E9340000}"/>
    <cellStyle name="Calculation 7 10 6 5" xfId="13764" xr:uid="{00000000-0005-0000-0000-0000EA340000}"/>
    <cellStyle name="Calculation 7 10 7" xfId="13765" xr:uid="{00000000-0005-0000-0000-0000EB340000}"/>
    <cellStyle name="Calculation 7 10 7 2" xfId="13766" xr:uid="{00000000-0005-0000-0000-0000EC340000}"/>
    <cellStyle name="Calculation 7 10 7 2 2" xfId="13767" xr:uid="{00000000-0005-0000-0000-0000ED340000}"/>
    <cellStyle name="Calculation 7 10 7 2 3" xfId="13768" xr:uid="{00000000-0005-0000-0000-0000EE340000}"/>
    <cellStyle name="Calculation 7 10 7 3" xfId="13769" xr:uid="{00000000-0005-0000-0000-0000EF340000}"/>
    <cellStyle name="Calculation 7 10 7 3 2" xfId="13770" xr:uid="{00000000-0005-0000-0000-0000F0340000}"/>
    <cellStyle name="Calculation 7 10 7 4" xfId="13771" xr:uid="{00000000-0005-0000-0000-0000F1340000}"/>
    <cellStyle name="Calculation 7 10 7 5" xfId="13772" xr:uid="{00000000-0005-0000-0000-0000F2340000}"/>
    <cellStyle name="Calculation 7 10 8" xfId="13773" xr:uid="{00000000-0005-0000-0000-0000F3340000}"/>
    <cellStyle name="Calculation 7 10 8 2" xfId="13774" xr:uid="{00000000-0005-0000-0000-0000F4340000}"/>
    <cellStyle name="Calculation 7 10 8 2 2" xfId="13775" xr:uid="{00000000-0005-0000-0000-0000F5340000}"/>
    <cellStyle name="Calculation 7 10 8 2 3" xfId="13776" xr:uid="{00000000-0005-0000-0000-0000F6340000}"/>
    <cellStyle name="Calculation 7 10 8 3" xfId="13777" xr:uid="{00000000-0005-0000-0000-0000F7340000}"/>
    <cellStyle name="Calculation 7 10 8 3 2" xfId="13778" xr:uid="{00000000-0005-0000-0000-0000F8340000}"/>
    <cellStyle name="Calculation 7 10 8 4" xfId="13779" xr:uid="{00000000-0005-0000-0000-0000F9340000}"/>
    <cellStyle name="Calculation 7 10 8 5" xfId="13780" xr:uid="{00000000-0005-0000-0000-0000FA340000}"/>
    <cellStyle name="Calculation 7 10 9" xfId="13781" xr:uid="{00000000-0005-0000-0000-0000FB340000}"/>
    <cellStyle name="Calculation 7 10 9 2" xfId="13782" xr:uid="{00000000-0005-0000-0000-0000FC340000}"/>
    <cellStyle name="Calculation 7 10 9 2 2" xfId="13783" xr:uid="{00000000-0005-0000-0000-0000FD340000}"/>
    <cellStyle name="Calculation 7 10 9 2 3" xfId="13784" xr:uid="{00000000-0005-0000-0000-0000FE340000}"/>
    <cellStyle name="Calculation 7 10 9 3" xfId="13785" xr:uid="{00000000-0005-0000-0000-0000FF340000}"/>
    <cellStyle name="Calculation 7 10 9 3 2" xfId="13786" xr:uid="{00000000-0005-0000-0000-000000350000}"/>
    <cellStyle name="Calculation 7 10 9 4" xfId="13787" xr:uid="{00000000-0005-0000-0000-000001350000}"/>
    <cellStyle name="Calculation 7 10 9 5" xfId="13788" xr:uid="{00000000-0005-0000-0000-000002350000}"/>
    <cellStyle name="Calculation 7 11" xfId="13789" xr:uid="{00000000-0005-0000-0000-000003350000}"/>
    <cellStyle name="Calculation 7 11 10" xfId="13790" xr:uid="{00000000-0005-0000-0000-000004350000}"/>
    <cellStyle name="Calculation 7 11 10 2" xfId="13791" xr:uid="{00000000-0005-0000-0000-000005350000}"/>
    <cellStyle name="Calculation 7 11 10 2 2" xfId="13792" xr:uid="{00000000-0005-0000-0000-000006350000}"/>
    <cellStyle name="Calculation 7 11 10 2 3" xfId="13793" xr:uid="{00000000-0005-0000-0000-000007350000}"/>
    <cellStyle name="Calculation 7 11 10 3" xfId="13794" xr:uid="{00000000-0005-0000-0000-000008350000}"/>
    <cellStyle name="Calculation 7 11 10 3 2" xfId="13795" xr:uid="{00000000-0005-0000-0000-000009350000}"/>
    <cellStyle name="Calculation 7 11 10 4" xfId="13796" xr:uid="{00000000-0005-0000-0000-00000A350000}"/>
    <cellStyle name="Calculation 7 11 10 5" xfId="13797" xr:uid="{00000000-0005-0000-0000-00000B350000}"/>
    <cellStyle name="Calculation 7 11 11" xfId="13798" xr:uid="{00000000-0005-0000-0000-00000C350000}"/>
    <cellStyle name="Calculation 7 11 11 2" xfId="13799" xr:uid="{00000000-0005-0000-0000-00000D350000}"/>
    <cellStyle name="Calculation 7 11 11 2 2" xfId="13800" xr:uid="{00000000-0005-0000-0000-00000E350000}"/>
    <cellStyle name="Calculation 7 11 11 2 3" xfId="13801" xr:uid="{00000000-0005-0000-0000-00000F350000}"/>
    <cellStyle name="Calculation 7 11 11 3" xfId="13802" xr:uid="{00000000-0005-0000-0000-000010350000}"/>
    <cellStyle name="Calculation 7 11 11 3 2" xfId="13803" xr:uid="{00000000-0005-0000-0000-000011350000}"/>
    <cellStyle name="Calculation 7 11 11 4" xfId="13804" xr:uid="{00000000-0005-0000-0000-000012350000}"/>
    <cellStyle name="Calculation 7 11 11 5" xfId="13805" xr:uid="{00000000-0005-0000-0000-000013350000}"/>
    <cellStyle name="Calculation 7 11 12" xfId="13806" xr:uid="{00000000-0005-0000-0000-000014350000}"/>
    <cellStyle name="Calculation 7 11 12 2" xfId="13807" xr:uid="{00000000-0005-0000-0000-000015350000}"/>
    <cellStyle name="Calculation 7 11 12 2 2" xfId="13808" xr:uid="{00000000-0005-0000-0000-000016350000}"/>
    <cellStyle name="Calculation 7 11 12 2 3" xfId="13809" xr:uid="{00000000-0005-0000-0000-000017350000}"/>
    <cellStyle name="Calculation 7 11 12 3" xfId="13810" xr:uid="{00000000-0005-0000-0000-000018350000}"/>
    <cellStyle name="Calculation 7 11 12 3 2" xfId="13811" xr:uid="{00000000-0005-0000-0000-000019350000}"/>
    <cellStyle name="Calculation 7 11 12 4" xfId="13812" xr:uid="{00000000-0005-0000-0000-00001A350000}"/>
    <cellStyle name="Calculation 7 11 12 5" xfId="13813" xr:uid="{00000000-0005-0000-0000-00001B350000}"/>
    <cellStyle name="Calculation 7 11 13" xfId="13814" xr:uid="{00000000-0005-0000-0000-00001C350000}"/>
    <cellStyle name="Calculation 7 11 13 2" xfId="13815" xr:uid="{00000000-0005-0000-0000-00001D350000}"/>
    <cellStyle name="Calculation 7 11 13 2 2" xfId="13816" xr:uid="{00000000-0005-0000-0000-00001E350000}"/>
    <cellStyle name="Calculation 7 11 13 2 3" xfId="13817" xr:uid="{00000000-0005-0000-0000-00001F350000}"/>
    <cellStyle name="Calculation 7 11 13 3" xfId="13818" xr:uid="{00000000-0005-0000-0000-000020350000}"/>
    <cellStyle name="Calculation 7 11 13 3 2" xfId="13819" xr:uid="{00000000-0005-0000-0000-000021350000}"/>
    <cellStyle name="Calculation 7 11 13 4" xfId="13820" xr:uid="{00000000-0005-0000-0000-000022350000}"/>
    <cellStyle name="Calculation 7 11 13 5" xfId="13821" xr:uid="{00000000-0005-0000-0000-000023350000}"/>
    <cellStyle name="Calculation 7 11 14" xfId="13822" xr:uid="{00000000-0005-0000-0000-000024350000}"/>
    <cellStyle name="Calculation 7 11 14 2" xfId="13823" xr:uid="{00000000-0005-0000-0000-000025350000}"/>
    <cellStyle name="Calculation 7 11 14 2 2" xfId="13824" xr:uid="{00000000-0005-0000-0000-000026350000}"/>
    <cellStyle name="Calculation 7 11 14 2 3" xfId="13825" xr:uid="{00000000-0005-0000-0000-000027350000}"/>
    <cellStyle name="Calculation 7 11 14 3" xfId="13826" xr:uid="{00000000-0005-0000-0000-000028350000}"/>
    <cellStyle name="Calculation 7 11 14 3 2" xfId="13827" xr:uid="{00000000-0005-0000-0000-000029350000}"/>
    <cellStyle name="Calculation 7 11 14 4" xfId="13828" xr:uid="{00000000-0005-0000-0000-00002A350000}"/>
    <cellStyle name="Calculation 7 11 14 5" xfId="13829" xr:uid="{00000000-0005-0000-0000-00002B350000}"/>
    <cellStyle name="Calculation 7 11 15" xfId="13830" xr:uid="{00000000-0005-0000-0000-00002C350000}"/>
    <cellStyle name="Calculation 7 11 15 2" xfId="13831" xr:uid="{00000000-0005-0000-0000-00002D350000}"/>
    <cellStyle name="Calculation 7 11 15 2 2" xfId="13832" xr:uid="{00000000-0005-0000-0000-00002E350000}"/>
    <cellStyle name="Calculation 7 11 15 2 3" xfId="13833" xr:uid="{00000000-0005-0000-0000-00002F350000}"/>
    <cellStyle name="Calculation 7 11 15 3" xfId="13834" xr:uid="{00000000-0005-0000-0000-000030350000}"/>
    <cellStyle name="Calculation 7 11 15 3 2" xfId="13835" xr:uid="{00000000-0005-0000-0000-000031350000}"/>
    <cellStyle name="Calculation 7 11 15 4" xfId="13836" xr:uid="{00000000-0005-0000-0000-000032350000}"/>
    <cellStyle name="Calculation 7 11 15 5" xfId="13837" xr:uid="{00000000-0005-0000-0000-000033350000}"/>
    <cellStyle name="Calculation 7 11 16" xfId="13838" xr:uid="{00000000-0005-0000-0000-000034350000}"/>
    <cellStyle name="Calculation 7 11 16 2" xfId="13839" xr:uid="{00000000-0005-0000-0000-000035350000}"/>
    <cellStyle name="Calculation 7 11 16 2 2" xfId="13840" xr:uid="{00000000-0005-0000-0000-000036350000}"/>
    <cellStyle name="Calculation 7 11 16 2 3" xfId="13841" xr:uid="{00000000-0005-0000-0000-000037350000}"/>
    <cellStyle name="Calculation 7 11 16 3" xfId="13842" xr:uid="{00000000-0005-0000-0000-000038350000}"/>
    <cellStyle name="Calculation 7 11 16 3 2" xfId="13843" xr:uid="{00000000-0005-0000-0000-000039350000}"/>
    <cellStyle name="Calculation 7 11 16 4" xfId="13844" xr:uid="{00000000-0005-0000-0000-00003A350000}"/>
    <cellStyle name="Calculation 7 11 16 5" xfId="13845" xr:uid="{00000000-0005-0000-0000-00003B350000}"/>
    <cellStyle name="Calculation 7 11 17" xfId="13846" xr:uid="{00000000-0005-0000-0000-00003C350000}"/>
    <cellStyle name="Calculation 7 11 17 2" xfId="13847" xr:uid="{00000000-0005-0000-0000-00003D350000}"/>
    <cellStyle name="Calculation 7 11 17 2 2" xfId="13848" xr:uid="{00000000-0005-0000-0000-00003E350000}"/>
    <cellStyle name="Calculation 7 11 17 2 3" xfId="13849" xr:uid="{00000000-0005-0000-0000-00003F350000}"/>
    <cellStyle name="Calculation 7 11 17 3" xfId="13850" xr:uid="{00000000-0005-0000-0000-000040350000}"/>
    <cellStyle name="Calculation 7 11 17 3 2" xfId="13851" xr:uid="{00000000-0005-0000-0000-000041350000}"/>
    <cellStyle name="Calculation 7 11 17 4" xfId="13852" xr:uid="{00000000-0005-0000-0000-000042350000}"/>
    <cellStyle name="Calculation 7 11 17 5" xfId="13853" xr:uid="{00000000-0005-0000-0000-000043350000}"/>
    <cellStyle name="Calculation 7 11 18" xfId="13854" xr:uid="{00000000-0005-0000-0000-000044350000}"/>
    <cellStyle name="Calculation 7 11 18 2" xfId="13855" xr:uid="{00000000-0005-0000-0000-000045350000}"/>
    <cellStyle name="Calculation 7 11 18 2 2" xfId="13856" xr:uid="{00000000-0005-0000-0000-000046350000}"/>
    <cellStyle name="Calculation 7 11 18 2 3" xfId="13857" xr:uid="{00000000-0005-0000-0000-000047350000}"/>
    <cellStyle name="Calculation 7 11 18 3" xfId="13858" xr:uid="{00000000-0005-0000-0000-000048350000}"/>
    <cellStyle name="Calculation 7 11 18 3 2" xfId="13859" xr:uid="{00000000-0005-0000-0000-000049350000}"/>
    <cellStyle name="Calculation 7 11 18 4" xfId="13860" xr:uid="{00000000-0005-0000-0000-00004A350000}"/>
    <cellStyle name="Calculation 7 11 18 5" xfId="13861" xr:uid="{00000000-0005-0000-0000-00004B350000}"/>
    <cellStyle name="Calculation 7 11 19" xfId="13862" xr:uid="{00000000-0005-0000-0000-00004C350000}"/>
    <cellStyle name="Calculation 7 11 19 2" xfId="13863" xr:uid="{00000000-0005-0000-0000-00004D350000}"/>
    <cellStyle name="Calculation 7 11 19 2 2" xfId="13864" xr:uid="{00000000-0005-0000-0000-00004E350000}"/>
    <cellStyle name="Calculation 7 11 19 2 3" xfId="13865" xr:uid="{00000000-0005-0000-0000-00004F350000}"/>
    <cellStyle name="Calculation 7 11 19 3" xfId="13866" xr:uid="{00000000-0005-0000-0000-000050350000}"/>
    <cellStyle name="Calculation 7 11 19 3 2" xfId="13867" xr:uid="{00000000-0005-0000-0000-000051350000}"/>
    <cellStyle name="Calculation 7 11 19 4" xfId="13868" xr:uid="{00000000-0005-0000-0000-000052350000}"/>
    <cellStyle name="Calculation 7 11 19 5" xfId="13869" xr:uid="{00000000-0005-0000-0000-000053350000}"/>
    <cellStyle name="Calculation 7 11 2" xfId="13870" xr:uid="{00000000-0005-0000-0000-000054350000}"/>
    <cellStyle name="Calculation 7 11 2 2" xfId="13871" xr:uid="{00000000-0005-0000-0000-000055350000}"/>
    <cellStyle name="Calculation 7 11 2 2 2" xfId="13872" xr:uid="{00000000-0005-0000-0000-000056350000}"/>
    <cellStyle name="Calculation 7 11 2 2 3" xfId="13873" xr:uid="{00000000-0005-0000-0000-000057350000}"/>
    <cellStyle name="Calculation 7 11 2 3" xfId="13874" xr:uid="{00000000-0005-0000-0000-000058350000}"/>
    <cellStyle name="Calculation 7 11 2 3 2" xfId="13875" xr:uid="{00000000-0005-0000-0000-000059350000}"/>
    <cellStyle name="Calculation 7 11 2 4" xfId="13876" xr:uid="{00000000-0005-0000-0000-00005A350000}"/>
    <cellStyle name="Calculation 7 11 2 5" xfId="13877" xr:uid="{00000000-0005-0000-0000-00005B350000}"/>
    <cellStyle name="Calculation 7 11 20" xfId="13878" xr:uid="{00000000-0005-0000-0000-00005C350000}"/>
    <cellStyle name="Calculation 7 11 20 2" xfId="13879" xr:uid="{00000000-0005-0000-0000-00005D350000}"/>
    <cellStyle name="Calculation 7 11 20 2 2" xfId="13880" xr:uid="{00000000-0005-0000-0000-00005E350000}"/>
    <cellStyle name="Calculation 7 11 20 2 3" xfId="13881" xr:uid="{00000000-0005-0000-0000-00005F350000}"/>
    <cellStyle name="Calculation 7 11 20 3" xfId="13882" xr:uid="{00000000-0005-0000-0000-000060350000}"/>
    <cellStyle name="Calculation 7 11 20 4" xfId="13883" xr:uid="{00000000-0005-0000-0000-000061350000}"/>
    <cellStyle name="Calculation 7 11 20 5" xfId="13884" xr:uid="{00000000-0005-0000-0000-000062350000}"/>
    <cellStyle name="Calculation 7 11 21" xfId="13885" xr:uid="{00000000-0005-0000-0000-000063350000}"/>
    <cellStyle name="Calculation 7 11 21 2" xfId="13886" xr:uid="{00000000-0005-0000-0000-000064350000}"/>
    <cellStyle name="Calculation 7 11 22" xfId="13887" xr:uid="{00000000-0005-0000-0000-000065350000}"/>
    <cellStyle name="Calculation 7 11 22 2" xfId="13888" xr:uid="{00000000-0005-0000-0000-000066350000}"/>
    <cellStyle name="Calculation 7 11 3" xfId="13889" xr:uid="{00000000-0005-0000-0000-000067350000}"/>
    <cellStyle name="Calculation 7 11 3 2" xfId="13890" xr:uid="{00000000-0005-0000-0000-000068350000}"/>
    <cellStyle name="Calculation 7 11 3 2 2" xfId="13891" xr:uid="{00000000-0005-0000-0000-000069350000}"/>
    <cellStyle name="Calculation 7 11 3 2 3" xfId="13892" xr:uid="{00000000-0005-0000-0000-00006A350000}"/>
    <cellStyle name="Calculation 7 11 3 3" xfId="13893" xr:uid="{00000000-0005-0000-0000-00006B350000}"/>
    <cellStyle name="Calculation 7 11 3 3 2" xfId="13894" xr:uid="{00000000-0005-0000-0000-00006C350000}"/>
    <cellStyle name="Calculation 7 11 3 4" xfId="13895" xr:uid="{00000000-0005-0000-0000-00006D350000}"/>
    <cellStyle name="Calculation 7 11 3 5" xfId="13896" xr:uid="{00000000-0005-0000-0000-00006E350000}"/>
    <cellStyle name="Calculation 7 11 4" xfId="13897" xr:uid="{00000000-0005-0000-0000-00006F350000}"/>
    <cellStyle name="Calculation 7 11 4 2" xfId="13898" xr:uid="{00000000-0005-0000-0000-000070350000}"/>
    <cellStyle name="Calculation 7 11 4 2 2" xfId="13899" xr:uid="{00000000-0005-0000-0000-000071350000}"/>
    <cellStyle name="Calculation 7 11 4 2 3" xfId="13900" xr:uid="{00000000-0005-0000-0000-000072350000}"/>
    <cellStyle name="Calculation 7 11 4 3" xfId="13901" xr:uid="{00000000-0005-0000-0000-000073350000}"/>
    <cellStyle name="Calculation 7 11 4 3 2" xfId="13902" xr:uid="{00000000-0005-0000-0000-000074350000}"/>
    <cellStyle name="Calculation 7 11 4 4" xfId="13903" xr:uid="{00000000-0005-0000-0000-000075350000}"/>
    <cellStyle name="Calculation 7 11 4 5" xfId="13904" xr:uid="{00000000-0005-0000-0000-000076350000}"/>
    <cellStyle name="Calculation 7 11 5" xfId="13905" xr:uid="{00000000-0005-0000-0000-000077350000}"/>
    <cellStyle name="Calculation 7 11 5 2" xfId="13906" xr:uid="{00000000-0005-0000-0000-000078350000}"/>
    <cellStyle name="Calculation 7 11 5 2 2" xfId="13907" xr:uid="{00000000-0005-0000-0000-000079350000}"/>
    <cellStyle name="Calculation 7 11 5 2 3" xfId="13908" xr:uid="{00000000-0005-0000-0000-00007A350000}"/>
    <cellStyle name="Calculation 7 11 5 3" xfId="13909" xr:uid="{00000000-0005-0000-0000-00007B350000}"/>
    <cellStyle name="Calculation 7 11 5 3 2" xfId="13910" xr:uid="{00000000-0005-0000-0000-00007C350000}"/>
    <cellStyle name="Calculation 7 11 5 4" xfId="13911" xr:uid="{00000000-0005-0000-0000-00007D350000}"/>
    <cellStyle name="Calculation 7 11 5 5" xfId="13912" xr:uid="{00000000-0005-0000-0000-00007E350000}"/>
    <cellStyle name="Calculation 7 11 6" xfId="13913" xr:uid="{00000000-0005-0000-0000-00007F350000}"/>
    <cellStyle name="Calculation 7 11 6 2" xfId="13914" xr:uid="{00000000-0005-0000-0000-000080350000}"/>
    <cellStyle name="Calculation 7 11 6 2 2" xfId="13915" xr:uid="{00000000-0005-0000-0000-000081350000}"/>
    <cellStyle name="Calculation 7 11 6 2 3" xfId="13916" xr:uid="{00000000-0005-0000-0000-000082350000}"/>
    <cellStyle name="Calculation 7 11 6 3" xfId="13917" xr:uid="{00000000-0005-0000-0000-000083350000}"/>
    <cellStyle name="Calculation 7 11 6 3 2" xfId="13918" xr:uid="{00000000-0005-0000-0000-000084350000}"/>
    <cellStyle name="Calculation 7 11 6 4" xfId="13919" xr:uid="{00000000-0005-0000-0000-000085350000}"/>
    <cellStyle name="Calculation 7 11 6 5" xfId="13920" xr:uid="{00000000-0005-0000-0000-000086350000}"/>
    <cellStyle name="Calculation 7 11 7" xfId="13921" xr:uid="{00000000-0005-0000-0000-000087350000}"/>
    <cellStyle name="Calculation 7 11 7 2" xfId="13922" xr:uid="{00000000-0005-0000-0000-000088350000}"/>
    <cellStyle name="Calculation 7 11 7 2 2" xfId="13923" xr:uid="{00000000-0005-0000-0000-000089350000}"/>
    <cellStyle name="Calculation 7 11 7 2 3" xfId="13924" xr:uid="{00000000-0005-0000-0000-00008A350000}"/>
    <cellStyle name="Calculation 7 11 7 3" xfId="13925" xr:uid="{00000000-0005-0000-0000-00008B350000}"/>
    <cellStyle name="Calculation 7 11 7 3 2" xfId="13926" xr:uid="{00000000-0005-0000-0000-00008C350000}"/>
    <cellStyle name="Calculation 7 11 7 4" xfId="13927" xr:uid="{00000000-0005-0000-0000-00008D350000}"/>
    <cellStyle name="Calculation 7 11 7 5" xfId="13928" xr:uid="{00000000-0005-0000-0000-00008E350000}"/>
    <cellStyle name="Calculation 7 11 8" xfId="13929" xr:uid="{00000000-0005-0000-0000-00008F350000}"/>
    <cellStyle name="Calculation 7 11 8 2" xfId="13930" xr:uid="{00000000-0005-0000-0000-000090350000}"/>
    <cellStyle name="Calculation 7 11 8 2 2" xfId="13931" xr:uid="{00000000-0005-0000-0000-000091350000}"/>
    <cellStyle name="Calculation 7 11 8 2 3" xfId="13932" xr:uid="{00000000-0005-0000-0000-000092350000}"/>
    <cellStyle name="Calculation 7 11 8 3" xfId="13933" xr:uid="{00000000-0005-0000-0000-000093350000}"/>
    <cellStyle name="Calculation 7 11 8 3 2" xfId="13934" xr:uid="{00000000-0005-0000-0000-000094350000}"/>
    <cellStyle name="Calculation 7 11 8 4" xfId="13935" xr:uid="{00000000-0005-0000-0000-000095350000}"/>
    <cellStyle name="Calculation 7 11 8 5" xfId="13936" xr:uid="{00000000-0005-0000-0000-000096350000}"/>
    <cellStyle name="Calculation 7 11 9" xfId="13937" xr:uid="{00000000-0005-0000-0000-000097350000}"/>
    <cellStyle name="Calculation 7 11 9 2" xfId="13938" xr:uid="{00000000-0005-0000-0000-000098350000}"/>
    <cellStyle name="Calculation 7 11 9 2 2" xfId="13939" xr:uid="{00000000-0005-0000-0000-000099350000}"/>
    <cellStyle name="Calculation 7 11 9 2 3" xfId="13940" xr:uid="{00000000-0005-0000-0000-00009A350000}"/>
    <cellStyle name="Calculation 7 11 9 3" xfId="13941" xr:uid="{00000000-0005-0000-0000-00009B350000}"/>
    <cellStyle name="Calculation 7 11 9 3 2" xfId="13942" xr:uid="{00000000-0005-0000-0000-00009C350000}"/>
    <cellStyle name="Calculation 7 11 9 4" xfId="13943" xr:uid="{00000000-0005-0000-0000-00009D350000}"/>
    <cellStyle name="Calculation 7 11 9 5" xfId="13944" xr:uid="{00000000-0005-0000-0000-00009E350000}"/>
    <cellStyle name="Calculation 7 12" xfId="13945" xr:uid="{00000000-0005-0000-0000-00009F350000}"/>
    <cellStyle name="Calculation 7 12 2" xfId="13946" xr:uid="{00000000-0005-0000-0000-0000A0350000}"/>
    <cellStyle name="Calculation 7 12 2 2" xfId="13947" xr:uid="{00000000-0005-0000-0000-0000A1350000}"/>
    <cellStyle name="Calculation 7 12 2 3" xfId="13948" xr:uid="{00000000-0005-0000-0000-0000A2350000}"/>
    <cellStyle name="Calculation 7 12 3" xfId="13949" xr:uid="{00000000-0005-0000-0000-0000A3350000}"/>
    <cellStyle name="Calculation 7 12 3 2" xfId="13950" xr:uid="{00000000-0005-0000-0000-0000A4350000}"/>
    <cellStyle name="Calculation 7 12 4" xfId="13951" xr:uid="{00000000-0005-0000-0000-0000A5350000}"/>
    <cellStyle name="Calculation 7 12 5" xfId="13952" xr:uid="{00000000-0005-0000-0000-0000A6350000}"/>
    <cellStyle name="Calculation 7 13" xfId="13953" xr:uid="{00000000-0005-0000-0000-0000A7350000}"/>
    <cellStyle name="Calculation 7 13 2" xfId="13954" xr:uid="{00000000-0005-0000-0000-0000A8350000}"/>
    <cellStyle name="Calculation 7 13 2 2" xfId="13955" xr:uid="{00000000-0005-0000-0000-0000A9350000}"/>
    <cellStyle name="Calculation 7 13 2 3" xfId="13956" xr:uid="{00000000-0005-0000-0000-0000AA350000}"/>
    <cellStyle name="Calculation 7 13 3" xfId="13957" xr:uid="{00000000-0005-0000-0000-0000AB350000}"/>
    <cellStyle name="Calculation 7 13 3 2" xfId="13958" xr:uid="{00000000-0005-0000-0000-0000AC350000}"/>
    <cellStyle name="Calculation 7 13 4" xfId="13959" xr:uid="{00000000-0005-0000-0000-0000AD350000}"/>
    <cellStyle name="Calculation 7 13 5" xfId="13960" xr:uid="{00000000-0005-0000-0000-0000AE350000}"/>
    <cellStyle name="Calculation 7 14" xfId="13961" xr:uid="{00000000-0005-0000-0000-0000AF350000}"/>
    <cellStyle name="Calculation 7 14 2" xfId="13962" xr:uid="{00000000-0005-0000-0000-0000B0350000}"/>
    <cellStyle name="Calculation 7 14 2 2" xfId="13963" xr:uid="{00000000-0005-0000-0000-0000B1350000}"/>
    <cellStyle name="Calculation 7 14 2 3" xfId="13964" xr:uid="{00000000-0005-0000-0000-0000B2350000}"/>
    <cellStyle name="Calculation 7 14 3" xfId="13965" xr:uid="{00000000-0005-0000-0000-0000B3350000}"/>
    <cellStyle name="Calculation 7 14 3 2" xfId="13966" xr:uid="{00000000-0005-0000-0000-0000B4350000}"/>
    <cellStyle name="Calculation 7 14 4" xfId="13967" xr:uid="{00000000-0005-0000-0000-0000B5350000}"/>
    <cellStyle name="Calculation 7 14 5" xfId="13968" xr:uid="{00000000-0005-0000-0000-0000B6350000}"/>
    <cellStyle name="Calculation 7 15" xfId="13969" xr:uid="{00000000-0005-0000-0000-0000B7350000}"/>
    <cellStyle name="Calculation 7 15 2" xfId="13970" xr:uid="{00000000-0005-0000-0000-0000B8350000}"/>
    <cellStyle name="Calculation 7 15 2 2" xfId="13971" xr:uid="{00000000-0005-0000-0000-0000B9350000}"/>
    <cellStyle name="Calculation 7 15 2 3" xfId="13972" xr:uid="{00000000-0005-0000-0000-0000BA350000}"/>
    <cellStyle name="Calculation 7 15 3" xfId="13973" xr:uid="{00000000-0005-0000-0000-0000BB350000}"/>
    <cellStyle name="Calculation 7 15 3 2" xfId="13974" xr:uid="{00000000-0005-0000-0000-0000BC350000}"/>
    <cellStyle name="Calculation 7 15 4" xfId="13975" xr:uid="{00000000-0005-0000-0000-0000BD350000}"/>
    <cellStyle name="Calculation 7 15 5" xfId="13976" xr:uid="{00000000-0005-0000-0000-0000BE350000}"/>
    <cellStyle name="Calculation 7 16" xfId="13977" xr:uid="{00000000-0005-0000-0000-0000BF350000}"/>
    <cellStyle name="Calculation 7 16 2" xfId="13978" xr:uid="{00000000-0005-0000-0000-0000C0350000}"/>
    <cellStyle name="Calculation 7 16 2 2" xfId="13979" xr:uid="{00000000-0005-0000-0000-0000C1350000}"/>
    <cellStyle name="Calculation 7 16 2 3" xfId="13980" xr:uid="{00000000-0005-0000-0000-0000C2350000}"/>
    <cellStyle name="Calculation 7 16 3" xfId="13981" xr:uid="{00000000-0005-0000-0000-0000C3350000}"/>
    <cellStyle name="Calculation 7 16 3 2" xfId="13982" xr:uid="{00000000-0005-0000-0000-0000C4350000}"/>
    <cellStyle name="Calculation 7 16 4" xfId="13983" xr:uid="{00000000-0005-0000-0000-0000C5350000}"/>
    <cellStyle name="Calculation 7 16 5" xfId="13984" xr:uid="{00000000-0005-0000-0000-0000C6350000}"/>
    <cellStyle name="Calculation 7 17" xfId="13985" xr:uid="{00000000-0005-0000-0000-0000C7350000}"/>
    <cellStyle name="Calculation 7 17 2" xfId="13986" xr:uid="{00000000-0005-0000-0000-0000C8350000}"/>
    <cellStyle name="Calculation 7 17 2 2" xfId="13987" xr:uid="{00000000-0005-0000-0000-0000C9350000}"/>
    <cellStyle name="Calculation 7 17 2 3" xfId="13988" xr:uid="{00000000-0005-0000-0000-0000CA350000}"/>
    <cellStyle name="Calculation 7 17 3" xfId="13989" xr:uid="{00000000-0005-0000-0000-0000CB350000}"/>
    <cellStyle name="Calculation 7 17 3 2" xfId="13990" xr:uid="{00000000-0005-0000-0000-0000CC350000}"/>
    <cellStyle name="Calculation 7 17 4" xfId="13991" xr:uid="{00000000-0005-0000-0000-0000CD350000}"/>
    <cellStyle name="Calculation 7 17 5" xfId="13992" xr:uid="{00000000-0005-0000-0000-0000CE350000}"/>
    <cellStyle name="Calculation 7 18" xfId="13993" xr:uid="{00000000-0005-0000-0000-0000CF350000}"/>
    <cellStyle name="Calculation 7 18 2" xfId="13994" xr:uid="{00000000-0005-0000-0000-0000D0350000}"/>
    <cellStyle name="Calculation 7 18 2 2" xfId="13995" xr:uid="{00000000-0005-0000-0000-0000D1350000}"/>
    <cellStyle name="Calculation 7 18 2 3" xfId="13996" xr:uid="{00000000-0005-0000-0000-0000D2350000}"/>
    <cellStyle name="Calculation 7 18 3" xfId="13997" xr:uid="{00000000-0005-0000-0000-0000D3350000}"/>
    <cellStyle name="Calculation 7 18 3 2" xfId="13998" xr:uid="{00000000-0005-0000-0000-0000D4350000}"/>
    <cellStyle name="Calculation 7 18 4" xfId="13999" xr:uid="{00000000-0005-0000-0000-0000D5350000}"/>
    <cellStyle name="Calculation 7 18 5" xfId="14000" xr:uid="{00000000-0005-0000-0000-0000D6350000}"/>
    <cellStyle name="Calculation 7 19" xfId="14001" xr:uid="{00000000-0005-0000-0000-0000D7350000}"/>
    <cellStyle name="Calculation 7 19 2" xfId="14002" xr:uid="{00000000-0005-0000-0000-0000D8350000}"/>
    <cellStyle name="Calculation 7 19 2 2" xfId="14003" xr:uid="{00000000-0005-0000-0000-0000D9350000}"/>
    <cellStyle name="Calculation 7 19 2 3" xfId="14004" xr:uid="{00000000-0005-0000-0000-0000DA350000}"/>
    <cellStyle name="Calculation 7 19 3" xfId="14005" xr:uid="{00000000-0005-0000-0000-0000DB350000}"/>
    <cellStyle name="Calculation 7 19 3 2" xfId="14006" xr:uid="{00000000-0005-0000-0000-0000DC350000}"/>
    <cellStyle name="Calculation 7 19 4" xfId="14007" xr:uid="{00000000-0005-0000-0000-0000DD350000}"/>
    <cellStyle name="Calculation 7 19 5" xfId="14008" xr:uid="{00000000-0005-0000-0000-0000DE350000}"/>
    <cellStyle name="Calculation 7 2" xfId="14009" xr:uid="{00000000-0005-0000-0000-0000DF350000}"/>
    <cellStyle name="Calculation 7 2 10" xfId="14010" xr:uid="{00000000-0005-0000-0000-0000E0350000}"/>
    <cellStyle name="Calculation 7 2 10 2" xfId="14011" xr:uid="{00000000-0005-0000-0000-0000E1350000}"/>
    <cellStyle name="Calculation 7 2 10 2 2" xfId="14012" xr:uid="{00000000-0005-0000-0000-0000E2350000}"/>
    <cellStyle name="Calculation 7 2 10 2 3" xfId="14013" xr:uid="{00000000-0005-0000-0000-0000E3350000}"/>
    <cellStyle name="Calculation 7 2 10 3" xfId="14014" xr:uid="{00000000-0005-0000-0000-0000E4350000}"/>
    <cellStyle name="Calculation 7 2 10 3 2" xfId="14015" xr:uid="{00000000-0005-0000-0000-0000E5350000}"/>
    <cellStyle name="Calculation 7 2 10 4" xfId="14016" xr:uid="{00000000-0005-0000-0000-0000E6350000}"/>
    <cellStyle name="Calculation 7 2 10 5" xfId="14017" xr:uid="{00000000-0005-0000-0000-0000E7350000}"/>
    <cellStyle name="Calculation 7 2 11" xfId="14018" xr:uid="{00000000-0005-0000-0000-0000E8350000}"/>
    <cellStyle name="Calculation 7 2 11 2" xfId="14019" xr:uid="{00000000-0005-0000-0000-0000E9350000}"/>
    <cellStyle name="Calculation 7 2 11 2 2" xfId="14020" xr:uid="{00000000-0005-0000-0000-0000EA350000}"/>
    <cellStyle name="Calculation 7 2 11 2 3" xfId="14021" xr:uid="{00000000-0005-0000-0000-0000EB350000}"/>
    <cellStyle name="Calculation 7 2 11 3" xfId="14022" xr:uid="{00000000-0005-0000-0000-0000EC350000}"/>
    <cellStyle name="Calculation 7 2 11 3 2" xfId="14023" xr:uid="{00000000-0005-0000-0000-0000ED350000}"/>
    <cellStyle name="Calculation 7 2 11 4" xfId="14024" xr:uid="{00000000-0005-0000-0000-0000EE350000}"/>
    <cellStyle name="Calculation 7 2 11 5" xfId="14025" xr:uid="{00000000-0005-0000-0000-0000EF350000}"/>
    <cellStyle name="Calculation 7 2 12" xfId="14026" xr:uid="{00000000-0005-0000-0000-0000F0350000}"/>
    <cellStyle name="Calculation 7 2 12 2" xfId="14027" xr:uid="{00000000-0005-0000-0000-0000F1350000}"/>
    <cellStyle name="Calculation 7 2 12 2 2" xfId="14028" xr:uid="{00000000-0005-0000-0000-0000F2350000}"/>
    <cellStyle name="Calculation 7 2 12 2 3" xfId="14029" xr:uid="{00000000-0005-0000-0000-0000F3350000}"/>
    <cellStyle name="Calculation 7 2 12 3" xfId="14030" xr:uid="{00000000-0005-0000-0000-0000F4350000}"/>
    <cellStyle name="Calculation 7 2 12 3 2" xfId="14031" xr:uid="{00000000-0005-0000-0000-0000F5350000}"/>
    <cellStyle name="Calculation 7 2 12 4" xfId="14032" xr:uid="{00000000-0005-0000-0000-0000F6350000}"/>
    <cellStyle name="Calculation 7 2 12 5" xfId="14033" xr:uid="{00000000-0005-0000-0000-0000F7350000}"/>
    <cellStyle name="Calculation 7 2 13" xfId="14034" xr:uid="{00000000-0005-0000-0000-0000F8350000}"/>
    <cellStyle name="Calculation 7 2 13 2" xfId="14035" xr:uid="{00000000-0005-0000-0000-0000F9350000}"/>
    <cellStyle name="Calculation 7 2 13 2 2" xfId="14036" xr:uid="{00000000-0005-0000-0000-0000FA350000}"/>
    <cellStyle name="Calculation 7 2 13 2 3" xfId="14037" xr:uid="{00000000-0005-0000-0000-0000FB350000}"/>
    <cellStyle name="Calculation 7 2 13 3" xfId="14038" xr:uid="{00000000-0005-0000-0000-0000FC350000}"/>
    <cellStyle name="Calculation 7 2 13 3 2" xfId="14039" xr:uid="{00000000-0005-0000-0000-0000FD350000}"/>
    <cellStyle name="Calculation 7 2 13 4" xfId="14040" xr:uid="{00000000-0005-0000-0000-0000FE350000}"/>
    <cellStyle name="Calculation 7 2 13 5" xfId="14041" xr:uid="{00000000-0005-0000-0000-0000FF350000}"/>
    <cellStyle name="Calculation 7 2 14" xfId="14042" xr:uid="{00000000-0005-0000-0000-000000360000}"/>
    <cellStyle name="Calculation 7 2 14 2" xfId="14043" xr:uid="{00000000-0005-0000-0000-000001360000}"/>
    <cellStyle name="Calculation 7 2 14 2 2" xfId="14044" xr:uid="{00000000-0005-0000-0000-000002360000}"/>
    <cellStyle name="Calculation 7 2 14 2 3" xfId="14045" xr:uid="{00000000-0005-0000-0000-000003360000}"/>
    <cellStyle name="Calculation 7 2 14 3" xfId="14046" xr:uid="{00000000-0005-0000-0000-000004360000}"/>
    <cellStyle name="Calculation 7 2 14 3 2" xfId="14047" xr:uid="{00000000-0005-0000-0000-000005360000}"/>
    <cellStyle name="Calculation 7 2 14 4" xfId="14048" xr:uid="{00000000-0005-0000-0000-000006360000}"/>
    <cellStyle name="Calculation 7 2 14 5" xfId="14049" xr:uid="{00000000-0005-0000-0000-000007360000}"/>
    <cellStyle name="Calculation 7 2 15" xfId="14050" xr:uid="{00000000-0005-0000-0000-000008360000}"/>
    <cellStyle name="Calculation 7 2 15 2" xfId="14051" xr:uid="{00000000-0005-0000-0000-000009360000}"/>
    <cellStyle name="Calculation 7 2 15 2 2" xfId="14052" xr:uid="{00000000-0005-0000-0000-00000A360000}"/>
    <cellStyle name="Calculation 7 2 15 2 3" xfId="14053" xr:uid="{00000000-0005-0000-0000-00000B360000}"/>
    <cellStyle name="Calculation 7 2 15 3" xfId="14054" xr:uid="{00000000-0005-0000-0000-00000C360000}"/>
    <cellStyle name="Calculation 7 2 15 3 2" xfId="14055" xr:uid="{00000000-0005-0000-0000-00000D360000}"/>
    <cellStyle name="Calculation 7 2 15 4" xfId="14056" xr:uid="{00000000-0005-0000-0000-00000E360000}"/>
    <cellStyle name="Calculation 7 2 15 5" xfId="14057" xr:uid="{00000000-0005-0000-0000-00000F360000}"/>
    <cellStyle name="Calculation 7 2 16" xfId="14058" xr:uid="{00000000-0005-0000-0000-000010360000}"/>
    <cellStyle name="Calculation 7 2 16 2" xfId="14059" xr:uid="{00000000-0005-0000-0000-000011360000}"/>
    <cellStyle name="Calculation 7 2 16 2 2" xfId="14060" xr:uid="{00000000-0005-0000-0000-000012360000}"/>
    <cellStyle name="Calculation 7 2 16 2 3" xfId="14061" xr:uid="{00000000-0005-0000-0000-000013360000}"/>
    <cellStyle name="Calculation 7 2 16 3" xfId="14062" xr:uid="{00000000-0005-0000-0000-000014360000}"/>
    <cellStyle name="Calculation 7 2 16 3 2" xfId="14063" xr:uid="{00000000-0005-0000-0000-000015360000}"/>
    <cellStyle name="Calculation 7 2 16 4" xfId="14064" xr:uid="{00000000-0005-0000-0000-000016360000}"/>
    <cellStyle name="Calculation 7 2 16 5" xfId="14065" xr:uid="{00000000-0005-0000-0000-000017360000}"/>
    <cellStyle name="Calculation 7 2 17" xfId="14066" xr:uid="{00000000-0005-0000-0000-000018360000}"/>
    <cellStyle name="Calculation 7 2 17 2" xfId="14067" xr:uid="{00000000-0005-0000-0000-000019360000}"/>
    <cellStyle name="Calculation 7 2 17 2 2" xfId="14068" xr:uid="{00000000-0005-0000-0000-00001A360000}"/>
    <cellStyle name="Calculation 7 2 17 2 3" xfId="14069" xr:uid="{00000000-0005-0000-0000-00001B360000}"/>
    <cellStyle name="Calculation 7 2 17 3" xfId="14070" xr:uid="{00000000-0005-0000-0000-00001C360000}"/>
    <cellStyle name="Calculation 7 2 17 3 2" xfId="14071" xr:uid="{00000000-0005-0000-0000-00001D360000}"/>
    <cellStyle name="Calculation 7 2 17 4" xfId="14072" xr:uid="{00000000-0005-0000-0000-00001E360000}"/>
    <cellStyle name="Calculation 7 2 17 5" xfId="14073" xr:uid="{00000000-0005-0000-0000-00001F360000}"/>
    <cellStyle name="Calculation 7 2 18" xfId="14074" xr:uid="{00000000-0005-0000-0000-000020360000}"/>
    <cellStyle name="Calculation 7 2 18 2" xfId="14075" xr:uid="{00000000-0005-0000-0000-000021360000}"/>
    <cellStyle name="Calculation 7 2 18 2 2" xfId="14076" xr:uid="{00000000-0005-0000-0000-000022360000}"/>
    <cellStyle name="Calculation 7 2 18 2 3" xfId="14077" xr:uid="{00000000-0005-0000-0000-000023360000}"/>
    <cellStyle name="Calculation 7 2 18 3" xfId="14078" xr:uid="{00000000-0005-0000-0000-000024360000}"/>
    <cellStyle name="Calculation 7 2 18 3 2" xfId="14079" xr:uid="{00000000-0005-0000-0000-000025360000}"/>
    <cellStyle name="Calculation 7 2 18 4" xfId="14080" xr:uid="{00000000-0005-0000-0000-000026360000}"/>
    <cellStyle name="Calculation 7 2 18 5" xfId="14081" xr:uid="{00000000-0005-0000-0000-000027360000}"/>
    <cellStyle name="Calculation 7 2 19" xfId="14082" xr:uid="{00000000-0005-0000-0000-000028360000}"/>
    <cellStyle name="Calculation 7 2 19 2" xfId="14083" xr:uid="{00000000-0005-0000-0000-000029360000}"/>
    <cellStyle name="Calculation 7 2 19 2 2" xfId="14084" xr:uid="{00000000-0005-0000-0000-00002A360000}"/>
    <cellStyle name="Calculation 7 2 19 2 3" xfId="14085" xr:uid="{00000000-0005-0000-0000-00002B360000}"/>
    <cellStyle name="Calculation 7 2 19 3" xfId="14086" xr:uid="{00000000-0005-0000-0000-00002C360000}"/>
    <cellStyle name="Calculation 7 2 19 3 2" xfId="14087" xr:uid="{00000000-0005-0000-0000-00002D360000}"/>
    <cellStyle name="Calculation 7 2 19 4" xfId="14088" xr:uid="{00000000-0005-0000-0000-00002E360000}"/>
    <cellStyle name="Calculation 7 2 19 5" xfId="14089" xr:uid="{00000000-0005-0000-0000-00002F360000}"/>
    <cellStyle name="Calculation 7 2 2" xfId="14090" xr:uid="{00000000-0005-0000-0000-000030360000}"/>
    <cellStyle name="Calculation 7 2 2 2" xfId="14091" xr:uid="{00000000-0005-0000-0000-000031360000}"/>
    <cellStyle name="Calculation 7 2 2 2 2" xfId="14092" xr:uid="{00000000-0005-0000-0000-000032360000}"/>
    <cellStyle name="Calculation 7 2 2 2 3" xfId="14093" xr:uid="{00000000-0005-0000-0000-000033360000}"/>
    <cellStyle name="Calculation 7 2 2 3" xfId="14094" xr:uid="{00000000-0005-0000-0000-000034360000}"/>
    <cellStyle name="Calculation 7 2 2 3 2" xfId="14095" xr:uid="{00000000-0005-0000-0000-000035360000}"/>
    <cellStyle name="Calculation 7 2 2 4" xfId="14096" xr:uid="{00000000-0005-0000-0000-000036360000}"/>
    <cellStyle name="Calculation 7 2 2 5" xfId="14097" xr:uid="{00000000-0005-0000-0000-000037360000}"/>
    <cellStyle name="Calculation 7 2 20" xfId="14098" xr:uid="{00000000-0005-0000-0000-000038360000}"/>
    <cellStyle name="Calculation 7 2 20 2" xfId="14099" xr:uid="{00000000-0005-0000-0000-000039360000}"/>
    <cellStyle name="Calculation 7 2 20 2 2" xfId="14100" xr:uid="{00000000-0005-0000-0000-00003A360000}"/>
    <cellStyle name="Calculation 7 2 20 2 3" xfId="14101" xr:uid="{00000000-0005-0000-0000-00003B360000}"/>
    <cellStyle name="Calculation 7 2 20 3" xfId="14102" xr:uid="{00000000-0005-0000-0000-00003C360000}"/>
    <cellStyle name="Calculation 7 2 20 4" xfId="14103" xr:uid="{00000000-0005-0000-0000-00003D360000}"/>
    <cellStyle name="Calculation 7 2 20 5" xfId="14104" xr:uid="{00000000-0005-0000-0000-00003E360000}"/>
    <cellStyle name="Calculation 7 2 21" xfId="14105" xr:uid="{00000000-0005-0000-0000-00003F360000}"/>
    <cellStyle name="Calculation 7 2 21 2" xfId="14106" xr:uid="{00000000-0005-0000-0000-000040360000}"/>
    <cellStyle name="Calculation 7 2 22" xfId="14107" xr:uid="{00000000-0005-0000-0000-000041360000}"/>
    <cellStyle name="Calculation 7 2 22 2" xfId="14108" xr:uid="{00000000-0005-0000-0000-000042360000}"/>
    <cellStyle name="Calculation 7 2 3" xfId="14109" xr:uid="{00000000-0005-0000-0000-000043360000}"/>
    <cellStyle name="Calculation 7 2 3 2" xfId="14110" xr:uid="{00000000-0005-0000-0000-000044360000}"/>
    <cellStyle name="Calculation 7 2 3 2 2" xfId="14111" xr:uid="{00000000-0005-0000-0000-000045360000}"/>
    <cellStyle name="Calculation 7 2 3 2 3" xfId="14112" xr:uid="{00000000-0005-0000-0000-000046360000}"/>
    <cellStyle name="Calculation 7 2 3 3" xfId="14113" xr:uid="{00000000-0005-0000-0000-000047360000}"/>
    <cellStyle name="Calculation 7 2 3 3 2" xfId="14114" xr:uid="{00000000-0005-0000-0000-000048360000}"/>
    <cellStyle name="Calculation 7 2 3 4" xfId="14115" xr:uid="{00000000-0005-0000-0000-000049360000}"/>
    <cellStyle name="Calculation 7 2 3 5" xfId="14116" xr:uid="{00000000-0005-0000-0000-00004A360000}"/>
    <cellStyle name="Calculation 7 2 4" xfId="14117" xr:uid="{00000000-0005-0000-0000-00004B360000}"/>
    <cellStyle name="Calculation 7 2 4 2" xfId="14118" xr:uid="{00000000-0005-0000-0000-00004C360000}"/>
    <cellStyle name="Calculation 7 2 4 2 2" xfId="14119" xr:uid="{00000000-0005-0000-0000-00004D360000}"/>
    <cellStyle name="Calculation 7 2 4 2 3" xfId="14120" xr:uid="{00000000-0005-0000-0000-00004E360000}"/>
    <cellStyle name="Calculation 7 2 4 3" xfId="14121" xr:uid="{00000000-0005-0000-0000-00004F360000}"/>
    <cellStyle name="Calculation 7 2 4 3 2" xfId="14122" xr:uid="{00000000-0005-0000-0000-000050360000}"/>
    <cellStyle name="Calculation 7 2 4 4" xfId="14123" xr:uid="{00000000-0005-0000-0000-000051360000}"/>
    <cellStyle name="Calculation 7 2 4 5" xfId="14124" xr:uid="{00000000-0005-0000-0000-000052360000}"/>
    <cellStyle name="Calculation 7 2 5" xfId="14125" xr:uid="{00000000-0005-0000-0000-000053360000}"/>
    <cellStyle name="Calculation 7 2 5 2" xfId="14126" xr:uid="{00000000-0005-0000-0000-000054360000}"/>
    <cellStyle name="Calculation 7 2 5 2 2" xfId="14127" xr:uid="{00000000-0005-0000-0000-000055360000}"/>
    <cellStyle name="Calculation 7 2 5 2 3" xfId="14128" xr:uid="{00000000-0005-0000-0000-000056360000}"/>
    <cellStyle name="Calculation 7 2 5 3" xfId="14129" xr:uid="{00000000-0005-0000-0000-000057360000}"/>
    <cellStyle name="Calculation 7 2 5 3 2" xfId="14130" xr:uid="{00000000-0005-0000-0000-000058360000}"/>
    <cellStyle name="Calculation 7 2 5 4" xfId="14131" xr:uid="{00000000-0005-0000-0000-000059360000}"/>
    <cellStyle name="Calculation 7 2 5 5" xfId="14132" xr:uid="{00000000-0005-0000-0000-00005A360000}"/>
    <cellStyle name="Calculation 7 2 6" xfId="14133" xr:uid="{00000000-0005-0000-0000-00005B360000}"/>
    <cellStyle name="Calculation 7 2 6 2" xfId="14134" xr:uid="{00000000-0005-0000-0000-00005C360000}"/>
    <cellStyle name="Calculation 7 2 6 2 2" xfId="14135" xr:uid="{00000000-0005-0000-0000-00005D360000}"/>
    <cellStyle name="Calculation 7 2 6 2 3" xfId="14136" xr:uid="{00000000-0005-0000-0000-00005E360000}"/>
    <cellStyle name="Calculation 7 2 6 3" xfId="14137" xr:uid="{00000000-0005-0000-0000-00005F360000}"/>
    <cellStyle name="Calculation 7 2 6 3 2" xfId="14138" xr:uid="{00000000-0005-0000-0000-000060360000}"/>
    <cellStyle name="Calculation 7 2 6 4" xfId="14139" xr:uid="{00000000-0005-0000-0000-000061360000}"/>
    <cellStyle name="Calculation 7 2 6 5" xfId="14140" xr:uid="{00000000-0005-0000-0000-000062360000}"/>
    <cellStyle name="Calculation 7 2 7" xfId="14141" xr:uid="{00000000-0005-0000-0000-000063360000}"/>
    <cellStyle name="Calculation 7 2 7 2" xfId="14142" xr:uid="{00000000-0005-0000-0000-000064360000}"/>
    <cellStyle name="Calculation 7 2 7 2 2" xfId="14143" xr:uid="{00000000-0005-0000-0000-000065360000}"/>
    <cellStyle name="Calculation 7 2 7 2 3" xfId="14144" xr:uid="{00000000-0005-0000-0000-000066360000}"/>
    <cellStyle name="Calculation 7 2 7 3" xfId="14145" xr:uid="{00000000-0005-0000-0000-000067360000}"/>
    <cellStyle name="Calculation 7 2 7 3 2" xfId="14146" xr:uid="{00000000-0005-0000-0000-000068360000}"/>
    <cellStyle name="Calculation 7 2 7 4" xfId="14147" xr:uid="{00000000-0005-0000-0000-000069360000}"/>
    <cellStyle name="Calculation 7 2 7 5" xfId="14148" xr:uid="{00000000-0005-0000-0000-00006A360000}"/>
    <cellStyle name="Calculation 7 2 8" xfId="14149" xr:uid="{00000000-0005-0000-0000-00006B360000}"/>
    <cellStyle name="Calculation 7 2 8 2" xfId="14150" xr:uid="{00000000-0005-0000-0000-00006C360000}"/>
    <cellStyle name="Calculation 7 2 8 2 2" xfId="14151" xr:uid="{00000000-0005-0000-0000-00006D360000}"/>
    <cellStyle name="Calculation 7 2 8 2 3" xfId="14152" xr:uid="{00000000-0005-0000-0000-00006E360000}"/>
    <cellStyle name="Calculation 7 2 8 3" xfId="14153" xr:uid="{00000000-0005-0000-0000-00006F360000}"/>
    <cellStyle name="Calculation 7 2 8 3 2" xfId="14154" xr:uid="{00000000-0005-0000-0000-000070360000}"/>
    <cellStyle name="Calculation 7 2 8 4" xfId="14155" xr:uid="{00000000-0005-0000-0000-000071360000}"/>
    <cellStyle name="Calculation 7 2 8 5" xfId="14156" xr:uid="{00000000-0005-0000-0000-000072360000}"/>
    <cellStyle name="Calculation 7 2 9" xfId="14157" xr:uid="{00000000-0005-0000-0000-000073360000}"/>
    <cellStyle name="Calculation 7 2 9 2" xfId="14158" xr:uid="{00000000-0005-0000-0000-000074360000}"/>
    <cellStyle name="Calculation 7 2 9 2 2" xfId="14159" xr:uid="{00000000-0005-0000-0000-000075360000}"/>
    <cellStyle name="Calculation 7 2 9 2 3" xfId="14160" xr:uid="{00000000-0005-0000-0000-000076360000}"/>
    <cellStyle name="Calculation 7 2 9 3" xfId="14161" xr:uid="{00000000-0005-0000-0000-000077360000}"/>
    <cellStyle name="Calculation 7 2 9 3 2" xfId="14162" xr:uid="{00000000-0005-0000-0000-000078360000}"/>
    <cellStyle name="Calculation 7 2 9 4" xfId="14163" xr:uid="{00000000-0005-0000-0000-000079360000}"/>
    <cellStyle name="Calculation 7 2 9 5" xfId="14164" xr:uid="{00000000-0005-0000-0000-00007A360000}"/>
    <cellStyle name="Calculation 7 20" xfId="14165" xr:uid="{00000000-0005-0000-0000-00007B360000}"/>
    <cellStyle name="Calculation 7 20 2" xfId="14166" xr:uid="{00000000-0005-0000-0000-00007C360000}"/>
    <cellStyle name="Calculation 7 20 2 2" xfId="14167" xr:uid="{00000000-0005-0000-0000-00007D360000}"/>
    <cellStyle name="Calculation 7 20 2 3" xfId="14168" xr:uid="{00000000-0005-0000-0000-00007E360000}"/>
    <cellStyle name="Calculation 7 20 3" xfId="14169" xr:uid="{00000000-0005-0000-0000-00007F360000}"/>
    <cellStyle name="Calculation 7 20 3 2" xfId="14170" xr:uid="{00000000-0005-0000-0000-000080360000}"/>
    <cellStyle name="Calculation 7 20 4" xfId="14171" xr:uid="{00000000-0005-0000-0000-000081360000}"/>
    <cellStyle name="Calculation 7 20 5" xfId="14172" xr:uid="{00000000-0005-0000-0000-000082360000}"/>
    <cellStyle name="Calculation 7 21" xfId="14173" xr:uid="{00000000-0005-0000-0000-000083360000}"/>
    <cellStyle name="Calculation 7 21 2" xfId="14174" xr:uid="{00000000-0005-0000-0000-000084360000}"/>
    <cellStyle name="Calculation 7 21 2 2" xfId="14175" xr:uid="{00000000-0005-0000-0000-000085360000}"/>
    <cellStyle name="Calculation 7 21 2 3" xfId="14176" xr:uid="{00000000-0005-0000-0000-000086360000}"/>
    <cellStyle name="Calculation 7 21 3" xfId="14177" xr:uid="{00000000-0005-0000-0000-000087360000}"/>
    <cellStyle name="Calculation 7 21 3 2" xfId="14178" xr:uid="{00000000-0005-0000-0000-000088360000}"/>
    <cellStyle name="Calculation 7 21 4" xfId="14179" xr:uid="{00000000-0005-0000-0000-000089360000}"/>
    <cellStyle name="Calculation 7 21 5" xfId="14180" xr:uid="{00000000-0005-0000-0000-00008A360000}"/>
    <cellStyle name="Calculation 7 22" xfId="14181" xr:uid="{00000000-0005-0000-0000-00008B360000}"/>
    <cellStyle name="Calculation 7 22 2" xfId="14182" xr:uid="{00000000-0005-0000-0000-00008C360000}"/>
    <cellStyle name="Calculation 7 22 2 2" xfId="14183" xr:uid="{00000000-0005-0000-0000-00008D360000}"/>
    <cellStyle name="Calculation 7 22 2 3" xfId="14184" xr:uid="{00000000-0005-0000-0000-00008E360000}"/>
    <cellStyle name="Calculation 7 22 3" xfId="14185" xr:uid="{00000000-0005-0000-0000-00008F360000}"/>
    <cellStyle name="Calculation 7 22 3 2" xfId="14186" xr:uid="{00000000-0005-0000-0000-000090360000}"/>
    <cellStyle name="Calculation 7 22 4" xfId="14187" xr:uid="{00000000-0005-0000-0000-000091360000}"/>
    <cellStyle name="Calculation 7 22 5" xfId="14188" xr:uid="{00000000-0005-0000-0000-000092360000}"/>
    <cellStyle name="Calculation 7 23" xfId="14189" xr:uid="{00000000-0005-0000-0000-000093360000}"/>
    <cellStyle name="Calculation 7 23 2" xfId="14190" xr:uid="{00000000-0005-0000-0000-000094360000}"/>
    <cellStyle name="Calculation 7 23 2 2" xfId="14191" xr:uid="{00000000-0005-0000-0000-000095360000}"/>
    <cellStyle name="Calculation 7 23 2 3" xfId="14192" xr:uid="{00000000-0005-0000-0000-000096360000}"/>
    <cellStyle name="Calculation 7 23 3" xfId="14193" xr:uid="{00000000-0005-0000-0000-000097360000}"/>
    <cellStyle name="Calculation 7 23 3 2" xfId="14194" xr:uid="{00000000-0005-0000-0000-000098360000}"/>
    <cellStyle name="Calculation 7 23 4" xfId="14195" xr:uid="{00000000-0005-0000-0000-000099360000}"/>
    <cellStyle name="Calculation 7 23 5" xfId="14196" xr:uid="{00000000-0005-0000-0000-00009A360000}"/>
    <cellStyle name="Calculation 7 24" xfId="14197" xr:uid="{00000000-0005-0000-0000-00009B360000}"/>
    <cellStyle name="Calculation 7 24 2" xfId="14198" xr:uid="{00000000-0005-0000-0000-00009C360000}"/>
    <cellStyle name="Calculation 7 24 2 2" xfId="14199" xr:uid="{00000000-0005-0000-0000-00009D360000}"/>
    <cellStyle name="Calculation 7 24 2 3" xfId="14200" xr:uid="{00000000-0005-0000-0000-00009E360000}"/>
    <cellStyle name="Calculation 7 24 3" xfId="14201" xr:uid="{00000000-0005-0000-0000-00009F360000}"/>
    <cellStyle name="Calculation 7 24 3 2" xfId="14202" xr:uid="{00000000-0005-0000-0000-0000A0360000}"/>
    <cellStyle name="Calculation 7 24 4" xfId="14203" xr:uid="{00000000-0005-0000-0000-0000A1360000}"/>
    <cellStyle name="Calculation 7 24 5" xfId="14204" xr:uid="{00000000-0005-0000-0000-0000A2360000}"/>
    <cellStyle name="Calculation 7 25" xfId="14205" xr:uid="{00000000-0005-0000-0000-0000A3360000}"/>
    <cellStyle name="Calculation 7 25 2" xfId="14206" xr:uid="{00000000-0005-0000-0000-0000A4360000}"/>
    <cellStyle name="Calculation 7 25 2 2" xfId="14207" xr:uid="{00000000-0005-0000-0000-0000A5360000}"/>
    <cellStyle name="Calculation 7 25 2 3" xfId="14208" xr:uid="{00000000-0005-0000-0000-0000A6360000}"/>
    <cellStyle name="Calculation 7 25 3" xfId="14209" xr:uid="{00000000-0005-0000-0000-0000A7360000}"/>
    <cellStyle name="Calculation 7 25 3 2" xfId="14210" xr:uid="{00000000-0005-0000-0000-0000A8360000}"/>
    <cellStyle name="Calculation 7 25 4" xfId="14211" xr:uid="{00000000-0005-0000-0000-0000A9360000}"/>
    <cellStyle name="Calculation 7 25 5" xfId="14212" xr:uid="{00000000-0005-0000-0000-0000AA360000}"/>
    <cellStyle name="Calculation 7 26" xfId="14213" xr:uid="{00000000-0005-0000-0000-0000AB360000}"/>
    <cellStyle name="Calculation 7 26 2" xfId="14214" xr:uid="{00000000-0005-0000-0000-0000AC360000}"/>
    <cellStyle name="Calculation 7 26 2 2" xfId="14215" xr:uid="{00000000-0005-0000-0000-0000AD360000}"/>
    <cellStyle name="Calculation 7 26 2 3" xfId="14216" xr:uid="{00000000-0005-0000-0000-0000AE360000}"/>
    <cellStyle name="Calculation 7 26 3" xfId="14217" xr:uid="{00000000-0005-0000-0000-0000AF360000}"/>
    <cellStyle name="Calculation 7 26 3 2" xfId="14218" xr:uid="{00000000-0005-0000-0000-0000B0360000}"/>
    <cellStyle name="Calculation 7 26 4" xfId="14219" xr:uid="{00000000-0005-0000-0000-0000B1360000}"/>
    <cellStyle name="Calculation 7 26 5" xfId="14220" xr:uid="{00000000-0005-0000-0000-0000B2360000}"/>
    <cellStyle name="Calculation 7 27" xfId="14221" xr:uid="{00000000-0005-0000-0000-0000B3360000}"/>
    <cellStyle name="Calculation 7 27 2" xfId="14222" xr:uid="{00000000-0005-0000-0000-0000B4360000}"/>
    <cellStyle name="Calculation 7 27 2 2" xfId="14223" xr:uid="{00000000-0005-0000-0000-0000B5360000}"/>
    <cellStyle name="Calculation 7 27 2 3" xfId="14224" xr:uid="{00000000-0005-0000-0000-0000B6360000}"/>
    <cellStyle name="Calculation 7 27 3" xfId="14225" xr:uid="{00000000-0005-0000-0000-0000B7360000}"/>
    <cellStyle name="Calculation 7 27 3 2" xfId="14226" xr:uid="{00000000-0005-0000-0000-0000B8360000}"/>
    <cellStyle name="Calculation 7 27 4" xfId="14227" xr:uid="{00000000-0005-0000-0000-0000B9360000}"/>
    <cellStyle name="Calculation 7 27 5" xfId="14228" xr:uid="{00000000-0005-0000-0000-0000BA360000}"/>
    <cellStyle name="Calculation 7 28" xfId="14229" xr:uid="{00000000-0005-0000-0000-0000BB360000}"/>
    <cellStyle name="Calculation 7 28 2" xfId="14230" xr:uid="{00000000-0005-0000-0000-0000BC360000}"/>
    <cellStyle name="Calculation 7 28 2 2" xfId="14231" xr:uid="{00000000-0005-0000-0000-0000BD360000}"/>
    <cellStyle name="Calculation 7 28 2 3" xfId="14232" xr:uid="{00000000-0005-0000-0000-0000BE360000}"/>
    <cellStyle name="Calculation 7 28 3" xfId="14233" xr:uid="{00000000-0005-0000-0000-0000BF360000}"/>
    <cellStyle name="Calculation 7 28 3 2" xfId="14234" xr:uid="{00000000-0005-0000-0000-0000C0360000}"/>
    <cellStyle name="Calculation 7 28 4" xfId="14235" xr:uid="{00000000-0005-0000-0000-0000C1360000}"/>
    <cellStyle name="Calculation 7 28 5" xfId="14236" xr:uid="{00000000-0005-0000-0000-0000C2360000}"/>
    <cellStyle name="Calculation 7 29" xfId="14237" xr:uid="{00000000-0005-0000-0000-0000C3360000}"/>
    <cellStyle name="Calculation 7 29 2" xfId="14238" xr:uid="{00000000-0005-0000-0000-0000C4360000}"/>
    <cellStyle name="Calculation 7 29 2 2" xfId="14239" xr:uid="{00000000-0005-0000-0000-0000C5360000}"/>
    <cellStyle name="Calculation 7 29 2 3" xfId="14240" xr:uid="{00000000-0005-0000-0000-0000C6360000}"/>
    <cellStyle name="Calculation 7 29 3" xfId="14241" xr:uid="{00000000-0005-0000-0000-0000C7360000}"/>
    <cellStyle name="Calculation 7 29 3 2" xfId="14242" xr:uid="{00000000-0005-0000-0000-0000C8360000}"/>
    <cellStyle name="Calculation 7 29 4" xfId="14243" xr:uid="{00000000-0005-0000-0000-0000C9360000}"/>
    <cellStyle name="Calculation 7 29 5" xfId="14244" xr:uid="{00000000-0005-0000-0000-0000CA360000}"/>
    <cellStyle name="Calculation 7 3" xfId="14245" xr:uid="{00000000-0005-0000-0000-0000CB360000}"/>
    <cellStyle name="Calculation 7 3 10" xfId="14246" xr:uid="{00000000-0005-0000-0000-0000CC360000}"/>
    <cellStyle name="Calculation 7 3 10 2" xfId="14247" xr:uid="{00000000-0005-0000-0000-0000CD360000}"/>
    <cellStyle name="Calculation 7 3 10 2 2" xfId="14248" xr:uid="{00000000-0005-0000-0000-0000CE360000}"/>
    <cellStyle name="Calculation 7 3 10 2 3" xfId="14249" xr:uid="{00000000-0005-0000-0000-0000CF360000}"/>
    <cellStyle name="Calculation 7 3 10 3" xfId="14250" xr:uid="{00000000-0005-0000-0000-0000D0360000}"/>
    <cellStyle name="Calculation 7 3 10 3 2" xfId="14251" xr:uid="{00000000-0005-0000-0000-0000D1360000}"/>
    <cellStyle name="Calculation 7 3 10 4" xfId="14252" xr:uid="{00000000-0005-0000-0000-0000D2360000}"/>
    <cellStyle name="Calculation 7 3 10 5" xfId="14253" xr:uid="{00000000-0005-0000-0000-0000D3360000}"/>
    <cellStyle name="Calculation 7 3 11" xfId="14254" xr:uid="{00000000-0005-0000-0000-0000D4360000}"/>
    <cellStyle name="Calculation 7 3 11 2" xfId="14255" xr:uid="{00000000-0005-0000-0000-0000D5360000}"/>
    <cellStyle name="Calculation 7 3 11 2 2" xfId="14256" xr:uid="{00000000-0005-0000-0000-0000D6360000}"/>
    <cellStyle name="Calculation 7 3 11 2 3" xfId="14257" xr:uid="{00000000-0005-0000-0000-0000D7360000}"/>
    <cellStyle name="Calculation 7 3 11 3" xfId="14258" xr:uid="{00000000-0005-0000-0000-0000D8360000}"/>
    <cellStyle name="Calculation 7 3 11 3 2" xfId="14259" xr:uid="{00000000-0005-0000-0000-0000D9360000}"/>
    <cellStyle name="Calculation 7 3 11 4" xfId="14260" xr:uid="{00000000-0005-0000-0000-0000DA360000}"/>
    <cellStyle name="Calculation 7 3 11 5" xfId="14261" xr:uid="{00000000-0005-0000-0000-0000DB360000}"/>
    <cellStyle name="Calculation 7 3 12" xfId="14262" xr:uid="{00000000-0005-0000-0000-0000DC360000}"/>
    <cellStyle name="Calculation 7 3 12 2" xfId="14263" xr:uid="{00000000-0005-0000-0000-0000DD360000}"/>
    <cellStyle name="Calculation 7 3 12 2 2" xfId="14264" xr:uid="{00000000-0005-0000-0000-0000DE360000}"/>
    <cellStyle name="Calculation 7 3 12 2 3" xfId="14265" xr:uid="{00000000-0005-0000-0000-0000DF360000}"/>
    <cellStyle name="Calculation 7 3 12 3" xfId="14266" xr:uid="{00000000-0005-0000-0000-0000E0360000}"/>
    <cellStyle name="Calculation 7 3 12 3 2" xfId="14267" xr:uid="{00000000-0005-0000-0000-0000E1360000}"/>
    <cellStyle name="Calculation 7 3 12 4" xfId="14268" xr:uid="{00000000-0005-0000-0000-0000E2360000}"/>
    <cellStyle name="Calculation 7 3 12 5" xfId="14269" xr:uid="{00000000-0005-0000-0000-0000E3360000}"/>
    <cellStyle name="Calculation 7 3 13" xfId="14270" xr:uid="{00000000-0005-0000-0000-0000E4360000}"/>
    <cellStyle name="Calculation 7 3 13 2" xfId="14271" xr:uid="{00000000-0005-0000-0000-0000E5360000}"/>
    <cellStyle name="Calculation 7 3 13 2 2" xfId="14272" xr:uid="{00000000-0005-0000-0000-0000E6360000}"/>
    <cellStyle name="Calculation 7 3 13 2 3" xfId="14273" xr:uid="{00000000-0005-0000-0000-0000E7360000}"/>
    <cellStyle name="Calculation 7 3 13 3" xfId="14274" xr:uid="{00000000-0005-0000-0000-0000E8360000}"/>
    <cellStyle name="Calculation 7 3 13 3 2" xfId="14275" xr:uid="{00000000-0005-0000-0000-0000E9360000}"/>
    <cellStyle name="Calculation 7 3 13 4" xfId="14276" xr:uid="{00000000-0005-0000-0000-0000EA360000}"/>
    <cellStyle name="Calculation 7 3 13 5" xfId="14277" xr:uid="{00000000-0005-0000-0000-0000EB360000}"/>
    <cellStyle name="Calculation 7 3 14" xfId="14278" xr:uid="{00000000-0005-0000-0000-0000EC360000}"/>
    <cellStyle name="Calculation 7 3 14 2" xfId="14279" xr:uid="{00000000-0005-0000-0000-0000ED360000}"/>
    <cellStyle name="Calculation 7 3 14 2 2" xfId="14280" xr:uid="{00000000-0005-0000-0000-0000EE360000}"/>
    <cellStyle name="Calculation 7 3 14 2 3" xfId="14281" xr:uid="{00000000-0005-0000-0000-0000EF360000}"/>
    <cellStyle name="Calculation 7 3 14 3" xfId="14282" xr:uid="{00000000-0005-0000-0000-0000F0360000}"/>
    <cellStyle name="Calculation 7 3 14 3 2" xfId="14283" xr:uid="{00000000-0005-0000-0000-0000F1360000}"/>
    <cellStyle name="Calculation 7 3 14 4" xfId="14284" xr:uid="{00000000-0005-0000-0000-0000F2360000}"/>
    <cellStyle name="Calculation 7 3 14 5" xfId="14285" xr:uid="{00000000-0005-0000-0000-0000F3360000}"/>
    <cellStyle name="Calculation 7 3 15" xfId="14286" xr:uid="{00000000-0005-0000-0000-0000F4360000}"/>
    <cellStyle name="Calculation 7 3 15 2" xfId="14287" xr:uid="{00000000-0005-0000-0000-0000F5360000}"/>
    <cellStyle name="Calculation 7 3 15 2 2" xfId="14288" xr:uid="{00000000-0005-0000-0000-0000F6360000}"/>
    <cellStyle name="Calculation 7 3 15 2 3" xfId="14289" xr:uid="{00000000-0005-0000-0000-0000F7360000}"/>
    <cellStyle name="Calculation 7 3 15 3" xfId="14290" xr:uid="{00000000-0005-0000-0000-0000F8360000}"/>
    <cellStyle name="Calculation 7 3 15 3 2" xfId="14291" xr:uid="{00000000-0005-0000-0000-0000F9360000}"/>
    <cellStyle name="Calculation 7 3 15 4" xfId="14292" xr:uid="{00000000-0005-0000-0000-0000FA360000}"/>
    <cellStyle name="Calculation 7 3 15 5" xfId="14293" xr:uid="{00000000-0005-0000-0000-0000FB360000}"/>
    <cellStyle name="Calculation 7 3 16" xfId="14294" xr:uid="{00000000-0005-0000-0000-0000FC360000}"/>
    <cellStyle name="Calculation 7 3 16 2" xfId="14295" xr:uid="{00000000-0005-0000-0000-0000FD360000}"/>
    <cellStyle name="Calculation 7 3 16 2 2" xfId="14296" xr:uid="{00000000-0005-0000-0000-0000FE360000}"/>
    <cellStyle name="Calculation 7 3 16 2 3" xfId="14297" xr:uid="{00000000-0005-0000-0000-0000FF360000}"/>
    <cellStyle name="Calculation 7 3 16 3" xfId="14298" xr:uid="{00000000-0005-0000-0000-000000370000}"/>
    <cellStyle name="Calculation 7 3 16 3 2" xfId="14299" xr:uid="{00000000-0005-0000-0000-000001370000}"/>
    <cellStyle name="Calculation 7 3 16 4" xfId="14300" xr:uid="{00000000-0005-0000-0000-000002370000}"/>
    <cellStyle name="Calculation 7 3 16 5" xfId="14301" xr:uid="{00000000-0005-0000-0000-000003370000}"/>
    <cellStyle name="Calculation 7 3 17" xfId="14302" xr:uid="{00000000-0005-0000-0000-000004370000}"/>
    <cellStyle name="Calculation 7 3 17 2" xfId="14303" xr:uid="{00000000-0005-0000-0000-000005370000}"/>
    <cellStyle name="Calculation 7 3 17 2 2" xfId="14304" xr:uid="{00000000-0005-0000-0000-000006370000}"/>
    <cellStyle name="Calculation 7 3 17 2 3" xfId="14305" xr:uid="{00000000-0005-0000-0000-000007370000}"/>
    <cellStyle name="Calculation 7 3 17 3" xfId="14306" xr:uid="{00000000-0005-0000-0000-000008370000}"/>
    <cellStyle name="Calculation 7 3 17 3 2" xfId="14307" xr:uid="{00000000-0005-0000-0000-000009370000}"/>
    <cellStyle name="Calculation 7 3 17 4" xfId="14308" xr:uid="{00000000-0005-0000-0000-00000A370000}"/>
    <cellStyle name="Calculation 7 3 17 5" xfId="14309" xr:uid="{00000000-0005-0000-0000-00000B370000}"/>
    <cellStyle name="Calculation 7 3 18" xfId="14310" xr:uid="{00000000-0005-0000-0000-00000C370000}"/>
    <cellStyle name="Calculation 7 3 18 2" xfId="14311" xr:uid="{00000000-0005-0000-0000-00000D370000}"/>
    <cellStyle name="Calculation 7 3 18 2 2" xfId="14312" xr:uid="{00000000-0005-0000-0000-00000E370000}"/>
    <cellStyle name="Calculation 7 3 18 2 3" xfId="14313" xr:uid="{00000000-0005-0000-0000-00000F370000}"/>
    <cellStyle name="Calculation 7 3 18 3" xfId="14314" xr:uid="{00000000-0005-0000-0000-000010370000}"/>
    <cellStyle name="Calculation 7 3 18 3 2" xfId="14315" xr:uid="{00000000-0005-0000-0000-000011370000}"/>
    <cellStyle name="Calculation 7 3 18 4" xfId="14316" xr:uid="{00000000-0005-0000-0000-000012370000}"/>
    <cellStyle name="Calculation 7 3 18 5" xfId="14317" xr:uid="{00000000-0005-0000-0000-000013370000}"/>
    <cellStyle name="Calculation 7 3 19" xfId="14318" xr:uid="{00000000-0005-0000-0000-000014370000}"/>
    <cellStyle name="Calculation 7 3 19 2" xfId="14319" xr:uid="{00000000-0005-0000-0000-000015370000}"/>
    <cellStyle name="Calculation 7 3 19 2 2" xfId="14320" xr:uid="{00000000-0005-0000-0000-000016370000}"/>
    <cellStyle name="Calculation 7 3 19 2 3" xfId="14321" xr:uid="{00000000-0005-0000-0000-000017370000}"/>
    <cellStyle name="Calculation 7 3 19 3" xfId="14322" xr:uid="{00000000-0005-0000-0000-000018370000}"/>
    <cellStyle name="Calculation 7 3 19 3 2" xfId="14323" xr:uid="{00000000-0005-0000-0000-000019370000}"/>
    <cellStyle name="Calculation 7 3 19 4" xfId="14324" xr:uid="{00000000-0005-0000-0000-00001A370000}"/>
    <cellStyle name="Calculation 7 3 19 5" xfId="14325" xr:uid="{00000000-0005-0000-0000-00001B370000}"/>
    <cellStyle name="Calculation 7 3 2" xfId="14326" xr:uid="{00000000-0005-0000-0000-00001C370000}"/>
    <cellStyle name="Calculation 7 3 2 2" xfId="14327" xr:uid="{00000000-0005-0000-0000-00001D370000}"/>
    <cellStyle name="Calculation 7 3 2 2 2" xfId="14328" xr:uid="{00000000-0005-0000-0000-00001E370000}"/>
    <cellStyle name="Calculation 7 3 2 2 3" xfId="14329" xr:uid="{00000000-0005-0000-0000-00001F370000}"/>
    <cellStyle name="Calculation 7 3 2 3" xfId="14330" xr:uid="{00000000-0005-0000-0000-000020370000}"/>
    <cellStyle name="Calculation 7 3 2 3 2" xfId="14331" xr:uid="{00000000-0005-0000-0000-000021370000}"/>
    <cellStyle name="Calculation 7 3 2 4" xfId="14332" xr:uid="{00000000-0005-0000-0000-000022370000}"/>
    <cellStyle name="Calculation 7 3 2 5" xfId="14333" xr:uid="{00000000-0005-0000-0000-000023370000}"/>
    <cellStyle name="Calculation 7 3 20" xfId="14334" xr:uid="{00000000-0005-0000-0000-000024370000}"/>
    <cellStyle name="Calculation 7 3 20 2" xfId="14335" xr:uid="{00000000-0005-0000-0000-000025370000}"/>
    <cellStyle name="Calculation 7 3 20 2 2" xfId="14336" xr:uid="{00000000-0005-0000-0000-000026370000}"/>
    <cellStyle name="Calculation 7 3 20 2 3" xfId="14337" xr:uid="{00000000-0005-0000-0000-000027370000}"/>
    <cellStyle name="Calculation 7 3 20 3" xfId="14338" xr:uid="{00000000-0005-0000-0000-000028370000}"/>
    <cellStyle name="Calculation 7 3 20 4" xfId="14339" xr:uid="{00000000-0005-0000-0000-000029370000}"/>
    <cellStyle name="Calculation 7 3 20 5" xfId="14340" xr:uid="{00000000-0005-0000-0000-00002A370000}"/>
    <cellStyle name="Calculation 7 3 21" xfId="14341" xr:uid="{00000000-0005-0000-0000-00002B370000}"/>
    <cellStyle name="Calculation 7 3 21 2" xfId="14342" xr:uid="{00000000-0005-0000-0000-00002C370000}"/>
    <cellStyle name="Calculation 7 3 22" xfId="14343" xr:uid="{00000000-0005-0000-0000-00002D370000}"/>
    <cellStyle name="Calculation 7 3 22 2" xfId="14344" xr:uid="{00000000-0005-0000-0000-00002E370000}"/>
    <cellStyle name="Calculation 7 3 3" xfId="14345" xr:uid="{00000000-0005-0000-0000-00002F370000}"/>
    <cellStyle name="Calculation 7 3 3 2" xfId="14346" xr:uid="{00000000-0005-0000-0000-000030370000}"/>
    <cellStyle name="Calculation 7 3 3 2 2" xfId="14347" xr:uid="{00000000-0005-0000-0000-000031370000}"/>
    <cellStyle name="Calculation 7 3 3 2 3" xfId="14348" xr:uid="{00000000-0005-0000-0000-000032370000}"/>
    <cellStyle name="Calculation 7 3 3 3" xfId="14349" xr:uid="{00000000-0005-0000-0000-000033370000}"/>
    <cellStyle name="Calculation 7 3 3 3 2" xfId="14350" xr:uid="{00000000-0005-0000-0000-000034370000}"/>
    <cellStyle name="Calculation 7 3 3 4" xfId="14351" xr:uid="{00000000-0005-0000-0000-000035370000}"/>
    <cellStyle name="Calculation 7 3 3 5" xfId="14352" xr:uid="{00000000-0005-0000-0000-000036370000}"/>
    <cellStyle name="Calculation 7 3 4" xfId="14353" xr:uid="{00000000-0005-0000-0000-000037370000}"/>
    <cellStyle name="Calculation 7 3 4 2" xfId="14354" xr:uid="{00000000-0005-0000-0000-000038370000}"/>
    <cellStyle name="Calculation 7 3 4 2 2" xfId="14355" xr:uid="{00000000-0005-0000-0000-000039370000}"/>
    <cellStyle name="Calculation 7 3 4 2 3" xfId="14356" xr:uid="{00000000-0005-0000-0000-00003A370000}"/>
    <cellStyle name="Calculation 7 3 4 3" xfId="14357" xr:uid="{00000000-0005-0000-0000-00003B370000}"/>
    <cellStyle name="Calculation 7 3 4 3 2" xfId="14358" xr:uid="{00000000-0005-0000-0000-00003C370000}"/>
    <cellStyle name="Calculation 7 3 4 4" xfId="14359" xr:uid="{00000000-0005-0000-0000-00003D370000}"/>
    <cellStyle name="Calculation 7 3 4 5" xfId="14360" xr:uid="{00000000-0005-0000-0000-00003E370000}"/>
    <cellStyle name="Calculation 7 3 5" xfId="14361" xr:uid="{00000000-0005-0000-0000-00003F370000}"/>
    <cellStyle name="Calculation 7 3 5 2" xfId="14362" xr:uid="{00000000-0005-0000-0000-000040370000}"/>
    <cellStyle name="Calculation 7 3 5 2 2" xfId="14363" xr:uid="{00000000-0005-0000-0000-000041370000}"/>
    <cellStyle name="Calculation 7 3 5 2 3" xfId="14364" xr:uid="{00000000-0005-0000-0000-000042370000}"/>
    <cellStyle name="Calculation 7 3 5 3" xfId="14365" xr:uid="{00000000-0005-0000-0000-000043370000}"/>
    <cellStyle name="Calculation 7 3 5 3 2" xfId="14366" xr:uid="{00000000-0005-0000-0000-000044370000}"/>
    <cellStyle name="Calculation 7 3 5 4" xfId="14367" xr:uid="{00000000-0005-0000-0000-000045370000}"/>
    <cellStyle name="Calculation 7 3 5 5" xfId="14368" xr:uid="{00000000-0005-0000-0000-000046370000}"/>
    <cellStyle name="Calculation 7 3 6" xfId="14369" xr:uid="{00000000-0005-0000-0000-000047370000}"/>
    <cellStyle name="Calculation 7 3 6 2" xfId="14370" xr:uid="{00000000-0005-0000-0000-000048370000}"/>
    <cellStyle name="Calculation 7 3 6 2 2" xfId="14371" xr:uid="{00000000-0005-0000-0000-000049370000}"/>
    <cellStyle name="Calculation 7 3 6 2 3" xfId="14372" xr:uid="{00000000-0005-0000-0000-00004A370000}"/>
    <cellStyle name="Calculation 7 3 6 3" xfId="14373" xr:uid="{00000000-0005-0000-0000-00004B370000}"/>
    <cellStyle name="Calculation 7 3 6 3 2" xfId="14374" xr:uid="{00000000-0005-0000-0000-00004C370000}"/>
    <cellStyle name="Calculation 7 3 6 4" xfId="14375" xr:uid="{00000000-0005-0000-0000-00004D370000}"/>
    <cellStyle name="Calculation 7 3 6 5" xfId="14376" xr:uid="{00000000-0005-0000-0000-00004E370000}"/>
    <cellStyle name="Calculation 7 3 7" xfId="14377" xr:uid="{00000000-0005-0000-0000-00004F370000}"/>
    <cellStyle name="Calculation 7 3 7 2" xfId="14378" xr:uid="{00000000-0005-0000-0000-000050370000}"/>
    <cellStyle name="Calculation 7 3 7 2 2" xfId="14379" xr:uid="{00000000-0005-0000-0000-000051370000}"/>
    <cellStyle name="Calculation 7 3 7 2 3" xfId="14380" xr:uid="{00000000-0005-0000-0000-000052370000}"/>
    <cellStyle name="Calculation 7 3 7 3" xfId="14381" xr:uid="{00000000-0005-0000-0000-000053370000}"/>
    <cellStyle name="Calculation 7 3 7 3 2" xfId="14382" xr:uid="{00000000-0005-0000-0000-000054370000}"/>
    <cellStyle name="Calculation 7 3 7 4" xfId="14383" xr:uid="{00000000-0005-0000-0000-000055370000}"/>
    <cellStyle name="Calculation 7 3 7 5" xfId="14384" xr:uid="{00000000-0005-0000-0000-000056370000}"/>
    <cellStyle name="Calculation 7 3 8" xfId="14385" xr:uid="{00000000-0005-0000-0000-000057370000}"/>
    <cellStyle name="Calculation 7 3 8 2" xfId="14386" xr:uid="{00000000-0005-0000-0000-000058370000}"/>
    <cellStyle name="Calculation 7 3 8 2 2" xfId="14387" xr:uid="{00000000-0005-0000-0000-000059370000}"/>
    <cellStyle name="Calculation 7 3 8 2 3" xfId="14388" xr:uid="{00000000-0005-0000-0000-00005A370000}"/>
    <cellStyle name="Calculation 7 3 8 3" xfId="14389" xr:uid="{00000000-0005-0000-0000-00005B370000}"/>
    <cellStyle name="Calculation 7 3 8 3 2" xfId="14390" xr:uid="{00000000-0005-0000-0000-00005C370000}"/>
    <cellStyle name="Calculation 7 3 8 4" xfId="14391" xr:uid="{00000000-0005-0000-0000-00005D370000}"/>
    <cellStyle name="Calculation 7 3 8 5" xfId="14392" xr:uid="{00000000-0005-0000-0000-00005E370000}"/>
    <cellStyle name="Calculation 7 3 9" xfId="14393" xr:uid="{00000000-0005-0000-0000-00005F370000}"/>
    <cellStyle name="Calculation 7 3 9 2" xfId="14394" xr:uid="{00000000-0005-0000-0000-000060370000}"/>
    <cellStyle name="Calculation 7 3 9 2 2" xfId="14395" xr:uid="{00000000-0005-0000-0000-000061370000}"/>
    <cellStyle name="Calculation 7 3 9 2 3" xfId="14396" xr:uid="{00000000-0005-0000-0000-000062370000}"/>
    <cellStyle name="Calculation 7 3 9 3" xfId="14397" xr:uid="{00000000-0005-0000-0000-000063370000}"/>
    <cellStyle name="Calculation 7 3 9 3 2" xfId="14398" xr:uid="{00000000-0005-0000-0000-000064370000}"/>
    <cellStyle name="Calculation 7 3 9 4" xfId="14399" xr:uid="{00000000-0005-0000-0000-000065370000}"/>
    <cellStyle name="Calculation 7 3 9 5" xfId="14400" xr:uid="{00000000-0005-0000-0000-000066370000}"/>
    <cellStyle name="Calculation 7 30" xfId="14401" xr:uid="{00000000-0005-0000-0000-000067370000}"/>
    <cellStyle name="Calculation 7 30 2" xfId="14402" xr:uid="{00000000-0005-0000-0000-000068370000}"/>
    <cellStyle name="Calculation 7 30 2 2" xfId="14403" xr:uid="{00000000-0005-0000-0000-000069370000}"/>
    <cellStyle name="Calculation 7 30 2 3" xfId="14404" xr:uid="{00000000-0005-0000-0000-00006A370000}"/>
    <cellStyle name="Calculation 7 30 3" xfId="14405" xr:uid="{00000000-0005-0000-0000-00006B370000}"/>
    <cellStyle name="Calculation 7 30 4" xfId="14406" xr:uid="{00000000-0005-0000-0000-00006C370000}"/>
    <cellStyle name="Calculation 7 30 5" xfId="14407" xr:uid="{00000000-0005-0000-0000-00006D370000}"/>
    <cellStyle name="Calculation 7 31" xfId="14408" xr:uid="{00000000-0005-0000-0000-00006E370000}"/>
    <cellStyle name="Calculation 7 31 2" xfId="14409" xr:uid="{00000000-0005-0000-0000-00006F370000}"/>
    <cellStyle name="Calculation 7 32" xfId="14410" xr:uid="{00000000-0005-0000-0000-000070370000}"/>
    <cellStyle name="Calculation 7 32 2" xfId="14411" xr:uid="{00000000-0005-0000-0000-000071370000}"/>
    <cellStyle name="Calculation 7 33" xfId="14412" xr:uid="{00000000-0005-0000-0000-000072370000}"/>
    <cellStyle name="Calculation 7 4" xfId="14413" xr:uid="{00000000-0005-0000-0000-000073370000}"/>
    <cellStyle name="Calculation 7 4 10" xfId="14414" xr:uid="{00000000-0005-0000-0000-000074370000}"/>
    <cellStyle name="Calculation 7 4 10 2" xfId="14415" xr:uid="{00000000-0005-0000-0000-000075370000}"/>
    <cellStyle name="Calculation 7 4 10 2 2" xfId="14416" xr:uid="{00000000-0005-0000-0000-000076370000}"/>
    <cellStyle name="Calculation 7 4 10 2 3" xfId="14417" xr:uid="{00000000-0005-0000-0000-000077370000}"/>
    <cellStyle name="Calculation 7 4 10 3" xfId="14418" xr:uid="{00000000-0005-0000-0000-000078370000}"/>
    <cellStyle name="Calculation 7 4 10 3 2" xfId="14419" xr:uid="{00000000-0005-0000-0000-000079370000}"/>
    <cellStyle name="Calculation 7 4 10 4" xfId="14420" xr:uid="{00000000-0005-0000-0000-00007A370000}"/>
    <cellStyle name="Calculation 7 4 10 5" xfId="14421" xr:uid="{00000000-0005-0000-0000-00007B370000}"/>
    <cellStyle name="Calculation 7 4 11" xfId="14422" xr:uid="{00000000-0005-0000-0000-00007C370000}"/>
    <cellStyle name="Calculation 7 4 11 2" xfId="14423" xr:uid="{00000000-0005-0000-0000-00007D370000}"/>
    <cellStyle name="Calculation 7 4 11 2 2" xfId="14424" xr:uid="{00000000-0005-0000-0000-00007E370000}"/>
    <cellStyle name="Calculation 7 4 11 2 3" xfId="14425" xr:uid="{00000000-0005-0000-0000-00007F370000}"/>
    <cellStyle name="Calculation 7 4 11 3" xfId="14426" xr:uid="{00000000-0005-0000-0000-000080370000}"/>
    <cellStyle name="Calculation 7 4 11 3 2" xfId="14427" xr:uid="{00000000-0005-0000-0000-000081370000}"/>
    <cellStyle name="Calculation 7 4 11 4" xfId="14428" xr:uid="{00000000-0005-0000-0000-000082370000}"/>
    <cellStyle name="Calculation 7 4 11 5" xfId="14429" xr:uid="{00000000-0005-0000-0000-000083370000}"/>
    <cellStyle name="Calculation 7 4 12" xfId="14430" xr:uid="{00000000-0005-0000-0000-000084370000}"/>
    <cellStyle name="Calculation 7 4 12 2" xfId="14431" xr:uid="{00000000-0005-0000-0000-000085370000}"/>
    <cellStyle name="Calculation 7 4 12 2 2" xfId="14432" xr:uid="{00000000-0005-0000-0000-000086370000}"/>
    <cellStyle name="Calculation 7 4 12 2 3" xfId="14433" xr:uid="{00000000-0005-0000-0000-000087370000}"/>
    <cellStyle name="Calculation 7 4 12 3" xfId="14434" xr:uid="{00000000-0005-0000-0000-000088370000}"/>
    <cellStyle name="Calculation 7 4 12 3 2" xfId="14435" xr:uid="{00000000-0005-0000-0000-000089370000}"/>
    <cellStyle name="Calculation 7 4 12 4" xfId="14436" xr:uid="{00000000-0005-0000-0000-00008A370000}"/>
    <cellStyle name="Calculation 7 4 12 5" xfId="14437" xr:uid="{00000000-0005-0000-0000-00008B370000}"/>
    <cellStyle name="Calculation 7 4 13" xfId="14438" xr:uid="{00000000-0005-0000-0000-00008C370000}"/>
    <cellStyle name="Calculation 7 4 13 2" xfId="14439" xr:uid="{00000000-0005-0000-0000-00008D370000}"/>
    <cellStyle name="Calculation 7 4 13 2 2" xfId="14440" xr:uid="{00000000-0005-0000-0000-00008E370000}"/>
    <cellStyle name="Calculation 7 4 13 2 3" xfId="14441" xr:uid="{00000000-0005-0000-0000-00008F370000}"/>
    <cellStyle name="Calculation 7 4 13 3" xfId="14442" xr:uid="{00000000-0005-0000-0000-000090370000}"/>
    <cellStyle name="Calculation 7 4 13 3 2" xfId="14443" xr:uid="{00000000-0005-0000-0000-000091370000}"/>
    <cellStyle name="Calculation 7 4 13 4" xfId="14444" xr:uid="{00000000-0005-0000-0000-000092370000}"/>
    <cellStyle name="Calculation 7 4 13 5" xfId="14445" xr:uid="{00000000-0005-0000-0000-000093370000}"/>
    <cellStyle name="Calculation 7 4 14" xfId="14446" xr:uid="{00000000-0005-0000-0000-000094370000}"/>
    <cellStyle name="Calculation 7 4 14 2" xfId="14447" xr:uid="{00000000-0005-0000-0000-000095370000}"/>
    <cellStyle name="Calculation 7 4 14 2 2" xfId="14448" xr:uid="{00000000-0005-0000-0000-000096370000}"/>
    <cellStyle name="Calculation 7 4 14 2 3" xfId="14449" xr:uid="{00000000-0005-0000-0000-000097370000}"/>
    <cellStyle name="Calculation 7 4 14 3" xfId="14450" xr:uid="{00000000-0005-0000-0000-000098370000}"/>
    <cellStyle name="Calculation 7 4 14 3 2" xfId="14451" xr:uid="{00000000-0005-0000-0000-000099370000}"/>
    <cellStyle name="Calculation 7 4 14 4" xfId="14452" xr:uid="{00000000-0005-0000-0000-00009A370000}"/>
    <cellStyle name="Calculation 7 4 14 5" xfId="14453" xr:uid="{00000000-0005-0000-0000-00009B370000}"/>
    <cellStyle name="Calculation 7 4 15" xfId="14454" xr:uid="{00000000-0005-0000-0000-00009C370000}"/>
    <cellStyle name="Calculation 7 4 15 2" xfId="14455" xr:uid="{00000000-0005-0000-0000-00009D370000}"/>
    <cellStyle name="Calculation 7 4 15 2 2" xfId="14456" xr:uid="{00000000-0005-0000-0000-00009E370000}"/>
    <cellStyle name="Calculation 7 4 15 2 3" xfId="14457" xr:uid="{00000000-0005-0000-0000-00009F370000}"/>
    <cellStyle name="Calculation 7 4 15 3" xfId="14458" xr:uid="{00000000-0005-0000-0000-0000A0370000}"/>
    <cellStyle name="Calculation 7 4 15 3 2" xfId="14459" xr:uid="{00000000-0005-0000-0000-0000A1370000}"/>
    <cellStyle name="Calculation 7 4 15 4" xfId="14460" xr:uid="{00000000-0005-0000-0000-0000A2370000}"/>
    <cellStyle name="Calculation 7 4 15 5" xfId="14461" xr:uid="{00000000-0005-0000-0000-0000A3370000}"/>
    <cellStyle name="Calculation 7 4 16" xfId="14462" xr:uid="{00000000-0005-0000-0000-0000A4370000}"/>
    <cellStyle name="Calculation 7 4 16 2" xfId="14463" xr:uid="{00000000-0005-0000-0000-0000A5370000}"/>
    <cellStyle name="Calculation 7 4 16 2 2" xfId="14464" xr:uid="{00000000-0005-0000-0000-0000A6370000}"/>
    <cellStyle name="Calculation 7 4 16 2 3" xfId="14465" xr:uid="{00000000-0005-0000-0000-0000A7370000}"/>
    <cellStyle name="Calculation 7 4 16 3" xfId="14466" xr:uid="{00000000-0005-0000-0000-0000A8370000}"/>
    <cellStyle name="Calculation 7 4 16 3 2" xfId="14467" xr:uid="{00000000-0005-0000-0000-0000A9370000}"/>
    <cellStyle name="Calculation 7 4 16 4" xfId="14468" xr:uid="{00000000-0005-0000-0000-0000AA370000}"/>
    <cellStyle name="Calculation 7 4 16 5" xfId="14469" xr:uid="{00000000-0005-0000-0000-0000AB370000}"/>
    <cellStyle name="Calculation 7 4 17" xfId="14470" xr:uid="{00000000-0005-0000-0000-0000AC370000}"/>
    <cellStyle name="Calculation 7 4 17 2" xfId="14471" xr:uid="{00000000-0005-0000-0000-0000AD370000}"/>
    <cellStyle name="Calculation 7 4 17 2 2" xfId="14472" xr:uid="{00000000-0005-0000-0000-0000AE370000}"/>
    <cellStyle name="Calculation 7 4 17 2 3" xfId="14473" xr:uid="{00000000-0005-0000-0000-0000AF370000}"/>
    <cellStyle name="Calculation 7 4 17 3" xfId="14474" xr:uid="{00000000-0005-0000-0000-0000B0370000}"/>
    <cellStyle name="Calculation 7 4 17 3 2" xfId="14475" xr:uid="{00000000-0005-0000-0000-0000B1370000}"/>
    <cellStyle name="Calculation 7 4 17 4" xfId="14476" xr:uid="{00000000-0005-0000-0000-0000B2370000}"/>
    <cellStyle name="Calculation 7 4 17 5" xfId="14477" xr:uid="{00000000-0005-0000-0000-0000B3370000}"/>
    <cellStyle name="Calculation 7 4 18" xfId="14478" xr:uid="{00000000-0005-0000-0000-0000B4370000}"/>
    <cellStyle name="Calculation 7 4 18 2" xfId="14479" xr:uid="{00000000-0005-0000-0000-0000B5370000}"/>
    <cellStyle name="Calculation 7 4 18 2 2" xfId="14480" xr:uid="{00000000-0005-0000-0000-0000B6370000}"/>
    <cellStyle name="Calculation 7 4 18 2 3" xfId="14481" xr:uid="{00000000-0005-0000-0000-0000B7370000}"/>
    <cellStyle name="Calculation 7 4 18 3" xfId="14482" xr:uid="{00000000-0005-0000-0000-0000B8370000}"/>
    <cellStyle name="Calculation 7 4 18 3 2" xfId="14483" xr:uid="{00000000-0005-0000-0000-0000B9370000}"/>
    <cellStyle name="Calculation 7 4 18 4" xfId="14484" xr:uid="{00000000-0005-0000-0000-0000BA370000}"/>
    <cellStyle name="Calculation 7 4 18 5" xfId="14485" xr:uid="{00000000-0005-0000-0000-0000BB370000}"/>
    <cellStyle name="Calculation 7 4 19" xfId="14486" xr:uid="{00000000-0005-0000-0000-0000BC370000}"/>
    <cellStyle name="Calculation 7 4 19 2" xfId="14487" xr:uid="{00000000-0005-0000-0000-0000BD370000}"/>
    <cellStyle name="Calculation 7 4 19 2 2" xfId="14488" xr:uid="{00000000-0005-0000-0000-0000BE370000}"/>
    <cellStyle name="Calculation 7 4 19 2 3" xfId="14489" xr:uid="{00000000-0005-0000-0000-0000BF370000}"/>
    <cellStyle name="Calculation 7 4 19 3" xfId="14490" xr:uid="{00000000-0005-0000-0000-0000C0370000}"/>
    <cellStyle name="Calculation 7 4 19 3 2" xfId="14491" xr:uid="{00000000-0005-0000-0000-0000C1370000}"/>
    <cellStyle name="Calculation 7 4 19 4" xfId="14492" xr:uid="{00000000-0005-0000-0000-0000C2370000}"/>
    <cellStyle name="Calculation 7 4 19 5" xfId="14493" xr:uid="{00000000-0005-0000-0000-0000C3370000}"/>
    <cellStyle name="Calculation 7 4 2" xfId="14494" xr:uid="{00000000-0005-0000-0000-0000C4370000}"/>
    <cellStyle name="Calculation 7 4 2 2" xfId="14495" xr:uid="{00000000-0005-0000-0000-0000C5370000}"/>
    <cellStyle name="Calculation 7 4 2 2 2" xfId="14496" xr:uid="{00000000-0005-0000-0000-0000C6370000}"/>
    <cellStyle name="Calculation 7 4 2 2 3" xfId="14497" xr:uid="{00000000-0005-0000-0000-0000C7370000}"/>
    <cellStyle name="Calculation 7 4 2 3" xfId="14498" xr:uid="{00000000-0005-0000-0000-0000C8370000}"/>
    <cellStyle name="Calculation 7 4 2 3 2" xfId="14499" xr:uid="{00000000-0005-0000-0000-0000C9370000}"/>
    <cellStyle name="Calculation 7 4 2 4" xfId="14500" xr:uid="{00000000-0005-0000-0000-0000CA370000}"/>
    <cellStyle name="Calculation 7 4 2 5" xfId="14501" xr:uid="{00000000-0005-0000-0000-0000CB370000}"/>
    <cellStyle name="Calculation 7 4 20" xfId="14502" xr:uid="{00000000-0005-0000-0000-0000CC370000}"/>
    <cellStyle name="Calculation 7 4 20 2" xfId="14503" xr:uid="{00000000-0005-0000-0000-0000CD370000}"/>
    <cellStyle name="Calculation 7 4 20 2 2" xfId="14504" xr:uid="{00000000-0005-0000-0000-0000CE370000}"/>
    <cellStyle name="Calculation 7 4 20 2 3" xfId="14505" xr:uid="{00000000-0005-0000-0000-0000CF370000}"/>
    <cellStyle name="Calculation 7 4 20 3" xfId="14506" xr:uid="{00000000-0005-0000-0000-0000D0370000}"/>
    <cellStyle name="Calculation 7 4 20 4" xfId="14507" xr:uid="{00000000-0005-0000-0000-0000D1370000}"/>
    <cellStyle name="Calculation 7 4 20 5" xfId="14508" xr:uid="{00000000-0005-0000-0000-0000D2370000}"/>
    <cellStyle name="Calculation 7 4 21" xfId="14509" xr:uid="{00000000-0005-0000-0000-0000D3370000}"/>
    <cellStyle name="Calculation 7 4 21 2" xfId="14510" xr:uid="{00000000-0005-0000-0000-0000D4370000}"/>
    <cellStyle name="Calculation 7 4 22" xfId="14511" xr:uid="{00000000-0005-0000-0000-0000D5370000}"/>
    <cellStyle name="Calculation 7 4 22 2" xfId="14512" xr:uid="{00000000-0005-0000-0000-0000D6370000}"/>
    <cellStyle name="Calculation 7 4 3" xfId="14513" xr:uid="{00000000-0005-0000-0000-0000D7370000}"/>
    <cellStyle name="Calculation 7 4 3 2" xfId="14514" xr:uid="{00000000-0005-0000-0000-0000D8370000}"/>
    <cellStyle name="Calculation 7 4 3 2 2" xfId="14515" xr:uid="{00000000-0005-0000-0000-0000D9370000}"/>
    <cellStyle name="Calculation 7 4 3 2 3" xfId="14516" xr:uid="{00000000-0005-0000-0000-0000DA370000}"/>
    <cellStyle name="Calculation 7 4 3 3" xfId="14517" xr:uid="{00000000-0005-0000-0000-0000DB370000}"/>
    <cellStyle name="Calculation 7 4 3 3 2" xfId="14518" xr:uid="{00000000-0005-0000-0000-0000DC370000}"/>
    <cellStyle name="Calculation 7 4 3 4" xfId="14519" xr:uid="{00000000-0005-0000-0000-0000DD370000}"/>
    <cellStyle name="Calculation 7 4 3 5" xfId="14520" xr:uid="{00000000-0005-0000-0000-0000DE370000}"/>
    <cellStyle name="Calculation 7 4 4" xfId="14521" xr:uid="{00000000-0005-0000-0000-0000DF370000}"/>
    <cellStyle name="Calculation 7 4 4 2" xfId="14522" xr:uid="{00000000-0005-0000-0000-0000E0370000}"/>
    <cellStyle name="Calculation 7 4 4 2 2" xfId="14523" xr:uid="{00000000-0005-0000-0000-0000E1370000}"/>
    <cellStyle name="Calculation 7 4 4 2 3" xfId="14524" xr:uid="{00000000-0005-0000-0000-0000E2370000}"/>
    <cellStyle name="Calculation 7 4 4 3" xfId="14525" xr:uid="{00000000-0005-0000-0000-0000E3370000}"/>
    <cellStyle name="Calculation 7 4 4 3 2" xfId="14526" xr:uid="{00000000-0005-0000-0000-0000E4370000}"/>
    <cellStyle name="Calculation 7 4 4 4" xfId="14527" xr:uid="{00000000-0005-0000-0000-0000E5370000}"/>
    <cellStyle name="Calculation 7 4 4 5" xfId="14528" xr:uid="{00000000-0005-0000-0000-0000E6370000}"/>
    <cellStyle name="Calculation 7 4 5" xfId="14529" xr:uid="{00000000-0005-0000-0000-0000E7370000}"/>
    <cellStyle name="Calculation 7 4 5 2" xfId="14530" xr:uid="{00000000-0005-0000-0000-0000E8370000}"/>
    <cellStyle name="Calculation 7 4 5 2 2" xfId="14531" xr:uid="{00000000-0005-0000-0000-0000E9370000}"/>
    <cellStyle name="Calculation 7 4 5 2 3" xfId="14532" xr:uid="{00000000-0005-0000-0000-0000EA370000}"/>
    <cellStyle name="Calculation 7 4 5 3" xfId="14533" xr:uid="{00000000-0005-0000-0000-0000EB370000}"/>
    <cellStyle name="Calculation 7 4 5 3 2" xfId="14534" xr:uid="{00000000-0005-0000-0000-0000EC370000}"/>
    <cellStyle name="Calculation 7 4 5 4" xfId="14535" xr:uid="{00000000-0005-0000-0000-0000ED370000}"/>
    <cellStyle name="Calculation 7 4 5 5" xfId="14536" xr:uid="{00000000-0005-0000-0000-0000EE370000}"/>
    <cellStyle name="Calculation 7 4 6" xfId="14537" xr:uid="{00000000-0005-0000-0000-0000EF370000}"/>
    <cellStyle name="Calculation 7 4 6 2" xfId="14538" xr:uid="{00000000-0005-0000-0000-0000F0370000}"/>
    <cellStyle name="Calculation 7 4 6 2 2" xfId="14539" xr:uid="{00000000-0005-0000-0000-0000F1370000}"/>
    <cellStyle name="Calculation 7 4 6 2 3" xfId="14540" xr:uid="{00000000-0005-0000-0000-0000F2370000}"/>
    <cellStyle name="Calculation 7 4 6 3" xfId="14541" xr:uid="{00000000-0005-0000-0000-0000F3370000}"/>
    <cellStyle name="Calculation 7 4 6 3 2" xfId="14542" xr:uid="{00000000-0005-0000-0000-0000F4370000}"/>
    <cellStyle name="Calculation 7 4 6 4" xfId="14543" xr:uid="{00000000-0005-0000-0000-0000F5370000}"/>
    <cellStyle name="Calculation 7 4 6 5" xfId="14544" xr:uid="{00000000-0005-0000-0000-0000F6370000}"/>
    <cellStyle name="Calculation 7 4 7" xfId="14545" xr:uid="{00000000-0005-0000-0000-0000F7370000}"/>
    <cellStyle name="Calculation 7 4 7 2" xfId="14546" xr:uid="{00000000-0005-0000-0000-0000F8370000}"/>
    <cellStyle name="Calculation 7 4 7 2 2" xfId="14547" xr:uid="{00000000-0005-0000-0000-0000F9370000}"/>
    <cellStyle name="Calculation 7 4 7 2 3" xfId="14548" xr:uid="{00000000-0005-0000-0000-0000FA370000}"/>
    <cellStyle name="Calculation 7 4 7 3" xfId="14549" xr:uid="{00000000-0005-0000-0000-0000FB370000}"/>
    <cellStyle name="Calculation 7 4 7 3 2" xfId="14550" xr:uid="{00000000-0005-0000-0000-0000FC370000}"/>
    <cellStyle name="Calculation 7 4 7 4" xfId="14551" xr:uid="{00000000-0005-0000-0000-0000FD370000}"/>
    <cellStyle name="Calculation 7 4 7 5" xfId="14552" xr:uid="{00000000-0005-0000-0000-0000FE370000}"/>
    <cellStyle name="Calculation 7 4 8" xfId="14553" xr:uid="{00000000-0005-0000-0000-0000FF370000}"/>
    <cellStyle name="Calculation 7 4 8 2" xfId="14554" xr:uid="{00000000-0005-0000-0000-000000380000}"/>
    <cellStyle name="Calculation 7 4 8 2 2" xfId="14555" xr:uid="{00000000-0005-0000-0000-000001380000}"/>
    <cellStyle name="Calculation 7 4 8 2 3" xfId="14556" xr:uid="{00000000-0005-0000-0000-000002380000}"/>
    <cellStyle name="Calculation 7 4 8 3" xfId="14557" xr:uid="{00000000-0005-0000-0000-000003380000}"/>
    <cellStyle name="Calculation 7 4 8 3 2" xfId="14558" xr:uid="{00000000-0005-0000-0000-000004380000}"/>
    <cellStyle name="Calculation 7 4 8 4" xfId="14559" xr:uid="{00000000-0005-0000-0000-000005380000}"/>
    <cellStyle name="Calculation 7 4 8 5" xfId="14560" xr:uid="{00000000-0005-0000-0000-000006380000}"/>
    <cellStyle name="Calculation 7 4 9" xfId="14561" xr:uid="{00000000-0005-0000-0000-000007380000}"/>
    <cellStyle name="Calculation 7 4 9 2" xfId="14562" xr:uid="{00000000-0005-0000-0000-000008380000}"/>
    <cellStyle name="Calculation 7 4 9 2 2" xfId="14563" xr:uid="{00000000-0005-0000-0000-000009380000}"/>
    <cellStyle name="Calculation 7 4 9 2 3" xfId="14564" xr:uid="{00000000-0005-0000-0000-00000A380000}"/>
    <cellStyle name="Calculation 7 4 9 3" xfId="14565" xr:uid="{00000000-0005-0000-0000-00000B380000}"/>
    <cellStyle name="Calculation 7 4 9 3 2" xfId="14566" xr:uid="{00000000-0005-0000-0000-00000C380000}"/>
    <cellStyle name="Calculation 7 4 9 4" xfId="14567" xr:uid="{00000000-0005-0000-0000-00000D380000}"/>
    <cellStyle name="Calculation 7 4 9 5" xfId="14568" xr:uid="{00000000-0005-0000-0000-00000E380000}"/>
    <cellStyle name="Calculation 7 5" xfId="14569" xr:uid="{00000000-0005-0000-0000-00000F380000}"/>
    <cellStyle name="Calculation 7 5 10" xfId="14570" xr:uid="{00000000-0005-0000-0000-000010380000}"/>
    <cellStyle name="Calculation 7 5 10 2" xfId="14571" xr:uid="{00000000-0005-0000-0000-000011380000}"/>
    <cellStyle name="Calculation 7 5 10 2 2" xfId="14572" xr:uid="{00000000-0005-0000-0000-000012380000}"/>
    <cellStyle name="Calculation 7 5 10 2 3" xfId="14573" xr:uid="{00000000-0005-0000-0000-000013380000}"/>
    <cellStyle name="Calculation 7 5 10 3" xfId="14574" xr:uid="{00000000-0005-0000-0000-000014380000}"/>
    <cellStyle name="Calculation 7 5 10 3 2" xfId="14575" xr:uid="{00000000-0005-0000-0000-000015380000}"/>
    <cellStyle name="Calculation 7 5 10 4" xfId="14576" xr:uid="{00000000-0005-0000-0000-000016380000}"/>
    <cellStyle name="Calculation 7 5 10 5" xfId="14577" xr:uid="{00000000-0005-0000-0000-000017380000}"/>
    <cellStyle name="Calculation 7 5 11" xfId="14578" xr:uid="{00000000-0005-0000-0000-000018380000}"/>
    <cellStyle name="Calculation 7 5 11 2" xfId="14579" xr:uid="{00000000-0005-0000-0000-000019380000}"/>
    <cellStyle name="Calculation 7 5 11 2 2" xfId="14580" xr:uid="{00000000-0005-0000-0000-00001A380000}"/>
    <cellStyle name="Calculation 7 5 11 2 3" xfId="14581" xr:uid="{00000000-0005-0000-0000-00001B380000}"/>
    <cellStyle name="Calculation 7 5 11 3" xfId="14582" xr:uid="{00000000-0005-0000-0000-00001C380000}"/>
    <cellStyle name="Calculation 7 5 11 3 2" xfId="14583" xr:uid="{00000000-0005-0000-0000-00001D380000}"/>
    <cellStyle name="Calculation 7 5 11 4" xfId="14584" xr:uid="{00000000-0005-0000-0000-00001E380000}"/>
    <cellStyle name="Calculation 7 5 11 5" xfId="14585" xr:uid="{00000000-0005-0000-0000-00001F380000}"/>
    <cellStyle name="Calculation 7 5 12" xfId="14586" xr:uid="{00000000-0005-0000-0000-000020380000}"/>
    <cellStyle name="Calculation 7 5 12 2" xfId="14587" xr:uid="{00000000-0005-0000-0000-000021380000}"/>
    <cellStyle name="Calculation 7 5 12 2 2" xfId="14588" xr:uid="{00000000-0005-0000-0000-000022380000}"/>
    <cellStyle name="Calculation 7 5 12 2 3" xfId="14589" xr:uid="{00000000-0005-0000-0000-000023380000}"/>
    <cellStyle name="Calculation 7 5 12 3" xfId="14590" xr:uid="{00000000-0005-0000-0000-000024380000}"/>
    <cellStyle name="Calculation 7 5 12 3 2" xfId="14591" xr:uid="{00000000-0005-0000-0000-000025380000}"/>
    <cellStyle name="Calculation 7 5 12 4" xfId="14592" xr:uid="{00000000-0005-0000-0000-000026380000}"/>
    <cellStyle name="Calculation 7 5 12 5" xfId="14593" xr:uid="{00000000-0005-0000-0000-000027380000}"/>
    <cellStyle name="Calculation 7 5 13" xfId="14594" xr:uid="{00000000-0005-0000-0000-000028380000}"/>
    <cellStyle name="Calculation 7 5 13 2" xfId="14595" xr:uid="{00000000-0005-0000-0000-000029380000}"/>
    <cellStyle name="Calculation 7 5 13 2 2" xfId="14596" xr:uid="{00000000-0005-0000-0000-00002A380000}"/>
    <cellStyle name="Calculation 7 5 13 2 3" xfId="14597" xr:uid="{00000000-0005-0000-0000-00002B380000}"/>
    <cellStyle name="Calculation 7 5 13 3" xfId="14598" xr:uid="{00000000-0005-0000-0000-00002C380000}"/>
    <cellStyle name="Calculation 7 5 13 3 2" xfId="14599" xr:uid="{00000000-0005-0000-0000-00002D380000}"/>
    <cellStyle name="Calculation 7 5 13 4" xfId="14600" xr:uid="{00000000-0005-0000-0000-00002E380000}"/>
    <cellStyle name="Calculation 7 5 13 5" xfId="14601" xr:uid="{00000000-0005-0000-0000-00002F380000}"/>
    <cellStyle name="Calculation 7 5 14" xfId="14602" xr:uid="{00000000-0005-0000-0000-000030380000}"/>
    <cellStyle name="Calculation 7 5 14 2" xfId="14603" xr:uid="{00000000-0005-0000-0000-000031380000}"/>
    <cellStyle name="Calculation 7 5 14 2 2" xfId="14604" xr:uid="{00000000-0005-0000-0000-000032380000}"/>
    <cellStyle name="Calculation 7 5 14 2 3" xfId="14605" xr:uid="{00000000-0005-0000-0000-000033380000}"/>
    <cellStyle name="Calculation 7 5 14 3" xfId="14606" xr:uid="{00000000-0005-0000-0000-000034380000}"/>
    <cellStyle name="Calculation 7 5 14 3 2" xfId="14607" xr:uid="{00000000-0005-0000-0000-000035380000}"/>
    <cellStyle name="Calculation 7 5 14 4" xfId="14608" xr:uid="{00000000-0005-0000-0000-000036380000}"/>
    <cellStyle name="Calculation 7 5 14 5" xfId="14609" xr:uid="{00000000-0005-0000-0000-000037380000}"/>
    <cellStyle name="Calculation 7 5 15" xfId="14610" xr:uid="{00000000-0005-0000-0000-000038380000}"/>
    <cellStyle name="Calculation 7 5 15 2" xfId="14611" xr:uid="{00000000-0005-0000-0000-000039380000}"/>
    <cellStyle name="Calculation 7 5 15 2 2" xfId="14612" xr:uid="{00000000-0005-0000-0000-00003A380000}"/>
    <cellStyle name="Calculation 7 5 15 2 3" xfId="14613" xr:uid="{00000000-0005-0000-0000-00003B380000}"/>
    <cellStyle name="Calculation 7 5 15 3" xfId="14614" xr:uid="{00000000-0005-0000-0000-00003C380000}"/>
    <cellStyle name="Calculation 7 5 15 3 2" xfId="14615" xr:uid="{00000000-0005-0000-0000-00003D380000}"/>
    <cellStyle name="Calculation 7 5 15 4" xfId="14616" xr:uid="{00000000-0005-0000-0000-00003E380000}"/>
    <cellStyle name="Calculation 7 5 15 5" xfId="14617" xr:uid="{00000000-0005-0000-0000-00003F380000}"/>
    <cellStyle name="Calculation 7 5 16" xfId="14618" xr:uid="{00000000-0005-0000-0000-000040380000}"/>
    <cellStyle name="Calculation 7 5 16 2" xfId="14619" xr:uid="{00000000-0005-0000-0000-000041380000}"/>
    <cellStyle name="Calculation 7 5 16 2 2" xfId="14620" xr:uid="{00000000-0005-0000-0000-000042380000}"/>
    <cellStyle name="Calculation 7 5 16 2 3" xfId="14621" xr:uid="{00000000-0005-0000-0000-000043380000}"/>
    <cellStyle name="Calculation 7 5 16 3" xfId="14622" xr:uid="{00000000-0005-0000-0000-000044380000}"/>
    <cellStyle name="Calculation 7 5 16 3 2" xfId="14623" xr:uid="{00000000-0005-0000-0000-000045380000}"/>
    <cellStyle name="Calculation 7 5 16 4" xfId="14624" xr:uid="{00000000-0005-0000-0000-000046380000}"/>
    <cellStyle name="Calculation 7 5 16 5" xfId="14625" xr:uid="{00000000-0005-0000-0000-000047380000}"/>
    <cellStyle name="Calculation 7 5 17" xfId="14626" xr:uid="{00000000-0005-0000-0000-000048380000}"/>
    <cellStyle name="Calculation 7 5 17 2" xfId="14627" xr:uid="{00000000-0005-0000-0000-000049380000}"/>
    <cellStyle name="Calculation 7 5 17 2 2" xfId="14628" xr:uid="{00000000-0005-0000-0000-00004A380000}"/>
    <cellStyle name="Calculation 7 5 17 2 3" xfId="14629" xr:uid="{00000000-0005-0000-0000-00004B380000}"/>
    <cellStyle name="Calculation 7 5 17 3" xfId="14630" xr:uid="{00000000-0005-0000-0000-00004C380000}"/>
    <cellStyle name="Calculation 7 5 17 3 2" xfId="14631" xr:uid="{00000000-0005-0000-0000-00004D380000}"/>
    <cellStyle name="Calculation 7 5 17 4" xfId="14632" xr:uid="{00000000-0005-0000-0000-00004E380000}"/>
    <cellStyle name="Calculation 7 5 17 5" xfId="14633" xr:uid="{00000000-0005-0000-0000-00004F380000}"/>
    <cellStyle name="Calculation 7 5 18" xfId="14634" xr:uid="{00000000-0005-0000-0000-000050380000}"/>
    <cellStyle name="Calculation 7 5 18 2" xfId="14635" xr:uid="{00000000-0005-0000-0000-000051380000}"/>
    <cellStyle name="Calculation 7 5 18 2 2" xfId="14636" xr:uid="{00000000-0005-0000-0000-000052380000}"/>
    <cellStyle name="Calculation 7 5 18 2 3" xfId="14637" xr:uid="{00000000-0005-0000-0000-000053380000}"/>
    <cellStyle name="Calculation 7 5 18 3" xfId="14638" xr:uid="{00000000-0005-0000-0000-000054380000}"/>
    <cellStyle name="Calculation 7 5 18 3 2" xfId="14639" xr:uid="{00000000-0005-0000-0000-000055380000}"/>
    <cellStyle name="Calculation 7 5 18 4" xfId="14640" xr:uid="{00000000-0005-0000-0000-000056380000}"/>
    <cellStyle name="Calculation 7 5 18 5" xfId="14641" xr:uid="{00000000-0005-0000-0000-000057380000}"/>
    <cellStyle name="Calculation 7 5 19" xfId="14642" xr:uid="{00000000-0005-0000-0000-000058380000}"/>
    <cellStyle name="Calculation 7 5 19 2" xfId="14643" xr:uid="{00000000-0005-0000-0000-000059380000}"/>
    <cellStyle name="Calculation 7 5 19 2 2" xfId="14644" xr:uid="{00000000-0005-0000-0000-00005A380000}"/>
    <cellStyle name="Calculation 7 5 19 2 3" xfId="14645" xr:uid="{00000000-0005-0000-0000-00005B380000}"/>
    <cellStyle name="Calculation 7 5 19 3" xfId="14646" xr:uid="{00000000-0005-0000-0000-00005C380000}"/>
    <cellStyle name="Calculation 7 5 19 3 2" xfId="14647" xr:uid="{00000000-0005-0000-0000-00005D380000}"/>
    <cellStyle name="Calculation 7 5 19 4" xfId="14648" xr:uid="{00000000-0005-0000-0000-00005E380000}"/>
    <cellStyle name="Calculation 7 5 19 5" xfId="14649" xr:uid="{00000000-0005-0000-0000-00005F380000}"/>
    <cellStyle name="Calculation 7 5 2" xfId="14650" xr:uid="{00000000-0005-0000-0000-000060380000}"/>
    <cellStyle name="Calculation 7 5 2 2" xfId="14651" xr:uid="{00000000-0005-0000-0000-000061380000}"/>
    <cellStyle name="Calculation 7 5 2 2 2" xfId="14652" xr:uid="{00000000-0005-0000-0000-000062380000}"/>
    <cellStyle name="Calculation 7 5 2 2 3" xfId="14653" xr:uid="{00000000-0005-0000-0000-000063380000}"/>
    <cellStyle name="Calculation 7 5 2 3" xfId="14654" xr:uid="{00000000-0005-0000-0000-000064380000}"/>
    <cellStyle name="Calculation 7 5 2 3 2" xfId="14655" xr:uid="{00000000-0005-0000-0000-000065380000}"/>
    <cellStyle name="Calculation 7 5 2 4" xfId="14656" xr:uid="{00000000-0005-0000-0000-000066380000}"/>
    <cellStyle name="Calculation 7 5 2 5" xfId="14657" xr:uid="{00000000-0005-0000-0000-000067380000}"/>
    <cellStyle name="Calculation 7 5 20" xfId="14658" xr:uid="{00000000-0005-0000-0000-000068380000}"/>
    <cellStyle name="Calculation 7 5 20 2" xfId="14659" xr:uid="{00000000-0005-0000-0000-000069380000}"/>
    <cellStyle name="Calculation 7 5 20 2 2" xfId="14660" xr:uid="{00000000-0005-0000-0000-00006A380000}"/>
    <cellStyle name="Calculation 7 5 20 2 3" xfId="14661" xr:uid="{00000000-0005-0000-0000-00006B380000}"/>
    <cellStyle name="Calculation 7 5 20 3" xfId="14662" xr:uid="{00000000-0005-0000-0000-00006C380000}"/>
    <cellStyle name="Calculation 7 5 20 4" xfId="14663" xr:uid="{00000000-0005-0000-0000-00006D380000}"/>
    <cellStyle name="Calculation 7 5 20 5" xfId="14664" xr:uid="{00000000-0005-0000-0000-00006E380000}"/>
    <cellStyle name="Calculation 7 5 21" xfId="14665" xr:uid="{00000000-0005-0000-0000-00006F380000}"/>
    <cellStyle name="Calculation 7 5 21 2" xfId="14666" xr:uid="{00000000-0005-0000-0000-000070380000}"/>
    <cellStyle name="Calculation 7 5 22" xfId="14667" xr:uid="{00000000-0005-0000-0000-000071380000}"/>
    <cellStyle name="Calculation 7 5 22 2" xfId="14668" xr:uid="{00000000-0005-0000-0000-000072380000}"/>
    <cellStyle name="Calculation 7 5 3" xfId="14669" xr:uid="{00000000-0005-0000-0000-000073380000}"/>
    <cellStyle name="Calculation 7 5 3 2" xfId="14670" xr:uid="{00000000-0005-0000-0000-000074380000}"/>
    <cellStyle name="Calculation 7 5 3 2 2" xfId="14671" xr:uid="{00000000-0005-0000-0000-000075380000}"/>
    <cellStyle name="Calculation 7 5 3 2 3" xfId="14672" xr:uid="{00000000-0005-0000-0000-000076380000}"/>
    <cellStyle name="Calculation 7 5 3 3" xfId="14673" xr:uid="{00000000-0005-0000-0000-000077380000}"/>
    <cellStyle name="Calculation 7 5 3 3 2" xfId="14674" xr:uid="{00000000-0005-0000-0000-000078380000}"/>
    <cellStyle name="Calculation 7 5 3 4" xfId="14675" xr:uid="{00000000-0005-0000-0000-000079380000}"/>
    <cellStyle name="Calculation 7 5 3 5" xfId="14676" xr:uid="{00000000-0005-0000-0000-00007A380000}"/>
    <cellStyle name="Calculation 7 5 4" xfId="14677" xr:uid="{00000000-0005-0000-0000-00007B380000}"/>
    <cellStyle name="Calculation 7 5 4 2" xfId="14678" xr:uid="{00000000-0005-0000-0000-00007C380000}"/>
    <cellStyle name="Calculation 7 5 4 2 2" xfId="14679" xr:uid="{00000000-0005-0000-0000-00007D380000}"/>
    <cellStyle name="Calculation 7 5 4 2 3" xfId="14680" xr:uid="{00000000-0005-0000-0000-00007E380000}"/>
    <cellStyle name="Calculation 7 5 4 3" xfId="14681" xr:uid="{00000000-0005-0000-0000-00007F380000}"/>
    <cellStyle name="Calculation 7 5 4 3 2" xfId="14682" xr:uid="{00000000-0005-0000-0000-000080380000}"/>
    <cellStyle name="Calculation 7 5 4 4" xfId="14683" xr:uid="{00000000-0005-0000-0000-000081380000}"/>
    <cellStyle name="Calculation 7 5 4 5" xfId="14684" xr:uid="{00000000-0005-0000-0000-000082380000}"/>
    <cellStyle name="Calculation 7 5 5" xfId="14685" xr:uid="{00000000-0005-0000-0000-000083380000}"/>
    <cellStyle name="Calculation 7 5 5 2" xfId="14686" xr:uid="{00000000-0005-0000-0000-000084380000}"/>
    <cellStyle name="Calculation 7 5 5 2 2" xfId="14687" xr:uid="{00000000-0005-0000-0000-000085380000}"/>
    <cellStyle name="Calculation 7 5 5 2 3" xfId="14688" xr:uid="{00000000-0005-0000-0000-000086380000}"/>
    <cellStyle name="Calculation 7 5 5 3" xfId="14689" xr:uid="{00000000-0005-0000-0000-000087380000}"/>
    <cellStyle name="Calculation 7 5 5 3 2" xfId="14690" xr:uid="{00000000-0005-0000-0000-000088380000}"/>
    <cellStyle name="Calculation 7 5 5 4" xfId="14691" xr:uid="{00000000-0005-0000-0000-000089380000}"/>
    <cellStyle name="Calculation 7 5 5 5" xfId="14692" xr:uid="{00000000-0005-0000-0000-00008A380000}"/>
    <cellStyle name="Calculation 7 5 6" xfId="14693" xr:uid="{00000000-0005-0000-0000-00008B380000}"/>
    <cellStyle name="Calculation 7 5 6 2" xfId="14694" xr:uid="{00000000-0005-0000-0000-00008C380000}"/>
    <cellStyle name="Calculation 7 5 6 2 2" xfId="14695" xr:uid="{00000000-0005-0000-0000-00008D380000}"/>
    <cellStyle name="Calculation 7 5 6 2 3" xfId="14696" xr:uid="{00000000-0005-0000-0000-00008E380000}"/>
    <cellStyle name="Calculation 7 5 6 3" xfId="14697" xr:uid="{00000000-0005-0000-0000-00008F380000}"/>
    <cellStyle name="Calculation 7 5 6 3 2" xfId="14698" xr:uid="{00000000-0005-0000-0000-000090380000}"/>
    <cellStyle name="Calculation 7 5 6 4" xfId="14699" xr:uid="{00000000-0005-0000-0000-000091380000}"/>
    <cellStyle name="Calculation 7 5 6 5" xfId="14700" xr:uid="{00000000-0005-0000-0000-000092380000}"/>
    <cellStyle name="Calculation 7 5 7" xfId="14701" xr:uid="{00000000-0005-0000-0000-000093380000}"/>
    <cellStyle name="Calculation 7 5 7 2" xfId="14702" xr:uid="{00000000-0005-0000-0000-000094380000}"/>
    <cellStyle name="Calculation 7 5 7 2 2" xfId="14703" xr:uid="{00000000-0005-0000-0000-000095380000}"/>
    <cellStyle name="Calculation 7 5 7 2 3" xfId="14704" xr:uid="{00000000-0005-0000-0000-000096380000}"/>
    <cellStyle name="Calculation 7 5 7 3" xfId="14705" xr:uid="{00000000-0005-0000-0000-000097380000}"/>
    <cellStyle name="Calculation 7 5 7 3 2" xfId="14706" xr:uid="{00000000-0005-0000-0000-000098380000}"/>
    <cellStyle name="Calculation 7 5 7 4" xfId="14707" xr:uid="{00000000-0005-0000-0000-000099380000}"/>
    <cellStyle name="Calculation 7 5 7 5" xfId="14708" xr:uid="{00000000-0005-0000-0000-00009A380000}"/>
    <cellStyle name="Calculation 7 5 8" xfId="14709" xr:uid="{00000000-0005-0000-0000-00009B380000}"/>
    <cellStyle name="Calculation 7 5 8 2" xfId="14710" xr:uid="{00000000-0005-0000-0000-00009C380000}"/>
    <cellStyle name="Calculation 7 5 8 2 2" xfId="14711" xr:uid="{00000000-0005-0000-0000-00009D380000}"/>
    <cellStyle name="Calculation 7 5 8 2 3" xfId="14712" xr:uid="{00000000-0005-0000-0000-00009E380000}"/>
    <cellStyle name="Calculation 7 5 8 3" xfId="14713" xr:uid="{00000000-0005-0000-0000-00009F380000}"/>
    <cellStyle name="Calculation 7 5 8 3 2" xfId="14714" xr:uid="{00000000-0005-0000-0000-0000A0380000}"/>
    <cellStyle name="Calculation 7 5 8 4" xfId="14715" xr:uid="{00000000-0005-0000-0000-0000A1380000}"/>
    <cellStyle name="Calculation 7 5 8 5" xfId="14716" xr:uid="{00000000-0005-0000-0000-0000A2380000}"/>
    <cellStyle name="Calculation 7 5 9" xfId="14717" xr:uid="{00000000-0005-0000-0000-0000A3380000}"/>
    <cellStyle name="Calculation 7 5 9 2" xfId="14718" xr:uid="{00000000-0005-0000-0000-0000A4380000}"/>
    <cellStyle name="Calculation 7 5 9 2 2" xfId="14719" xr:uid="{00000000-0005-0000-0000-0000A5380000}"/>
    <cellStyle name="Calculation 7 5 9 2 3" xfId="14720" xr:uid="{00000000-0005-0000-0000-0000A6380000}"/>
    <cellStyle name="Calculation 7 5 9 3" xfId="14721" xr:uid="{00000000-0005-0000-0000-0000A7380000}"/>
    <cellStyle name="Calculation 7 5 9 3 2" xfId="14722" xr:uid="{00000000-0005-0000-0000-0000A8380000}"/>
    <cellStyle name="Calculation 7 5 9 4" xfId="14723" xr:uid="{00000000-0005-0000-0000-0000A9380000}"/>
    <cellStyle name="Calculation 7 5 9 5" xfId="14724" xr:uid="{00000000-0005-0000-0000-0000AA380000}"/>
    <cellStyle name="Calculation 7 6" xfId="14725" xr:uid="{00000000-0005-0000-0000-0000AB380000}"/>
    <cellStyle name="Calculation 7 6 10" xfId="14726" xr:uid="{00000000-0005-0000-0000-0000AC380000}"/>
    <cellStyle name="Calculation 7 6 10 2" xfId="14727" xr:uid="{00000000-0005-0000-0000-0000AD380000}"/>
    <cellStyle name="Calculation 7 6 10 2 2" xfId="14728" xr:uid="{00000000-0005-0000-0000-0000AE380000}"/>
    <cellStyle name="Calculation 7 6 10 2 3" xfId="14729" xr:uid="{00000000-0005-0000-0000-0000AF380000}"/>
    <cellStyle name="Calculation 7 6 10 3" xfId="14730" xr:uid="{00000000-0005-0000-0000-0000B0380000}"/>
    <cellStyle name="Calculation 7 6 10 3 2" xfId="14731" xr:uid="{00000000-0005-0000-0000-0000B1380000}"/>
    <cellStyle name="Calculation 7 6 10 4" xfId="14732" xr:uid="{00000000-0005-0000-0000-0000B2380000}"/>
    <cellStyle name="Calculation 7 6 10 5" xfId="14733" xr:uid="{00000000-0005-0000-0000-0000B3380000}"/>
    <cellStyle name="Calculation 7 6 11" xfId="14734" xr:uid="{00000000-0005-0000-0000-0000B4380000}"/>
    <cellStyle name="Calculation 7 6 11 2" xfId="14735" xr:uid="{00000000-0005-0000-0000-0000B5380000}"/>
    <cellStyle name="Calculation 7 6 11 2 2" xfId="14736" xr:uid="{00000000-0005-0000-0000-0000B6380000}"/>
    <cellStyle name="Calculation 7 6 11 2 3" xfId="14737" xr:uid="{00000000-0005-0000-0000-0000B7380000}"/>
    <cellStyle name="Calculation 7 6 11 3" xfId="14738" xr:uid="{00000000-0005-0000-0000-0000B8380000}"/>
    <cellStyle name="Calculation 7 6 11 3 2" xfId="14739" xr:uid="{00000000-0005-0000-0000-0000B9380000}"/>
    <cellStyle name="Calculation 7 6 11 4" xfId="14740" xr:uid="{00000000-0005-0000-0000-0000BA380000}"/>
    <cellStyle name="Calculation 7 6 11 5" xfId="14741" xr:uid="{00000000-0005-0000-0000-0000BB380000}"/>
    <cellStyle name="Calculation 7 6 12" xfId="14742" xr:uid="{00000000-0005-0000-0000-0000BC380000}"/>
    <cellStyle name="Calculation 7 6 12 2" xfId="14743" xr:uid="{00000000-0005-0000-0000-0000BD380000}"/>
    <cellStyle name="Calculation 7 6 12 2 2" xfId="14744" xr:uid="{00000000-0005-0000-0000-0000BE380000}"/>
    <cellStyle name="Calculation 7 6 12 2 3" xfId="14745" xr:uid="{00000000-0005-0000-0000-0000BF380000}"/>
    <cellStyle name="Calculation 7 6 12 3" xfId="14746" xr:uid="{00000000-0005-0000-0000-0000C0380000}"/>
    <cellStyle name="Calculation 7 6 12 3 2" xfId="14747" xr:uid="{00000000-0005-0000-0000-0000C1380000}"/>
    <cellStyle name="Calculation 7 6 12 4" xfId="14748" xr:uid="{00000000-0005-0000-0000-0000C2380000}"/>
    <cellStyle name="Calculation 7 6 12 5" xfId="14749" xr:uid="{00000000-0005-0000-0000-0000C3380000}"/>
    <cellStyle name="Calculation 7 6 13" xfId="14750" xr:uid="{00000000-0005-0000-0000-0000C4380000}"/>
    <cellStyle name="Calculation 7 6 13 2" xfId="14751" xr:uid="{00000000-0005-0000-0000-0000C5380000}"/>
    <cellStyle name="Calculation 7 6 13 2 2" xfId="14752" xr:uid="{00000000-0005-0000-0000-0000C6380000}"/>
    <cellStyle name="Calculation 7 6 13 2 3" xfId="14753" xr:uid="{00000000-0005-0000-0000-0000C7380000}"/>
    <cellStyle name="Calculation 7 6 13 3" xfId="14754" xr:uid="{00000000-0005-0000-0000-0000C8380000}"/>
    <cellStyle name="Calculation 7 6 13 3 2" xfId="14755" xr:uid="{00000000-0005-0000-0000-0000C9380000}"/>
    <cellStyle name="Calculation 7 6 13 4" xfId="14756" xr:uid="{00000000-0005-0000-0000-0000CA380000}"/>
    <cellStyle name="Calculation 7 6 13 5" xfId="14757" xr:uid="{00000000-0005-0000-0000-0000CB380000}"/>
    <cellStyle name="Calculation 7 6 14" xfId="14758" xr:uid="{00000000-0005-0000-0000-0000CC380000}"/>
    <cellStyle name="Calculation 7 6 14 2" xfId="14759" xr:uid="{00000000-0005-0000-0000-0000CD380000}"/>
    <cellStyle name="Calculation 7 6 14 2 2" xfId="14760" xr:uid="{00000000-0005-0000-0000-0000CE380000}"/>
    <cellStyle name="Calculation 7 6 14 2 3" xfId="14761" xr:uid="{00000000-0005-0000-0000-0000CF380000}"/>
    <cellStyle name="Calculation 7 6 14 3" xfId="14762" xr:uid="{00000000-0005-0000-0000-0000D0380000}"/>
    <cellStyle name="Calculation 7 6 14 3 2" xfId="14763" xr:uid="{00000000-0005-0000-0000-0000D1380000}"/>
    <cellStyle name="Calculation 7 6 14 4" xfId="14764" xr:uid="{00000000-0005-0000-0000-0000D2380000}"/>
    <cellStyle name="Calculation 7 6 14 5" xfId="14765" xr:uid="{00000000-0005-0000-0000-0000D3380000}"/>
    <cellStyle name="Calculation 7 6 15" xfId="14766" xr:uid="{00000000-0005-0000-0000-0000D4380000}"/>
    <cellStyle name="Calculation 7 6 15 2" xfId="14767" xr:uid="{00000000-0005-0000-0000-0000D5380000}"/>
    <cellStyle name="Calculation 7 6 15 2 2" xfId="14768" xr:uid="{00000000-0005-0000-0000-0000D6380000}"/>
    <cellStyle name="Calculation 7 6 15 2 3" xfId="14769" xr:uid="{00000000-0005-0000-0000-0000D7380000}"/>
    <cellStyle name="Calculation 7 6 15 3" xfId="14770" xr:uid="{00000000-0005-0000-0000-0000D8380000}"/>
    <cellStyle name="Calculation 7 6 15 3 2" xfId="14771" xr:uid="{00000000-0005-0000-0000-0000D9380000}"/>
    <cellStyle name="Calculation 7 6 15 4" xfId="14772" xr:uid="{00000000-0005-0000-0000-0000DA380000}"/>
    <cellStyle name="Calculation 7 6 15 5" xfId="14773" xr:uid="{00000000-0005-0000-0000-0000DB380000}"/>
    <cellStyle name="Calculation 7 6 16" xfId="14774" xr:uid="{00000000-0005-0000-0000-0000DC380000}"/>
    <cellStyle name="Calculation 7 6 16 2" xfId="14775" xr:uid="{00000000-0005-0000-0000-0000DD380000}"/>
    <cellStyle name="Calculation 7 6 16 2 2" xfId="14776" xr:uid="{00000000-0005-0000-0000-0000DE380000}"/>
    <cellStyle name="Calculation 7 6 16 2 3" xfId="14777" xr:uid="{00000000-0005-0000-0000-0000DF380000}"/>
    <cellStyle name="Calculation 7 6 16 3" xfId="14778" xr:uid="{00000000-0005-0000-0000-0000E0380000}"/>
    <cellStyle name="Calculation 7 6 16 3 2" xfId="14779" xr:uid="{00000000-0005-0000-0000-0000E1380000}"/>
    <cellStyle name="Calculation 7 6 16 4" xfId="14780" xr:uid="{00000000-0005-0000-0000-0000E2380000}"/>
    <cellStyle name="Calculation 7 6 16 5" xfId="14781" xr:uid="{00000000-0005-0000-0000-0000E3380000}"/>
    <cellStyle name="Calculation 7 6 17" xfId="14782" xr:uid="{00000000-0005-0000-0000-0000E4380000}"/>
    <cellStyle name="Calculation 7 6 17 2" xfId="14783" xr:uid="{00000000-0005-0000-0000-0000E5380000}"/>
    <cellStyle name="Calculation 7 6 17 2 2" xfId="14784" xr:uid="{00000000-0005-0000-0000-0000E6380000}"/>
    <cellStyle name="Calculation 7 6 17 2 3" xfId="14785" xr:uid="{00000000-0005-0000-0000-0000E7380000}"/>
    <cellStyle name="Calculation 7 6 17 3" xfId="14786" xr:uid="{00000000-0005-0000-0000-0000E8380000}"/>
    <cellStyle name="Calculation 7 6 17 3 2" xfId="14787" xr:uid="{00000000-0005-0000-0000-0000E9380000}"/>
    <cellStyle name="Calculation 7 6 17 4" xfId="14788" xr:uid="{00000000-0005-0000-0000-0000EA380000}"/>
    <cellStyle name="Calculation 7 6 17 5" xfId="14789" xr:uid="{00000000-0005-0000-0000-0000EB380000}"/>
    <cellStyle name="Calculation 7 6 18" xfId="14790" xr:uid="{00000000-0005-0000-0000-0000EC380000}"/>
    <cellStyle name="Calculation 7 6 18 2" xfId="14791" xr:uid="{00000000-0005-0000-0000-0000ED380000}"/>
    <cellStyle name="Calculation 7 6 18 2 2" xfId="14792" xr:uid="{00000000-0005-0000-0000-0000EE380000}"/>
    <cellStyle name="Calculation 7 6 18 2 3" xfId="14793" xr:uid="{00000000-0005-0000-0000-0000EF380000}"/>
    <cellStyle name="Calculation 7 6 18 3" xfId="14794" xr:uid="{00000000-0005-0000-0000-0000F0380000}"/>
    <cellStyle name="Calculation 7 6 18 3 2" xfId="14795" xr:uid="{00000000-0005-0000-0000-0000F1380000}"/>
    <cellStyle name="Calculation 7 6 18 4" xfId="14796" xr:uid="{00000000-0005-0000-0000-0000F2380000}"/>
    <cellStyle name="Calculation 7 6 18 5" xfId="14797" xr:uid="{00000000-0005-0000-0000-0000F3380000}"/>
    <cellStyle name="Calculation 7 6 19" xfId="14798" xr:uid="{00000000-0005-0000-0000-0000F4380000}"/>
    <cellStyle name="Calculation 7 6 19 2" xfId="14799" xr:uid="{00000000-0005-0000-0000-0000F5380000}"/>
    <cellStyle name="Calculation 7 6 19 2 2" xfId="14800" xr:uid="{00000000-0005-0000-0000-0000F6380000}"/>
    <cellStyle name="Calculation 7 6 19 2 3" xfId="14801" xr:uid="{00000000-0005-0000-0000-0000F7380000}"/>
    <cellStyle name="Calculation 7 6 19 3" xfId="14802" xr:uid="{00000000-0005-0000-0000-0000F8380000}"/>
    <cellStyle name="Calculation 7 6 19 3 2" xfId="14803" xr:uid="{00000000-0005-0000-0000-0000F9380000}"/>
    <cellStyle name="Calculation 7 6 19 4" xfId="14804" xr:uid="{00000000-0005-0000-0000-0000FA380000}"/>
    <cellStyle name="Calculation 7 6 19 5" xfId="14805" xr:uid="{00000000-0005-0000-0000-0000FB380000}"/>
    <cellStyle name="Calculation 7 6 2" xfId="14806" xr:uid="{00000000-0005-0000-0000-0000FC380000}"/>
    <cellStyle name="Calculation 7 6 2 2" xfId="14807" xr:uid="{00000000-0005-0000-0000-0000FD380000}"/>
    <cellStyle name="Calculation 7 6 2 2 2" xfId="14808" xr:uid="{00000000-0005-0000-0000-0000FE380000}"/>
    <cellStyle name="Calculation 7 6 2 2 3" xfId="14809" xr:uid="{00000000-0005-0000-0000-0000FF380000}"/>
    <cellStyle name="Calculation 7 6 2 3" xfId="14810" xr:uid="{00000000-0005-0000-0000-000000390000}"/>
    <cellStyle name="Calculation 7 6 2 3 2" xfId="14811" xr:uid="{00000000-0005-0000-0000-000001390000}"/>
    <cellStyle name="Calculation 7 6 2 4" xfId="14812" xr:uid="{00000000-0005-0000-0000-000002390000}"/>
    <cellStyle name="Calculation 7 6 2 5" xfId="14813" xr:uid="{00000000-0005-0000-0000-000003390000}"/>
    <cellStyle name="Calculation 7 6 20" xfId="14814" xr:uid="{00000000-0005-0000-0000-000004390000}"/>
    <cellStyle name="Calculation 7 6 20 2" xfId="14815" xr:uid="{00000000-0005-0000-0000-000005390000}"/>
    <cellStyle name="Calculation 7 6 20 2 2" xfId="14816" xr:uid="{00000000-0005-0000-0000-000006390000}"/>
    <cellStyle name="Calculation 7 6 20 2 3" xfId="14817" xr:uid="{00000000-0005-0000-0000-000007390000}"/>
    <cellStyle name="Calculation 7 6 20 3" xfId="14818" xr:uid="{00000000-0005-0000-0000-000008390000}"/>
    <cellStyle name="Calculation 7 6 20 4" xfId="14819" xr:uid="{00000000-0005-0000-0000-000009390000}"/>
    <cellStyle name="Calculation 7 6 20 5" xfId="14820" xr:uid="{00000000-0005-0000-0000-00000A390000}"/>
    <cellStyle name="Calculation 7 6 21" xfId="14821" xr:uid="{00000000-0005-0000-0000-00000B390000}"/>
    <cellStyle name="Calculation 7 6 21 2" xfId="14822" xr:uid="{00000000-0005-0000-0000-00000C390000}"/>
    <cellStyle name="Calculation 7 6 22" xfId="14823" xr:uid="{00000000-0005-0000-0000-00000D390000}"/>
    <cellStyle name="Calculation 7 6 22 2" xfId="14824" xr:uid="{00000000-0005-0000-0000-00000E390000}"/>
    <cellStyle name="Calculation 7 6 3" xfId="14825" xr:uid="{00000000-0005-0000-0000-00000F390000}"/>
    <cellStyle name="Calculation 7 6 3 2" xfId="14826" xr:uid="{00000000-0005-0000-0000-000010390000}"/>
    <cellStyle name="Calculation 7 6 3 2 2" xfId="14827" xr:uid="{00000000-0005-0000-0000-000011390000}"/>
    <cellStyle name="Calculation 7 6 3 2 3" xfId="14828" xr:uid="{00000000-0005-0000-0000-000012390000}"/>
    <cellStyle name="Calculation 7 6 3 3" xfId="14829" xr:uid="{00000000-0005-0000-0000-000013390000}"/>
    <cellStyle name="Calculation 7 6 3 3 2" xfId="14830" xr:uid="{00000000-0005-0000-0000-000014390000}"/>
    <cellStyle name="Calculation 7 6 3 4" xfId="14831" xr:uid="{00000000-0005-0000-0000-000015390000}"/>
    <cellStyle name="Calculation 7 6 3 5" xfId="14832" xr:uid="{00000000-0005-0000-0000-000016390000}"/>
    <cellStyle name="Calculation 7 6 4" xfId="14833" xr:uid="{00000000-0005-0000-0000-000017390000}"/>
    <cellStyle name="Calculation 7 6 4 2" xfId="14834" xr:uid="{00000000-0005-0000-0000-000018390000}"/>
    <cellStyle name="Calculation 7 6 4 2 2" xfId="14835" xr:uid="{00000000-0005-0000-0000-000019390000}"/>
    <cellStyle name="Calculation 7 6 4 2 3" xfId="14836" xr:uid="{00000000-0005-0000-0000-00001A390000}"/>
    <cellStyle name="Calculation 7 6 4 3" xfId="14837" xr:uid="{00000000-0005-0000-0000-00001B390000}"/>
    <cellStyle name="Calculation 7 6 4 3 2" xfId="14838" xr:uid="{00000000-0005-0000-0000-00001C390000}"/>
    <cellStyle name="Calculation 7 6 4 4" xfId="14839" xr:uid="{00000000-0005-0000-0000-00001D390000}"/>
    <cellStyle name="Calculation 7 6 4 5" xfId="14840" xr:uid="{00000000-0005-0000-0000-00001E390000}"/>
    <cellStyle name="Calculation 7 6 5" xfId="14841" xr:uid="{00000000-0005-0000-0000-00001F390000}"/>
    <cellStyle name="Calculation 7 6 5 2" xfId="14842" xr:uid="{00000000-0005-0000-0000-000020390000}"/>
    <cellStyle name="Calculation 7 6 5 2 2" xfId="14843" xr:uid="{00000000-0005-0000-0000-000021390000}"/>
    <cellStyle name="Calculation 7 6 5 2 3" xfId="14844" xr:uid="{00000000-0005-0000-0000-000022390000}"/>
    <cellStyle name="Calculation 7 6 5 3" xfId="14845" xr:uid="{00000000-0005-0000-0000-000023390000}"/>
    <cellStyle name="Calculation 7 6 5 3 2" xfId="14846" xr:uid="{00000000-0005-0000-0000-000024390000}"/>
    <cellStyle name="Calculation 7 6 5 4" xfId="14847" xr:uid="{00000000-0005-0000-0000-000025390000}"/>
    <cellStyle name="Calculation 7 6 5 5" xfId="14848" xr:uid="{00000000-0005-0000-0000-000026390000}"/>
    <cellStyle name="Calculation 7 6 6" xfId="14849" xr:uid="{00000000-0005-0000-0000-000027390000}"/>
    <cellStyle name="Calculation 7 6 6 2" xfId="14850" xr:uid="{00000000-0005-0000-0000-000028390000}"/>
    <cellStyle name="Calculation 7 6 6 2 2" xfId="14851" xr:uid="{00000000-0005-0000-0000-000029390000}"/>
    <cellStyle name="Calculation 7 6 6 2 3" xfId="14852" xr:uid="{00000000-0005-0000-0000-00002A390000}"/>
    <cellStyle name="Calculation 7 6 6 3" xfId="14853" xr:uid="{00000000-0005-0000-0000-00002B390000}"/>
    <cellStyle name="Calculation 7 6 6 3 2" xfId="14854" xr:uid="{00000000-0005-0000-0000-00002C390000}"/>
    <cellStyle name="Calculation 7 6 6 4" xfId="14855" xr:uid="{00000000-0005-0000-0000-00002D390000}"/>
    <cellStyle name="Calculation 7 6 6 5" xfId="14856" xr:uid="{00000000-0005-0000-0000-00002E390000}"/>
    <cellStyle name="Calculation 7 6 7" xfId="14857" xr:uid="{00000000-0005-0000-0000-00002F390000}"/>
    <cellStyle name="Calculation 7 6 7 2" xfId="14858" xr:uid="{00000000-0005-0000-0000-000030390000}"/>
    <cellStyle name="Calculation 7 6 7 2 2" xfId="14859" xr:uid="{00000000-0005-0000-0000-000031390000}"/>
    <cellStyle name="Calculation 7 6 7 2 3" xfId="14860" xr:uid="{00000000-0005-0000-0000-000032390000}"/>
    <cellStyle name="Calculation 7 6 7 3" xfId="14861" xr:uid="{00000000-0005-0000-0000-000033390000}"/>
    <cellStyle name="Calculation 7 6 7 3 2" xfId="14862" xr:uid="{00000000-0005-0000-0000-000034390000}"/>
    <cellStyle name="Calculation 7 6 7 4" xfId="14863" xr:uid="{00000000-0005-0000-0000-000035390000}"/>
    <cellStyle name="Calculation 7 6 7 5" xfId="14864" xr:uid="{00000000-0005-0000-0000-000036390000}"/>
    <cellStyle name="Calculation 7 6 8" xfId="14865" xr:uid="{00000000-0005-0000-0000-000037390000}"/>
    <cellStyle name="Calculation 7 6 8 2" xfId="14866" xr:uid="{00000000-0005-0000-0000-000038390000}"/>
    <cellStyle name="Calculation 7 6 8 2 2" xfId="14867" xr:uid="{00000000-0005-0000-0000-000039390000}"/>
    <cellStyle name="Calculation 7 6 8 2 3" xfId="14868" xr:uid="{00000000-0005-0000-0000-00003A390000}"/>
    <cellStyle name="Calculation 7 6 8 3" xfId="14869" xr:uid="{00000000-0005-0000-0000-00003B390000}"/>
    <cellStyle name="Calculation 7 6 8 3 2" xfId="14870" xr:uid="{00000000-0005-0000-0000-00003C390000}"/>
    <cellStyle name="Calculation 7 6 8 4" xfId="14871" xr:uid="{00000000-0005-0000-0000-00003D390000}"/>
    <cellStyle name="Calculation 7 6 8 5" xfId="14872" xr:uid="{00000000-0005-0000-0000-00003E390000}"/>
    <cellStyle name="Calculation 7 6 9" xfId="14873" xr:uid="{00000000-0005-0000-0000-00003F390000}"/>
    <cellStyle name="Calculation 7 6 9 2" xfId="14874" xr:uid="{00000000-0005-0000-0000-000040390000}"/>
    <cellStyle name="Calculation 7 6 9 2 2" xfId="14875" xr:uid="{00000000-0005-0000-0000-000041390000}"/>
    <cellStyle name="Calculation 7 6 9 2 3" xfId="14876" xr:uid="{00000000-0005-0000-0000-000042390000}"/>
    <cellStyle name="Calculation 7 6 9 3" xfId="14877" xr:uid="{00000000-0005-0000-0000-000043390000}"/>
    <cellStyle name="Calculation 7 6 9 3 2" xfId="14878" xr:uid="{00000000-0005-0000-0000-000044390000}"/>
    <cellStyle name="Calculation 7 6 9 4" xfId="14879" xr:uid="{00000000-0005-0000-0000-000045390000}"/>
    <cellStyle name="Calculation 7 6 9 5" xfId="14880" xr:uid="{00000000-0005-0000-0000-000046390000}"/>
    <cellStyle name="Calculation 7 7" xfId="14881" xr:uid="{00000000-0005-0000-0000-000047390000}"/>
    <cellStyle name="Calculation 7 7 10" xfId="14882" xr:uid="{00000000-0005-0000-0000-000048390000}"/>
    <cellStyle name="Calculation 7 7 10 2" xfId="14883" xr:uid="{00000000-0005-0000-0000-000049390000}"/>
    <cellStyle name="Calculation 7 7 10 2 2" xfId="14884" xr:uid="{00000000-0005-0000-0000-00004A390000}"/>
    <cellStyle name="Calculation 7 7 10 2 3" xfId="14885" xr:uid="{00000000-0005-0000-0000-00004B390000}"/>
    <cellStyle name="Calculation 7 7 10 3" xfId="14886" xr:uid="{00000000-0005-0000-0000-00004C390000}"/>
    <cellStyle name="Calculation 7 7 10 3 2" xfId="14887" xr:uid="{00000000-0005-0000-0000-00004D390000}"/>
    <cellStyle name="Calculation 7 7 10 4" xfId="14888" xr:uid="{00000000-0005-0000-0000-00004E390000}"/>
    <cellStyle name="Calculation 7 7 10 5" xfId="14889" xr:uid="{00000000-0005-0000-0000-00004F390000}"/>
    <cellStyle name="Calculation 7 7 11" xfId="14890" xr:uid="{00000000-0005-0000-0000-000050390000}"/>
    <cellStyle name="Calculation 7 7 11 2" xfId="14891" xr:uid="{00000000-0005-0000-0000-000051390000}"/>
    <cellStyle name="Calculation 7 7 11 2 2" xfId="14892" xr:uid="{00000000-0005-0000-0000-000052390000}"/>
    <cellStyle name="Calculation 7 7 11 2 3" xfId="14893" xr:uid="{00000000-0005-0000-0000-000053390000}"/>
    <cellStyle name="Calculation 7 7 11 3" xfId="14894" xr:uid="{00000000-0005-0000-0000-000054390000}"/>
    <cellStyle name="Calculation 7 7 11 3 2" xfId="14895" xr:uid="{00000000-0005-0000-0000-000055390000}"/>
    <cellStyle name="Calculation 7 7 11 4" xfId="14896" xr:uid="{00000000-0005-0000-0000-000056390000}"/>
    <cellStyle name="Calculation 7 7 11 5" xfId="14897" xr:uid="{00000000-0005-0000-0000-000057390000}"/>
    <cellStyle name="Calculation 7 7 12" xfId="14898" xr:uid="{00000000-0005-0000-0000-000058390000}"/>
    <cellStyle name="Calculation 7 7 12 2" xfId="14899" xr:uid="{00000000-0005-0000-0000-000059390000}"/>
    <cellStyle name="Calculation 7 7 12 2 2" xfId="14900" xr:uid="{00000000-0005-0000-0000-00005A390000}"/>
    <cellStyle name="Calculation 7 7 12 2 3" xfId="14901" xr:uid="{00000000-0005-0000-0000-00005B390000}"/>
    <cellStyle name="Calculation 7 7 12 3" xfId="14902" xr:uid="{00000000-0005-0000-0000-00005C390000}"/>
    <cellStyle name="Calculation 7 7 12 3 2" xfId="14903" xr:uid="{00000000-0005-0000-0000-00005D390000}"/>
    <cellStyle name="Calculation 7 7 12 4" xfId="14904" xr:uid="{00000000-0005-0000-0000-00005E390000}"/>
    <cellStyle name="Calculation 7 7 12 5" xfId="14905" xr:uid="{00000000-0005-0000-0000-00005F390000}"/>
    <cellStyle name="Calculation 7 7 13" xfId="14906" xr:uid="{00000000-0005-0000-0000-000060390000}"/>
    <cellStyle name="Calculation 7 7 13 2" xfId="14907" xr:uid="{00000000-0005-0000-0000-000061390000}"/>
    <cellStyle name="Calculation 7 7 13 2 2" xfId="14908" xr:uid="{00000000-0005-0000-0000-000062390000}"/>
    <cellStyle name="Calculation 7 7 13 2 3" xfId="14909" xr:uid="{00000000-0005-0000-0000-000063390000}"/>
    <cellStyle name="Calculation 7 7 13 3" xfId="14910" xr:uid="{00000000-0005-0000-0000-000064390000}"/>
    <cellStyle name="Calculation 7 7 13 3 2" xfId="14911" xr:uid="{00000000-0005-0000-0000-000065390000}"/>
    <cellStyle name="Calculation 7 7 13 4" xfId="14912" xr:uid="{00000000-0005-0000-0000-000066390000}"/>
    <cellStyle name="Calculation 7 7 13 5" xfId="14913" xr:uid="{00000000-0005-0000-0000-000067390000}"/>
    <cellStyle name="Calculation 7 7 14" xfId="14914" xr:uid="{00000000-0005-0000-0000-000068390000}"/>
    <cellStyle name="Calculation 7 7 14 2" xfId="14915" xr:uid="{00000000-0005-0000-0000-000069390000}"/>
    <cellStyle name="Calculation 7 7 14 2 2" xfId="14916" xr:uid="{00000000-0005-0000-0000-00006A390000}"/>
    <cellStyle name="Calculation 7 7 14 2 3" xfId="14917" xr:uid="{00000000-0005-0000-0000-00006B390000}"/>
    <cellStyle name="Calculation 7 7 14 3" xfId="14918" xr:uid="{00000000-0005-0000-0000-00006C390000}"/>
    <cellStyle name="Calculation 7 7 14 3 2" xfId="14919" xr:uid="{00000000-0005-0000-0000-00006D390000}"/>
    <cellStyle name="Calculation 7 7 14 4" xfId="14920" xr:uid="{00000000-0005-0000-0000-00006E390000}"/>
    <cellStyle name="Calculation 7 7 14 5" xfId="14921" xr:uid="{00000000-0005-0000-0000-00006F390000}"/>
    <cellStyle name="Calculation 7 7 15" xfId="14922" xr:uid="{00000000-0005-0000-0000-000070390000}"/>
    <cellStyle name="Calculation 7 7 15 2" xfId="14923" xr:uid="{00000000-0005-0000-0000-000071390000}"/>
    <cellStyle name="Calculation 7 7 15 2 2" xfId="14924" xr:uid="{00000000-0005-0000-0000-000072390000}"/>
    <cellStyle name="Calculation 7 7 15 2 3" xfId="14925" xr:uid="{00000000-0005-0000-0000-000073390000}"/>
    <cellStyle name="Calculation 7 7 15 3" xfId="14926" xr:uid="{00000000-0005-0000-0000-000074390000}"/>
    <cellStyle name="Calculation 7 7 15 3 2" xfId="14927" xr:uid="{00000000-0005-0000-0000-000075390000}"/>
    <cellStyle name="Calculation 7 7 15 4" xfId="14928" xr:uid="{00000000-0005-0000-0000-000076390000}"/>
    <cellStyle name="Calculation 7 7 15 5" xfId="14929" xr:uid="{00000000-0005-0000-0000-000077390000}"/>
    <cellStyle name="Calculation 7 7 16" xfId="14930" xr:uid="{00000000-0005-0000-0000-000078390000}"/>
    <cellStyle name="Calculation 7 7 16 2" xfId="14931" xr:uid="{00000000-0005-0000-0000-000079390000}"/>
    <cellStyle name="Calculation 7 7 16 2 2" xfId="14932" xr:uid="{00000000-0005-0000-0000-00007A390000}"/>
    <cellStyle name="Calculation 7 7 16 2 3" xfId="14933" xr:uid="{00000000-0005-0000-0000-00007B390000}"/>
    <cellStyle name="Calculation 7 7 16 3" xfId="14934" xr:uid="{00000000-0005-0000-0000-00007C390000}"/>
    <cellStyle name="Calculation 7 7 16 3 2" xfId="14935" xr:uid="{00000000-0005-0000-0000-00007D390000}"/>
    <cellStyle name="Calculation 7 7 16 4" xfId="14936" xr:uid="{00000000-0005-0000-0000-00007E390000}"/>
    <cellStyle name="Calculation 7 7 16 5" xfId="14937" xr:uid="{00000000-0005-0000-0000-00007F390000}"/>
    <cellStyle name="Calculation 7 7 17" xfId="14938" xr:uid="{00000000-0005-0000-0000-000080390000}"/>
    <cellStyle name="Calculation 7 7 17 2" xfId="14939" xr:uid="{00000000-0005-0000-0000-000081390000}"/>
    <cellStyle name="Calculation 7 7 17 2 2" xfId="14940" xr:uid="{00000000-0005-0000-0000-000082390000}"/>
    <cellStyle name="Calculation 7 7 17 2 3" xfId="14941" xr:uid="{00000000-0005-0000-0000-000083390000}"/>
    <cellStyle name="Calculation 7 7 17 3" xfId="14942" xr:uid="{00000000-0005-0000-0000-000084390000}"/>
    <cellStyle name="Calculation 7 7 17 3 2" xfId="14943" xr:uid="{00000000-0005-0000-0000-000085390000}"/>
    <cellStyle name="Calculation 7 7 17 4" xfId="14944" xr:uid="{00000000-0005-0000-0000-000086390000}"/>
    <cellStyle name="Calculation 7 7 17 5" xfId="14945" xr:uid="{00000000-0005-0000-0000-000087390000}"/>
    <cellStyle name="Calculation 7 7 18" xfId="14946" xr:uid="{00000000-0005-0000-0000-000088390000}"/>
    <cellStyle name="Calculation 7 7 18 2" xfId="14947" xr:uid="{00000000-0005-0000-0000-000089390000}"/>
    <cellStyle name="Calculation 7 7 18 2 2" xfId="14948" xr:uid="{00000000-0005-0000-0000-00008A390000}"/>
    <cellStyle name="Calculation 7 7 18 2 3" xfId="14949" xr:uid="{00000000-0005-0000-0000-00008B390000}"/>
    <cellStyle name="Calculation 7 7 18 3" xfId="14950" xr:uid="{00000000-0005-0000-0000-00008C390000}"/>
    <cellStyle name="Calculation 7 7 18 3 2" xfId="14951" xr:uid="{00000000-0005-0000-0000-00008D390000}"/>
    <cellStyle name="Calculation 7 7 18 4" xfId="14952" xr:uid="{00000000-0005-0000-0000-00008E390000}"/>
    <cellStyle name="Calculation 7 7 18 5" xfId="14953" xr:uid="{00000000-0005-0000-0000-00008F390000}"/>
    <cellStyle name="Calculation 7 7 19" xfId="14954" xr:uid="{00000000-0005-0000-0000-000090390000}"/>
    <cellStyle name="Calculation 7 7 19 2" xfId="14955" xr:uid="{00000000-0005-0000-0000-000091390000}"/>
    <cellStyle name="Calculation 7 7 19 2 2" xfId="14956" xr:uid="{00000000-0005-0000-0000-000092390000}"/>
    <cellStyle name="Calculation 7 7 19 2 3" xfId="14957" xr:uid="{00000000-0005-0000-0000-000093390000}"/>
    <cellStyle name="Calculation 7 7 19 3" xfId="14958" xr:uid="{00000000-0005-0000-0000-000094390000}"/>
    <cellStyle name="Calculation 7 7 19 3 2" xfId="14959" xr:uid="{00000000-0005-0000-0000-000095390000}"/>
    <cellStyle name="Calculation 7 7 19 4" xfId="14960" xr:uid="{00000000-0005-0000-0000-000096390000}"/>
    <cellStyle name="Calculation 7 7 19 5" xfId="14961" xr:uid="{00000000-0005-0000-0000-000097390000}"/>
    <cellStyle name="Calculation 7 7 2" xfId="14962" xr:uid="{00000000-0005-0000-0000-000098390000}"/>
    <cellStyle name="Calculation 7 7 2 2" xfId="14963" xr:uid="{00000000-0005-0000-0000-000099390000}"/>
    <cellStyle name="Calculation 7 7 2 2 2" xfId="14964" xr:uid="{00000000-0005-0000-0000-00009A390000}"/>
    <cellStyle name="Calculation 7 7 2 2 3" xfId="14965" xr:uid="{00000000-0005-0000-0000-00009B390000}"/>
    <cellStyle name="Calculation 7 7 2 3" xfId="14966" xr:uid="{00000000-0005-0000-0000-00009C390000}"/>
    <cellStyle name="Calculation 7 7 2 3 2" xfId="14967" xr:uid="{00000000-0005-0000-0000-00009D390000}"/>
    <cellStyle name="Calculation 7 7 2 4" xfId="14968" xr:uid="{00000000-0005-0000-0000-00009E390000}"/>
    <cellStyle name="Calculation 7 7 2 5" xfId="14969" xr:uid="{00000000-0005-0000-0000-00009F390000}"/>
    <cellStyle name="Calculation 7 7 20" xfId="14970" xr:uid="{00000000-0005-0000-0000-0000A0390000}"/>
    <cellStyle name="Calculation 7 7 20 2" xfId="14971" xr:uid="{00000000-0005-0000-0000-0000A1390000}"/>
    <cellStyle name="Calculation 7 7 20 2 2" xfId="14972" xr:uid="{00000000-0005-0000-0000-0000A2390000}"/>
    <cellStyle name="Calculation 7 7 20 2 3" xfId="14973" xr:uid="{00000000-0005-0000-0000-0000A3390000}"/>
    <cellStyle name="Calculation 7 7 20 3" xfId="14974" xr:uid="{00000000-0005-0000-0000-0000A4390000}"/>
    <cellStyle name="Calculation 7 7 20 4" xfId="14975" xr:uid="{00000000-0005-0000-0000-0000A5390000}"/>
    <cellStyle name="Calculation 7 7 20 5" xfId="14976" xr:uid="{00000000-0005-0000-0000-0000A6390000}"/>
    <cellStyle name="Calculation 7 7 21" xfId="14977" xr:uid="{00000000-0005-0000-0000-0000A7390000}"/>
    <cellStyle name="Calculation 7 7 21 2" xfId="14978" xr:uid="{00000000-0005-0000-0000-0000A8390000}"/>
    <cellStyle name="Calculation 7 7 22" xfId="14979" xr:uid="{00000000-0005-0000-0000-0000A9390000}"/>
    <cellStyle name="Calculation 7 7 22 2" xfId="14980" xr:uid="{00000000-0005-0000-0000-0000AA390000}"/>
    <cellStyle name="Calculation 7 7 3" xfId="14981" xr:uid="{00000000-0005-0000-0000-0000AB390000}"/>
    <cellStyle name="Calculation 7 7 3 2" xfId="14982" xr:uid="{00000000-0005-0000-0000-0000AC390000}"/>
    <cellStyle name="Calculation 7 7 3 2 2" xfId="14983" xr:uid="{00000000-0005-0000-0000-0000AD390000}"/>
    <cellStyle name="Calculation 7 7 3 2 3" xfId="14984" xr:uid="{00000000-0005-0000-0000-0000AE390000}"/>
    <cellStyle name="Calculation 7 7 3 3" xfId="14985" xr:uid="{00000000-0005-0000-0000-0000AF390000}"/>
    <cellStyle name="Calculation 7 7 3 3 2" xfId="14986" xr:uid="{00000000-0005-0000-0000-0000B0390000}"/>
    <cellStyle name="Calculation 7 7 3 4" xfId="14987" xr:uid="{00000000-0005-0000-0000-0000B1390000}"/>
    <cellStyle name="Calculation 7 7 3 5" xfId="14988" xr:uid="{00000000-0005-0000-0000-0000B2390000}"/>
    <cellStyle name="Calculation 7 7 4" xfId="14989" xr:uid="{00000000-0005-0000-0000-0000B3390000}"/>
    <cellStyle name="Calculation 7 7 4 2" xfId="14990" xr:uid="{00000000-0005-0000-0000-0000B4390000}"/>
    <cellStyle name="Calculation 7 7 4 2 2" xfId="14991" xr:uid="{00000000-0005-0000-0000-0000B5390000}"/>
    <cellStyle name="Calculation 7 7 4 2 3" xfId="14992" xr:uid="{00000000-0005-0000-0000-0000B6390000}"/>
    <cellStyle name="Calculation 7 7 4 3" xfId="14993" xr:uid="{00000000-0005-0000-0000-0000B7390000}"/>
    <cellStyle name="Calculation 7 7 4 3 2" xfId="14994" xr:uid="{00000000-0005-0000-0000-0000B8390000}"/>
    <cellStyle name="Calculation 7 7 4 4" xfId="14995" xr:uid="{00000000-0005-0000-0000-0000B9390000}"/>
    <cellStyle name="Calculation 7 7 4 5" xfId="14996" xr:uid="{00000000-0005-0000-0000-0000BA390000}"/>
    <cellStyle name="Calculation 7 7 5" xfId="14997" xr:uid="{00000000-0005-0000-0000-0000BB390000}"/>
    <cellStyle name="Calculation 7 7 5 2" xfId="14998" xr:uid="{00000000-0005-0000-0000-0000BC390000}"/>
    <cellStyle name="Calculation 7 7 5 2 2" xfId="14999" xr:uid="{00000000-0005-0000-0000-0000BD390000}"/>
    <cellStyle name="Calculation 7 7 5 2 3" xfId="15000" xr:uid="{00000000-0005-0000-0000-0000BE390000}"/>
    <cellStyle name="Calculation 7 7 5 3" xfId="15001" xr:uid="{00000000-0005-0000-0000-0000BF390000}"/>
    <cellStyle name="Calculation 7 7 5 3 2" xfId="15002" xr:uid="{00000000-0005-0000-0000-0000C0390000}"/>
    <cellStyle name="Calculation 7 7 5 4" xfId="15003" xr:uid="{00000000-0005-0000-0000-0000C1390000}"/>
    <cellStyle name="Calculation 7 7 5 5" xfId="15004" xr:uid="{00000000-0005-0000-0000-0000C2390000}"/>
    <cellStyle name="Calculation 7 7 6" xfId="15005" xr:uid="{00000000-0005-0000-0000-0000C3390000}"/>
    <cellStyle name="Calculation 7 7 6 2" xfId="15006" xr:uid="{00000000-0005-0000-0000-0000C4390000}"/>
    <cellStyle name="Calculation 7 7 6 2 2" xfId="15007" xr:uid="{00000000-0005-0000-0000-0000C5390000}"/>
    <cellStyle name="Calculation 7 7 6 2 3" xfId="15008" xr:uid="{00000000-0005-0000-0000-0000C6390000}"/>
    <cellStyle name="Calculation 7 7 6 3" xfId="15009" xr:uid="{00000000-0005-0000-0000-0000C7390000}"/>
    <cellStyle name="Calculation 7 7 6 3 2" xfId="15010" xr:uid="{00000000-0005-0000-0000-0000C8390000}"/>
    <cellStyle name="Calculation 7 7 6 4" xfId="15011" xr:uid="{00000000-0005-0000-0000-0000C9390000}"/>
    <cellStyle name="Calculation 7 7 6 5" xfId="15012" xr:uid="{00000000-0005-0000-0000-0000CA390000}"/>
    <cellStyle name="Calculation 7 7 7" xfId="15013" xr:uid="{00000000-0005-0000-0000-0000CB390000}"/>
    <cellStyle name="Calculation 7 7 7 2" xfId="15014" xr:uid="{00000000-0005-0000-0000-0000CC390000}"/>
    <cellStyle name="Calculation 7 7 7 2 2" xfId="15015" xr:uid="{00000000-0005-0000-0000-0000CD390000}"/>
    <cellStyle name="Calculation 7 7 7 2 3" xfId="15016" xr:uid="{00000000-0005-0000-0000-0000CE390000}"/>
    <cellStyle name="Calculation 7 7 7 3" xfId="15017" xr:uid="{00000000-0005-0000-0000-0000CF390000}"/>
    <cellStyle name="Calculation 7 7 7 3 2" xfId="15018" xr:uid="{00000000-0005-0000-0000-0000D0390000}"/>
    <cellStyle name="Calculation 7 7 7 4" xfId="15019" xr:uid="{00000000-0005-0000-0000-0000D1390000}"/>
    <cellStyle name="Calculation 7 7 7 5" xfId="15020" xr:uid="{00000000-0005-0000-0000-0000D2390000}"/>
    <cellStyle name="Calculation 7 7 8" xfId="15021" xr:uid="{00000000-0005-0000-0000-0000D3390000}"/>
    <cellStyle name="Calculation 7 7 8 2" xfId="15022" xr:uid="{00000000-0005-0000-0000-0000D4390000}"/>
    <cellStyle name="Calculation 7 7 8 2 2" xfId="15023" xr:uid="{00000000-0005-0000-0000-0000D5390000}"/>
    <cellStyle name="Calculation 7 7 8 2 3" xfId="15024" xr:uid="{00000000-0005-0000-0000-0000D6390000}"/>
    <cellStyle name="Calculation 7 7 8 3" xfId="15025" xr:uid="{00000000-0005-0000-0000-0000D7390000}"/>
    <cellStyle name="Calculation 7 7 8 3 2" xfId="15026" xr:uid="{00000000-0005-0000-0000-0000D8390000}"/>
    <cellStyle name="Calculation 7 7 8 4" xfId="15027" xr:uid="{00000000-0005-0000-0000-0000D9390000}"/>
    <cellStyle name="Calculation 7 7 8 5" xfId="15028" xr:uid="{00000000-0005-0000-0000-0000DA390000}"/>
    <cellStyle name="Calculation 7 7 9" xfId="15029" xr:uid="{00000000-0005-0000-0000-0000DB390000}"/>
    <cellStyle name="Calculation 7 7 9 2" xfId="15030" xr:uid="{00000000-0005-0000-0000-0000DC390000}"/>
    <cellStyle name="Calculation 7 7 9 2 2" xfId="15031" xr:uid="{00000000-0005-0000-0000-0000DD390000}"/>
    <cellStyle name="Calculation 7 7 9 2 3" xfId="15032" xr:uid="{00000000-0005-0000-0000-0000DE390000}"/>
    <cellStyle name="Calculation 7 7 9 3" xfId="15033" xr:uid="{00000000-0005-0000-0000-0000DF390000}"/>
    <cellStyle name="Calculation 7 7 9 3 2" xfId="15034" xr:uid="{00000000-0005-0000-0000-0000E0390000}"/>
    <cellStyle name="Calculation 7 7 9 4" xfId="15035" xr:uid="{00000000-0005-0000-0000-0000E1390000}"/>
    <cellStyle name="Calculation 7 7 9 5" xfId="15036" xr:uid="{00000000-0005-0000-0000-0000E2390000}"/>
    <cellStyle name="Calculation 7 8" xfId="15037" xr:uid="{00000000-0005-0000-0000-0000E3390000}"/>
    <cellStyle name="Calculation 7 8 10" xfId="15038" xr:uid="{00000000-0005-0000-0000-0000E4390000}"/>
    <cellStyle name="Calculation 7 8 10 2" xfId="15039" xr:uid="{00000000-0005-0000-0000-0000E5390000}"/>
    <cellStyle name="Calculation 7 8 10 2 2" xfId="15040" xr:uid="{00000000-0005-0000-0000-0000E6390000}"/>
    <cellStyle name="Calculation 7 8 10 2 3" xfId="15041" xr:uid="{00000000-0005-0000-0000-0000E7390000}"/>
    <cellStyle name="Calculation 7 8 10 3" xfId="15042" xr:uid="{00000000-0005-0000-0000-0000E8390000}"/>
    <cellStyle name="Calculation 7 8 10 3 2" xfId="15043" xr:uid="{00000000-0005-0000-0000-0000E9390000}"/>
    <cellStyle name="Calculation 7 8 10 4" xfId="15044" xr:uid="{00000000-0005-0000-0000-0000EA390000}"/>
    <cellStyle name="Calculation 7 8 10 5" xfId="15045" xr:uid="{00000000-0005-0000-0000-0000EB390000}"/>
    <cellStyle name="Calculation 7 8 11" xfId="15046" xr:uid="{00000000-0005-0000-0000-0000EC390000}"/>
    <cellStyle name="Calculation 7 8 11 2" xfId="15047" xr:uid="{00000000-0005-0000-0000-0000ED390000}"/>
    <cellStyle name="Calculation 7 8 11 2 2" xfId="15048" xr:uid="{00000000-0005-0000-0000-0000EE390000}"/>
    <cellStyle name="Calculation 7 8 11 2 3" xfId="15049" xr:uid="{00000000-0005-0000-0000-0000EF390000}"/>
    <cellStyle name="Calculation 7 8 11 3" xfId="15050" xr:uid="{00000000-0005-0000-0000-0000F0390000}"/>
    <cellStyle name="Calculation 7 8 11 3 2" xfId="15051" xr:uid="{00000000-0005-0000-0000-0000F1390000}"/>
    <cellStyle name="Calculation 7 8 11 4" xfId="15052" xr:uid="{00000000-0005-0000-0000-0000F2390000}"/>
    <cellStyle name="Calculation 7 8 11 5" xfId="15053" xr:uid="{00000000-0005-0000-0000-0000F3390000}"/>
    <cellStyle name="Calculation 7 8 12" xfId="15054" xr:uid="{00000000-0005-0000-0000-0000F4390000}"/>
    <cellStyle name="Calculation 7 8 12 2" xfId="15055" xr:uid="{00000000-0005-0000-0000-0000F5390000}"/>
    <cellStyle name="Calculation 7 8 12 2 2" xfId="15056" xr:uid="{00000000-0005-0000-0000-0000F6390000}"/>
    <cellStyle name="Calculation 7 8 12 2 3" xfId="15057" xr:uid="{00000000-0005-0000-0000-0000F7390000}"/>
    <cellStyle name="Calculation 7 8 12 3" xfId="15058" xr:uid="{00000000-0005-0000-0000-0000F8390000}"/>
    <cellStyle name="Calculation 7 8 12 3 2" xfId="15059" xr:uid="{00000000-0005-0000-0000-0000F9390000}"/>
    <cellStyle name="Calculation 7 8 12 4" xfId="15060" xr:uid="{00000000-0005-0000-0000-0000FA390000}"/>
    <cellStyle name="Calculation 7 8 12 5" xfId="15061" xr:uid="{00000000-0005-0000-0000-0000FB390000}"/>
    <cellStyle name="Calculation 7 8 13" xfId="15062" xr:uid="{00000000-0005-0000-0000-0000FC390000}"/>
    <cellStyle name="Calculation 7 8 13 2" xfId="15063" xr:uid="{00000000-0005-0000-0000-0000FD390000}"/>
    <cellStyle name="Calculation 7 8 13 2 2" xfId="15064" xr:uid="{00000000-0005-0000-0000-0000FE390000}"/>
    <cellStyle name="Calculation 7 8 13 2 3" xfId="15065" xr:uid="{00000000-0005-0000-0000-0000FF390000}"/>
    <cellStyle name="Calculation 7 8 13 3" xfId="15066" xr:uid="{00000000-0005-0000-0000-0000003A0000}"/>
    <cellStyle name="Calculation 7 8 13 3 2" xfId="15067" xr:uid="{00000000-0005-0000-0000-0000013A0000}"/>
    <cellStyle name="Calculation 7 8 13 4" xfId="15068" xr:uid="{00000000-0005-0000-0000-0000023A0000}"/>
    <cellStyle name="Calculation 7 8 13 5" xfId="15069" xr:uid="{00000000-0005-0000-0000-0000033A0000}"/>
    <cellStyle name="Calculation 7 8 14" xfId="15070" xr:uid="{00000000-0005-0000-0000-0000043A0000}"/>
    <cellStyle name="Calculation 7 8 14 2" xfId="15071" xr:uid="{00000000-0005-0000-0000-0000053A0000}"/>
    <cellStyle name="Calculation 7 8 14 2 2" xfId="15072" xr:uid="{00000000-0005-0000-0000-0000063A0000}"/>
    <cellStyle name="Calculation 7 8 14 2 3" xfId="15073" xr:uid="{00000000-0005-0000-0000-0000073A0000}"/>
    <cellStyle name="Calculation 7 8 14 3" xfId="15074" xr:uid="{00000000-0005-0000-0000-0000083A0000}"/>
    <cellStyle name="Calculation 7 8 14 3 2" xfId="15075" xr:uid="{00000000-0005-0000-0000-0000093A0000}"/>
    <cellStyle name="Calculation 7 8 14 4" xfId="15076" xr:uid="{00000000-0005-0000-0000-00000A3A0000}"/>
    <cellStyle name="Calculation 7 8 14 5" xfId="15077" xr:uid="{00000000-0005-0000-0000-00000B3A0000}"/>
    <cellStyle name="Calculation 7 8 15" xfId="15078" xr:uid="{00000000-0005-0000-0000-00000C3A0000}"/>
    <cellStyle name="Calculation 7 8 15 2" xfId="15079" xr:uid="{00000000-0005-0000-0000-00000D3A0000}"/>
    <cellStyle name="Calculation 7 8 15 2 2" xfId="15080" xr:uid="{00000000-0005-0000-0000-00000E3A0000}"/>
    <cellStyle name="Calculation 7 8 15 2 3" xfId="15081" xr:uid="{00000000-0005-0000-0000-00000F3A0000}"/>
    <cellStyle name="Calculation 7 8 15 3" xfId="15082" xr:uid="{00000000-0005-0000-0000-0000103A0000}"/>
    <cellStyle name="Calculation 7 8 15 3 2" xfId="15083" xr:uid="{00000000-0005-0000-0000-0000113A0000}"/>
    <cellStyle name="Calculation 7 8 15 4" xfId="15084" xr:uid="{00000000-0005-0000-0000-0000123A0000}"/>
    <cellStyle name="Calculation 7 8 15 5" xfId="15085" xr:uid="{00000000-0005-0000-0000-0000133A0000}"/>
    <cellStyle name="Calculation 7 8 16" xfId="15086" xr:uid="{00000000-0005-0000-0000-0000143A0000}"/>
    <cellStyle name="Calculation 7 8 16 2" xfId="15087" xr:uid="{00000000-0005-0000-0000-0000153A0000}"/>
    <cellStyle name="Calculation 7 8 16 2 2" xfId="15088" xr:uid="{00000000-0005-0000-0000-0000163A0000}"/>
    <cellStyle name="Calculation 7 8 16 2 3" xfId="15089" xr:uid="{00000000-0005-0000-0000-0000173A0000}"/>
    <cellStyle name="Calculation 7 8 16 3" xfId="15090" xr:uid="{00000000-0005-0000-0000-0000183A0000}"/>
    <cellStyle name="Calculation 7 8 16 3 2" xfId="15091" xr:uid="{00000000-0005-0000-0000-0000193A0000}"/>
    <cellStyle name="Calculation 7 8 16 4" xfId="15092" xr:uid="{00000000-0005-0000-0000-00001A3A0000}"/>
    <cellStyle name="Calculation 7 8 16 5" xfId="15093" xr:uid="{00000000-0005-0000-0000-00001B3A0000}"/>
    <cellStyle name="Calculation 7 8 17" xfId="15094" xr:uid="{00000000-0005-0000-0000-00001C3A0000}"/>
    <cellStyle name="Calculation 7 8 17 2" xfId="15095" xr:uid="{00000000-0005-0000-0000-00001D3A0000}"/>
    <cellStyle name="Calculation 7 8 17 2 2" xfId="15096" xr:uid="{00000000-0005-0000-0000-00001E3A0000}"/>
    <cellStyle name="Calculation 7 8 17 2 3" xfId="15097" xr:uid="{00000000-0005-0000-0000-00001F3A0000}"/>
    <cellStyle name="Calculation 7 8 17 3" xfId="15098" xr:uid="{00000000-0005-0000-0000-0000203A0000}"/>
    <cellStyle name="Calculation 7 8 17 3 2" xfId="15099" xr:uid="{00000000-0005-0000-0000-0000213A0000}"/>
    <cellStyle name="Calculation 7 8 17 4" xfId="15100" xr:uid="{00000000-0005-0000-0000-0000223A0000}"/>
    <cellStyle name="Calculation 7 8 17 5" xfId="15101" xr:uid="{00000000-0005-0000-0000-0000233A0000}"/>
    <cellStyle name="Calculation 7 8 18" xfId="15102" xr:uid="{00000000-0005-0000-0000-0000243A0000}"/>
    <cellStyle name="Calculation 7 8 18 2" xfId="15103" xr:uid="{00000000-0005-0000-0000-0000253A0000}"/>
    <cellStyle name="Calculation 7 8 18 2 2" xfId="15104" xr:uid="{00000000-0005-0000-0000-0000263A0000}"/>
    <cellStyle name="Calculation 7 8 18 2 3" xfId="15105" xr:uid="{00000000-0005-0000-0000-0000273A0000}"/>
    <cellStyle name="Calculation 7 8 18 3" xfId="15106" xr:uid="{00000000-0005-0000-0000-0000283A0000}"/>
    <cellStyle name="Calculation 7 8 18 3 2" xfId="15107" xr:uid="{00000000-0005-0000-0000-0000293A0000}"/>
    <cellStyle name="Calculation 7 8 18 4" xfId="15108" xr:uid="{00000000-0005-0000-0000-00002A3A0000}"/>
    <cellStyle name="Calculation 7 8 18 5" xfId="15109" xr:uid="{00000000-0005-0000-0000-00002B3A0000}"/>
    <cellStyle name="Calculation 7 8 19" xfId="15110" xr:uid="{00000000-0005-0000-0000-00002C3A0000}"/>
    <cellStyle name="Calculation 7 8 19 2" xfId="15111" xr:uid="{00000000-0005-0000-0000-00002D3A0000}"/>
    <cellStyle name="Calculation 7 8 19 2 2" xfId="15112" xr:uid="{00000000-0005-0000-0000-00002E3A0000}"/>
    <cellStyle name="Calculation 7 8 19 2 3" xfId="15113" xr:uid="{00000000-0005-0000-0000-00002F3A0000}"/>
    <cellStyle name="Calculation 7 8 19 3" xfId="15114" xr:uid="{00000000-0005-0000-0000-0000303A0000}"/>
    <cellStyle name="Calculation 7 8 19 3 2" xfId="15115" xr:uid="{00000000-0005-0000-0000-0000313A0000}"/>
    <cellStyle name="Calculation 7 8 19 4" xfId="15116" xr:uid="{00000000-0005-0000-0000-0000323A0000}"/>
    <cellStyle name="Calculation 7 8 19 5" xfId="15117" xr:uid="{00000000-0005-0000-0000-0000333A0000}"/>
    <cellStyle name="Calculation 7 8 2" xfId="15118" xr:uid="{00000000-0005-0000-0000-0000343A0000}"/>
    <cellStyle name="Calculation 7 8 2 2" xfId="15119" xr:uid="{00000000-0005-0000-0000-0000353A0000}"/>
    <cellStyle name="Calculation 7 8 2 2 2" xfId="15120" xr:uid="{00000000-0005-0000-0000-0000363A0000}"/>
    <cellStyle name="Calculation 7 8 2 2 3" xfId="15121" xr:uid="{00000000-0005-0000-0000-0000373A0000}"/>
    <cellStyle name="Calculation 7 8 2 3" xfId="15122" xr:uid="{00000000-0005-0000-0000-0000383A0000}"/>
    <cellStyle name="Calculation 7 8 2 3 2" xfId="15123" xr:uid="{00000000-0005-0000-0000-0000393A0000}"/>
    <cellStyle name="Calculation 7 8 2 4" xfId="15124" xr:uid="{00000000-0005-0000-0000-00003A3A0000}"/>
    <cellStyle name="Calculation 7 8 2 5" xfId="15125" xr:uid="{00000000-0005-0000-0000-00003B3A0000}"/>
    <cellStyle name="Calculation 7 8 20" xfId="15126" xr:uid="{00000000-0005-0000-0000-00003C3A0000}"/>
    <cellStyle name="Calculation 7 8 20 2" xfId="15127" xr:uid="{00000000-0005-0000-0000-00003D3A0000}"/>
    <cellStyle name="Calculation 7 8 20 2 2" xfId="15128" xr:uid="{00000000-0005-0000-0000-00003E3A0000}"/>
    <cellStyle name="Calculation 7 8 20 2 3" xfId="15129" xr:uid="{00000000-0005-0000-0000-00003F3A0000}"/>
    <cellStyle name="Calculation 7 8 20 3" xfId="15130" xr:uid="{00000000-0005-0000-0000-0000403A0000}"/>
    <cellStyle name="Calculation 7 8 20 4" xfId="15131" xr:uid="{00000000-0005-0000-0000-0000413A0000}"/>
    <cellStyle name="Calculation 7 8 20 5" xfId="15132" xr:uid="{00000000-0005-0000-0000-0000423A0000}"/>
    <cellStyle name="Calculation 7 8 21" xfId="15133" xr:uid="{00000000-0005-0000-0000-0000433A0000}"/>
    <cellStyle name="Calculation 7 8 21 2" xfId="15134" xr:uid="{00000000-0005-0000-0000-0000443A0000}"/>
    <cellStyle name="Calculation 7 8 22" xfId="15135" xr:uid="{00000000-0005-0000-0000-0000453A0000}"/>
    <cellStyle name="Calculation 7 8 22 2" xfId="15136" xr:uid="{00000000-0005-0000-0000-0000463A0000}"/>
    <cellStyle name="Calculation 7 8 3" xfId="15137" xr:uid="{00000000-0005-0000-0000-0000473A0000}"/>
    <cellStyle name="Calculation 7 8 3 2" xfId="15138" xr:uid="{00000000-0005-0000-0000-0000483A0000}"/>
    <cellStyle name="Calculation 7 8 3 2 2" xfId="15139" xr:uid="{00000000-0005-0000-0000-0000493A0000}"/>
    <cellStyle name="Calculation 7 8 3 2 3" xfId="15140" xr:uid="{00000000-0005-0000-0000-00004A3A0000}"/>
    <cellStyle name="Calculation 7 8 3 3" xfId="15141" xr:uid="{00000000-0005-0000-0000-00004B3A0000}"/>
    <cellStyle name="Calculation 7 8 3 3 2" xfId="15142" xr:uid="{00000000-0005-0000-0000-00004C3A0000}"/>
    <cellStyle name="Calculation 7 8 3 4" xfId="15143" xr:uid="{00000000-0005-0000-0000-00004D3A0000}"/>
    <cellStyle name="Calculation 7 8 3 5" xfId="15144" xr:uid="{00000000-0005-0000-0000-00004E3A0000}"/>
    <cellStyle name="Calculation 7 8 4" xfId="15145" xr:uid="{00000000-0005-0000-0000-00004F3A0000}"/>
    <cellStyle name="Calculation 7 8 4 2" xfId="15146" xr:uid="{00000000-0005-0000-0000-0000503A0000}"/>
    <cellStyle name="Calculation 7 8 4 2 2" xfId="15147" xr:uid="{00000000-0005-0000-0000-0000513A0000}"/>
    <cellStyle name="Calculation 7 8 4 2 3" xfId="15148" xr:uid="{00000000-0005-0000-0000-0000523A0000}"/>
    <cellStyle name="Calculation 7 8 4 3" xfId="15149" xr:uid="{00000000-0005-0000-0000-0000533A0000}"/>
    <cellStyle name="Calculation 7 8 4 3 2" xfId="15150" xr:uid="{00000000-0005-0000-0000-0000543A0000}"/>
    <cellStyle name="Calculation 7 8 4 4" xfId="15151" xr:uid="{00000000-0005-0000-0000-0000553A0000}"/>
    <cellStyle name="Calculation 7 8 4 5" xfId="15152" xr:uid="{00000000-0005-0000-0000-0000563A0000}"/>
    <cellStyle name="Calculation 7 8 5" xfId="15153" xr:uid="{00000000-0005-0000-0000-0000573A0000}"/>
    <cellStyle name="Calculation 7 8 5 2" xfId="15154" xr:uid="{00000000-0005-0000-0000-0000583A0000}"/>
    <cellStyle name="Calculation 7 8 5 2 2" xfId="15155" xr:uid="{00000000-0005-0000-0000-0000593A0000}"/>
    <cellStyle name="Calculation 7 8 5 2 3" xfId="15156" xr:uid="{00000000-0005-0000-0000-00005A3A0000}"/>
    <cellStyle name="Calculation 7 8 5 3" xfId="15157" xr:uid="{00000000-0005-0000-0000-00005B3A0000}"/>
    <cellStyle name="Calculation 7 8 5 3 2" xfId="15158" xr:uid="{00000000-0005-0000-0000-00005C3A0000}"/>
    <cellStyle name="Calculation 7 8 5 4" xfId="15159" xr:uid="{00000000-0005-0000-0000-00005D3A0000}"/>
    <cellStyle name="Calculation 7 8 5 5" xfId="15160" xr:uid="{00000000-0005-0000-0000-00005E3A0000}"/>
    <cellStyle name="Calculation 7 8 6" xfId="15161" xr:uid="{00000000-0005-0000-0000-00005F3A0000}"/>
    <cellStyle name="Calculation 7 8 6 2" xfId="15162" xr:uid="{00000000-0005-0000-0000-0000603A0000}"/>
    <cellStyle name="Calculation 7 8 6 2 2" xfId="15163" xr:uid="{00000000-0005-0000-0000-0000613A0000}"/>
    <cellStyle name="Calculation 7 8 6 2 3" xfId="15164" xr:uid="{00000000-0005-0000-0000-0000623A0000}"/>
    <cellStyle name="Calculation 7 8 6 3" xfId="15165" xr:uid="{00000000-0005-0000-0000-0000633A0000}"/>
    <cellStyle name="Calculation 7 8 6 3 2" xfId="15166" xr:uid="{00000000-0005-0000-0000-0000643A0000}"/>
    <cellStyle name="Calculation 7 8 6 4" xfId="15167" xr:uid="{00000000-0005-0000-0000-0000653A0000}"/>
    <cellStyle name="Calculation 7 8 6 5" xfId="15168" xr:uid="{00000000-0005-0000-0000-0000663A0000}"/>
    <cellStyle name="Calculation 7 8 7" xfId="15169" xr:uid="{00000000-0005-0000-0000-0000673A0000}"/>
    <cellStyle name="Calculation 7 8 7 2" xfId="15170" xr:uid="{00000000-0005-0000-0000-0000683A0000}"/>
    <cellStyle name="Calculation 7 8 7 2 2" xfId="15171" xr:uid="{00000000-0005-0000-0000-0000693A0000}"/>
    <cellStyle name="Calculation 7 8 7 2 3" xfId="15172" xr:uid="{00000000-0005-0000-0000-00006A3A0000}"/>
    <cellStyle name="Calculation 7 8 7 3" xfId="15173" xr:uid="{00000000-0005-0000-0000-00006B3A0000}"/>
    <cellStyle name="Calculation 7 8 7 3 2" xfId="15174" xr:uid="{00000000-0005-0000-0000-00006C3A0000}"/>
    <cellStyle name="Calculation 7 8 7 4" xfId="15175" xr:uid="{00000000-0005-0000-0000-00006D3A0000}"/>
    <cellStyle name="Calculation 7 8 7 5" xfId="15176" xr:uid="{00000000-0005-0000-0000-00006E3A0000}"/>
    <cellStyle name="Calculation 7 8 8" xfId="15177" xr:uid="{00000000-0005-0000-0000-00006F3A0000}"/>
    <cellStyle name="Calculation 7 8 8 2" xfId="15178" xr:uid="{00000000-0005-0000-0000-0000703A0000}"/>
    <cellStyle name="Calculation 7 8 8 2 2" xfId="15179" xr:uid="{00000000-0005-0000-0000-0000713A0000}"/>
    <cellStyle name="Calculation 7 8 8 2 3" xfId="15180" xr:uid="{00000000-0005-0000-0000-0000723A0000}"/>
    <cellStyle name="Calculation 7 8 8 3" xfId="15181" xr:uid="{00000000-0005-0000-0000-0000733A0000}"/>
    <cellStyle name="Calculation 7 8 8 3 2" xfId="15182" xr:uid="{00000000-0005-0000-0000-0000743A0000}"/>
    <cellStyle name="Calculation 7 8 8 4" xfId="15183" xr:uid="{00000000-0005-0000-0000-0000753A0000}"/>
    <cellStyle name="Calculation 7 8 8 5" xfId="15184" xr:uid="{00000000-0005-0000-0000-0000763A0000}"/>
    <cellStyle name="Calculation 7 8 9" xfId="15185" xr:uid="{00000000-0005-0000-0000-0000773A0000}"/>
    <cellStyle name="Calculation 7 8 9 2" xfId="15186" xr:uid="{00000000-0005-0000-0000-0000783A0000}"/>
    <cellStyle name="Calculation 7 8 9 2 2" xfId="15187" xr:uid="{00000000-0005-0000-0000-0000793A0000}"/>
    <cellStyle name="Calculation 7 8 9 2 3" xfId="15188" xr:uid="{00000000-0005-0000-0000-00007A3A0000}"/>
    <cellStyle name="Calculation 7 8 9 3" xfId="15189" xr:uid="{00000000-0005-0000-0000-00007B3A0000}"/>
    <cellStyle name="Calculation 7 8 9 3 2" xfId="15190" xr:uid="{00000000-0005-0000-0000-00007C3A0000}"/>
    <cellStyle name="Calculation 7 8 9 4" xfId="15191" xr:uid="{00000000-0005-0000-0000-00007D3A0000}"/>
    <cellStyle name="Calculation 7 8 9 5" xfId="15192" xr:uid="{00000000-0005-0000-0000-00007E3A0000}"/>
    <cellStyle name="Calculation 7 9" xfId="15193" xr:uid="{00000000-0005-0000-0000-00007F3A0000}"/>
    <cellStyle name="Calculation 7 9 10" xfId="15194" xr:uid="{00000000-0005-0000-0000-0000803A0000}"/>
    <cellStyle name="Calculation 7 9 10 2" xfId="15195" xr:uid="{00000000-0005-0000-0000-0000813A0000}"/>
    <cellStyle name="Calculation 7 9 10 2 2" xfId="15196" xr:uid="{00000000-0005-0000-0000-0000823A0000}"/>
    <cellStyle name="Calculation 7 9 10 2 3" xfId="15197" xr:uid="{00000000-0005-0000-0000-0000833A0000}"/>
    <cellStyle name="Calculation 7 9 10 3" xfId="15198" xr:uid="{00000000-0005-0000-0000-0000843A0000}"/>
    <cellStyle name="Calculation 7 9 10 3 2" xfId="15199" xr:uid="{00000000-0005-0000-0000-0000853A0000}"/>
    <cellStyle name="Calculation 7 9 10 4" xfId="15200" xr:uid="{00000000-0005-0000-0000-0000863A0000}"/>
    <cellStyle name="Calculation 7 9 10 5" xfId="15201" xr:uid="{00000000-0005-0000-0000-0000873A0000}"/>
    <cellStyle name="Calculation 7 9 11" xfId="15202" xr:uid="{00000000-0005-0000-0000-0000883A0000}"/>
    <cellStyle name="Calculation 7 9 11 2" xfId="15203" xr:uid="{00000000-0005-0000-0000-0000893A0000}"/>
    <cellStyle name="Calculation 7 9 11 2 2" xfId="15204" xr:uid="{00000000-0005-0000-0000-00008A3A0000}"/>
    <cellStyle name="Calculation 7 9 11 2 3" xfId="15205" xr:uid="{00000000-0005-0000-0000-00008B3A0000}"/>
    <cellStyle name="Calculation 7 9 11 3" xfId="15206" xr:uid="{00000000-0005-0000-0000-00008C3A0000}"/>
    <cellStyle name="Calculation 7 9 11 3 2" xfId="15207" xr:uid="{00000000-0005-0000-0000-00008D3A0000}"/>
    <cellStyle name="Calculation 7 9 11 4" xfId="15208" xr:uid="{00000000-0005-0000-0000-00008E3A0000}"/>
    <cellStyle name="Calculation 7 9 11 5" xfId="15209" xr:uid="{00000000-0005-0000-0000-00008F3A0000}"/>
    <cellStyle name="Calculation 7 9 12" xfId="15210" xr:uid="{00000000-0005-0000-0000-0000903A0000}"/>
    <cellStyle name="Calculation 7 9 12 2" xfId="15211" xr:uid="{00000000-0005-0000-0000-0000913A0000}"/>
    <cellStyle name="Calculation 7 9 12 2 2" xfId="15212" xr:uid="{00000000-0005-0000-0000-0000923A0000}"/>
    <cellStyle name="Calculation 7 9 12 2 3" xfId="15213" xr:uid="{00000000-0005-0000-0000-0000933A0000}"/>
    <cellStyle name="Calculation 7 9 12 3" xfId="15214" xr:uid="{00000000-0005-0000-0000-0000943A0000}"/>
    <cellStyle name="Calculation 7 9 12 3 2" xfId="15215" xr:uid="{00000000-0005-0000-0000-0000953A0000}"/>
    <cellStyle name="Calculation 7 9 12 4" xfId="15216" xr:uid="{00000000-0005-0000-0000-0000963A0000}"/>
    <cellStyle name="Calculation 7 9 12 5" xfId="15217" xr:uid="{00000000-0005-0000-0000-0000973A0000}"/>
    <cellStyle name="Calculation 7 9 13" xfId="15218" xr:uid="{00000000-0005-0000-0000-0000983A0000}"/>
    <cellStyle name="Calculation 7 9 13 2" xfId="15219" xr:uid="{00000000-0005-0000-0000-0000993A0000}"/>
    <cellStyle name="Calculation 7 9 13 2 2" xfId="15220" xr:uid="{00000000-0005-0000-0000-00009A3A0000}"/>
    <cellStyle name="Calculation 7 9 13 2 3" xfId="15221" xr:uid="{00000000-0005-0000-0000-00009B3A0000}"/>
    <cellStyle name="Calculation 7 9 13 3" xfId="15222" xr:uid="{00000000-0005-0000-0000-00009C3A0000}"/>
    <cellStyle name="Calculation 7 9 13 3 2" xfId="15223" xr:uid="{00000000-0005-0000-0000-00009D3A0000}"/>
    <cellStyle name="Calculation 7 9 13 4" xfId="15224" xr:uid="{00000000-0005-0000-0000-00009E3A0000}"/>
    <cellStyle name="Calculation 7 9 13 5" xfId="15225" xr:uid="{00000000-0005-0000-0000-00009F3A0000}"/>
    <cellStyle name="Calculation 7 9 14" xfId="15226" xr:uid="{00000000-0005-0000-0000-0000A03A0000}"/>
    <cellStyle name="Calculation 7 9 14 2" xfId="15227" xr:uid="{00000000-0005-0000-0000-0000A13A0000}"/>
    <cellStyle name="Calculation 7 9 14 2 2" xfId="15228" xr:uid="{00000000-0005-0000-0000-0000A23A0000}"/>
    <cellStyle name="Calculation 7 9 14 2 3" xfId="15229" xr:uid="{00000000-0005-0000-0000-0000A33A0000}"/>
    <cellStyle name="Calculation 7 9 14 3" xfId="15230" xr:uid="{00000000-0005-0000-0000-0000A43A0000}"/>
    <cellStyle name="Calculation 7 9 14 3 2" xfId="15231" xr:uid="{00000000-0005-0000-0000-0000A53A0000}"/>
    <cellStyle name="Calculation 7 9 14 4" xfId="15232" xr:uid="{00000000-0005-0000-0000-0000A63A0000}"/>
    <cellStyle name="Calculation 7 9 14 5" xfId="15233" xr:uid="{00000000-0005-0000-0000-0000A73A0000}"/>
    <cellStyle name="Calculation 7 9 15" xfId="15234" xr:uid="{00000000-0005-0000-0000-0000A83A0000}"/>
    <cellStyle name="Calculation 7 9 15 2" xfId="15235" xr:uid="{00000000-0005-0000-0000-0000A93A0000}"/>
    <cellStyle name="Calculation 7 9 15 2 2" xfId="15236" xr:uid="{00000000-0005-0000-0000-0000AA3A0000}"/>
    <cellStyle name="Calculation 7 9 15 2 3" xfId="15237" xr:uid="{00000000-0005-0000-0000-0000AB3A0000}"/>
    <cellStyle name="Calculation 7 9 15 3" xfId="15238" xr:uid="{00000000-0005-0000-0000-0000AC3A0000}"/>
    <cellStyle name="Calculation 7 9 15 3 2" xfId="15239" xr:uid="{00000000-0005-0000-0000-0000AD3A0000}"/>
    <cellStyle name="Calculation 7 9 15 4" xfId="15240" xr:uid="{00000000-0005-0000-0000-0000AE3A0000}"/>
    <cellStyle name="Calculation 7 9 15 5" xfId="15241" xr:uid="{00000000-0005-0000-0000-0000AF3A0000}"/>
    <cellStyle name="Calculation 7 9 16" xfId="15242" xr:uid="{00000000-0005-0000-0000-0000B03A0000}"/>
    <cellStyle name="Calculation 7 9 16 2" xfId="15243" xr:uid="{00000000-0005-0000-0000-0000B13A0000}"/>
    <cellStyle name="Calculation 7 9 16 2 2" xfId="15244" xr:uid="{00000000-0005-0000-0000-0000B23A0000}"/>
    <cellStyle name="Calculation 7 9 16 2 3" xfId="15245" xr:uid="{00000000-0005-0000-0000-0000B33A0000}"/>
    <cellStyle name="Calculation 7 9 16 3" xfId="15246" xr:uid="{00000000-0005-0000-0000-0000B43A0000}"/>
    <cellStyle name="Calculation 7 9 16 3 2" xfId="15247" xr:uid="{00000000-0005-0000-0000-0000B53A0000}"/>
    <cellStyle name="Calculation 7 9 16 4" xfId="15248" xr:uid="{00000000-0005-0000-0000-0000B63A0000}"/>
    <cellStyle name="Calculation 7 9 16 5" xfId="15249" xr:uid="{00000000-0005-0000-0000-0000B73A0000}"/>
    <cellStyle name="Calculation 7 9 17" xfId="15250" xr:uid="{00000000-0005-0000-0000-0000B83A0000}"/>
    <cellStyle name="Calculation 7 9 17 2" xfId="15251" xr:uid="{00000000-0005-0000-0000-0000B93A0000}"/>
    <cellStyle name="Calculation 7 9 17 2 2" xfId="15252" xr:uid="{00000000-0005-0000-0000-0000BA3A0000}"/>
    <cellStyle name="Calculation 7 9 17 2 3" xfId="15253" xr:uid="{00000000-0005-0000-0000-0000BB3A0000}"/>
    <cellStyle name="Calculation 7 9 17 3" xfId="15254" xr:uid="{00000000-0005-0000-0000-0000BC3A0000}"/>
    <cellStyle name="Calculation 7 9 17 3 2" xfId="15255" xr:uid="{00000000-0005-0000-0000-0000BD3A0000}"/>
    <cellStyle name="Calculation 7 9 17 4" xfId="15256" xr:uid="{00000000-0005-0000-0000-0000BE3A0000}"/>
    <cellStyle name="Calculation 7 9 17 5" xfId="15257" xr:uid="{00000000-0005-0000-0000-0000BF3A0000}"/>
    <cellStyle name="Calculation 7 9 18" xfId="15258" xr:uid="{00000000-0005-0000-0000-0000C03A0000}"/>
    <cellStyle name="Calculation 7 9 18 2" xfId="15259" xr:uid="{00000000-0005-0000-0000-0000C13A0000}"/>
    <cellStyle name="Calculation 7 9 18 2 2" xfId="15260" xr:uid="{00000000-0005-0000-0000-0000C23A0000}"/>
    <cellStyle name="Calculation 7 9 18 2 3" xfId="15261" xr:uid="{00000000-0005-0000-0000-0000C33A0000}"/>
    <cellStyle name="Calculation 7 9 18 3" xfId="15262" xr:uid="{00000000-0005-0000-0000-0000C43A0000}"/>
    <cellStyle name="Calculation 7 9 18 3 2" xfId="15263" xr:uid="{00000000-0005-0000-0000-0000C53A0000}"/>
    <cellStyle name="Calculation 7 9 18 4" xfId="15264" xr:uid="{00000000-0005-0000-0000-0000C63A0000}"/>
    <cellStyle name="Calculation 7 9 18 5" xfId="15265" xr:uid="{00000000-0005-0000-0000-0000C73A0000}"/>
    <cellStyle name="Calculation 7 9 19" xfId="15266" xr:uid="{00000000-0005-0000-0000-0000C83A0000}"/>
    <cellStyle name="Calculation 7 9 19 2" xfId="15267" xr:uid="{00000000-0005-0000-0000-0000C93A0000}"/>
    <cellStyle name="Calculation 7 9 19 2 2" xfId="15268" xr:uid="{00000000-0005-0000-0000-0000CA3A0000}"/>
    <cellStyle name="Calculation 7 9 19 2 3" xfId="15269" xr:uid="{00000000-0005-0000-0000-0000CB3A0000}"/>
    <cellStyle name="Calculation 7 9 19 3" xfId="15270" xr:uid="{00000000-0005-0000-0000-0000CC3A0000}"/>
    <cellStyle name="Calculation 7 9 19 3 2" xfId="15271" xr:uid="{00000000-0005-0000-0000-0000CD3A0000}"/>
    <cellStyle name="Calculation 7 9 19 4" xfId="15272" xr:uid="{00000000-0005-0000-0000-0000CE3A0000}"/>
    <cellStyle name="Calculation 7 9 19 5" xfId="15273" xr:uid="{00000000-0005-0000-0000-0000CF3A0000}"/>
    <cellStyle name="Calculation 7 9 2" xfId="15274" xr:uid="{00000000-0005-0000-0000-0000D03A0000}"/>
    <cellStyle name="Calculation 7 9 2 2" xfId="15275" xr:uid="{00000000-0005-0000-0000-0000D13A0000}"/>
    <cellStyle name="Calculation 7 9 2 2 2" xfId="15276" xr:uid="{00000000-0005-0000-0000-0000D23A0000}"/>
    <cellStyle name="Calculation 7 9 2 2 3" xfId="15277" xr:uid="{00000000-0005-0000-0000-0000D33A0000}"/>
    <cellStyle name="Calculation 7 9 2 3" xfId="15278" xr:uid="{00000000-0005-0000-0000-0000D43A0000}"/>
    <cellStyle name="Calculation 7 9 2 3 2" xfId="15279" xr:uid="{00000000-0005-0000-0000-0000D53A0000}"/>
    <cellStyle name="Calculation 7 9 2 4" xfId="15280" xr:uid="{00000000-0005-0000-0000-0000D63A0000}"/>
    <cellStyle name="Calculation 7 9 2 5" xfId="15281" xr:uid="{00000000-0005-0000-0000-0000D73A0000}"/>
    <cellStyle name="Calculation 7 9 20" xfId="15282" xr:uid="{00000000-0005-0000-0000-0000D83A0000}"/>
    <cellStyle name="Calculation 7 9 20 2" xfId="15283" xr:uid="{00000000-0005-0000-0000-0000D93A0000}"/>
    <cellStyle name="Calculation 7 9 20 2 2" xfId="15284" xr:uid="{00000000-0005-0000-0000-0000DA3A0000}"/>
    <cellStyle name="Calculation 7 9 20 2 3" xfId="15285" xr:uid="{00000000-0005-0000-0000-0000DB3A0000}"/>
    <cellStyle name="Calculation 7 9 20 3" xfId="15286" xr:uid="{00000000-0005-0000-0000-0000DC3A0000}"/>
    <cellStyle name="Calculation 7 9 20 4" xfId="15287" xr:uid="{00000000-0005-0000-0000-0000DD3A0000}"/>
    <cellStyle name="Calculation 7 9 20 5" xfId="15288" xr:uid="{00000000-0005-0000-0000-0000DE3A0000}"/>
    <cellStyle name="Calculation 7 9 21" xfId="15289" xr:uid="{00000000-0005-0000-0000-0000DF3A0000}"/>
    <cellStyle name="Calculation 7 9 21 2" xfId="15290" xr:uid="{00000000-0005-0000-0000-0000E03A0000}"/>
    <cellStyle name="Calculation 7 9 22" xfId="15291" xr:uid="{00000000-0005-0000-0000-0000E13A0000}"/>
    <cellStyle name="Calculation 7 9 22 2" xfId="15292" xr:uid="{00000000-0005-0000-0000-0000E23A0000}"/>
    <cellStyle name="Calculation 7 9 3" xfId="15293" xr:uid="{00000000-0005-0000-0000-0000E33A0000}"/>
    <cellStyle name="Calculation 7 9 3 2" xfId="15294" xr:uid="{00000000-0005-0000-0000-0000E43A0000}"/>
    <cellStyle name="Calculation 7 9 3 2 2" xfId="15295" xr:uid="{00000000-0005-0000-0000-0000E53A0000}"/>
    <cellStyle name="Calculation 7 9 3 2 3" xfId="15296" xr:uid="{00000000-0005-0000-0000-0000E63A0000}"/>
    <cellStyle name="Calculation 7 9 3 3" xfId="15297" xr:uid="{00000000-0005-0000-0000-0000E73A0000}"/>
    <cellStyle name="Calculation 7 9 3 3 2" xfId="15298" xr:uid="{00000000-0005-0000-0000-0000E83A0000}"/>
    <cellStyle name="Calculation 7 9 3 4" xfId="15299" xr:uid="{00000000-0005-0000-0000-0000E93A0000}"/>
    <cellStyle name="Calculation 7 9 3 5" xfId="15300" xr:uid="{00000000-0005-0000-0000-0000EA3A0000}"/>
    <cellStyle name="Calculation 7 9 4" xfId="15301" xr:uid="{00000000-0005-0000-0000-0000EB3A0000}"/>
    <cellStyle name="Calculation 7 9 4 2" xfId="15302" xr:uid="{00000000-0005-0000-0000-0000EC3A0000}"/>
    <cellStyle name="Calculation 7 9 4 2 2" xfId="15303" xr:uid="{00000000-0005-0000-0000-0000ED3A0000}"/>
    <cellStyle name="Calculation 7 9 4 2 3" xfId="15304" xr:uid="{00000000-0005-0000-0000-0000EE3A0000}"/>
    <cellStyle name="Calculation 7 9 4 3" xfId="15305" xr:uid="{00000000-0005-0000-0000-0000EF3A0000}"/>
    <cellStyle name="Calculation 7 9 4 3 2" xfId="15306" xr:uid="{00000000-0005-0000-0000-0000F03A0000}"/>
    <cellStyle name="Calculation 7 9 4 4" xfId="15307" xr:uid="{00000000-0005-0000-0000-0000F13A0000}"/>
    <cellStyle name="Calculation 7 9 4 5" xfId="15308" xr:uid="{00000000-0005-0000-0000-0000F23A0000}"/>
    <cellStyle name="Calculation 7 9 5" xfId="15309" xr:uid="{00000000-0005-0000-0000-0000F33A0000}"/>
    <cellStyle name="Calculation 7 9 5 2" xfId="15310" xr:uid="{00000000-0005-0000-0000-0000F43A0000}"/>
    <cellStyle name="Calculation 7 9 5 2 2" xfId="15311" xr:uid="{00000000-0005-0000-0000-0000F53A0000}"/>
    <cellStyle name="Calculation 7 9 5 2 3" xfId="15312" xr:uid="{00000000-0005-0000-0000-0000F63A0000}"/>
    <cellStyle name="Calculation 7 9 5 3" xfId="15313" xr:uid="{00000000-0005-0000-0000-0000F73A0000}"/>
    <cellStyle name="Calculation 7 9 5 3 2" xfId="15314" xr:uid="{00000000-0005-0000-0000-0000F83A0000}"/>
    <cellStyle name="Calculation 7 9 5 4" xfId="15315" xr:uid="{00000000-0005-0000-0000-0000F93A0000}"/>
    <cellStyle name="Calculation 7 9 5 5" xfId="15316" xr:uid="{00000000-0005-0000-0000-0000FA3A0000}"/>
    <cellStyle name="Calculation 7 9 6" xfId="15317" xr:uid="{00000000-0005-0000-0000-0000FB3A0000}"/>
    <cellStyle name="Calculation 7 9 6 2" xfId="15318" xr:uid="{00000000-0005-0000-0000-0000FC3A0000}"/>
    <cellStyle name="Calculation 7 9 6 2 2" xfId="15319" xr:uid="{00000000-0005-0000-0000-0000FD3A0000}"/>
    <cellStyle name="Calculation 7 9 6 2 3" xfId="15320" xr:uid="{00000000-0005-0000-0000-0000FE3A0000}"/>
    <cellStyle name="Calculation 7 9 6 3" xfId="15321" xr:uid="{00000000-0005-0000-0000-0000FF3A0000}"/>
    <cellStyle name="Calculation 7 9 6 3 2" xfId="15322" xr:uid="{00000000-0005-0000-0000-0000003B0000}"/>
    <cellStyle name="Calculation 7 9 6 4" xfId="15323" xr:uid="{00000000-0005-0000-0000-0000013B0000}"/>
    <cellStyle name="Calculation 7 9 6 5" xfId="15324" xr:uid="{00000000-0005-0000-0000-0000023B0000}"/>
    <cellStyle name="Calculation 7 9 7" xfId="15325" xr:uid="{00000000-0005-0000-0000-0000033B0000}"/>
    <cellStyle name="Calculation 7 9 7 2" xfId="15326" xr:uid="{00000000-0005-0000-0000-0000043B0000}"/>
    <cellStyle name="Calculation 7 9 7 2 2" xfId="15327" xr:uid="{00000000-0005-0000-0000-0000053B0000}"/>
    <cellStyle name="Calculation 7 9 7 2 3" xfId="15328" xr:uid="{00000000-0005-0000-0000-0000063B0000}"/>
    <cellStyle name="Calculation 7 9 7 3" xfId="15329" xr:uid="{00000000-0005-0000-0000-0000073B0000}"/>
    <cellStyle name="Calculation 7 9 7 3 2" xfId="15330" xr:uid="{00000000-0005-0000-0000-0000083B0000}"/>
    <cellStyle name="Calculation 7 9 7 4" xfId="15331" xr:uid="{00000000-0005-0000-0000-0000093B0000}"/>
    <cellStyle name="Calculation 7 9 7 5" xfId="15332" xr:uid="{00000000-0005-0000-0000-00000A3B0000}"/>
    <cellStyle name="Calculation 7 9 8" xfId="15333" xr:uid="{00000000-0005-0000-0000-00000B3B0000}"/>
    <cellStyle name="Calculation 7 9 8 2" xfId="15334" xr:uid="{00000000-0005-0000-0000-00000C3B0000}"/>
    <cellStyle name="Calculation 7 9 8 2 2" xfId="15335" xr:uid="{00000000-0005-0000-0000-00000D3B0000}"/>
    <cellStyle name="Calculation 7 9 8 2 3" xfId="15336" xr:uid="{00000000-0005-0000-0000-00000E3B0000}"/>
    <cellStyle name="Calculation 7 9 8 3" xfId="15337" xr:uid="{00000000-0005-0000-0000-00000F3B0000}"/>
    <cellStyle name="Calculation 7 9 8 3 2" xfId="15338" xr:uid="{00000000-0005-0000-0000-0000103B0000}"/>
    <cellStyle name="Calculation 7 9 8 4" xfId="15339" xr:uid="{00000000-0005-0000-0000-0000113B0000}"/>
    <cellStyle name="Calculation 7 9 8 5" xfId="15340" xr:uid="{00000000-0005-0000-0000-0000123B0000}"/>
    <cellStyle name="Calculation 7 9 9" xfId="15341" xr:uid="{00000000-0005-0000-0000-0000133B0000}"/>
    <cellStyle name="Calculation 7 9 9 2" xfId="15342" xr:uid="{00000000-0005-0000-0000-0000143B0000}"/>
    <cellStyle name="Calculation 7 9 9 2 2" xfId="15343" xr:uid="{00000000-0005-0000-0000-0000153B0000}"/>
    <cellStyle name="Calculation 7 9 9 2 3" xfId="15344" xr:uid="{00000000-0005-0000-0000-0000163B0000}"/>
    <cellStyle name="Calculation 7 9 9 3" xfId="15345" xr:uid="{00000000-0005-0000-0000-0000173B0000}"/>
    <cellStyle name="Calculation 7 9 9 3 2" xfId="15346" xr:uid="{00000000-0005-0000-0000-0000183B0000}"/>
    <cellStyle name="Calculation 7 9 9 4" xfId="15347" xr:uid="{00000000-0005-0000-0000-0000193B0000}"/>
    <cellStyle name="Calculation 7 9 9 5" xfId="15348" xr:uid="{00000000-0005-0000-0000-00001A3B0000}"/>
    <cellStyle name="Calculation 8" xfId="15349" xr:uid="{00000000-0005-0000-0000-00001B3B0000}"/>
    <cellStyle name="Calculation 8 10" xfId="15350" xr:uid="{00000000-0005-0000-0000-00001C3B0000}"/>
    <cellStyle name="Calculation 8 10 2" xfId="15351" xr:uid="{00000000-0005-0000-0000-00001D3B0000}"/>
    <cellStyle name="Calculation 8 10 2 2" xfId="15352" xr:uid="{00000000-0005-0000-0000-00001E3B0000}"/>
    <cellStyle name="Calculation 8 10 2 3" xfId="15353" xr:uid="{00000000-0005-0000-0000-00001F3B0000}"/>
    <cellStyle name="Calculation 8 10 3" xfId="15354" xr:uid="{00000000-0005-0000-0000-0000203B0000}"/>
    <cellStyle name="Calculation 8 10 3 2" xfId="15355" xr:uid="{00000000-0005-0000-0000-0000213B0000}"/>
    <cellStyle name="Calculation 8 10 4" xfId="15356" xr:uid="{00000000-0005-0000-0000-0000223B0000}"/>
    <cellStyle name="Calculation 8 10 5" xfId="15357" xr:uid="{00000000-0005-0000-0000-0000233B0000}"/>
    <cellStyle name="Calculation 8 11" xfId="15358" xr:uid="{00000000-0005-0000-0000-0000243B0000}"/>
    <cellStyle name="Calculation 8 11 2" xfId="15359" xr:uid="{00000000-0005-0000-0000-0000253B0000}"/>
    <cellStyle name="Calculation 8 11 2 2" xfId="15360" xr:uid="{00000000-0005-0000-0000-0000263B0000}"/>
    <cellStyle name="Calculation 8 11 2 3" xfId="15361" xr:uid="{00000000-0005-0000-0000-0000273B0000}"/>
    <cellStyle name="Calculation 8 11 3" xfId="15362" xr:uid="{00000000-0005-0000-0000-0000283B0000}"/>
    <cellStyle name="Calculation 8 11 3 2" xfId="15363" xr:uid="{00000000-0005-0000-0000-0000293B0000}"/>
    <cellStyle name="Calculation 8 11 4" xfId="15364" xr:uid="{00000000-0005-0000-0000-00002A3B0000}"/>
    <cellStyle name="Calculation 8 11 5" xfId="15365" xr:uid="{00000000-0005-0000-0000-00002B3B0000}"/>
    <cellStyle name="Calculation 8 12" xfId="15366" xr:uid="{00000000-0005-0000-0000-00002C3B0000}"/>
    <cellStyle name="Calculation 8 12 2" xfId="15367" xr:uid="{00000000-0005-0000-0000-00002D3B0000}"/>
    <cellStyle name="Calculation 8 12 2 2" xfId="15368" xr:uid="{00000000-0005-0000-0000-00002E3B0000}"/>
    <cellStyle name="Calculation 8 12 2 3" xfId="15369" xr:uid="{00000000-0005-0000-0000-00002F3B0000}"/>
    <cellStyle name="Calculation 8 12 3" xfId="15370" xr:uid="{00000000-0005-0000-0000-0000303B0000}"/>
    <cellStyle name="Calculation 8 12 3 2" xfId="15371" xr:uid="{00000000-0005-0000-0000-0000313B0000}"/>
    <cellStyle name="Calculation 8 12 4" xfId="15372" xr:uid="{00000000-0005-0000-0000-0000323B0000}"/>
    <cellStyle name="Calculation 8 12 5" xfId="15373" xr:uid="{00000000-0005-0000-0000-0000333B0000}"/>
    <cellStyle name="Calculation 8 13" xfId="15374" xr:uid="{00000000-0005-0000-0000-0000343B0000}"/>
    <cellStyle name="Calculation 8 13 2" xfId="15375" xr:uid="{00000000-0005-0000-0000-0000353B0000}"/>
    <cellStyle name="Calculation 8 13 2 2" xfId="15376" xr:uid="{00000000-0005-0000-0000-0000363B0000}"/>
    <cellStyle name="Calculation 8 13 2 3" xfId="15377" xr:uid="{00000000-0005-0000-0000-0000373B0000}"/>
    <cellStyle name="Calculation 8 13 3" xfId="15378" xr:uid="{00000000-0005-0000-0000-0000383B0000}"/>
    <cellStyle name="Calculation 8 13 3 2" xfId="15379" xr:uid="{00000000-0005-0000-0000-0000393B0000}"/>
    <cellStyle name="Calculation 8 13 4" xfId="15380" xr:uid="{00000000-0005-0000-0000-00003A3B0000}"/>
    <cellStyle name="Calculation 8 13 5" xfId="15381" xr:uid="{00000000-0005-0000-0000-00003B3B0000}"/>
    <cellStyle name="Calculation 8 14" xfId="15382" xr:uid="{00000000-0005-0000-0000-00003C3B0000}"/>
    <cellStyle name="Calculation 8 14 2" xfId="15383" xr:uid="{00000000-0005-0000-0000-00003D3B0000}"/>
    <cellStyle name="Calculation 8 14 2 2" xfId="15384" xr:uid="{00000000-0005-0000-0000-00003E3B0000}"/>
    <cellStyle name="Calculation 8 14 2 3" xfId="15385" xr:uid="{00000000-0005-0000-0000-00003F3B0000}"/>
    <cellStyle name="Calculation 8 14 3" xfId="15386" xr:uid="{00000000-0005-0000-0000-0000403B0000}"/>
    <cellStyle name="Calculation 8 14 3 2" xfId="15387" xr:uid="{00000000-0005-0000-0000-0000413B0000}"/>
    <cellStyle name="Calculation 8 14 4" xfId="15388" xr:uid="{00000000-0005-0000-0000-0000423B0000}"/>
    <cellStyle name="Calculation 8 14 5" xfId="15389" xr:uid="{00000000-0005-0000-0000-0000433B0000}"/>
    <cellStyle name="Calculation 8 15" xfId="15390" xr:uid="{00000000-0005-0000-0000-0000443B0000}"/>
    <cellStyle name="Calculation 8 15 2" xfId="15391" xr:uid="{00000000-0005-0000-0000-0000453B0000}"/>
    <cellStyle name="Calculation 8 15 2 2" xfId="15392" xr:uid="{00000000-0005-0000-0000-0000463B0000}"/>
    <cellStyle name="Calculation 8 15 2 3" xfId="15393" xr:uid="{00000000-0005-0000-0000-0000473B0000}"/>
    <cellStyle name="Calculation 8 15 3" xfId="15394" xr:uid="{00000000-0005-0000-0000-0000483B0000}"/>
    <cellStyle name="Calculation 8 15 3 2" xfId="15395" xr:uid="{00000000-0005-0000-0000-0000493B0000}"/>
    <cellStyle name="Calculation 8 15 4" xfId="15396" xr:uid="{00000000-0005-0000-0000-00004A3B0000}"/>
    <cellStyle name="Calculation 8 15 5" xfId="15397" xr:uid="{00000000-0005-0000-0000-00004B3B0000}"/>
    <cellStyle name="Calculation 8 16" xfId="15398" xr:uid="{00000000-0005-0000-0000-00004C3B0000}"/>
    <cellStyle name="Calculation 8 16 2" xfId="15399" xr:uid="{00000000-0005-0000-0000-00004D3B0000}"/>
    <cellStyle name="Calculation 8 16 2 2" xfId="15400" xr:uid="{00000000-0005-0000-0000-00004E3B0000}"/>
    <cellStyle name="Calculation 8 16 2 3" xfId="15401" xr:uid="{00000000-0005-0000-0000-00004F3B0000}"/>
    <cellStyle name="Calculation 8 16 3" xfId="15402" xr:uid="{00000000-0005-0000-0000-0000503B0000}"/>
    <cellStyle name="Calculation 8 16 3 2" xfId="15403" xr:uid="{00000000-0005-0000-0000-0000513B0000}"/>
    <cellStyle name="Calculation 8 16 4" xfId="15404" xr:uid="{00000000-0005-0000-0000-0000523B0000}"/>
    <cellStyle name="Calculation 8 16 5" xfId="15405" xr:uid="{00000000-0005-0000-0000-0000533B0000}"/>
    <cellStyle name="Calculation 8 17" xfId="15406" xr:uid="{00000000-0005-0000-0000-0000543B0000}"/>
    <cellStyle name="Calculation 8 17 2" xfId="15407" xr:uid="{00000000-0005-0000-0000-0000553B0000}"/>
    <cellStyle name="Calculation 8 17 2 2" xfId="15408" xr:uid="{00000000-0005-0000-0000-0000563B0000}"/>
    <cellStyle name="Calculation 8 17 2 3" xfId="15409" xr:uid="{00000000-0005-0000-0000-0000573B0000}"/>
    <cellStyle name="Calculation 8 17 3" xfId="15410" xr:uid="{00000000-0005-0000-0000-0000583B0000}"/>
    <cellStyle name="Calculation 8 17 3 2" xfId="15411" xr:uid="{00000000-0005-0000-0000-0000593B0000}"/>
    <cellStyle name="Calculation 8 17 4" xfId="15412" xr:uid="{00000000-0005-0000-0000-00005A3B0000}"/>
    <cellStyle name="Calculation 8 17 5" xfId="15413" xr:uid="{00000000-0005-0000-0000-00005B3B0000}"/>
    <cellStyle name="Calculation 8 18" xfId="15414" xr:uid="{00000000-0005-0000-0000-00005C3B0000}"/>
    <cellStyle name="Calculation 8 18 2" xfId="15415" xr:uid="{00000000-0005-0000-0000-00005D3B0000}"/>
    <cellStyle name="Calculation 8 18 2 2" xfId="15416" xr:uid="{00000000-0005-0000-0000-00005E3B0000}"/>
    <cellStyle name="Calculation 8 18 2 3" xfId="15417" xr:uid="{00000000-0005-0000-0000-00005F3B0000}"/>
    <cellStyle name="Calculation 8 18 3" xfId="15418" xr:uid="{00000000-0005-0000-0000-0000603B0000}"/>
    <cellStyle name="Calculation 8 18 3 2" xfId="15419" xr:uid="{00000000-0005-0000-0000-0000613B0000}"/>
    <cellStyle name="Calculation 8 18 4" xfId="15420" xr:uid="{00000000-0005-0000-0000-0000623B0000}"/>
    <cellStyle name="Calculation 8 18 5" xfId="15421" xr:uid="{00000000-0005-0000-0000-0000633B0000}"/>
    <cellStyle name="Calculation 8 19" xfId="15422" xr:uid="{00000000-0005-0000-0000-0000643B0000}"/>
    <cellStyle name="Calculation 8 19 2" xfId="15423" xr:uid="{00000000-0005-0000-0000-0000653B0000}"/>
    <cellStyle name="Calculation 8 19 2 2" xfId="15424" xr:uid="{00000000-0005-0000-0000-0000663B0000}"/>
    <cellStyle name="Calculation 8 19 2 3" xfId="15425" xr:uid="{00000000-0005-0000-0000-0000673B0000}"/>
    <cellStyle name="Calculation 8 19 3" xfId="15426" xr:uid="{00000000-0005-0000-0000-0000683B0000}"/>
    <cellStyle name="Calculation 8 19 3 2" xfId="15427" xr:uid="{00000000-0005-0000-0000-0000693B0000}"/>
    <cellStyle name="Calculation 8 19 4" xfId="15428" xr:uid="{00000000-0005-0000-0000-00006A3B0000}"/>
    <cellStyle name="Calculation 8 19 5" xfId="15429" xr:uid="{00000000-0005-0000-0000-00006B3B0000}"/>
    <cellStyle name="Calculation 8 2" xfId="15430" xr:uid="{00000000-0005-0000-0000-00006C3B0000}"/>
    <cellStyle name="Calculation 8 2 2" xfId="15431" xr:uid="{00000000-0005-0000-0000-00006D3B0000}"/>
    <cellStyle name="Calculation 8 2 2 2" xfId="15432" xr:uid="{00000000-0005-0000-0000-00006E3B0000}"/>
    <cellStyle name="Calculation 8 2 2 3" xfId="15433" xr:uid="{00000000-0005-0000-0000-00006F3B0000}"/>
    <cellStyle name="Calculation 8 2 3" xfId="15434" xr:uid="{00000000-0005-0000-0000-0000703B0000}"/>
    <cellStyle name="Calculation 8 2 3 2" xfId="15435" xr:uid="{00000000-0005-0000-0000-0000713B0000}"/>
    <cellStyle name="Calculation 8 2 4" xfId="15436" xr:uid="{00000000-0005-0000-0000-0000723B0000}"/>
    <cellStyle name="Calculation 8 2 5" xfId="15437" xr:uid="{00000000-0005-0000-0000-0000733B0000}"/>
    <cellStyle name="Calculation 8 20" xfId="15438" xr:uid="{00000000-0005-0000-0000-0000743B0000}"/>
    <cellStyle name="Calculation 8 20 2" xfId="15439" xr:uid="{00000000-0005-0000-0000-0000753B0000}"/>
    <cellStyle name="Calculation 8 20 2 2" xfId="15440" xr:uid="{00000000-0005-0000-0000-0000763B0000}"/>
    <cellStyle name="Calculation 8 20 2 3" xfId="15441" xr:uid="{00000000-0005-0000-0000-0000773B0000}"/>
    <cellStyle name="Calculation 8 20 3" xfId="15442" xr:uid="{00000000-0005-0000-0000-0000783B0000}"/>
    <cellStyle name="Calculation 8 20 4" xfId="15443" xr:uid="{00000000-0005-0000-0000-0000793B0000}"/>
    <cellStyle name="Calculation 8 20 5" xfId="15444" xr:uid="{00000000-0005-0000-0000-00007A3B0000}"/>
    <cellStyle name="Calculation 8 21" xfId="15445" xr:uid="{00000000-0005-0000-0000-00007B3B0000}"/>
    <cellStyle name="Calculation 8 21 2" xfId="15446" xr:uid="{00000000-0005-0000-0000-00007C3B0000}"/>
    <cellStyle name="Calculation 8 22" xfId="15447" xr:uid="{00000000-0005-0000-0000-00007D3B0000}"/>
    <cellStyle name="Calculation 8 22 2" xfId="15448" xr:uid="{00000000-0005-0000-0000-00007E3B0000}"/>
    <cellStyle name="Calculation 8 23" xfId="15449" xr:uid="{00000000-0005-0000-0000-00007F3B0000}"/>
    <cellStyle name="Calculation 8 3" xfId="15450" xr:uid="{00000000-0005-0000-0000-0000803B0000}"/>
    <cellStyle name="Calculation 8 3 2" xfId="15451" xr:uid="{00000000-0005-0000-0000-0000813B0000}"/>
    <cellStyle name="Calculation 8 3 2 2" xfId="15452" xr:uid="{00000000-0005-0000-0000-0000823B0000}"/>
    <cellStyle name="Calculation 8 3 2 3" xfId="15453" xr:uid="{00000000-0005-0000-0000-0000833B0000}"/>
    <cellStyle name="Calculation 8 3 3" xfId="15454" xr:uid="{00000000-0005-0000-0000-0000843B0000}"/>
    <cellStyle name="Calculation 8 3 3 2" xfId="15455" xr:uid="{00000000-0005-0000-0000-0000853B0000}"/>
    <cellStyle name="Calculation 8 3 4" xfId="15456" xr:uid="{00000000-0005-0000-0000-0000863B0000}"/>
    <cellStyle name="Calculation 8 3 5" xfId="15457" xr:uid="{00000000-0005-0000-0000-0000873B0000}"/>
    <cellStyle name="Calculation 8 4" xfId="15458" xr:uid="{00000000-0005-0000-0000-0000883B0000}"/>
    <cellStyle name="Calculation 8 4 2" xfId="15459" xr:uid="{00000000-0005-0000-0000-0000893B0000}"/>
    <cellStyle name="Calculation 8 4 2 2" xfId="15460" xr:uid="{00000000-0005-0000-0000-00008A3B0000}"/>
    <cellStyle name="Calculation 8 4 2 3" xfId="15461" xr:uid="{00000000-0005-0000-0000-00008B3B0000}"/>
    <cellStyle name="Calculation 8 4 3" xfId="15462" xr:uid="{00000000-0005-0000-0000-00008C3B0000}"/>
    <cellStyle name="Calculation 8 4 3 2" xfId="15463" xr:uid="{00000000-0005-0000-0000-00008D3B0000}"/>
    <cellStyle name="Calculation 8 4 4" xfId="15464" xr:uid="{00000000-0005-0000-0000-00008E3B0000}"/>
    <cellStyle name="Calculation 8 4 5" xfId="15465" xr:uid="{00000000-0005-0000-0000-00008F3B0000}"/>
    <cellStyle name="Calculation 8 5" xfId="15466" xr:uid="{00000000-0005-0000-0000-0000903B0000}"/>
    <cellStyle name="Calculation 8 5 2" xfId="15467" xr:uid="{00000000-0005-0000-0000-0000913B0000}"/>
    <cellStyle name="Calculation 8 5 2 2" xfId="15468" xr:uid="{00000000-0005-0000-0000-0000923B0000}"/>
    <cellStyle name="Calculation 8 5 2 3" xfId="15469" xr:uid="{00000000-0005-0000-0000-0000933B0000}"/>
    <cellStyle name="Calculation 8 5 3" xfId="15470" xr:uid="{00000000-0005-0000-0000-0000943B0000}"/>
    <cellStyle name="Calculation 8 5 3 2" xfId="15471" xr:uid="{00000000-0005-0000-0000-0000953B0000}"/>
    <cellStyle name="Calculation 8 5 4" xfId="15472" xr:uid="{00000000-0005-0000-0000-0000963B0000}"/>
    <cellStyle name="Calculation 8 5 5" xfId="15473" xr:uid="{00000000-0005-0000-0000-0000973B0000}"/>
    <cellStyle name="Calculation 8 6" xfId="15474" xr:uid="{00000000-0005-0000-0000-0000983B0000}"/>
    <cellStyle name="Calculation 8 6 2" xfId="15475" xr:uid="{00000000-0005-0000-0000-0000993B0000}"/>
    <cellStyle name="Calculation 8 6 2 2" xfId="15476" xr:uid="{00000000-0005-0000-0000-00009A3B0000}"/>
    <cellStyle name="Calculation 8 6 2 3" xfId="15477" xr:uid="{00000000-0005-0000-0000-00009B3B0000}"/>
    <cellStyle name="Calculation 8 6 3" xfId="15478" xr:uid="{00000000-0005-0000-0000-00009C3B0000}"/>
    <cellStyle name="Calculation 8 6 3 2" xfId="15479" xr:uid="{00000000-0005-0000-0000-00009D3B0000}"/>
    <cellStyle name="Calculation 8 6 4" xfId="15480" xr:uid="{00000000-0005-0000-0000-00009E3B0000}"/>
    <cellStyle name="Calculation 8 6 5" xfId="15481" xr:uid="{00000000-0005-0000-0000-00009F3B0000}"/>
    <cellStyle name="Calculation 8 7" xfId="15482" xr:uid="{00000000-0005-0000-0000-0000A03B0000}"/>
    <cellStyle name="Calculation 8 7 2" xfId="15483" xr:uid="{00000000-0005-0000-0000-0000A13B0000}"/>
    <cellStyle name="Calculation 8 7 2 2" xfId="15484" xr:uid="{00000000-0005-0000-0000-0000A23B0000}"/>
    <cellStyle name="Calculation 8 7 2 3" xfId="15485" xr:uid="{00000000-0005-0000-0000-0000A33B0000}"/>
    <cellStyle name="Calculation 8 7 3" xfId="15486" xr:uid="{00000000-0005-0000-0000-0000A43B0000}"/>
    <cellStyle name="Calculation 8 7 3 2" xfId="15487" xr:uid="{00000000-0005-0000-0000-0000A53B0000}"/>
    <cellStyle name="Calculation 8 7 4" xfId="15488" xr:uid="{00000000-0005-0000-0000-0000A63B0000}"/>
    <cellStyle name="Calculation 8 7 5" xfId="15489" xr:uid="{00000000-0005-0000-0000-0000A73B0000}"/>
    <cellStyle name="Calculation 8 8" xfId="15490" xr:uid="{00000000-0005-0000-0000-0000A83B0000}"/>
    <cellStyle name="Calculation 8 8 2" xfId="15491" xr:uid="{00000000-0005-0000-0000-0000A93B0000}"/>
    <cellStyle name="Calculation 8 8 2 2" xfId="15492" xr:uid="{00000000-0005-0000-0000-0000AA3B0000}"/>
    <cellStyle name="Calculation 8 8 2 3" xfId="15493" xr:uid="{00000000-0005-0000-0000-0000AB3B0000}"/>
    <cellStyle name="Calculation 8 8 3" xfId="15494" xr:uid="{00000000-0005-0000-0000-0000AC3B0000}"/>
    <cellStyle name="Calculation 8 8 3 2" xfId="15495" xr:uid="{00000000-0005-0000-0000-0000AD3B0000}"/>
    <cellStyle name="Calculation 8 8 4" xfId="15496" xr:uid="{00000000-0005-0000-0000-0000AE3B0000}"/>
    <cellStyle name="Calculation 8 8 5" xfId="15497" xr:uid="{00000000-0005-0000-0000-0000AF3B0000}"/>
    <cellStyle name="Calculation 8 9" xfId="15498" xr:uid="{00000000-0005-0000-0000-0000B03B0000}"/>
    <cellStyle name="Calculation 8 9 2" xfId="15499" xr:uid="{00000000-0005-0000-0000-0000B13B0000}"/>
    <cellStyle name="Calculation 8 9 2 2" xfId="15500" xr:uid="{00000000-0005-0000-0000-0000B23B0000}"/>
    <cellStyle name="Calculation 8 9 2 3" xfId="15501" xr:uid="{00000000-0005-0000-0000-0000B33B0000}"/>
    <cellStyle name="Calculation 8 9 3" xfId="15502" xr:uid="{00000000-0005-0000-0000-0000B43B0000}"/>
    <cellStyle name="Calculation 8 9 3 2" xfId="15503" xr:uid="{00000000-0005-0000-0000-0000B53B0000}"/>
    <cellStyle name="Calculation 8 9 4" xfId="15504" xr:uid="{00000000-0005-0000-0000-0000B63B0000}"/>
    <cellStyle name="Calculation 8 9 5" xfId="15505" xr:uid="{00000000-0005-0000-0000-0000B73B0000}"/>
    <cellStyle name="Calculation 9" xfId="15506" xr:uid="{00000000-0005-0000-0000-0000B83B0000}"/>
    <cellStyle name="Calculation 9 10" xfId="15507" xr:uid="{00000000-0005-0000-0000-0000B93B0000}"/>
    <cellStyle name="Calculation 9 10 2" xfId="15508" xr:uid="{00000000-0005-0000-0000-0000BA3B0000}"/>
    <cellStyle name="Calculation 9 10 2 2" xfId="15509" xr:uid="{00000000-0005-0000-0000-0000BB3B0000}"/>
    <cellStyle name="Calculation 9 10 2 3" xfId="15510" xr:uid="{00000000-0005-0000-0000-0000BC3B0000}"/>
    <cellStyle name="Calculation 9 10 3" xfId="15511" xr:uid="{00000000-0005-0000-0000-0000BD3B0000}"/>
    <cellStyle name="Calculation 9 10 3 2" xfId="15512" xr:uid="{00000000-0005-0000-0000-0000BE3B0000}"/>
    <cellStyle name="Calculation 9 10 4" xfId="15513" xr:uid="{00000000-0005-0000-0000-0000BF3B0000}"/>
    <cellStyle name="Calculation 9 10 5" xfId="15514" xr:uid="{00000000-0005-0000-0000-0000C03B0000}"/>
    <cellStyle name="Calculation 9 11" xfId="15515" xr:uid="{00000000-0005-0000-0000-0000C13B0000}"/>
    <cellStyle name="Calculation 9 11 2" xfId="15516" xr:uid="{00000000-0005-0000-0000-0000C23B0000}"/>
    <cellStyle name="Calculation 9 11 2 2" xfId="15517" xr:uid="{00000000-0005-0000-0000-0000C33B0000}"/>
    <cellStyle name="Calculation 9 11 2 3" xfId="15518" xr:uid="{00000000-0005-0000-0000-0000C43B0000}"/>
    <cellStyle name="Calculation 9 11 3" xfId="15519" xr:uid="{00000000-0005-0000-0000-0000C53B0000}"/>
    <cellStyle name="Calculation 9 11 3 2" xfId="15520" xr:uid="{00000000-0005-0000-0000-0000C63B0000}"/>
    <cellStyle name="Calculation 9 11 4" xfId="15521" xr:uid="{00000000-0005-0000-0000-0000C73B0000}"/>
    <cellStyle name="Calculation 9 11 5" xfId="15522" xr:uid="{00000000-0005-0000-0000-0000C83B0000}"/>
    <cellStyle name="Calculation 9 12" xfId="15523" xr:uid="{00000000-0005-0000-0000-0000C93B0000}"/>
    <cellStyle name="Calculation 9 12 2" xfId="15524" xr:uid="{00000000-0005-0000-0000-0000CA3B0000}"/>
    <cellStyle name="Calculation 9 12 2 2" xfId="15525" xr:uid="{00000000-0005-0000-0000-0000CB3B0000}"/>
    <cellStyle name="Calculation 9 12 2 3" xfId="15526" xr:uid="{00000000-0005-0000-0000-0000CC3B0000}"/>
    <cellStyle name="Calculation 9 12 3" xfId="15527" xr:uid="{00000000-0005-0000-0000-0000CD3B0000}"/>
    <cellStyle name="Calculation 9 12 3 2" xfId="15528" xr:uid="{00000000-0005-0000-0000-0000CE3B0000}"/>
    <cellStyle name="Calculation 9 12 4" xfId="15529" xr:uid="{00000000-0005-0000-0000-0000CF3B0000}"/>
    <cellStyle name="Calculation 9 12 5" xfId="15530" xr:uid="{00000000-0005-0000-0000-0000D03B0000}"/>
    <cellStyle name="Calculation 9 13" xfId="15531" xr:uid="{00000000-0005-0000-0000-0000D13B0000}"/>
    <cellStyle name="Calculation 9 13 2" xfId="15532" xr:uid="{00000000-0005-0000-0000-0000D23B0000}"/>
    <cellStyle name="Calculation 9 13 2 2" xfId="15533" xr:uid="{00000000-0005-0000-0000-0000D33B0000}"/>
    <cellStyle name="Calculation 9 13 2 3" xfId="15534" xr:uid="{00000000-0005-0000-0000-0000D43B0000}"/>
    <cellStyle name="Calculation 9 13 3" xfId="15535" xr:uid="{00000000-0005-0000-0000-0000D53B0000}"/>
    <cellStyle name="Calculation 9 13 3 2" xfId="15536" xr:uid="{00000000-0005-0000-0000-0000D63B0000}"/>
    <cellStyle name="Calculation 9 13 4" xfId="15537" xr:uid="{00000000-0005-0000-0000-0000D73B0000}"/>
    <cellStyle name="Calculation 9 13 5" xfId="15538" xr:uid="{00000000-0005-0000-0000-0000D83B0000}"/>
    <cellStyle name="Calculation 9 14" xfId="15539" xr:uid="{00000000-0005-0000-0000-0000D93B0000}"/>
    <cellStyle name="Calculation 9 14 2" xfId="15540" xr:uid="{00000000-0005-0000-0000-0000DA3B0000}"/>
    <cellStyle name="Calculation 9 14 2 2" xfId="15541" xr:uid="{00000000-0005-0000-0000-0000DB3B0000}"/>
    <cellStyle name="Calculation 9 14 2 3" xfId="15542" xr:uid="{00000000-0005-0000-0000-0000DC3B0000}"/>
    <cellStyle name="Calculation 9 14 3" xfId="15543" xr:uid="{00000000-0005-0000-0000-0000DD3B0000}"/>
    <cellStyle name="Calculation 9 14 3 2" xfId="15544" xr:uid="{00000000-0005-0000-0000-0000DE3B0000}"/>
    <cellStyle name="Calculation 9 14 4" xfId="15545" xr:uid="{00000000-0005-0000-0000-0000DF3B0000}"/>
    <cellStyle name="Calculation 9 14 5" xfId="15546" xr:uid="{00000000-0005-0000-0000-0000E03B0000}"/>
    <cellStyle name="Calculation 9 15" xfId="15547" xr:uid="{00000000-0005-0000-0000-0000E13B0000}"/>
    <cellStyle name="Calculation 9 15 2" xfId="15548" xr:uid="{00000000-0005-0000-0000-0000E23B0000}"/>
    <cellStyle name="Calculation 9 15 2 2" xfId="15549" xr:uid="{00000000-0005-0000-0000-0000E33B0000}"/>
    <cellStyle name="Calculation 9 15 2 3" xfId="15550" xr:uid="{00000000-0005-0000-0000-0000E43B0000}"/>
    <cellStyle name="Calculation 9 15 3" xfId="15551" xr:uid="{00000000-0005-0000-0000-0000E53B0000}"/>
    <cellStyle name="Calculation 9 15 3 2" xfId="15552" xr:uid="{00000000-0005-0000-0000-0000E63B0000}"/>
    <cellStyle name="Calculation 9 15 4" xfId="15553" xr:uid="{00000000-0005-0000-0000-0000E73B0000}"/>
    <cellStyle name="Calculation 9 15 5" xfId="15554" xr:uid="{00000000-0005-0000-0000-0000E83B0000}"/>
    <cellStyle name="Calculation 9 16" xfId="15555" xr:uid="{00000000-0005-0000-0000-0000E93B0000}"/>
    <cellStyle name="Calculation 9 16 2" xfId="15556" xr:uid="{00000000-0005-0000-0000-0000EA3B0000}"/>
    <cellStyle name="Calculation 9 16 2 2" xfId="15557" xr:uid="{00000000-0005-0000-0000-0000EB3B0000}"/>
    <cellStyle name="Calculation 9 16 2 3" xfId="15558" xr:uid="{00000000-0005-0000-0000-0000EC3B0000}"/>
    <cellStyle name="Calculation 9 16 3" xfId="15559" xr:uid="{00000000-0005-0000-0000-0000ED3B0000}"/>
    <cellStyle name="Calculation 9 16 3 2" xfId="15560" xr:uid="{00000000-0005-0000-0000-0000EE3B0000}"/>
    <cellStyle name="Calculation 9 16 4" xfId="15561" xr:uid="{00000000-0005-0000-0000-0000EF3B0000}"/>
    <cellStyle name="Calculation 9 16 5" xfId="15562" xr:uid="{00000000-0005-0000-0000-0000F03B0000}"/>
    <cellStyle name="Calculation 9 17" xfId="15563" xr:uid="{00000000-0005-0000-0000-0000F13B0000}"/>
    <cellStyle name="Calculation 9 17 2" xfId="15564" xr:uid="{00000000-0005-0000-0000-0000F23B0000}"/>
    <cellStyle name="Calculation 9 17 2 2" xfId="15565" xr:uid="{00000000-0005-0000-0000-0000F33B0000}"/>
    <cellStyle name="Calculation 9 17 2 3" xfId="15566" xr:uid="{00000000-0005-0000-0000-0000F43B0000}"/>
    <cellStyle name="Calculation 9 17 3" xfId="15567" xr:uid="{00000000-0005-0000-0000-0000F53B0000}"/>
    <cellStyle name="Calculation 9 17 3 2" xfId="15568" xr:uid="{00000000-0005-0000-0000-0000F63B0000}"/>
    <cellStyle name="Calculation 9 17 4" xfId="15569" xr:uid="{00000000-0005-0000-0000-0000F73B0000}"/>
    <cellStyle name="Calculation 9 17 5" xfId="15570" xr:uid="{00000000-0005-0000-0000-0000F83B0000}"/>
    <cellStyle name="Calculation 9 18" xfId="15571" xr:uid="{00000000-0005-0000-0000-0000F93B0000}"/>
    <cellStyle name="Calculation 9 18 2" xfId="15572" xr:uid="{00000000-0005-0000-0000-0000FA3B0000}"/>
    <cellStyle name="Calculation 9 18 2 2" xfId="15573" xr:uid="{00000000-0005-0000-0000-0000FB3B0000}"/>
    <cellStyle name="Calculation 9 18 2 3" xfId="15574" xr:uid="{00000000-0005-0000-0000-0000FC3B0000}"/>
    <cellStyle name="Calculation 9 18 3" xfId="15575" xr:uid="{00000000-0005-0000-0000-0000FD3B0000}"/>
    <cellStyle name="Calculation 9 18 3 2" xfId="15576" xr:uid="{00000000-0005-0000-0000-0000FE3B0000}"/>
    <cellStyle name="Calculation 9 18 4" xfId="15577" xr:uid="{00000000-0005-0000-0000-0000FF3B0000}"/>
    <cellStyle name="Calculation 9 18 5" xfId="15578" xr:uid="{00000000-0005-0000-0000-0000003C0000}"/>
    <cellStyle name="Calculation 9 19" xfId="15579" xr:uid="{00000000-0005-0000-0000-0000013C0000}"/>
    <cellStyle name="Calculation 9 19 2" xfId="15580" xr:uid="{00000000-0005-0000-0000-0000023C0000}"/>
    <cellStyle name="Calculation 9 19 2 2" xfId="15581" xr:uid="{00000000-0005-0000-0000-0000033C0000}"/>
    <cellStyle name="Calculation 9 19 2 3" xfId="15582" xr:uid="{00000000-0005-0000-0000-0000043C0000}"/>
    <cellStyle name="Calculation 9 19 3" xfId="15583" xr:uid="{00000000-0005-0000-0000-0000053C0000}"/>
    <cellStyle name="Calculation 9 19 3 2" xfId="15584" xr:uid="{00000000-0005-0000-0000-0000063C0000}"/>
    <cellStyle name="Calculation 9 19 4" xfId="15585" xr:uid="{00000000-0005-0000-0000-0000073C0000}"/>
    <cellStyle name="Calculation 9 19 5" xfId="15586" xr:uid="{00000000-0005-0000-0000-0000083C0000}"/>
    <cellStyle name="Calculation 9 2" xfId="15587" xr:uid="{00000000-0005-0000-0000-0000093C0000}"/>
    <cellStyle name="Calculation 9 2 2" xfId="15588" xr:uid="{00000000-0005-0000-0000-00000A3C0000}"/>
    <cellStyle name="Calculation 9 2 2 2" xfId="15589" xr:uid="{00000000-0005-0000-0000-00000B3C0000}"/>
    <cellStyle name="Calculation 9 2 2 3" xfId="15590" xr:uid="{00000000-0005-0000-0000-00000C3C0000}"/>
    <cellStyle name="Calculation 9 2 3" xfId="15591" xr:uid="{00000000-0005-0000-0000-00000D3C0000}"/>
    <cellStyle name="Calculation 9 2 3 2" xfId="15592" xr:uid="{00000000-0005-0000-0000-00000E3C0000}"/>
    <cellStyle name="Calculation 9 2 4" xfId="15593" xr:uid="{00000000-0005-0000-0000-00000F3C0000}"/>
    <cellStyle name="Calculation 9 2 5" xfId="15594" xr:uid="{00000000-0005-0000-0000-0000103C0000}"/>
    <cellStyle name="Calculation 9 20" xfId="15595" xr:uid="{00000000-0005-0000-0000-0000113C0000}"/>
    <cellStyle name="Calculation 9 20 2" xfId="15596" xr:uid="{00000000-0005-0000-0000-0000123C0000}"/>
    <cellStyle name="Calculation 9 20 2 2" xfId="15597" xr:uid="{00000000-0005-0000-0000-0000133C0000}"/>
    <cellStyle name="Calculation 9 20 2 3" xfId="15598" xr:uid="{00000000-0005-0000-0000-0000143C0000}"/>
    <cellStyle name="Calculation 9 20 3" xfId="15599" xr:uid="{00000000-0005-0000-0000-0000153C0000}"/>
    <cellStyle name="Calculation 9 20 4" xfId="15600" xr:uid="{00000000-0005-0000-0000-0000163C0000}"/>
    <cellStyle name="Calculation 9 20 5" xfId="15601" xr:uid="{00000000-0005-0000-0000-0000173C0000}"/>
    <cellStyle name="Calculation 9 21" xfId="15602" xr:uid="{00000000-0005-0000-0000-0000183C0000}"/>
    <cellStyle name="Calculation 9 21 2" xfId="15603" xr:uid="{00000000-0005-0000-0000-0000193C0000}"/>
    <cellStyle name="Calculation 9 22" xfId="15604" xr:uid="{00000000-0005-0000-0000-00001A3C0000}"/>
    <cellStyle name="Calculation 9 22 2" xfId="15605" xr:uid="{00000000-0005-0000-0000-00001B3C0000}"/>
    <cellStyle name="Calculation 9 23" xfId="15606" xr:uid="{00000000-0005-0000-0000-00001C3C0000}"/>
    <cellStyle name="Calculation 9 3" xfId="15607" xr:uid="{00000000-0005-0000-0000-00001D3C0000}"/>
    <cellStyle name="Calculation 9 3 2" xfId="15608" xr:uid="{00000000-0005-0000-0000-00001E3C0000}"/>
    <cellStyle name="Calculation 9 3 2 2" xfId="15609" xr:uid="{00000000-0005-0000-0000-00001F3C0000}"/>
    <cellStyle name="Calculation 9 3 2 3" xfId="15610" xr:uid="{00000000-0005-0000-0000-0000203C0000}"/>
    <cellStyle name="Calculation 9 3 3" xfId="15611" xr:uid="{00000000-0005-0000-0000-0000213C0000}"/>
    <cellStyle name="Calculation 9 3 3 2" xfId="15612" xr:uid="{00000000-0005-0000-0000-0000223C0000}"/>
    <cellStyle name="Calculation 9 3 4" xfId="15613" xr:uid="{00000000-0005-0000-0000-0000233C0000}"/>
    <cellStyle name="Calculation 9 3 5" xfId="15614" xr:uid="{00000000-0005-0000-0000-0000243C0000}"/>
    <cellStyle name="Calculation 9 4" xfId="15615" xr:uid="{00000000-0005-0000-0000-0000253C0000}"/>
    <cellStyle name="Calculation 9 4 2" xfId="15616" xr:uid="{00000000-0005-0000-0000-0000263C0000}"/>
    <cellStyle name="Calculation 9 4 2 2" xfId="15617" xr:uid="{00000000-0005-0000-0000-0000273C0000}"/>
    <cellStyle name="Calculation 9 4 2 3" xfId="15618" xr:uid="{00000000-0005-0000-0000-0000283C0000}"/>
    <cellStyle name="Calculation 9 4 3" xfId="15619" xr:uid="{00000000-0005-0000-0000-0000293C0000}"/>
    <cellStyle name="Calculation 9 4 3 2" xfId="15620" xr:uid="{00000000-0005-0000-0000-00002A3C0000}"/>
    <cellStyle name="Calculation 9 4 4" xfId="15621" xr:uid="{00000000-0005-0000-0000-00002B3C0000}"/>
    <cellStyle name="Calculation 9 4 5" xfId="15622" xr:uid="{00000000-0005-0000-0000-00002C3C0000}"/>
    <cellStyle name="Calculation 9 5" xfId="15623" xr:uid="{00000000-0005-0000-0000-00002D3C0000}"/>
    <cellStyle name="Calculation 9 5 2" xfId="15624" xr:uid="{00000000-0005-0000-0000-00002E3C0000}"/>
    <cellStyle name="Calculation 9 5 2 2" xfId="15625" xr:uid="{00000000-0005-0000-0000-00002F3C0000}"/>
    <cellStyle name="Calculation 9 5 2 3" xfId="15626" xr:uid="{00000000-0005-0000-0000-0000303C0000}"/>
    <cellStyle name="Calculation 9 5 3" xfId="15627" xr:uid="{00000000-0005-0000-0000-0000313C0000}"/>
    <cellStyle name="Calculation 9 5 3 2" xfId="15628" xr:uid="{00000000-0005-0000-0000-0000323C0000}"/>
    <cellStyle name="Calculation 9 5 4" xfId="15629" xr:uid="{00000000-0005-0000-0000-0000333C0000}"/>
    <cellStyle name="Calculation 9 5 5" xfId="15630" xr:uid="{00000000-0005-0000-0000-0000343C0000}"/>
    <cellStyle name="Calculation 9 6" xfId="15631" xr:uid="{00000000-0005-0000-0000-0000353C0000}"/>
    <cellStyle name="Calculation 9 6 2" xfId="15632" xr:uid="{00000000-0005-0000-0000-0000363C0000}"/>
    <cellStyle name="Calculation 9 6 2 2" xfId="15633" xr:uid="{00000000-0005-0000-0000-0000373C0000}"/>
    <cellStyle name="Calculation 9 6 2 3" xfId="15634" xr:uid="{00000000-0005-0000-0000-0000383C0000}"/>
    <cellStyle name="Calculation 9 6 3" xfId="15635" xr:uid="{00000000-0005-0000-0000-0000393C0000}"/>
    <cellStyle name="Calculation 9 6 3 2" xfId="15636" xr:uid="{00000000-0005-0000-0000-00003A3C0000}"/>
    <cellStyle name="Calculation 9 6 4" xfId="15637" xr:uid="{00000000-0005-0000-0000-00003B3C0000}"/>
    <cellStyle name="Calculation 9 6 5" xfId="15638" xr:uid="{00000000-0005-0000-0000-00003C3C0000}"/>
    <cellStyle name="Calculation 9 7" xfId="15639" xr:uid="{00000000-0005-0000-0000-00003D3C0000}"/>
    <cellStyle name="Calculation 9 7 2" xfId="15640" xr:uid="{00000000-0005-0000-0000-00003E3C0000}"/>
    <cellStyle name="Calculation 9 7 2 2" xfId="15641" xr:uid="{00000000-0005-0000-0000-00003F3C0000}"/>
    <cellStyle name="Calculation 9 7 2 3" xfId="15642" xr:uid="{00000000-0005-0000-0000-0000403C0000}"/>
    <cellStyle name="Calculation 9 7 3" xfId="15643" xr:uid="{00000000-0005-0000-0000-0000413C0000}"/>
    <cellStyle name="Calculation 9 7 3 2" xfId="15644" xr:uid="{00000000-0005-0000-0000-0000423C0000}"/>
    <cellStyle name="Calculation 9 7 4" xfId="15645" xr:uid="{00000000-0005-0000-0000-0000433C0000}"/>
    <cellStyle name="Calculation 9 7 5" xfId="15646" xr:uid="{00000000-0005-0000-0000-0000443C0000}"/>
    <cellStyle name="Calculation 9 8" xfId="15647" xr:uid="{00000000-0005-0000-0000-0000453C0000}"/>
    <cellStyle name="Calculation 9 8 2" xfId="15648" xr:uid="{00000000-0005-0000-0000-0000463C0000}"/>
    <cellStyle name="Calculation 9 8 2 2" xfId="15649" xr:uid="{00000000-0005-0000-0000-0000473C0000}"/>
    <cellStyle name="Calculation 9 8 2 3" xfId="15650" xr:uid="{00000000-0005-0000-0000-0000483C0000}"/>
    <cellStyle name="Calculation 9 8 3" xfId="15651" xr:uid="{00000000-0005-0000-0000-0000493C0000}"/>
    <cellStyle name="Calculation 9 8 3 2" xfId="15652" xr:uid="{00000000-0005-0000-0000-00004A3C0000}"/>
    <cellStyle name="Calculation 9 8 4" xfId="15653" xr:uid="{00000000-0005-0000-0000-00004B3C0000}"/>
    <cellStyle name="Calculation 9 8 5" xfId="15654" xr:uid="{00000000-0005-0000-0000-00004C3C0000}"/>
    <cellStyle name="Calculation 9 9" xfId="15655" xr:uid="{00000000-0005-0000-0000-00004D3C0000}"/>
    <cellStyle name="Calculation 9 9 2" xfId="15656" xr:uid="{00000000-0005-0000-0000-00004E3C0000}"/>
    <cellStyle name="Calculation 9 9 2 2" xfId="15657" xr:uid="{00000000-0005-0000-0000-00004F3C0000}"/>
    <cellStyle name="Calculation 9 9 2 3" xfId="15658" xr:uid="{00000000-0005-0000-0000-0000503C0000}"/>
    <cellStyle name="Calculation 9 9 3" xfId="15659" xr:uid="{00000000-0005-0000-0000-0000513C0000}"/>
    <cellStyle name="Calculation 9 9 3 2" xfId="15660" xr:uid="{00000000-0005-0000-0000-0000523C0000}"/>
    <cellStyle name="Calculation 9 9 4" xfId="15661" xr:uid="{00000000-0005-0000-0000-0000533C0000}"/>
    <cellStyle name="Calculation 9 9 5" xfId="15662" xr:uid="{00000000-0005-0000-0000-0000543C0000}"/>
    <cellStyle name="cells" xfId="15663" xr:uid="{00000000-0005-0000-0000-0000553C0000}"/>
    <cellStyle name="Check Cell 10" xfId="15664" xr:uid="{00000000-0005-0000-0000-0000563C0000}"/>
    <cellStyle name="Check Cell 10 2" xfId="15665" xr:uid="{00000000-0005-0000-0000-0000573C0000}"/>
    <cellStyle name="Check Cell 10 3" xfId="15666" xr:uid="{00000000-0005-0000-0000-0000583C0000}"/>
    <cellStyle name="Check Cell 11" xfId="15667" xr:uid="{00000000-0005-0000-0000-0000593C0000}"/>
    <cellStyle name="Check Cell 11 2" xfId="15668" xr:uid="{00000000-0005-0000-0000-00005A3C0000}"/>
    <cellStyle name="Check Cell 11 3" xfId="15669" xr:uid="{00000000-0005-0000-0000-00005B3C0000}"/>
    <cellStyle name="Check Cell 12" xfId="15670" xr:uid="{00000000-0005-0000-0000-00005C3C0000}"/>
    <cellStyle name="Check Cell 12 10" xfId="15671" xr:uid="{00000000-0005-0000-0000-00005D3C0000}"/>
    <cellStyle name="Check Cell 12 10 2" xfId="15672" xr:uid="{00000000-0005-0000-0000-00005E3C0000}"/>
    <cellStyle name="Check Cell 12 11" xfId="15673" xr:uid="{00000000-0005-0000-0000-00005F3C0000}"/>
    <cellStyle name="Check Cell 12 11 2" xfId="15674" xr:uid="{00000000-0005-0000-0000-0000603C0000}"/>
    <cellStyle name="Check Cell 12 12" xfId="15675" xr:uid="{00000000-0005-0000-0000-0000613C0000}"/>
    <cellStyle name="Check Cell 12 12 2" xfId="15676" xr:uid="{00000000-0005-0000-0000-0000623C0000}"/>
    <cellStyle name="Check Cell 12 13" xfId="15677" xr:uid="{00000000-0005-0000-0000-0000633C0000}"/>
    <cellStyle name="Check Cell 12 13 2" xfId="15678" xr:uid="{00000000-0005-0000-0000-0000643C0000}"/>
    <cellStyle name="Check Cell 12 14" xfId="15679" xr:uid="{00000000-0005-0000-0000-0000653C0000}"/>
    <cellStyle name="Check Cell 12 14 2" xfId="15680" xr:uid="{00000000-0005-0000-0000-0000663C0000}"/>
    <cellStyle name="Check Cell 12 15" xfId="15681" xr:uid="{00000000-0005-0000-0000-0000673C0000}"/>
    <cellStyle name="Check Cell 12 15 2" xfId="15682" xr:uid="{00000000-0005-0000-0000-0000683C0000}"/>
    <cellStyle name="Check Cell 12 16" xfId="15683" xr:uid="{00000000-0005-0000-0000-0000693C0000}"/>
    <cellStyle name="Check Cell 12 16 2" xfId="15684" xr:uid="{00000000-0005-0000-0000-00006A3C0000}"/>
    <cellStyle name="Check Cell 12 17" xfId="15685" xr:uid="{00000000-0005-0000-0000-00006B3C0000}"/>
    <cellStyle name="Check Cell 12 17 2" xfId="15686" xr:uid="{00000000-0005-0000-0000-00006C3C0000}"/>
    <cellStyle name="Check Cell 12 18" xfId="15687" xr:uid="{00000000-0005-0000-0000-00006D3C0000}"/>
    <cellStyle name="Check Cell 12 18 2" xfId="15688" xr:uid="{00000000-0005-0000-0000-00006E3C0000}"/>
    <cellStyle name="Check Cell 12 19" xfId="15689" xr:uid="{00000000-0005-0000-0000-00006F3C0000}"/>
    <cellStyle name="Check Cell 12 19 2" xfId="15690" xr:uid="{00000000-0005-0000-0000-0000703C0000}"/>
    <cellStyle name="Check Cell 12 2" xfId="15691" xr:uid="{00000000-0005-0000-0000-0000713C0000}"/>
    <cellStyle name="Check Cell 12 2 2" xfId="15692" xr:uid="{00000000-0005-0000-0000-0000723C0000}"/>
    <cellStyle name="Check Cell 12 20" xfId="15693" xr:uid="{00000000-0005-0000-0000-0000733C0000}"/>
    <cellStyle name="Check Cell 12 20 2" xfId="15694" xr:uid="{00000000-0005-0000-0000-0000743C0000}"/>
    <cellStyle name="Check Cell 12 21" xfId="15695" xr:uid="{00000000-0005-0000-0000-0000753C0000}"/>
    <cellStyle name="Check Cell 12 21 2" xfId="15696" xr:uid="{00000000-0005-0000-0000-0000763C0000}"/>
    <cellStyle name="Check Cell 12 22" xfId="15697" xr:uid="{00000000-0005-0000-0000-0000773C0000}"/>
    <cellStyle name="Check Cell 12 22 2" xfId="15698" xr:uid="{00000000-0005-0000-0000-0000783C0000}"/>
    <cellStyle name="Check Cell 12 23" xfId="15699" xr:uid="{00000000-0005-0000-0000-0000793C0000}"/>
    <cellStyle name="Check Cell 12 23 2" xfId="15700" xr:uid="{00000000-0005-0000-0000-00007A3C0000}"/>
    <cellStyle name="Check Cell 12 24" xfId="15701" xr:uid="{00000000-0005-0000-0000-00007B3C0000}"/>
    <cellStyle name="Check Cell 12 24 2" xfId="15702" xr:uid="{00000000-0005-0000-0000-00007C3C0000}"/>
    <cellStyle name="Check Cell 12 25" xfId="15703" xr:uid="{00000000-0005-0000-0000-00007D3C0000}"/>
    <cellStyle name="Check Cell 12 25 2" xfId="15704" xr:uid="{00000000-0005-0000-0000-00007E3C0000}"/>
    <cellStyle name="Check Cell 12 26" xfId="15705" xr:uid="{00000000-0005-0000-0000-00007F3C0000}"/>
    <cellStyle name="Check Cell 12 26 2" xfId="15706" xr:uid="{00000000-0005-0000-0000-0000803C0000}"/>
    <cellStyle name="Check Cell 12 27" xfId="15707" xr:uid="{00000000-0005-0000-0000-0000813C0000}"/>
    <cellStyle name="Check Cell 12 27 2" xfId="15708" xr:uid="{00000000-0005-0000-0000-0000823C0000}"/>
    <cellStyle name="Check Cell 12 28" xfId="15709" xr:uid="{00000000-0005-0000-0000-0000833C0000}"/>
    <cellStyle name="Check Cell 12 28 2" xfId="15710" xr:uid="{00000000-0005-0000-0000-0000843C0000}"/>
    <cellStyle name="Check Cell 12 29" xfId="15711" xr:uid="{00000000-0005-0000-0000-0000853C0000}"/>
    <cellStyle name="Check Cell 12 29 2" xfId="15712" xr:uid="{00000000-0005-0000-0000-0000863C0000}"/>
    <cellStyle name="Check Cell 12 3" xfId="15713" xr:uid="{00000000-0005-0000-0000-0000873C0000}"/>
    <cellStyle name="Check Cell 12 3 2" xfId="15714" xr:uid="{00000000-0005-0000-0000-0000883C0000}"/>
    <cellStyle name="Check Cell 12 30" xfId="15715" xr:uid="{00000000-0005-0000-0000-0000893C0000}"/>
    <cellStyle name="Check Cell 12 30 2" xfId="15716" xr:uid="{00000000-0005-0000-0000-00008A3C0000}"/>
    <cellStyle name="Check Cell 12 31" xfId="15717" xr:uid="{00000000-0005-0000-0000-00008B3C0000}"/>
    <cellStyle name="Check Cell 12 4" xfId="15718" xr:uid="{00000000-0005-0000-0000-00008C3C0000}"/>
    <cellStyle name="Check Cell 12 4 2" xfId="15719" xr:uid="{00000000-0005-0000-0000-00008D3C0000}"/>
    <cellStyle name="Check Cell 12 5" xfId="15720" xr:uid="{00000000-0005-0000-0000-00008E3C0000}"/>
    <cellStyle name="Check Cell 12 5 2" xfId="15721" xr:uid="{00000000-0005-0000-0000-00008F3C0000}"/>
    <cellStyle name="Check Cell 12 6" xfId="15722" xr:uid="{00000000-0005-0000-0000-0000903C0000}"/>
    <cellStyle name="Check Cell 12 6 2" xfId="15723" xr:uid="{00000000-0005-0000-0000-0000913C0000}"/>
    <cellStyle name="Check Cell 12 7" xfId="15724" xr:uid="{00000000-0005-0000-0000-0000923C0000}"/>
    <cellStyle name="Check Cell 12 7 2" xfId="15725" xr:uid="{00000000-0005-0000-0000-0000933C0000}"/>
    <cellStyle name="Check Cell 12 8" xfId="15726" xr:uid="{00000000-0005-0000-0000-0000943C0000}"/>
    <cellStyle name="Check Cell 12 8 2" xfId="15727" xr:uid="{00000000-0005-0000-0000-0000953C0000}"/>
    <cellStyle name="Check Cell 12 9" xfId="15728" xr:uid="{00000000-0005-0000-0000-0000963C0000}"/>
    <cellStyle name="Check Cell 12 9 2" xfId="15729" xr:uid="{00000000-0005-0000-0000-0000973C0000}"/>
    <cellStyle name="Check Cell 13" xfId="15730" xr:uid="{00000000-0005-0000-0000-0000983C0000}"/>
    <cellStyle name="Check Cell 13 2" xfId="15731" xr:uid="{00000000-0005-0000-0000-0000993C0000}"/>
    <cellStyle name="Check Cell 14" xfId="15732" xr:uid="{00000000-0005-0000-0000-00009A3C0000}"/>
    <cellStyle name="Check Cell 14 2" xfId="15733" xr:uid="{00000000-0005-0000-0000-00009B3C0000}"/>
    <cellStyle name="Check Cell 15" xfId="15734" xr:uid="{00000000-0005-0000-0000-00009C3C0000}"/>
    <cellStyle name="Check Cell 15 2" xfId="15735" xr:uid="{00000000-0005-0000-0000-00009D3C0000}"/>
    <cellStyle name="Check Cell 16" xfId="15736" xr:uid="{00000000-0005-0000-0000-00009E3C0000}"/>
    <cellStyle name="Check Cell 16 2" xfId="15737" xr:uid="{00000000-0005-0000-0000-00009F3C0000}"/>
    <cellStyle name="Check Cell 17" xfId="15738" xr:uid="{00000000-0005-0000-0000-0000A03C0000}"/>
    <cellStyle name="Check Cell 18" xfId="15739" xr:uid="{00000000-0005-0000-0000-0000A13C0000}"/>
    <cellStyle name="Check Cell 19" xfId="15740" xr:uid="{00000000-0005-0000-0000-0000A23C0000}"/>
    <cellStyle name="Check Cell 2" xfId="15741" xr:uid="{00000000-0005-0000-0000-0000A33C0000}"/>
    <cellStyle name="Check Cell 2 10" xfId="15742" xr:uid="{00000000-0005-0000-0000-0000A43C0000}"/>
    <cellStyle name="Check Cell 2 10 2" xfId="15743" xr:uid="{00000000-0005-0000-0000-0000A53C0000}"/>
    <cellStyle name="Check Cell 2 11" xfId="15744" xr:uid="{00000000-0005-0000-0000-0000A63C0000}"/>
    <cellStyle name="Check Cell 2 11 2" xfId="15745" xr:uid="{00000000-0005-0000-0000-0000A73C0000}"/>
    <cellStyle name="Check Cell 2 12" xfId="15746" xr:uid="{00000000-0005-0000-0000-0000A83C0000}"/>
    <cellStyle name="Check Cell 2 13" xfId="15747" xr:uid="{00000000-0005-0000-0000-0000A93C0000}"/>
    <cellStyle name="Check Cell 2 14" xfId="15748" xr:uid="{00000000-0005-0000-0000-0000AA3C0000}"/>
    <cellStyle name="Check Cell 2 15" xfId="15749" xr:uid="{00000000-0005-0000-0000-0000AB3C0000}"/>
    <cellStyle name="Check Cell 2 16" xfId="15750" xr:uid="{00000000-0005-0000-0000-0000AC3C0000}"/>
    <cellStyle name="Check Cell 2 17" xfId="15751" xr:uid="{00000000-0005-0000-0000-0000AD3C0000}"/>
    <cellStyle name="Check Cell 2 18" xfId="15752" xr:uid="{00000000-0005-0000-0000-0000AE3C0000}"/>
    <cellStyle name="Check Cell 2 19" xfId="15753" xr:uid="{00000000-0005-0000-0000-0000AF3C0000}"/>
    <cellStyle name="Check Cell 2 2" xfId="15754" xr:uid="{00000000-0005-0000-0000-0000B03C0000}"/>
    <cellStyle name="Check Cell 2 2 2" xfId="15755" xr:uid="{00000000-0005-0000-0000-0000B13C0000}"/>
    <cellStyle name="Check Cell 2 2 3" xfId="15756" xr:uid="{00000000-0005-0000-0000-0000B23C0000}"/>
    <cellStyle name="Check Cell 2 20" xfId="15757" xr:uid="{00000000-0005-0000-0000-0000B33C0000}"/>
    <cellStyle name="Check Cell 2 21" xfId="15758" xr:uid="{00000000-0005-0000-0000-0000B43C0000}"/>
    <cellStyle name="Check Cell 2 22" xfId="15759" xr:uid="{00000000-0005-0000-0000-0000B53C0000}"/>
    <cellStyle name="Check Cell 2 23" xfId="15760" xr:uid="{00000000-0005-0000-0000-0000B63C0000}"/>
    <cellStyle name="Check Cell 2 24" xfId="15761" xr:uid="{00000000-0005-0000-0000-0000B73C0000}"/>
    <cellStyle name="Check Cell 2 25" xfId="55639" xr:uid="{E3C0EFC6-68F7-4FA0-B439-D5D507006BED}"/>
    <cellStyle name="Check Cell 2 3" xfId="15762" xr:uid="{00000000-0005-0000-0000-0000B83C0000}"/>
    <cellStyle name="Check Cell 2 3 2" xfId="15763" xr:uid="{00000000-0005-0000-0000-0000B93C0000}"/>
    <cellStyle name="Check Cell 2 3 3" xfId="15764" xr:uid="{00000000-0005-0000-0000-0000BA3C0000}"/>
    <cellStyle name="Check Cell 2 4" xfId="15765" xr:uid="{00000000-0005-0000-0000-0000BB3C0000}"/>
    <cellStyle name="Check Cell 2 4 2" xfId="15766" xr:uid="{00000000-0005-0000-0000-0000BC3C0000}"/>
    <cellStyle name="Check Cell 2 4 3" xfId="15767" xr:uid="{00000000-0005-0000-0000-0000BD3C0000}"/>
    <cellStyle name="Check Cell 2 5" xfId="15768" xr:uid="{00000000-0005-0000-0000-0000BE3C0000}"/>
    <cellStyle name="Check Cell 2 5 2" xfId="15769" xr:uid="{00000000-0005-0000-0000-0000BF3C0000}"/>
    <cellStyle name="Check Cell 2 5 3" xfId="15770" xr:uid="{00000000-0005-0000-0000-0000C03C0000}"/>
    <cellStyle name="Check Cell 2 6" xfId="15771" xr:uid="{00000000-0005-0000-0000-0000C13C0000}"/>
    <cellStyle name="Check Cell 2 6 2" xfId="15772" xr:uid="{00000000-0005-0000-0000-0000C23C0000}"/>
    <cellStyle name="Check Cell 2 6 3" xfId="15773" xr:uid="{00000000-0005-0000-0000-0000C33C0000}"/>
    <cellStyle name="Check Cell 2 7" xfId="15774" xr:uid="{00000000-0005-0000-0000-0000C43C0000}"/>
    <cellStyle name="Check Cell 2 7 2" xfId="15775" xr:uid="{00000000-0005-0000-0000-0000C53C0000}"/>
    <cellStyle name="Check Cell 2 7 3" xfId="15776" xr:uid="{00000000-0005-0000-0000-0000C63C0000}"/>
    <cellStyle name="Check Cell 2 8" xfId="15777" xr:uid="{00000000-0005-0000-0000-0000C73C0000}"/>
    <cellStyle name="Check Cell 2 8 2" xfId="15778" xr:uid="{00000000-0005-0000-0000-0000C83C0000}"/>
    <cellStyle name="Check Cell 2 8 3" xfId="15779" xr:uid="{00000000-0005-0000-0000-0000C93C0000}"/>
    <cellStyle name="Check Cell 2 9" xfId="15780" xr:uid="{00000000-0005-0000-0000-0000CA3C0000}"/>
    <cellStyle name="Check Cell 20" xfId="15781" xr:uid="{00000000-0005-0000-0000-0000CB3C0000}"/>
    <cellStyle name="Check Cell 21" xfId="15782" xr:uid="{00000000-0005-0000-0000-0000CC3C0000}"/>
    <cellStyle name="Check Cell 22" xfId="15783" xr:uid="{00000000-0005-0000-0000-0000CD3C0000}"/>
    <cellStyle name="Check Cell 23" xfId="15784" xr:uid="{00000000-0005-0000-0000-0000CE3C0000}"/>
    <cellStyle name="Check Cell 24" xfId="15785" xr:uid="{00000000-0005-0000-0000-0000CF3C0000}"/>
    <cellStyle name="Check Cell 25" xfId="15786" xr:uid="{00000000-0005-0000-0000-0000D03C0000}"/>
    <cellStyle name="Check Cell 26" xfId="15787" xr:uid="{00000000-0005-0000-0000-0000D13C0000}"/>
    <cellStyle name="Check Cell 27" xfId="15788" xr:uid="{00000000-0005-0000-0000-0000D23C0000}"/>
    <cellStyle name="Check Cell 28" xfId="15789" xr:uid="{00000000-0005-0000-0000-0000D33C0000}"/>
    <cellStyle name="Check Cell 29" xfId="15790" xr:uid="{00000000-0005-0000-0000-0000D43C0000}"/>
    <cellStyle name="Check Cell 3" xfId="15791" xr:uid="{00000000-0005-0000-0000-0000D53C0000}"/>
    <cellStyle name="Check Cell 3 2" xfId="15792" xr:uid="{00000000-0005-0000-0000-0000D63C0000}"/>
    <cellStyle name="Check Cell 3 2 2" xfId="15793" xr:uid="{00000000-0005-0000-0000-0000D73C0000}"/>
    <cellStyle name="Check Cell 3 3" xfId="15794" xr:uid="{00000000-0005-0000-0000-0000D83C0000}"/>
    <cellStyle name="Check Cell 3 4" xfId="15795" xr:uid="{00000000-0005-0000-0000-0000D93C0000}"/>
    <cellStyle name="Check Cell 4" xfId="15796" xr:uid="{00000000-0005-0000-0000-0000DA3C0000}"/>
    <cellStyle name="Check Cell 4 2" xfId="15797" xr:uid="{00000000-0005-0000-0000-0000DB3C0000}"/>
    <cellStyle name="Check Cell 4 2 2" xfId="15798" xr:uid="{00000000-0005-0000-0000-0000DC3C0000}"/>
    <cellStyle name="Check Cell 4 3" xfId="15799" xr:uid="{00000000-0005-0000-0000-0000DD3C0000}"/>
    <cellStyle name="Check Cell 4 4" xfId="15800" xr:uid="{00000000-0005-0000-0000-0000DE3C0000}"/>
    <cellStyle name="Check Cell 5" xfId="15801" xr:uid="{00000000-0005-0000-0000-0000DF3C0000}"/>
    <cellStyle name="Check Cell 5 2" xfId="15802" xr:uid="{00000000-0005-0000-0000-0000E03C0000}"/>
    <cellStyle name="Check Cell 5 2 2" xfId="15803" xr:uid="{00000000-0005-0000-0000-0000E13C0000}"/>
    <cellStyle name="Check Cell 5 3" xfId="15804" xr:uid="{00000000-0005-0000-0000-0000E23C0000}"/>
    <cellStyle name="Check Cell 5 4" xfId="15805" xr:uid="{00000000-0005-0000-0000-0000E33C0000}"/>
    <cellStyle name="Check Cell 6" xfId="15806" xr:uid="{00000000-0005-0000-0000-0000E43C0000}"/>
    <cellStyle name="Check Cell 6 2" xfId="15807" xr:uid="{00000000-0005-0000-0000-0000E53C0000}"/>
    <cellStyle name="Check Cell 6 2 2" xfId="15808" xr:uid="{00000000-0005-0000-0000-0000E63C0000}"/>
    <cellStyle name="Check Cell 6 3" xfId="15809" xr:uid="{00000000-0005-0000-0000-0000E73C0000}"/>
    <cellStyle name="Check Cell 6 3 2" xfId="15810" xr:uid="{00000000-0005-0000-0000-0000E83C0000}"/>
    <cellStyle name="Check Cell 6 4" xfId="15811" xr:uid="{00000000-0005-0000-0000-0000E93C0000}"/>
    <cellStyle name="Check Cell 6 5" xfId="15812" xr:uid="{00000000-0005-0000-0000-0000EA3C0000}"/>
    <cellStyle name="Check Cell 6 6" xfId="15813" xr:uid="{00000000-0005-0000-0000-0000EB3C0000}"/>
    <cellStyle name="Check Cell 7" xfId="15814" xr:uid="{00000000-0005-0000-0000-0000EC3C0000}"/>
    <cellStyle name="Check Cell 7 10" xfId="15815" xr:uid="{00000000-0005-0000-0000-0000ED3C0000}"/>
    <cellStyle name="Check Cell 7 10 2" xfId="15816" xr:uid="{00000000-0005-0000-0000-0000EE3C0000}"/>
    <cellStyle name="Check Cell 7 11" xfId="15817" xr:uid="{00000000-0005-0000-0000-0000EF3C0000}"/>
    <cellStyle name="Check Cell 7 11 2" xfId="15818" xr:uid="{00000000-0005-0000-0000-0000F03C0000}"/>
    <cellStyle name="Check Cell 7 12" xfId="15819" xr:uid="{00000000-0005-0000-0000-0000F13C0000}"/>
    <cellStyle name="Check Cell 7 13" xfId="15820" xr:uid="{00000000-0005-0000-0000-0000F23C0000}"/>
    <cellStyle name="Check Cell 7 2" xfId="15821" xr:uid="{00000000-0005-0000-0000-0000F33C0000}"/>
    <cellStyle name="Check Cell 7 2 2" xfId="15822" xr:uid="{00000000-0005-0000-0000-0000F43C0000}"/>
    <cellStyle name="Check Cell 7 3" xfId="15823" xr:uid="{00000000-0005-0000-0000-0000F53C0000}"/>
    <cellStyle name="Check Cell 7 3 2" xfId="15824" xr:uid="{00000000-0005-0000-0000-0000F63C0000}"/>
    <cellStyle name="Check Cell 7 4" xfId="15825" xr:uid="{00000000-0005-0000-0000-0000F73C0000}"/>
    <cellStyle name="Check Cell 7 4 2" xfId="15826" xr:uid="{00000000-0005-0000-0000-0000F83C0000}"/>
    <cellStyle name="Check Cell 7 5" xfId="15827" xr:uid="{00000000-0005-0000-0000-0000F93C0000}"/>
    <cellStyle name="Check Cell 7 5 2" xfId="15828" xr:uid="{00000000-0005-0000-0000-0000FA3C0000}"/>
    <cellStyle name="Check Cell 7 6" xfId="15829" xr:uid="{00000000-0005-0000-0000-0000FB3C0000}"/>
    <cellStyle name="Check Cell 7 6 2" xfId="15830" xr:uid="{00000000-0005-0000-0000-0000FC3C0000}"/>
    <cellStyle name="Check Cell 7 7" xfId="15831" xr:uid="{00000000-0005-0000-0000-0000FD3C0000}"/>
    <cellStyle name="Check Cell 7 7 2" xfId="15832" xr:uid="{00000000-0005-0000-0000-0000FE3C0000}"/>
    <cellStyle name="Check Cell 7 8" xfId="15833" xr:uid="{00000000-0005-0000-0000-0000FF3C0000}"/>
    <cellStyle name="Check Cell 7 8 2" xfId="15834" xr:uid="{00000000-0005-0000-0000-0000003D0000}"/>
    <cellStyle name="Check Cell 7 9" xfId="15835" xr:uid="{00000000-0005-0000-0000-0000013D0000}"/>
    <cellStyle name="Check Cell 7 9 2" xfId="15836" xr:uid="{00000000-0005-0000-0000-0000023D0000}"/>
    <cellStyle name="Check Cell 8" xfId="15837" xr:uid="{00000000-0005-0000-0000-0000033D0000}"/>
    <cellStyle name="Check Cell 8 2" xfId="15838" xr:uid="{00000000-0005-0000-0000-0000043D0000}"/>
    <cellStyle name="Check Cell 8 3" xfId="15839" xr:uid="{00000000-0005-0000-0000-0000053D0000}"/>
    <cellStyle name="Check Cell 9" xfId="15840" xr:uid="{00000000-0005-0000-0000-0000063D0000}"/>
    <cellStyle name="Check Cell 9 2" xfId="15841" xr:uid="{00000000-0005-0000-0000-0000073D0000}"/>
    <cellStyle name="Check Cell 9 3" xfId="15842" xr:uid="{00000000-0005-0000-0000-0000083D0000}"/>
    <cellStyle name="column field" xfId="15843" xr:uid="{00000000-0005-0000-0000-0000093D0000}"/>
    <cellStyle name="column field 2" xfId="15844" xr:uid="{00000000-0005-0000-0000-00000A3D0000}"/>
    <cellStyle name="column field 3" xfId="55598" xr:uid="{00000000-0005-0000-0000-00000B3D0000}"/>
    <cellStyle name="Comma" xfId="55629" builtinId="3"/>
    <cellStyle name="Comma 10" xfId="55609" xr:uid="{00000000-0005-0000-0000-00000D3D0000}"/>
    <cellStyle name="Comma 11" xfId="55615" xr:uid="{00000000-0005-0000-0000-00000E3D0000}"/>
    <cellStyle name="Comma 12" xfId="55618" xr:uid="{00000000-0005-0000-0000-00000F3D0000}"/>
    <cellStyle name="Comma 13" xfId="55607" xr:uid="{00000000-0005-0000-0000-0000103D0000}"/>
    <cellStyle name="Comma 14" xfId="55624" xr:uid="{00000000-0005-0000-0000-0000113D0000}"/>
    <cellStyle name="Comma 15" xfId="55626" xr:uid="{00000000-0005-0000-0000-0000123D0000}"/>
    <cellStyle name="Comma 16" xfId="55638" xr:uid="{86EACEE5-6F45-429E-A4D7-28C5616CFB47}"/>
    <cellStyle name="Comma 2" xfId="12" xr:uid="{00000000-0005-0000-0000-0000133D0000}"/>
    <cellStyle name="Comma 2 10" xfId="15845" xr:uid="{00000000-0005-0000-0000-0000143D0000}"/>
    <cellStyle name="Comma 2 10 2" xfId="15846" xr:uid="{00000000-0005-0000-0000-0000153D0000}"/>
    <cellStyle name="Comma 2 10 3" xfId="15847" xr:uid="{00000000-0005-0000-0000-0000163D0000}"/>
    <cellStyle name="Comma 2 10 4" xfId="55560" xr:uid="{00000000-0005-0000-0000-0000173D0000}"/>
    <cellStyle name="Comma 2 11" xfId="15848" xr:uid="{00000000-0005-0000-0000-0000183D0000}"/>
    <cellStyle name="Comma 2 11 2" xfId="15849" xr:uid="{00000000-0005-0000-0000-0000193D0000}"/>
    <cellStyle name="Comma 2 11 3" xfId="15850" xr:uid="{00000000-0005-0000-0000-00001A3D0000}"/>
    <cellStyle name="Comma 2 11 4" xfId="55562" xr:uid="{00000000-0005-0000-0000-00001B3D0000}"/>
    <cellStyle name="Comma 2 12" xfId="15851" xr:uid="{00000000-0005-0000-0000-00001C3D0000}"/>
    <cellStyle name="Comma 2 12 2" xfId="15852" xr:uid="{00000000-0005-0000-0000-00001D3D0000}"/>
    <cellStyle name="Comma 2 12 3" xfId="15853" xr:uid="{00000000-0005-0000-0000-00001E3D0000}"/>
    <cellStyle name="Comma 2 12 4" xfId="55570" xr:uid="{00000000-0005-0000-0000-00001F3D0000}"/>
    <cellStyle name="Comma 2 13" xfId="15854" xr:uid="{00000000-0005-0000-0000-0000203D0000}"/>
    <cellStyle name="Comma 2 13 2" xfId="15855" xr:uid="{00000000-0005-0000-0000-0000213D0000}"/>
    <cellStyle name="Comma 2 13 3" xfId="15856" xr:uid="{00000000-0005-0000-0000-0000223D0000}"/>
    <cellStyle name="Comma 2 14" xfId="15857" xr:uid="{00000000-0005-0000-0000-0000233D0000}"/>
    <cellStyle name="Comma 2 14 2" xfId="15858" xr:uid="{00000000-0005-0000-0000-0000243D0000}"/>
    <cellStyle name="Comma 2 14 3" xfId="15859" xr:uid="{00000000-0005-0000-0000-0000253D0000}"/>
    <cellStyle name="Comma 2 15" xfId="15860" xr:uid="{00000000-0005-0000-0000-0000263D0000}"/>
    <cellStyle name="Comma 2 15 2" xfId="15861" xr:uid="{00000000-0005-0000-0000-0000273D0000}"/>
    <cellStyle name="Comma 2 15 3" xfId="15862" xr:uid="{00000000-0005-0000-0000-0000283D0000}"/>
    <cellStyle name="Comma 2 16" xfId="15863" xr:uid="{00000000-0005-0000-0000-0000293D0000}"/>
    <cellStyle name="Comma 2 16 2" xfId="15864" xr:uid="{00000000-0005-0000-0000-00002A3D0000}"/>
    <cellStyle name="Comma 2 16 3" xfId="15865" xr:uid="{00000000-0005-0000-0000-00002B3D0000}"/>
    <cellStyle name="Comma 2 17" xfId="15866" xr:uid="{00000000-0005-0000-0000-00002C3D0000}"/>
    <cellStyle name="Comma 2 17 2" xfId="15867" xr:uid="{00000000-0005-0000-0000-00002D3D0000}"/>
    <cellStyle name="Comma 2 17 3" xfId="15868" xr:uid="{00000000-0005-0000-0000-00002E3D0000}"/>
    <cellStyle name="Comma 2 18" xfId="15869" xr:uid="{00000000-0005-0000-0000-00002F3D0000}"/>
    <cellStyle name="Comma 2 18 2" xfId="15870" xr:uid="{00000000-0005-0000-0000-0000303D0000}"/>
    <cellStyle name="Comma 2 18 3" xfId="15871" xr:uid="{00000000-0005-0000-0000-0000313D0000}"/>
    <cellStyle name="Comma 2 19" xfId="15872" xr:uid="{00000000-0005-0000-0000-0000323D0000}"/>
    <cellStyle name="Comma 2 19 2" xfId="15873" xr:uid="{00000000-0005-0000-0000-0000333D0000}"/>
    <cellStyle name="Comma 2 19 3" xfId="15874" xr:uid="{00000000-0005-0000-0000-0000343D0000}"/>
    <cellStyle name="Comma 2 2" xfId="13" xr:uid="{00000000-0005-0000-0000-0000353D0000}"/>
    <cellStyle name="Comma 2 2 10" xfId="15875" xr:uid="{00000000-0005-0000-0000-0000363D0000}"/>
    <cellStyle name="Comma 2 2 10 2" xfId="15876" xr:uid="{00000000-0005-0000-0000-0000373D0000}"/>
    <cellStyle name="Comma 2 2 10 3" xfId="15877" xr:uid="{00000000-0005-0000-0000-0000383D0000}"/>
    <cellStyle name="Comma 2 2 11" xfId="15878" xr:uid="{00000000-0005-0000-0000-0000393D0000}"/>
    <cellStyle name="Comma 2 2 11 2" xfId="15879" xr:uid="{00000000-0005-0000-0000-00003A3D0000}"/>
    <cellStyle name="Comma 2 2 11 3" xfId="15880" xr:uid="{00000000-0005-0000-0000-00003B3D0000}"/>
    <cellStyle name="Comma 2 2 12" xfId="15881" xr:uid="{00000000-0005-0000-0000-00003C3D0000}"/>
    <cellStyle name="Comma 2 2 12 2" xfId="15882" xr:uid="{00000000-0005-0000-0000-00003D3D0000}"/>
    <cellStyle name="Comma 2 2 12 3" xfId="15883" xr:uid="{00000000-0005-0000-0000-00003E3D0000}"/>
    <cellStyle name="Comma 2 2 13" xfId="15884" xr:uid="{00000000-0005-0000-0000-00003F3D0000}"/>
    <cellStyle name="Comma 2 2 14" xfId="15885" xr:uid="{00000000-0005-0000-0000-0000403D0000}"/>
    <cellStyle name="Comma 2 2 15" xfId="15886" xr:uid="{00000000-0005-0000-0000-0000413D0000}"/>
    <cellStyle name="Comma 2 2 16" xfId="15887" xr:uid="{00000000-0005-0000-0000-0000423D0000}"/>
    <cellStyle name="Comma 2 2 17" xfId="55545" xr:uid="{00000000-0005-0000-0000-0000433D0000}"/>
    <cellStyle name="Comma 2 2 2" xfId="51" xr:uid="{00000000-0005-0000-0000-0000443D0000}"/>
    <cellStyle name="Comma 2 2 2 10" xfId="15888" xr:uid="{00000000-0005-0000-0000-0000453D0000}"/>
    <cellStyle name="Comma 2 2 2 10 2" xfId="15889" xr:uid="{00000000-0005-0000-0000-0000463D0000}"/>
    <cellStyle name="Comma 2 2 2 10 3" xfId="15890" xr:uid="{00000000-0005-0000-0000-0000473D0000}"/>
    <cellStyle name="Comma 2 2 2 11" xfId="15891" xr:uid="{00000000-0005-0000-0000-0000483D0000}"/>
    <cellStyle name="Comma 2 2 2 11 2" xfId="15892" xr:uid="{00000000-0005-0000-0000-0000493D0000}"/>
    <cellStyle name="Comma 2 2 2 11 3" xfId="15893" xr:uid="{00000000-0005-0000-0000-00004A3D0000}"/>
    <cellStyle name="Comma 2 2 2 12" xfId="15894" xr:uid="{00000000-0005-0000-0000-00004B3D0000}"/>
    <cellStyle name="Comma 2 2 2 12 2" xfId="15895" xr:uid="{00000000-0005-0000-0000-00004C3D0000}"/>
    <cellStyle name="Comma 2 2 2 12 3" xfId="15896" xr:uid="{00000000-0005-0000-0000-00004D3D0000}"/>
    <cellStyle name="Comma 2 2 2 13" xfId="15897" xr:uid="{00000000-0005-0000-0000-00004E3D0000}"/>
    <cellStyle name="Comma 2 2 2 14" xfId="15898" xr:uid="{00000000-0005-0000-0000-00004F3D0000}"/>
    <cellStyle name="Comma 2 2 2 15" xfId="15899" xr:uid="{00000000-0005-0000-0000-0000503D0000}"/>
    <cellStyle name="Comma 2 2 2 2" xfId="15900" xr:uid="{00000000-0005-0000-0000-0000513D0000}"/>
    <cellStyle name="Comma 2 2 2 2 2" xfId="15901" xr:uid="{00000000-0005-0000-0000-0000523D0000}"/>
    <cellStyle name="Comma 2 2 2 2 2 2" xfId="15902" xr:uid="{00000000-0005-0000-0000-0000533D0000}"/>
    <cellStyle name="Comma 2 2 2 2 2 3" xfId="15903" xr:uid="{00000000-0005-0000-0000-0000543D0000}"/>
    <cellStyle name="Comma 2 2 2 2 2 4" xfId="15904" xr:uid="{00000000-0005-0000-0000-0000553D0000}"/>
    <cellStyle name="Comma 2 2 2 3" xfId="15905" xr:uid="{00000000-0005-0000-0000-0000563D0000}"/>
    <cellStyle name="Comma 2 2 2 3 2" xfId="15906" xr:uid="{00000000-0005-0000-0000-0000573D0000}"/>
    <cellStyle name="Comma 2 2 2 3 3" xfId="15907" xr:uid="{00000000-0005-0000-0000-0000583D0000}"/>
    <cellStyle name="Comma 2 2 2 4" xfId="15908" xr:uid="{00000000-0005-0000-0000-0000593D0000}"/>
    <cellStyle name="Comma 2 2 2 4 2" xfId="15909" xr:uid="{00000000-0005-0000-0000-00005A3D0000}"/>
    <cellStyle name="Comma 2 2 2 4 3" xfId="15910" xr:uid="{00000000-0005-0000-0000-00005B3D0000}"/>
    <cellStyle name="Comma 2 2 2 5" xfId="15911" xr:uid="{00000000-0005-0000-0000-00005C3D0000}"/>
    <cellStyle name="Comma 2 2 2 5 2" xfId="15912" xr:uid="{00000000-0005-0000-0000-00005D3D0000}"/>
    <cellStyle name="Comma 2 2 2 5 3" xfId="15913" xr:uid="{00000000-0005-0000-0000-00005E3D0000}"/>
    <cellStyle name="Comma 2 2 2 6" xfId="15914" xr:uid="{00000000-0005-0000-0000-00005F3D0000}"/>
    <cellStyle name="Comma 2 2 2 6 2" xfId="15915" xr:uid="{00000000-0005-0000-0000-0000603D0000}"/>
    <cellStyle name="Comma 2 2 2 6 3" xfId="15916" xr:uid="{00000000-0005-0000-0000-0000613D0000}"/>
    <cellStyle name="Comma 2 2 2 7" xfId="15917" xr:uid="{00000000-0005-0000-0000-0000623D0000}"/>
    <cellStyle name="Comma 2 2 2 7 2" xfId="15918" xr:uid="{00000000-0005-0000-0000-0000633D0000}"/>
    <cellStyle name="Comma 2 2 2 7 3" xfId="15919" xr:uid="{00000000-0005-0000-0000-0000643D0000}"/>
    <cellStyle name="Comma 2 2 2 8" xfId="15920" xr:uid="{00000000-0005-0000-0000-0000653D0000}"/>
    <cellStyle name="Comma 2 2 2 8 2" xfId="15921" xr:uid="{00000000-0005-0000-0000-0000663D0000}"/>
    <cellStyle name="Comma 2 2 2 8 3" xfId="15922" xr:uid="{00000000-0005-0000-0000-0000673D0000}"/>
    <cellStyle name="Comma 2 2 2 9" xfId="15923" xr:uid="{00000000-0005-0000-0000-0000683D0000}"/>
    <cellStyle name="Comma 2 2 2 9 2" xfId="15924" xr:uid="{00000000-0005-0000-0000-0000693D0000}"/>
    <cellStyle name="Comma 2 2 2 9 3" xfId="15925" xr:uid="{00000000-0005-0000-0000-00006A3D0000}"/>
    <cellStyle name="Comma 2 2 3" xfId="15926" xr:uid="{00000000-0005-0000-0000-00006B3D0000}"/>
    <cellStyle name="Comma 2 2 3 2" xfId="15927" xr:uid="{00000000-0005-0000-0000-00006C3D0000}"/>
    <cellStyle name="Comma 2 2 3 2 2" xfId="15928" xr:uid="{00000000-0005-0000-0000-00006D3D0000}"/>
    <cellStyle name="Comma 2 2 3 3" xfId="15929" xr:uid="{00000000-0005-0000-0000-00006E3D0000}"/>
    <cellStyle name="Comma 2 2 3 4" xfId="15930" xr:uid="{00000000-0005-0000-0000-00006F3D0000}"/>
    <cellStyle name="Comma 2 2 4" xfId="15931" xr:uid="{00000000-0005-0000-0000-0000703D0000}"/>
    <cellStyle name="Comma 2 2 4 2" xfId="15932" xr:uid="{00000000-0005-0000-0000-0000713D0000}"/>
    <cellStyle name="Comma 2 2 4 3" xfId="15933" xr:uid="{00000000-0005-0000-0000-0000723D0000}"/>
    <cellStyle name="Comma 2 2 5" xfId="15934" xr:uid="{00000000-0005-0000-0000-0000733D0000}"/>
    <cellStyle name="Comma 2 2 5 2" xfId="15935" xr:uid="{00000000-0005-0000-0000-0000743D0000}"/>
    <cellStyle name="Comma 2 2 5 3" xfId="15936" xr:uid="{00000000-0005-0000-0000-0000753D0000}"/>
    <cellStyle name="Comma 2 2 6" xfId="15937" xr:uid="{00000000-0005-0000-0000-0000763D0000}"/>
    <cellStyle name="Comma 2 2 6 2" xfId="15938" xr:uid="{00000000-0005-0000-0000-0000773D0000}"/>
    <cellStyle name="Comma 2 2 6 3" xfId="15939" xr:uid="{00000000-0005-0000-0000-0000783D0000}"/>
    <cellStyle name="Comma 2 2 7" xfId="15940" xr:uid="{00000000-0005-0000-0000-0000793D0000}"/>
    <cellStyle name="Comma 2 2 7 2" xfId="15941" xr:uid="{00000000-0005-0000-0000-00007A3D0000}"/>
    <cellStyle name="Comma 2 2 7 3" xfId="15942" xr:uid="{00000000-0005-0000-0000-00007B3D0000}"/>
    <cellStyle name="Comma 2 2 8" xfId="15943" xr:uid="{00000000-0005-0000-0000-00007C3D0000}"/>
    <cellStyle name="Comma 2 2 8 2" xfId="15944" xr:uid="{00000000-0005-0000-0000-00007D3D0000}"/>
    <cellStyle name="Comma 2 2 8 3" xfId="15945" xr:uid="{00000000-0005-0000-0000-00007E3D0000}"/>
    <cellStyle name="Comma 2 2 9" xfId="15946" xr:uid="{00000000-0005-0000-0000-00007F3D0000}"/>
    <cellStyle name="Comma 2 2 9 2" xfId="15947" xr:uid="{00000000-0005-0000-0000-0000803D0000}"/>
    <cellStyle name="Comma 2 2 9 3" xfId="15948" xr:uid="{00000000-0005-0000-0000-0000813D0000}"/>
    <cellStyle name="Comma 2 20" xfId="15949" xr:uid="{00000000-0005-0000-0000-0000823D0000}"/>
    <cellStyle name="Comma 2 20 2" xfId="15950" xr:uid="{00000000-0005-0000-0000-0000833D0000}"/>
    <cellStyle name="Comma 2 20 3" xfId="15951" xr:uid="{00000000-0005-0000-0000-0000843D0000}"/>
    <cellStyle name="Comma 2 21" xfId="15952" xr:uid="{00000000-0005-0000-0000-0000853D0000}"/>
    <cellStyle name="Comma 2 21 2" xfId="15953" xr:uid="{00000000-0005-0000-0000-0000863D0000}"/>
    <cellStyle name="Comma 2 21 3" xfId="15954" xr:uid="{00000000-0005-0000-0000-0000873D0000}"/>
    <cellStyle name="Comma 2 22" xfId="15955" xr:uid="{00000000-0005-0000-0000-0000883D0000}"/>
    <cellStyle name="Comma 2 22 2" xfId="15956" xr:uid="{00000000-0005-0000-0000-0000893D0000}"/>
    <cellStyle name="Comma 2 22 3" xfId="15957" xr:uid="{00000000-0005-0000-0000-00008A3D0000}"/>
    <cellStyle name="Comma 2 23" xfId="15958" xr:uid="{00000000-0005-0000-0000-00008B3D0000}"/>
    <cellStyle name="Comma 2 23 2" xfId="15959" xr:uid="{00000000-0005-0000-0000-00008C3D0000}"/>
    <cellStyle name="Comma 2 23 3" xfId="15960" xr:uid="{00000000-0005-0000-0000-00008D3D0000}"/>
    <cellStyle name="Comma 2 24" xfId="15961" xr:uid="{00000000-0005-0000-0000-00008E3D0000}"/>
    <cellStyle name="Comma 2 24 2" xfId="15962" xr:uid="{00000000-0005-0000-0000-00008F3D0000}"/>
    <cellStyle name="Comma 2 24 3" xfId="15963" xr:uid="{00000000-0005-0000-0000-0000903D0000}"/>
    <cellStyle name="Comma 2 25" xfId="15964" xr:uid="{00000000-0005-0000-0000-0000913D0000}"/>
    <cellStyle name="Comma 2 25 2" xfId="15965" xr:uid="{00000000-0005-0000-0000-0000923D0000}"/>
    <cellStyle name="Comma 2 25 3" xfId="15966" xr:uid="{00000000-0005-0000-0000-0000933D0000}"/>
    <cellStyle name="Comma 2 26" xfId="15967" xr:uid="{00000000-0005-0000-0000-0000943D0000}"/>
    <cellStyle name="Comma 2 26 2" xfId="15968" xr:uid="{00000000-0005-0000-0000-0000953D0000}"/>
    <cellStyle name="Comma 2 26 3" xfId="15969" xr:uid="{00000000-0005-0000-0000-0000963D0000}"/>
    <cellStyle name="Comma 2 27" xfId="15970" xr:uid="{00000000-0005-0000-0000-0000973D0000}"/>
    <cellStyle name="Comma 2 27 2" xfId="15971" xr:uid="{00000000-0005-0000-0000-0000983D0000}"/>
    <cellStyle name="Comma 2 27 3" xfId="15972" xr:uid="{00000000-0005-0000-0000-0000993D0000}"/>
    <cellStyle name="Comma 2 28" xfId="15973" xr:uid="{00000000-0005-0000-0000-00009A3D0000}"/>
    <cellStyle name="Comma 2 28 2" xfId="15974" xr:uid="{00000000-0005-0000-0000-00009B3D0000}"/>
    <cellStyle name="Comma 2 28 2 2" xfId="15975" xr:uid="{00000000-0005-0000-0000-00009C3D0000}"/>
    <cellStyle name="Comma 2 28 2 3" xfId="15976" xr:uid="{00000000-0005-0000-0000-00009D3D0000}"/>
    <cellStyle name="Comma 2 28 2 4" xfId="15977" xr:uid="{00000000-0005-0000-0000-00009E3D0000}"/>
    <cellStyle name="Comma 2 29" xfId="15978" xr:uid="{00000000-0005-0000-0000-00009F3D0000}"/>
    <cellStyle name="Comma 2 29 2" xfId="15979" xr:uid="{00000000-0005-0000-0000-0000A03D0000}"/>
    <cellStyle name="Comma 2 29 3" xfId="15980" xr:uid="{00000000-0005-0000-0000-0000A13D0000}"/>
    <cellStyle name="Comma 2 3" xfId="52" xr:uid="{00000000-0005-0000-0000-0000A23D0000}"/>
    <cellStyle name="Comma 2 3 2" xfId="15981" xr:uid="{00000000-0005-0000-0000-0000A33D0000}"/>
    <cellStyle name="Comma 2 3 3" xfId="15982" xr:uid="{00000000-0005-0000-0000-0000A43D0000}"/>
    <cellStyle name="Comma 2 3 4" xfId="15983" xr:uid="{00000000-0005-0000-0000-0000A53D0000}"/>
    <cellStyle name="Comma 2 3 5" xfId="15984" xr:uid="{00000000-0005-0000-0000-0000A63D0000}"/>
    <cellStyle name="Comma 2 3 6" xfId="55547" xr:uid="{00000000-0005-0000-0000-0000A73D0000}"/>
    <cellStyle name="Comma 2 30" xfId="15985" xr:uid="{00000000-0005-0000-0000-0000A83D0000}"/>
    <cellStyle name="Comma 2 30 2" xfId="15986" xr:uid="{00000000-0005-0000-0000-0000A93D0000}"/>
    <cellStyle name="Comma 2 30 3" xfId="15987" xr:uid="{00000000-0005-0000-0000-0000AA3D0000}"/>
    <cellStyle name="Comma 2 31" xfId="15988" xr:uid="{00000000-0005-0000-0000-0000AB3D0000}"/>
    <cellStyle name="Comma 2 31 2" xfId="15989" xr:uid="{00000000-0005-0000-0000-0000AC3D0000}"/>
    <cellStyle name="Comma 2 31 3" xfId="15990" xr:uid="{00000000-0005-0000-0000-0000AD3D0000}"/>
    <cellStyle name="Comma 2 32" xfId="15991" xr:uid="{00000000-0005-0000-0000-0000AE3D0000}"/>
    <cellStyle name="Comma 2 32 2" xfId="15992" xr:uid="{00000000-0005-0000-0000-0000AF3D0000}"/>
    <cellStyle name="Comma 2 32 3" xfId="15993" xr:uid="{00000000-0005-0000-0000-0000B03D0000}"/>
    <cellStyle name="Comma 2 33" xfId="15994" xr:uid="{00000000-0005-0000-0000-0000B13D0000}"/>
    <cellStyle name="Comma 2 33 2" xfId="15995" xr:uid="{00000000-0005-0000-0000-0000B23D0000}"/>
    <cellStyle name="Comma 2 33 3" xfId="15996" xr:uid="{00000000-0005-0000-0000-0000B33D0000}"/>
    <cellStyle name="Comma 2 34" xfId="15997" xr:uid="{00000000-0005-0000-0000-0000B43D0000}"/>
    <cellStyle name="Comma 2 34 2" xfId="15998" xr:uid="{00000000-0005-0000-0000-0000B53D0000}"/>
    <cellStyle name="Comma 2 34 3" xfId="15999" xr:uid="{00000000-0005-0000-0000-0000B63D0000}"/>
    <cellStyle name="Comma 2 35" xfId="16000" xr:uid="{00000000-0005-0000-0000-0000B73D0000}"/>
    <cellStyle name="Comma 2 35 2" xfId="16001" xr:uid="{00000000-0005-0000-0000-0000B83D0000}"/>
    <cellStyle name="Comma 2 35 3" xfId="16002" xr:uid="{00000000-0005-0000-0000-0000B93D0000}"/>
    <cellStyle name="Comma 2 36" xfId="16003" xr:uid="{00000000-0005-0000-0000-0000BA3D0000}"/>
    <cellStyle name="Comma 2 36 2" xfId="16004" xr:uid="{00000000-0005-0000-0000-0000BB3D0000}"/>
    <cellStyle name="Comma 2 36 3" xfId="16005" xr:uid="{00000000-0005-0000-0000-0000BC3D0000}"/>
    <cellStyle name="Comma 2 37" xfId="16006" xr:uid="{00000000-0005-0000-0000-0000BD3D0000}"/>
    <cellStyle name="Comma 2 37 2" xfId="16007" xr:uid="{00000000-0005-0000-0000-0000BE3D0000}"/>
    <cellStyle name="Comma 2 37 3" xfId="16008" xr:uid="{00000000-0005-0000-0000-0000BF3D0000}"/>
    <cellStyle name="Comma 2 38" xfId="16009" xr:uid="{00000000-0005-0000-0000-0000C03D0000}"/>
    <cellStyle name="Comma 2 38 2" xfId="16010" xr:uid="{00000000-0005-0000-0000-0000C13D0000}"/>
    <cellStyle name="Comma 2 38 3" xfId="16011" xr:uid="{00000000-0005-0000-0000-0000C23D0000}"/>
    <cellStyle name="Comma 2 39" xfId="16012" xr:uid="{00000000-0005-0000-0000-0000C33D0000}"/>
    <cellStyle name="Comma 2 4" xfId="53" xr:uid="{00000000-0005-0000-0000-0000C43D0000}"/>
    <cellStyle name="Comma 2 4 2" xfId="16013" xr:uid="{00000000-0005-0000-0000-0000C53D0000}"/>
    <cellStyle name="Comma 2 4 3" xfId="16014" xr:uid="{00000000-0005-0000-0000-0000C63D0000}"/>
    <cellStyle name="Comma 2 4 4" xfId="55548" xr:uid="{00000000-0005-0000-0000-0000C73D0000}"/>
    <cellStyle name="Comma 2 40" xfId="16015" xr:uid="{00000000-0005-0000-0000-0000C83D0000}"/>
    <cellStyle name="Comma 2 41" xfId="16016" xr:uid="{00000000-0005-0000-0000-0000C93D0000}"/>
    <cellStyle name="Comma 2 42" xfId="16017" xr:uid="{00000000-0005-0000-0000-0000CA3D0000}"/>
    <cellStyle name="Comma 2 43" xfId="55566" xr:uid="{00000000-0005-0000-0000-0000CB3D0000}"/>
    <cellStyle name="Comma 2 44" xfId="55620" xr:uid="{00000000-0005-0000-0000-0000CC3D0000}"/>
    <cellStyle name="Comma 2 45" xfId="55640" xr:uid="{9715A2BE-C589-4DB4-AC26-8D78E8D37F17}"/>
    <cellStyle name="Comma 2 5" xfId="54" xr:uid="{00000000-0005-0000-0000-0000CD3D0000}"/>
    <cellStyle name="Comma 2 5 2" xfId="16018" xr:uid="{00000000-0005-0000-0000-0000CE3D0000}"/>
    <cellStyle name="Comma 2 5 3" xfId="16019" xr:uid="{00000000-0005-0000-0000-0000CF3D0000}"/>
    <cellStyle name="Comma 2 5 4" xfId="55550" xr:uid="{00000000-0005-0000-0000-0000D03D0000}"/>
    <cellStyle name="Comma 2 6" xfId="50" xr:uid="{00000000-0005-0000-0000-0000D13D0000}"/>
    <cellStyle name="Comma 2 6 2" xfId="16020" xr:uid="{00000000-0005-0000-0000-0000D23D0000}"/>
    <cellStyle name="Comma 2 6 3" xfId="16021" xr:uid="{00000000-0005-0000-0000-0000D33D0000}"/>
    <cellStyle name="Comma 2 6 4" xfId="55552" xr:uid="{00000000-0005-0000-0000-0000D43D0000}"/>
    <cellStyle name="Comma 2 7" xfId="16022" xr:uid="{00000000-0005-0000-0000-0000D53D0000}"/>
    <cellStyle name="Comma 2 7 2" xfId="16023" xr:uid="{00000000-0005-0000-0000-0000D63D0000}"/>
    <cellStyle name="Comma 2 7 3" xfId="16024" xr:uid="{00000000-0005-0000-0000-0000D73D0000}"/>
    <cellStyle name="Comma 2 7 4" xfId="55554" xr:uid="{00000000-0005-0000-0000-0000D83D0000}"/>
    <cellStyle name="Comma 2 8" xfId="16025" xr:uid="{00000000-0005-0000-0000-0000D93D0000}"/>
    <cellStyle name="Comma 2 8 2" xfId="16026" xr:uid="{00000000-0005-0000-0000-0000DA3D0000}"/>
    <cellStyle name="Comma 2 8 3" xfId="16027" xr:uid="{00000000-0005-0000-0000-0000DB3D0000}"/>
    <cellStyle name="Comma 2 8 4" xfId="55556" xr:uid="{00000000-0005-0000-0000-0000DC3D0000}"/>
    <cellStyle name="Comma 2 9" xfId="16028" xr:uid="{00000000-0005-0000-0000-0000DD3D0000}"/>
    <cellStyle name="Comma 2 9 2" xfId="16029" xr:uid="{00000000-0005-0000-0000-0000DE3D0000}"/>
    <cellStyle name="Comma 2 9 3" xfId="16030" xr:uid="{00000000-0005-0000-0000-0000DF3D0000}"/>
    <cellStyle name="Comma 2 9 4" xfId="55558" xr:uid="{00000000-0005-0000-0000-0000E03D0000}"/>
    <cellStyle name="Comma 3" xfId="14" xr:uid="{00000000-0005-0000-0000-0000E13D0000}"/>
    <cellStyle name="Comma 3 10" xfId="16031" xr:uid="{00000000-0005-0000-0000-0000E23D0000}"/>
    <cellStyle name="Comma 3 10 2" xfId="16032" xr:uid="{00000000-0005-0000-0000-0000E33D0000}"/>
    <cellStyle name="Comma 3 10 3" xfId="16033" xr:uid="{00000000-0005-0000-0000-0000E43D0000}"/>
    <cellStyle name="Comma 3 11" xfId="16034" xr:uid="{00000000-0005-0000-0000-0000E53D0000}"/>
    <cellStyle name="Comma 3 11 2" xfId="16035" xr:uid="{00000000-0005-0000-0000-0000E63D0000}"/>
    <cellStyle name="Comma 3 11 3" xfId="16036" xr:uid="{00000000-0005-0000-0000-0000E73D0000}"/>
    <cellStyle name="Comma 3 12" xfId="16037" xr:uid="{00000000-0005-0000-0000-0000E83D0000}"/>
    <cellStyle name="Comma 3 12 2" xfId="16038" xr:uid="{00000000-0005-0000-0000-0000E93D0000}"/>
    <cellStyle name="Comma 3 12 3" xfId="16039" xr:uid="{00000000-0005-0000-0000-0000EA3D0000}"/>
    <cellStyle name="Comma 3 13" xfId="16040" xr:uid="{00000000-0005-0000-0000-0000EB3D0000}"/>
    <cellStyle name="Comma 3 13 2" xfId="16041" xr:uid="{00000000-0005-0000-0000-0000EC3D0000}"/>
    <cellStyle name="Comma 3 13 3" xfId="16042" xr:uid="{00000000-0005-0000-0000-0000ED3D0000}"/>
    <cellStyle name="Comma 3 14" xfId="16043" xr:uid="{00000000-0005-0000-0000-0000EE3D0000}"/>
    <cellStyle name="Comma 3 14 2" xfId="16044" xr:uid="{00000000-0005-0000-0000-0000EF3D0000}"/>
    <cellStyle name="Comma 3 14 3" xfId="16045" xr:uid="{00000000-0005-0000-0000-0000F03D0000}"/>
    <cellStyle name="Comma 3 15" xfId="16046" xr:uid="{00000000-0005-0000-0000-0000F13D0000}"/>
    <cellStyle name="Comma 3 15 2" xfId="16047" xr:uid="{00000000-0005-0000-0000-0000F23D0000}"/>
    <cellStyle name="Comma 3 15 3" xfId="16048" xr:uid="{00000000-0005-0000-0000-0000F33D0000}"/>
    <cellStyle name="Comma 3 16" xfId="16049" xr:uid="{00000000-0005-0000-0000-0000F43D0000}"/>
    <cellStyle name="Comma 3 16 2" xfId="16050" xr:uid="{00000000-0005-0000-0000-0000F53D0000}"/>
    <cellStyle name="Comma 3 16 3" xfId="16051" xr:uid="{00000000-0005-0000-0000-0000F63D0000}"/>
    <cellStyle name="Comma 3 17" xfId="16052" xr:uid="{00000000-0005-0000-0000-0000F73D0000}"/>
    <cellStyle name="Comma 3 17 2" xfId="16053" xr:uid="{00000000-0005-0000-0000-0000F83D0000}"/>
    <cellStyle name="Comma 3 17 3" xfId="16054" xr:uid="{00000000-0005-0000-0000-0000F93D0000}"/>
    <cellStyle name="Comma 3 18" xfId="16055" xr:uid="{00000000-0005-0000-0000-0000FA3D0000}"/>
    <cellStyle name="Comma 3 18 2" xfId="16056" xr:uid="{00000000-0005-0000-0000-0000FB3D0000}"/>
    <cellStyle name="Comma 3 18 3" xfId="16057" xr:uid="{00000000-0005-0000-0000-0000FC3D0000}"/>
    <cellStyle name="Comma 3 19" xfId="16058" xr:uid="{00000000-0005-0000-0000-0000FD3D0000}"/>
    <cellStyle name="Comma 3 19 2" xfId="16059" xr:uid="{00000000-0005-0000-0000-0000FE3D0000}"/>
    <cellStyle name="Comma 3 19 3" xfId="16060" xr:uid="{00000000-0005-0000-0000-0000FF3D0000}"/>
    <cellStyle name="Comma 3 2" xfId="228" xr:uid="{00000000-0005-0000-0000-0000003E0000}"/>
    <cellStyle name="Comma 3 2 10" xfId="16061" xr:uid="{00000000-0005-0000-0000-0000013E0000}"/>
    <cellStyle name="Comma 3 2 10 2" xfId="16062" xr:uid="{00000000-0005-0000-0000-0000023E0000}"/>
    <cellStyle name="Comma 3 2 10 3" xfId="16063" xr:uid="{00000000-0005-0000-0000-0000033E0000}"/>
    <cellStyle name="Comma 3 2 11" xfId="16064" xr:uid="{00000000-0005-0000-0000-0000043E0000}"/>
    <cellStyle name="Comma 3 2 11 2" xfId="16065" xr:uid="{00000000-0005-0000-0000-0000053E0000}"/>
    <cellStyle name="Comma 3 2 11 3" xfId="16066" xr:uid="{00000000-0005-0000-0000-0000063E0000}"/>
    <cellStyle name="Comma 3 2 12" xfId="16067" xr:uid="{00000000-0005-0000-0000-0000073E0000}"/>
    <cellStyle name="Comma 3 2 12 2" xfId="16068" xr:uid="{00000000-0005-0000-0000-0000083E0000}"/>
    <cellStyle name="Comma 3 2 12 3" xfId="16069" xr:uid="{00000000-0005-0000-0000-0000093E0000}"/>
    <cellStyle name="Comma 3 2 13" xfId="16070" xr:uid="{00000000-0005-0000-0000-00000A3E0000}"/>
    <cellStyle name="Comma 3 2 2" xfId="16071" xr:uid="{00000000-0005-0000-0000-00000B3E0000}"/>
    <cellStyle name="Comma 3 2 2 10" xfId="16072" xr:uid="{00000000-0005-0000-0000-00000C3E0000}"/>
    <cellStyle name="Comma 3 2 2 10 2" xfId="16073" xr:uid="{00000000-0005-0000-0000-00000D3E0000}"/>
    <cellStyle name="Comma 3 2 2 10 3" xfId="16074" xr:uid="{00000000-0005-0000-0000-00000E3E0000}"/>
    <cellStyle name="Comma 3 2 2 11" xfId="16075" xr:uid="{00000000-0005-0000-0000-00000F3E0000}"/>
    <cellStyle name="Comma 3 2 2 11 2" xfId="16076" xr:uid="{00000000-0005-0000-0000-0000103E0000}"/>
    <cellStyle name="Comma 3 2 2 11 3" xfId="16077" xr:uid="{00000000-0005-0000-0000-0000113E0000}"/>
    <cellStyle name="Comma 3 2 2 12" xfId="16078" xr:uid="{00000000-0005-0000-0000-0000123E0000}"/>
    <cellStyle name="Comma 3 2 2 12 2" xfId="16079" xr:uid="{00000000-0005-0000-0000-0000133E0000}"/>
    <cellStyle name="Comma 3 2 2 12 3" xfId="16080" xr:uid="{00000000-0005-0000-0000-0000143E0000}"/>
    <cellStyle name="Comma 3 2 2 13" xfId="16081" xr:uid="{00000000-0005-0000-0000-0000153E0000}"/>
    <cellStyle name="Comma 3 2 2 14" xfId="16082" xr:uid="{00000000-0005-0000-0000-0000163E0000}"/>
    <cellStyle name="Comma 3 2 2 15" xfId="16083" xr:uid="{00000000-0005-0000-0000-0000173E0000}"/>
    <cellStyle name="Comma 3 2 2 2" xfId="16084" xr:uid="{00000000-0005-0000-0000-0000183E0000}"/>
    <cellStyle name="Comma 3 2 2 2 2" xfId="16085" xr:uid="{00000000-0005-0000-0000-0000193E0000}"/>
    <cellStyle name="Comma 3 2 2 2 2 2" xfId="16086" xr:uid="{00000000-0005-0000-0000-00001A3E0000}"/>
    <cellStyle name="Comma 3 2 2 2 2 3" xfId="16087" xr:uid="{00000000-0005-0000-0000-00001B3E0000}"/>
    <cellStyle name="Comma 3 2 2 2 2 4" xfId="16088" xr:uid="{00000000-0005-0000-0000-00001C3E0000}"/>
    <cellStyle name="Comma 3 2 2 3" xfId="16089" xr:uid="{00000000-0005-0000-0000-00001D3E0000}"/>
    <cellStyle name="Comma 3 2 2 3 2" xfId="16090" xr:uid="{00000000-0005-0000-0000-00001E3E0000}"/>
    <cellStyle name="Comma 3 2 2 3 3" xfId="16091" xr:uid="{00000000-0005-0000-0000-00001F3E0000}"/>
    <cellStyle name="Comma 3 2 2 4" xfId="16092" xr:uid="{00000000-0005-0000-0000-0000203E0000}"/>
    <cellStyle name="Comma 3 2 2 4 2" xfId="16093" xr:uid="{00000000-0005-0000-0000-0000213E0000}"/>
    <cellStyle name="Comma 3 2 2 4 3" xfId="16094" xr:uid="{00000000-0005-0000-0000-0000223E0000}"/>
    <cellStyle name="Comma 3 2 2 5" xfId="16095" xr:uid="{00000000-0005-0000-0000-0000233E0000}"/>
    <cellStyle name="Comma 3 2 2 5 2" xfId="16096" xr:uid="{00000000-0005-0000-0000-0000243E0000}"/>
    <cellStyle name="Comma 3 2 2 5 3" xfId="16097" xr:uid="{00000000-0005-0000-0000-0000253E0000}"/>
    <cellStyle name="Comma 3 2 2 6" xfId="16098" xr:uid="{00000000-0005-0000-0000-0000263E0000}"/>
    <cellStyle name="Comma 3 2 2 6 2" xfId="16099" xr:uid="{00000000-0005-0000-0000-0000273E0000}"/>
    <cellStyle name="Comma 3 2 2 6 3" xfId="16100" xr:uid="{00000000-0005-0000-0000-0000283E0000}"/>
    <cellStyle name="Comma 3 2 2 7" xfId="16101" xr:uid="{00000000-0005-0000-0000-0000293E0000}"/>
    <cellStyle name="Comma 3 2 2 7 2" xfId="16102" xr:uid="{00000000-0005-0000-0000-00002A3E0000}"/>
    <cellStyle name="Comma 3 2 2 7 3" xfId="16103" xr:uid="{00000000-0005-0000-0000-00002B3E0000}"/>
    <cellStyle name="Comma 3 2 2 8" xfId="16104" xr:uid="{00000000-0005-0000-0000-00002C3E0000}"/>
    <cellStyle name="Comma 3 2 2 8 2" xfId="16105" xr:uid="{00000000-0005-0000-0000-00002D3E0000}"/>
    <cellStyle name="Comma 3 2 2 8 3" xfId="16106" xr:uid="{00000000-0005-0000-0000-00002E3E0000}"/>
    <cellStyle name="Comma 3 2 2 9" xfId="16107" xr:uid="{00000000-0005-0000-0000-00002F3E0000}"/>
    <cellStyle name="Comma 3 2 2 9 2" xfId="16108" xr:uid="{00000000-0005-0000-0000-0000303E0000}"/>
    <cellStyle name="Comma 3 2 2 9 3" xfId="16109" xr:uid="{00000000-0005-0000-0000-0000313E0000}"/>
    <cellStyle name="Comma 3 2 3" xfId="16110" xr:uid="{00000000-0005-0000-0000-0000323E0000}"/>
    <cellStyle name="Comma 3 2 3 2" xfId="16111" xr:uid="{00000000-0005-0000-0000-0000333E0000}"/>
    <cellStyle name="Comma 3 2 3 2 2" xfId="16112" xr:uid="{00000000-0005-0000-0000-0000343E0000}"/>
    <cellStyle name="Comma 3 2 3 3" xfId="16113" xr:uid="{00000000-0005-0000-0000-0000353E0000}"/>
    <cellStyle name="Comma 3 2 3 4" xfId="16114" xr:uid="{00000000-0005-0000-0000-0000363E0000}"/>
    <cellStyle name="Comma 3 2 4" xfId="16115" xr:uid="{00000000-0005-0000-0000-0000373E0000}"/>
    <cellStyle name="Comma 3 2 4 2" xfId="16116" xr:uid="{00000000-0005-0000-0000-0000383E0000}"/>
    <cellStyle name="Comma 3 2 4 3" xfId="16117" xr:uid="{00000000-0005-0000-0000-0000393E0000}"/>
    <cellStyle name="Comma 3 2 5" xfId="16118" xr:uid="{00000000-0005-0000-0000-00003A3E0000}"/>
    <cellStyle name="Comma 3 2 5 2" xfId="16119" xr:uid="{00000000-0005-0000-0000-00003B3E0000}"/>
    <cellStyle name="Comma 3 2 5 3" xfId="16120" xr:uid="{00000000-0005-0000-0000-00003C3E0000}"/>
    <cellStyle name="Comma 3 2 6" xfId="16121" xr:uid="{00000000-0005-0000-0000-00003D3E0000}"/>
    <cellStyle name="Comma 3 2 6 2" xfId="16122" xr:uid="{00000000-0005-0000-0000-00003E3E0000}"/>
    <cellStyle name="Comma 3 2 6 3" xfId="16123" xr:uid="{00000000-0005-0000-0000-00003F3E0000}"/>
    <cellStyle name="Comma 3 2 7" xfId="16124" xr:uid="{00000000-0005-0000-0000-0000403E0000}"/>
    <cellStyle name="Comma 3 2 7 2" xfId="16125" xr:uid="{00000000-0005-0000-0000-0000413E0000}"/>
    <cellStyle name="Comma 3 2 7 3" xfId="16126" xr:uid="{00000000-0005-0000-0000-0000423E0000}"/>
    <cellStyle name="Comma 3 2 8" xfId="16127" xr:uid="{00000000-0005-0000-0000-0000433E0000}"/>
    <cellStyle name="Comma 3 2 8 2" xfId="16128" xr:uid="{00000000-0005-0000-0000-0000443E0000}"/>
    <cellStyle name="Comma 3 2 8 3" xfId="16129" xr:uid="{00000000-0005-0000-0000-0000453E0000}"/>
    <cellStyle name="Comma 3 2 9" xfId="16130" xr:uid="{00000000-0005-0000-0000-0000463E0000}"/>
    <cellStyle name="Comma 3 2 9 2" xfId="16131" xr:uid="{00000000-0005-0000-0000-0000473E0000}"/>
    <cellStyle name="Comma 3 2 9 3" xfId="16132" xr:uid="{00000000-0005-0000-0000-0000483E0000}"/>
    <cellStyle name="Comma 3 20" xfId="16133" xr:uid="{00000000-0005-0000-0000-0000493E0000}"/>
    <cellStyle name="Comma 3 20 2" xfId="16134" xr:uid="{00000000-0005-0000-0000-00004A3E0000}"/>
    <cellStyle name="Comma 3 20 3" xfId="16135" xr:uid="{00000000-0005-0000-0000-00004B3E0000}"/>
    <cellStyle name="Comma 3 21" xfId="16136" xr:uid="{00000000-0005-0000-0000-00004C3E0000}"/>
    <cellStyle name="Comma 3 21 2" xfId="16137" xr:uid="{00000000-0005-0000-0000-00004D3E0000}"/>
    <cellStyle name="Comma 3 21 3" xfId="16138" xr:uid="{00000000-0005-0000-0000-00004E3E0000}"/>
    <cellStyle name="Comma 3 22" xfId="16139" xr:uid="{00000000-0005-0000-0000-00004F3E0000}"/>
    <cellStyle name="Comma 3 22 2" xfId="16140" xr:uid="{00000000-0005-0000-0000-0000503E0000}"/>
    <cellStyle name="Comma 3 22 3" xfId="16141" xr:uid="{00000000-0005-0000-0000-0000513E0000}"/>
    <cellStyle name="Comma 3 23" xfId="16142" xr:uid="{00000000-0005-0000-0000-0000523E0000}"/>
    <cellStyle name="Comma 3 23 2" xfId="16143" xr:uid="{00000000-0005-0000-0000-0000533E0000}"/>
    <cellStyle name="Comma 3 23 3" xfId="16144" xr:uid="{00000000-0005-0000-0000-0000543E0000}"/>
    <cellStyle name="Comma 3 24" xfId="16145" xr:uid="{00000000-0005-0000-0000-0000553E0000}"/>
    <cellStyle name="Comma 3 24 2" xfId="16146" xr:uid="{00000000-0005-0000-0000-0000563E0000}"/>
    <cellStyle name="Comma 3 24 3" xfId="16147" xr:uid="{00000000-0005-0000-0000-0000573E0000}"/>
    <cellStyle name="Comma 3 25" xfId="16148" xr:uid="{00000000-0005-0000-0000-0000583E0000}"/>
    <cellStyle name="Comma 3 25 2" xfId="16149" xr:uid="{00000000-0005-0000-0000-0000593E0000}"/>
    <cellStyle name="Comma 3 25 3" xfId="16150" xr:uid="{00000000-0005-0000-0000-00005A3E0000}"/>
    <cellStyle name="Comma 3 26" xfId="16151" xr:uid="{00000000-0005-0000-0000-00005B3E0000}"/>
    <cellStyle name="Comma 3 26 2" xfId="16152" xr:uid="{00000000-0005-0000-0000-00005C3E0000}"/>
    <cellStyle name="Comma 3 26 3" xfId="16153" xr:uid="{00000000-0005-0000-0000-00005D3E0000}"/>
    <cellStyle name="Comma 3 27" xfId="16154" xr:uid="{00000000-0005-0000-0000-00005E3E0000}"/>
    <cellStyle name="Comma 3 27 2" xfId="16155" xr:uid="{00000000-0005-0000-0000-00005F3E0000}"/>
    <cellStyle name="Comma 3 27 3" xfId="16156" xr:uid="{00000000-0005-0000-0000-0000603E0000}"/>
    <cellStyle name="Comma 3 28" xfId="16157" xr:uid="{00000000-0005-0000-0000-0000613E0000}"/>
    <cellStyle name="Comma 3 28 2" xfId="16158" xr:uid="{00000000-0005-0000-0000-0000623E0000}"/>
    <cellStyle name="Comma 3 28 2 2" xfId="16159" xr:uid="{00000000-0005-0000-0000-0000633E0000}"/>
    <cellStyle name="Comma 3 28 2 3" xfId="16160" xr:uid="{00000000-0005-0000-0000-0000643E0000}"/>
    <cellStyle name="Comma 3 28 2 4" xfId="16161" xr:uid="{00000000-0005-0000-0000-0000653E0000}"/>
    <cellStyle name="Comma 3 29" xfId="16162" xr:uid="{00000000-0005-0000-0000-0000663E0000}"/>
    <cellStyle name="Comma 3 29 2" xfId="16163" xr:uid="{00000000-0005-0000-0000-0000673E0000}"/>
    <cellStyle name="Comma 3 29 3" xfId="16164" xr:uid="{00000000-0005-0000-0000-0000683E0000}"/>
    <cellStyle name="Comma 3 3" xfId="55" xr:uid="{00000000-0005-0000-0000-0000693E0000}"/>
    <cellStyle name="Comma 3 3 2" xfId="16165" xr:uid="{00000000-0005-0000-0000-00006A3E0000}"/>
    <cellStyle name="Comma 3 3 3" xfId="16166" xr:uid="{00000000-0005-0000-0000-00006B3E0000}"/>
    <cellStyle name="Comma 3 30" xfId="16167" xr:uid="{00000000-0005-0000-0000-00006C3E0000}"/>
    <cellStyle name="Comma 3 30 2" xfId="16168" xr:uid="{00000000-0005-0000-0000-00006D3E0000}"/>
    <cellStyle name="Comma 3 30 3" xfId="16169" xr:uid="{00000000-0005-0000-0000-00006E3E0000}"/>
    <cellStyle name="Comma 3 31" xfId="16170" xr:uid="{00000000-0005-0000-0000-00006F3E0000}"/>
    <cellStyle name="Comma 3 31 2" xfId="16171" xr:uid="{00000000-0005-0000-0000-0000703E0000}"/>
    <cellStyle name="Comma 3 31 3" xfId="16172" xr:uid="{00000000-0005-0000-0000-0000713E0000}"/>
    <cellStyle name="Comma 3 32" xfId="16173" xr:uid="{00000000-0005-0000-0000-0000723E0000}"/>
    <cellStyle name="Comma 3 32 2" xfId="16174" xr:uid="{00000000-0005-0000-0000-0000733E0000}"/>
    <cellStyle name="Comma 3 32 3" xfId="16175" xr:uid="{00000000-0005-0000-0000-0000743E0000}"/>
    <cellStyle name="Comma 3 33" xfId="16176" xr:uid="{00000000-0005-0000-0000-0000753E0000}"/>
    <cellStyle name="Comma 3 33 2" xfId="16177" xr:uid="{00000000-0005-0000-0000-0000763E0000}"/>
    <cellStyle name="Comma 3 33 3" xfId="16178" xr:uid="{00000000-0005-0000-0000-0000773E0000}"/>
    <cellStyle name="Comma 3 34" xfId="16179" xr:uid="{00000000-0005-0000-0000-0000783E0000}"/>
    <cellStyle name="Comma 3 34 2" xfId="16180" xr:uid="{00000000-0005-0000-0000-0000793E0000}"/>
    <cellStyle name="Comma 3 34 3" xfId="16181" xr:uid="{00000000-0005-0000-0000-00007A3E0000}"/>
    <cellStyle name="Comma 3 35" xfId="16182" xr:uid="{00000000-0005-0000-0000-00007B3E0000}"/>
    <cellStyle name="Comma 3 35 2" xfId="16183" xr:uid="{00000000-0005-0000-0000-00007C3E0000}"/>
    <cellStyle name="Comma 3 35 3" xfId="16184" xr:uid="{00000000-0005-0000-0000-00007D3E0000}"/>
    <cellStyle name="Comma 3 36" xfId="16185" xr:uid="{00000000-0005-0000-0000-00007E3E0000}"/>
    <cellStyle name="Comma 3 36 2" xfId="16186" xr:uid="{00000000-0005-0000-0000-00007F3E0000}"/>
    <cellStyle name="Comma 3 36 3" xfId="16187" xr:uid="{00000000-0005-0000-0000-0000803E0000}"/>
    <cellStyle name="Comma 3 37" xfId="16188" xr:uid="{00000000-0005-0000-0000-0000813E0000}"/>
    <cellStyle name="Comma 3 37 2" xfId="16189" xr:uid="{00000000-0005-0000-0000-0000823E0000}"/>
    <cellStyle name="Comma 3 37 3" xfId="16190" xr:uid="{00000000-0005-0000-0000-0000833E0000}"/>
    <cellStyle name="Comma 3 38" xfId="16191" xr:uid="{00000000-0005-0000-0000-0000843E0000}"/>
    <cellStyle name="Comma 3 38 2" xfId="16192" xr:uid="{00000000-0005-0000-0000-0000853E0000}"/>
    <cellStyle name="Comma 3 38 3" xfId="16193" xr:uid="{00000000-0005-0000-0000-0000863E0000}"/>
    <cellStyle name="Comma 3 39" xfId="16194" xr:uid="{00000000-0005-0000-0000-0000873E0000}"/>
    <cellStyle name="Comma 3 4" xfId="16195" xr:uid="{00000000-0005-0000-0000-0000883E0000}"/>
    <cellStyle name="Comma 3 4 2" xfId="16196" xr:uid="{00000000-0005-0000-0000-0000893E0000}"/>
    <cellStyle name="Comma 3 4 3" xfId="16197" xr:uid="{00000000-0005-0000-0000-00008A3E0000}"/>
    <cellStyle name="Comma 3 40" xfId="16198" xr:uid="{00000000-0005-0000-0000-00008B3E0000}"/>
    <cellStyle name="Comma 3 41" xfId="16199" xr:uid="{00000000-0005-0000-0000-00008C3E0000}"/>
    <cellStyle name="Comma 3 42" xfId="16200" xr:uid="{00000000-0005-0000-0000-00008D3E0000}"/>
    <cellStyle name="Comma 3 43" xfId="55567" xr:uid="{00000000-0005-0000-0000-00008E3E0000}"/>
    <cellStyle name="Comma 3 44" xfId="55635" xr:uid="{631A7EA4-CC1C-43F7-96A9-E61D3677B22C}"/>
    <cellStyle name="Comma 3 5" xfId="16201" xr:uid="{00000000-0005-0000-0000-00008F3E0000}"/>
    <cellStyle name="Comma 3 5 2" xfId="16202" xr:uid="{00000000-0005-0000-0000-0000903E0000}"/>
    <cellStyle name="Comma 3 5 3" xfId="16203" xr:uid="{00000000-0005-0000-0000-0000913E0000}"/>
    <cellStyle name="Comma 3 6" xfId="16204" xr:uid="{00000000-0005-0000-0000-0000923E0000}"/>
    <cellStyle name="Comma 3 6 2" xfId="16205" xr:uid="{00000000-0005-0000-0000-0000933E0000}"/>
    <cellStyle name="Comma 3 6 3" xfId="16206" xr:uid="{00000000-0005-0000-0000-0000943E0000}"/>
    <cellStyle name="Comma 3 7" xfId="16207" xr:uid="{00000000-0005-0000-0000-0000953E0000}"/>
    <cellStyle name="Comma 3 7 2" xfId="16208" xr:uid="{00000000-0005-0000-0000-0000963E0000}"/>
    <cellStyle name="Comma 3 7 3" xfId="16209" xr:uid="{00000000-0005-0000-0000-0000973E0000}"/>
    <cellStyle name="Comma 3 8" xfId="16210" xr:uid="{00000000-0005-0000-0000-0000983E0000}"/>
    <cellStyle name="Comma 3 8 2" xfId="16211" xr:uid="{00000000-0005-0000-0000-0000993E0000}"/>
    <cellStyle name="Comma 3 8 3" xfId="16212" xr:uid="{00000000-0005-0000-0000-00009A3E0000}"/>
    <cellStyle name="Comma 3 9" xfId="16213" xr:uid="{00000000-0005-0000-0000-00009B3E0000}"/>
    <cellStyle name="Comma 3 9 2" xfId="16214" xr:uid="{00000000-0005-0000-0000-00009C3E0000}"/>
    <cellStyle name="Comma 3 9 3" xfId="16215" xr:uid="{00000000-0005-0000-0000-00009D3E0000}"/>
    <cellStyle name="Comma 4" xfId="15" xr:uid="{00000000-0005-0000-0000-00009E3E0000}"/>
    <cellStyle name="Comma 4 2" xfId="16216" xr:uid="{00000000-0005-0000-0000-00009F3E0000}"/>
    <cellStyle name="Comma 4 2 2" xfId="16217" xr:uid="{00000000-0005-0000-0000-0000A03E0000}"/>
    <cellStyle name="Comma 4 2 3" xfId="55571" xr:uid="{00000000-0005-0000-0000-0000A13E0000}"/>
    <cellStyle name="Comma 4 3" xfId="16218" xr:uid="{00000000-0005-0000-0000-0000A23E0000}"/>
    <cellStyle name="Comma 4 4" xfId="16219" xr:uid="{00000000-0005-0000-0000-0000A33E0000}"/>
    <cellStyle name="Comma 4 5" xfId="16220" xr:uid="{00000000-0005-0000-0000-0000A43E0000}"/>
    <cellStyle name="Comma 4 6" xfId="55568" xr:uid="{00000000-0005-0000-0000-0000A53E0000}"/>
    <cellStyle name="Comma 5" xfId="16221" xr:uid="{00000000-0005-0000-0000-0000A63E0000}"/>
    <cellStyle name="Comma 5 2" xfId="16222" xr:uid="{00000000-0005-0000-0000-0000A73E0000}"/>
    <cellStyle name="Comma 5 2 2" xfId="16223" xr:uid="{00000000-0005-0000-0000-0000A83E0000}"/>
    <cellStyle name="Comma 5 3" xfId="16224" xr:uid="{00000000-0005-0000-0000-0000A93E0000}"/>
    <cellStyle name="Comma 5 3 2" xfId="16225" xr:uid="{00000000-0005-0000-0000-0000AA3E0000}"/>
    <cellStyle name="Comma 6" xfId="16226" xr:uid="{00000000-0005-0000-0000-0000AB3E0000}"/>
    <cellStyle name="Comma 6 2" xfId="55574" xr:uid="{00000000-0005-0000-0000-0000AC3E0000}"/>
    <cellStyle name="Comma 7" xfId="16227" xr:uid="{00000000-0005-0000-0000-0000AD3E0000}"/>
    <cellStyle name="Comma 7 2" xfId="55575" xr:uid="{00000000-0005-0000-0000-0000AE3E0000}"/>
    <cellStyle name="Comma 8" xfId="16228" xr:uid="{00000000-0005-0000-0000-0000AF3E0000}"/>
    <cellStyle name="Comma 8 2" xfId="55576" xr:uid="{00000000-0005-0000-0000-0000B03E0000}"/>
    <cellStyle name="Comma 9" xfId="55564" xr:uid="{00000000-0005-0000-0000-0000B13E0000}"/>
    <cellStyle name="Comma 9 2" xfId="16229" xr:uid="{00000000-0005-0000-0000-0000B23E0000}"/>
    <cellStyle name="Comma 9 2 2" xfId="16230" xr:uid="{00000000-0005-0000-0000-0000B33E0000}"/>
    <cellStyle name="Comma 9 3" xfId="16231" xr:uid="{00000000-0005-0000-0000-0000B43E0000}"/>
    <cellStyle name="Currency 2" xfId="42" xr:uid="{00000000-0005-0000-0000-0000B53E0000}"/>
    <cellStyle name="Currency 2 2" xfId="16" xr:uid="{00000000-0005-0000-0000-0000B63E0000}"/>
    <cellStyle name="Currency 2 2 2" xfId="57" xr:uid="{00000000-0005-0000-0000-0000B73E0000}"/>
    <cellStyle name="Currency 2 2 3" xfId="56" xr:uid="{00000000-0005-0000-0000-0000B83E0000}"/>
    <cellStyle name="Currency 2 3" xfId="58" xr:uid="{00000000-0005-0000-0000-0000B93E0000}"/>
    <cellStyle name="Currency 2 4" xfId="59" xr:uid="{00000000-0005-0000-0000-0000BA3E0000}"/>
    <cellStyle name="Currency 2 5" xfId="60" xr:uid="{00000000-0005-0000-0000-0000BB3E0000}"/>
    <cellStyle name="Currency 2 6" xfId="61" xr:uid="{00000000-0005-0000-0000-0000BC3E0000}"/>
    <cellStyle name="Currency 2 7" xfId="55546" xr:uid="{00000000-0005-0000-0000-0000BD3E0000}"/>
    <cellStyle name="Currency 2 8" xfId="55643" xr:uid="{8BC9EAC2-61A4-4B42-86A0-0A4A8DE0237D}"/>
    <cellStyle name="Currency 3" xfId="17" xr:uid="{00000000-0005-0000-0000-0000BE3E0000}"/>
    <cellStyle name="Currency 3 2" xfId="62" xr:uid="{00000000-0005-0000-0000-0000BF3E0000}"/>
    <cellStyle name="Currency 3 2 2" xfId="55577" xr:uid="{00000000-0005-0000-0000-0000C03E0000}"/>
    <cellStyle name="Currency 3 3" xfId="16232" xr:uid="{00000000-0005-0000-0000-0000C13E0000}"/>
    <cellStyle name="Currency 3 4" xfId="55569" xr:uid="{00000000-0005-0000-0000-0000C23E0000}"/>
    <cellStyle name="Currency 4" xfId="16233" xr:uid="{00000000-0005-0000-0000-0000C33E0000}"/>
    <cellStyle name="Currency 4 2" xfId="16234" xr:uid="{00000000-0005-0000-0000-0000C43E0000}"/>
    <cellStyle name="Currency 4 3" xfId="55578" xr:uid="{00000000-0005-0000-0000-0000C53E0000}"/>
    <cellStyle name="Currency 5" xfId="16235" xr:uid="{00000000-0005-0000-0000-0000C63E0000}"/>
    <cellStyle name="Currency 6" xfId="55565" xr:uid="{00000000-0005-0000-0000-0000C73E0000}"/>
    <cellStyle name="Currency 7" xfId="9" xr:uid="{00000000-0005-0000-0000-0000C83E0000}"/>
    <cellStyle name="Emphasis 1" xfId="16236" xr:uid="{00000000-0005-0000-0000-0000C93E0000}"/>
    <cellStyle name="Emphasis 2" xfId="16237" xr:uid="{00000000-0005-0000-0000-0000CA3E0000}"/>
    <cellStyle name="Emphasis 3" xfId="16238" xr:uid="{00000000-0005-0000-0000-0000CB3E0000}"/>
    <cellStyle name="Euro" xfId="39" xr:uid="{00000000-0005-0000-0000-0000CC3E0000}"/>
    <cellStyle name="Euro 2" xfId="16239" xr:uid="{00000000-0005-0000-0000-0000CD3E0000}"/>
    <cellStyle name="Euro 2 10" xfId="16240" xr:uid="{00000000-0005-0000-0000-0000CE3E0000}"/>
    <cellStyle name="Euro 2 2" xfId="16241" xr:uid="{00000000-0005-0000-0000-0000CF3E0000}"/>
    <cellStyle name="Euro 2 3" xfId="16242" xr:uid="{00000000-0005-0000-0000-0000D03E0000}"/>
    <cellStyle name="Euro 2 4" xfId="16243" xr:uid="{00000000-0005-0000-0000-0000D13E0000}"/>
    <cellStyle name="Euro 2 5" xfId="16244" xr:uid="{00000000-0005-0000-0000-0000D23E0000}"/>
    <cellStyle name="Euro 2 6" xfId="16245" xr:uid="{00000000-0005-0000-0000-0000D33E0000}"/>
    <cellStyle name="Euro 2 7" xfId="16246" xr:uid="{00000000-0005-0000-0000-0000D43E0000}"/>
    <cellStyle name="Euro 2 8" xfId="16247" xr:uid="{00000000-0005-0000-0000-0000D53E0000}"/>
    <cellStyle name="Euro 2 9" xfId="16248" xr:uid="{00000000-0005-0000-0000-0000D63E0000}"/>
    <cellStyle name="Explanatory Text" xfId="2" builtinId="53"/>
    <cellStyle name="Explanatory Text 10" xfId="16249" xr:uid="{00000000-0005-0000-0000-0000D83E0000}"/>
    <cellStyle name="Explanatory Text 10 2" xfId="16250" xr:uid="{00000000-0005-0000-0000-0000D93E0000}"/>
    <cellStyle name="Explanatory Text 10 3" xfId="16251" xr:uid="{00000000-0005-0000-0000-0000DA3E0000}"/>
    <cellStyle name="Explanatory Text 11" xfId="16252" xr:uid="{00000000-0005-0000-0000-0000DB3E0000}"/>
    <cellStyle name="Explanatory Text 11 2" xfId="16253" xr:uid="{00000000-0005-0000-0000-0000DC3E0000}"/>
    <cellStyle name="Explanatory Text 11 3" xfId="16254" xr:uid="{00000000-0005-0000-0000-0000DD3E0000}"/>
    <cellStyle name="Explanatory Text 12" xfId="16255" xr:uid="{00000000-0005-0000-0000-0000DE3E0000}"/>
    <cellStyle name="Explanatory Text 12 10" xfId="16256" xr:uid="{00000000-0005-0000-0000-0000DF3E0000}"/>
    <cellStyle name="Explanatory Text 12 10 2" xfId="16257" xr:uid="{00000000-0005-0000-0000-0000E03E0000}"/>
    <cellStyle name="Explanatory Text 12 11" xfId="16258" xr:uid="{00000000-0005-0000-0000-0000E13E0000}"/>
    <cellStyle name="Explanatory Text 12 11 2" xfId="16259" xr:uid="{00000000-0005-0000-0000-0000E23E0000}"/>
    <cellStyle name="Explanatory Text 12 12" xfId="16260" xr:uid="{00000000-0005-0000-0000-0000E33E0000}"/>
    <cellStyle name="Explanatory Text 12 12 2" xfId="16261" xr:uid="{00000000-0005-0000-0000-0000E43E0000}"/>
    <cellStyle name="Explanatory Text 12 13" xfId="16262" xr:uid="{00000000-0005-0000-0000-0000E53E0000}"/>
    <cellStyle name="Explanatory Text 12 13 2" xfId="16263" xr:uid="{00000000-0005-0000-0000-0000E63E0000}"/>
    <cellStyle name="Explanatory Text 12 14" xfId="16264" xr:uid="{00000000-0005-0000-0000-0000E73E0000}"/>
    <cellStyle name="Explanatory Text 12 14 2" xfId="16265" xr:uid="{00000000-0005-0000-0000-0000E83E0000}"/>
    <cellStyle name="Explanatory Text 12 15" xfId="16266" xr:uid="{00000000-0005-0000-0000-0000E93E0000}"/>
    <cellStyle name="Explanatory Text 12 15 2" xfId="16267" xr:uid="{00000000-0005-0000-0000-0000EA3E0000}"/>
    <cellStyle name="Explanatory Text 12 16" xfId="16268" xr:uid="{00000000-0005-0000-0000-0000EB3E0000}"/>
    <cellStyle name="Explanatory Text 12 16 2" xfId="16269" xr:uid="{00000000-0005-0000-0000-0000EC3E0000}"/>
    <cellStyle name="Explanatory Text 12 17" xfId="16270" xr:uid="{00000000-0005-0000-0000-0000ED3E0000}"/>
    <cellStyle name="Explanatory Text 12 17 2" xfId="16271" xr:uid="{00000000-0005-0000-0000-0000EE3E0000}"/>
    <cellStyle name="Explanatory Text 12 18" xfId="16272" xr:uid="{00000000-0005-0000-0000-0000EF3E0000}"/>
    <cellStyle name="Explanatory Text 12 18 2" xfId="16273" xr:uid="{00000000-0005-0000-0000-0000F03E0000}"/>
    <cellStyle name="Explanatory Text 12 19" xfId="16274" xr:uid="{00000000-0005-0000-0000-0000F13E0000}"/>
    <cellStyle name="Explanatory Text 12 19 2" xfId="16275" xr:uid="{00000000-0005-0000-0000-0000F23E0000}"/>
    <cellStyle name="Explanatory Text 12 2" xfId="16276" xr:uid="{00000000-0005-0000-0000-0000F33E0000}"/>
    <cellStyle name="Explanatory Text 12 2 2" xfId="16277" xr:uid="{00000000-0005-0000-0000-0000F43E0000}"/>
    <cellStyle name="Explanatory Text 12 20" xfId="16278" xr:uid="{00000000-0005-0000-0000-0000F53E0000}"/>
    <cellStyle name="Explanatory Text 12 20 2" xfId="16279" xr:uid="{00000000-0005-0000-0000-0000F63E0000}"/>
    <cellStyle name="Explanatory Text 12 21" xfId="16280" xr:uid="{00000000-0005-0000-0000-0000F73E0000}"/>
    <cellStyle name="Explanatory Text 12 21 2" xfId="16281" xr:uid="{00000000-0005-0000-0000-0000F83E0000}"/>
    <cellStyle name="Explanatory Text 12 22" xfId="16282" xr:uid="{00000000-0005-0000-0000-0000F93E0000}"/>
    <cellStyle name="Explanatory Text 12 22 2" xfId="16283" xr:uid="{00000000-0005-0000-0000-0000FA3E0000}"/>
    <cellStyle name="Explanatory Text 12 23" xfId="16284" xr:uid="{00000000-0005-0000-0000-0000FB3E0000}"/>
    <cellStyle name="Explanatory Text 12 23 2" xfId="16285" xr:uid="{00000000-0005-0000-0000-0000FC3E0000}"/>
    <cellStyle name="Explanatory Text 12 24" xfId="16286" xr:uid="{00000000-0005-0000-0000-0000FD3E0000}"/>
    <cellStyle name="Explanatory Text 12 24 2" xfId="16287" xr:uid="{00000000-0005-0000-0000-0000FE3E0000}"/>
    <cellStyle name="Explanatory Text 12 25" xfId="16288" xr:uid="{00000000-0005-0000-0000-0000FF3E0000}"/>
    <cellStyle name="Explanatory Text 12 25 2" xfId="16289" xr:uid="{00000000-0005-0000-0000-0000003F0000}"/>
    <cellStyle name="Explanatory Text 12 26" xfId="16290" xr:uid="{00000000-0005-0000-0000-0000013F0000}"/>
    <cellStyle name="Explanatory Text 12 26 2" xfId="16291" xr:uid="{00000000-0005-0000-0000-0000023F0000}"/>
    <cellStyle name="Explanatory Text 12 27" xfId="16292" xr:uid="{00000000-0005-0000-0000-0000033F0000}"/>
    <cellStyle name="Explanatory Text 12 27 2" xfId="16293" xr:uid="{00000000-0005-0000-0000-0000043F0000}"/>
    <cellStyle name="Explanatory Text 12 28" xfId="16294" xr:uid="{00000000-0005-0000-0000-0000053F0000}"/>
    <cellStyle name="Explanatory Text 12 28 2" xfId="16295" xr:uid="{00000000-0005-0000-0000-0000063F0000}"/>
    <cellStyle name="Explanatory Text 12 29" xfId="16296" xr:uid="{00000000-0005-0000-0000-0000073F0000}"/>
    <cellStyle name="Explanatory Text 12 29 2" xfId="16297" xr:uid="{00000000-0005-0000-0000-0000083F0000}"/>
    <cellStyle name="Explanatory Text 12 3" xfId="16298" xr:uid="{00000000-0005-0000-0000-0000093F0000}"/>
    <cellStyle name="Explanatory Text 12 3 2" xfId="16299" xr:uid="{00000000-0005-0000-0000-00000A3F0000}"/>
    <cellStyle name="Explanatory Text 12 30" xfId="16300" xr:uid="{00000000-0005-0000-0000-00000B3F0000}"/>
    <cellStyle name="Explanatory Text 12 30 2" xfId="16301" xr:uid="{00000000-0005-0000-0000-00000C3F0000}"/>
    <cellStyle name="Explanatory Text 12 31" xfId="16302" xr:uid="{00000000-0005-0000-0000-00000D3F0000}"/>
    <cellStyle name="Explanatory Text 12 4" xfId="16303" xr:uid="{00000000-0005-0000-0000-00000E3F0000}"/>
    <cellStyle name="Explanatory Text 12 4 2" xfId="16304" xr:uid="{00000000-0005-0000-0000-00000F3F0000}"/>
    <cellStyle name="Explanatory Text 12 5" xfId="16305" xr:uid="{00000000-0005-0000-0000-0000103F0000}"/>
    <cellStyle name="Explanatory Text 12 5 2" xfId="16306" xr:uid="{00000000-0005-0000-0000-0000113F0000}"/>
    <cellStyle name="Explanatory Text 12 6" xfId="16307" xr:uid="{00000000-0005-0000-0000-0000123F0000}"/>
    <cellStyle name="Explanatory Text 12 6 2" xfId="16308" xr:uid="{00000000-0005-0000-0000-0000133F0000}"/>
    <cellStyle name="Explanatory Text 12 7" xfId="16309" xr:uid="{00000000-0005-0000-0000-0000143F0000}"/>
    <cellStyle name="Explanatory Text 12 7 2" xfId="16310" xr:uid="{00000000-0005-0000-0000-0000153F0000}"/>
    <cellStyle name="Explanatory Text 12 8" xfId="16311" xr:uid="{00000000-0005-0000-0000-0000163F0000}"/>
    <cellStyle name="Explanatory Text 12 8 2" xfId="16312" xr:uid="{00000000-0005-0000-0000-0000173F0000}"/>
    <cellStyle name="Explanatory Text 12 9" xfId="16313" xr:uid="{00000000-0005-0000-0000-0000183F0000}"/>
    <cellStyle name="Explanatory Text 12 9 2" xfId="16314" xr:uid="{00000000-0005-0000-0000-0000193F0000}"/>
    <cellStyle name="Explanatory Text 13" xfId="16315" xr:uid="{00000000-0005-0000-0000-00001A3F0000}"/>
    <cellStyle name="Explanatory Text 13 2" xfId="16316" xr:uid="{00000000-0005-0000-0000-00001B3F0000}"/>
    <cellStyle name="Explanatory Text 14" xfId="16317" xr:uid="{00000000-0005-0000-0000-00001C3F0000}"/>
    <cellStyle name="Explanatory Text 14 2" xfId="16318" xr:uid="{00000000-0005-0000-0000-00001D3F0000}"/>
    <cellStyle name="Explanatory Text 15" xfId="16319" xr:uid="{00000000-0005-0000-0000-00001E3F0000}"/>
    <cellStyle name="Explanatory Text 15 2" xfId="16320" xr:uid="{00000000-0005-0000-0000-00001F3F0000}"/>
    <cellStyle name="Explanatory Text 16" xfId="16321" xr:uid="{00000000-0005-0000-0000-0000203F0000}"/>
    <cellStyle name="Explanatory Text 16 2" xfId="16322" xr:uid="{00000000-0005-0000-0000-0000213F0000}"/>
    <cellStyle name="Explanatory Text 17" xfId="16323" xr:uid="{00000000-0005-0000-0000-0000223F0000}"/>
    <cellStyle name="Explanatory Text 18" xfId="16324" xr:uid="{00000000-0005-0000-0000-0000233F0000}"/>
    <cellStyle name="Explanatory Text 19" xfId="16325" xr:uid="{00000000-0005-0000-0000-0000243F0000}"/>
    <cellStyle name="Explanatory Text 2" xfId="16326" xr:uid="{00000000-0005-0000-0000-0000253F0000}"/>
    <cellStyle name="Explanatory Text 2 10" xfId="16327" xr:uid="{00000000-0005-0000-0000-0000263F0000}"/>
    <cellStyle name="Explanatory Text 2 10 2" xfId="16328" xr:uid="{00000000-0005-0000-0000-0000273F0000}"/>
    <cellStyle name="Explanatory Text 2 11" xfId="16329" xr:uid="{00000000-0005-0000-0000-0000283F0000}"/>
    <cellStyle name="Explanatory Text 2 11 2" xfId="16330" xr:uid="{00000000-0005-0000-0000-0000293F0000}"/>
    <cellStyle name="Explanatory Text 2 12" xfId="16331" xr:uid="{00000000-0005-0000-0000-00002A3F0000}"/>
    <cellStyle name="Explanatory Text 2 13" xfId="16332" xr:uid="{00000000-0005-0000-0000-00002B3F0000}"/>
    <cellStyle name="Explanatory Text 2 14" xfId="16333" xr:uid="{00000000-0005-0000-0000-00002C3F0000}"/>
    <cellStyle name="Explanatory Text 2 15" xfId="16334" xr:uid="{00000000-0005-0000-0000-00002D3F0000}"/>
    <cellStyle name="Explanatory Text 2 16" xfId="16335" xr:uid="{00000000-0005-0000-0000-00002E3F0000}"/>
    <cellStyle name="Explanatory Text 2 17" xfId="16336" xr:uid="{00000000-0005-0000-0000-00002F3F0000}"/>
    <cellStyle name="Explanatory Text 2 18" xfId="16337" xr:uid="{00000000-0005-0000-0000-0000303F0000}"/>
    <cellStyle name="Explanatory Text 2 19" xfId="16338" xr:uid="{00000000-0005-0000-0000-0000313F0000}"/>
    <cellStyle name="Explanatory Text 2 2" xfId="16339" xr:uid="{00000000-0005-0000-0000-0000323F0000}"/>
    <cellStyle name="Explanatory Text 2 2 2" xfId="16340" xr:uid="{00000000-0005-0000-0000-0000333F0000}"/>
    <cellStyle name="Explanatory Text 2 2 3" xfId="16341" xr:uid="{00000000-0005-0000-0000-0000343F0000}"/>
    <cellStyle name="Explanatory Text 2 20" xfId="16342" xr:uid="{00000000-0005-0000-0000-0000353F0000}"/>
    <cellStyle name="Explanatory Text 2 21" xfId="16343" xr:uid="{00000000-0005-0000-0000-0000363F0000}"/>
    <cellStyle name="Explanatory Text 2 22" xfId="16344" xr:uid="{00000000-0005-0000-0000-0000373F0000}"/>
    <cellStyle name="Explanatory Text 2 23" xfId="16345" xr:uid="{00000000-0005-0000-0000-0000383F0000}"/>
    <cellStyle name="Explanatory Text 2 24" xfId="16346" xr:uid="{00000000-0005-0000-0000-0000393F0000}"/>
    <cellStyle name="Explanatory Text 2 3" xfId="16347" xr:uid="{00000000-0005-0000-0000-00003A3F0000}"/>
    <cellStyle name="Explanatory Text 2 3 2" xfId="16348" xr:uid="{00000000-0005-0000-0000-00003B3F0000}"/>
    <cellStyle name="Explanatory Text 2 3 3" xfId="16349" xr:uid="{00000000-0005-0000-0000-00003C3F0000}"/>
    <cellStyle name="Explanatory Text 2 4" xfId="16350" xr:uid="{00000000-0005-0000-0000-00003D3F0000}"/>
    <cellStyle name="Explanatory Text 2 4 2" xfId="16351" xr:uid="{00000000-0005-0000-0000-00003E3F0000}"/>
    <cellStyle name="Explanatory Text 2 4 3" xfId="16352" xr:uid="{00000000-0005-0000-0000-00003F3F0000}"/>
    <cellStyle name="Explanatory Text 2 5" xfId="16353" xr:uid="{00000000-0005-0000-0000-0000403F0000}"/>
    <cellStyle name="Explanatory Text 2 5 2" xfId="16354" xr:uid="{00000000-0005-0000-0000-0000413F0000}"/>
    <cellStyle name="Explanatory Text 2 5 3" xfId="16355" xr:uid="{00000000-0005-0000-0000-0000423F0000}"/>
    <cellStyle name="Explanatory Text 2 6" xfId="16356" xr:uid="{00000000-0005-0000-0000-0000433F0000}"/>
    <cellStyle name="Explanatory Text 2 6 2" xfId="16357" xr:uid="{00000000-0005-0000-0000-0000443F0000}"/>
    <cellStyle name="Explanatory Text 2 6 3" xfId="16358" xr:uid="{00000000-0005-0000-0000-0000453F0000}"/>
    <cellStyle name="Explanatory Text 2 7" xfId="16359" xr:uid="{00000000-0005-0000-0000-0000463F0000}"/>
    <cellStyle name="Explanatory Text 2 7 2" xfId="16360" xr:uid="{00000000-0005-0000-0000-0000473F0000}"/>
    <cellStyle name="Explanatory Text 2 7 3" xfId="16361" xr:uid="{00000000-0005-0000-0000-0000483F0000}"/>
    <cellStyle name="Explanatory Text 2 8" xfId="16362" xr:uid="{00000000-0005-0000-0000-0000493F0000}"/>
    <cellStyle name="Explanatory Text 2 8 2" xfId="16363" xr:uid="{00000000-0005-0000-0000-00004A3F0000}"/>
    <cellStyle name="Explanatory Text 2 8 3" xfId="16364" xr:uid="{00000000-0005-0000-0000-00004B3F0000}"/>
    <cellStyle name="Explanatory Text 2 9" xfId="16365" xr:uid="{00000000-0005-0000-0000-00004C3F0000}"/>
    <cellStyle name="Explanatory Text 20" xfId="16366" xr:uid="{00000000-0005-0000-0000-00004D3F0000}"/>
    <cellStyle name="Explanatory Text 21" xfId="16367" xr:uid="{00000000-0005-0000-0000-00004E3F0000}"/>
    <cellStyle name="Explanatory Text 22" xfId="16368" xr:uid="{00000000-0005-0000-0000-00004F3F0000}"/>
    <cellStyle name="Explanatory Text 23" xfId="16369" xr:uid="{00000000-0005-0000-0000-0000503F0000}"/>
    <cellStyle name="Explanatory Text 24" xfId="16370" xr:uid="{00000000-0005-0000-0000-0000513F0000}"/>
    <cellStyle name="Explanatory Text 25" xfId="16371" xr:uid="{00000000-0005-0000-0000-0000523F0000}"/>
    <cellStyle name="Explanatory Text 26" xfId="16372" xr:uid="{00000000-0005-0000-0000-0000533F0000}"/>
    <cellStyle name="Explanatory Text 27" xfId="16373" xr:uid="{00000000-0005-0000-0000-0000543F0000}"/>
    <cellStyle name="Explanatory Text 28" xfId="16374" xr:uid="{00000000-0005-0000-0000-0000553F0000}"/>
    <cellStyle name="Explanatory Text 29" xfId="16375" xr:uid="{00000000-0005-0000-0000-0000563F0000}"/>
    <cellStyle name="Explanatory Text 3" xfId="16376" xr:uid="{00000000-0005-0000-0000-0000573F0000}"/>
    <cellStyle name="Explanatory Text 3 2" xfId="16377" xr:uid="{00000000-0005-0000-0000-0000583F0000}"/>
    <cellStyle name="Explanatory Text 3 2 2" xfId="16378" xr:uid="{00000000-0005-0000-0000-0000593F0000}"/>
    <cellStyle name="Explanatory Text 3 3" xfId="16379" xr:uid="{00000000-0005-0000-0000-00005A3F0000}"/>
    <cellStyle name="Explanatory Text 3 4" xfId="16380" xr:uid="{00000000-0005-0000-0000-00005B3F0000}"/>
    <cellStyle name="Explanatory Text 4" xfId="16381" xr:uid="{00000000-0005-0000-0000-00005C3F0000}"/>
    <cellStyle name="Explanatory Text 4 2" xfId="16382" xr:uid="{00000000-0005-0000-0000-00005D3F0000}"/>
    <cellStyle name="Explanatory Text 4 2 2" xfId="16383" xr:uid="{00000000-0005-0000-0000-00005E3F0000}"/>
    <cellStyle name="Explanatory Text 4 3" xfId="16384" xr:uid="{00000000-0005-0000-0000-00005F3F0000}"/>
    <cellStyle name="Explanatory Text 4 4" xfId="16385" xr:uid="{00000000-0005-0000-0000-0000603F0000}"/>
    <cellStyle name="Explanatory Text 5" xfId="16386" xr:uid="{00000000-0005-0000-0000-0000613F0000}"/>
    <cellStyle name="Explanatory Text 5 2" xfId="16387" xr:uid="{00000000-0005-0000-0000-0000623F0000}"/>
    <cellStyle name="Explanatory Text 5 2 2" xfId="16388" xr:uid="{00000000-0005-0000-0000-0000633F0000}"/>
    <cellStyle name="Explanatory Text 5 3" xfId="16389" xr:uid="{00000000-0005-0000-0000-0000643F0000}"/>
    <cellStyle name="Explanatory Text 5 4" xfId="16390" xr:uid="{00000000-0005-0000-0000-0000653F0000}"/>
    <cellStyle name="Explanatory Text 6" xfId="16391" xr:uid="{00000000-0005-0000-0000-0000663F0000}"/>
    <cellStyle name="Explanatory Text 6 2" xfId="16392" xr:uid="{00000000-0005-0000-0000-0000673F0000}"/>
    <cellStyle name="Explanatory Text 6 2 2" xfId="16393" xr:uid="{00000000-0005-0000-0000-0000683F0000}"/>
    <cellStyle name="Explanatory Text 6 3" xfId="16394" xr:uid="{00000000-0005-0000-0000-0000693F0000}"/>
    <cellStyle name="Explanatory Text 6 3 2" xfId="16395" xr:uid="{00000000-0005-0000-0000-00006A3F0000}"/>
    <cellStyle name="Explanatory Text 6 4" xfId="16396" xr:uid="{00000000-0005-0000-0000-00006B3F0000}"/>
    <cellStyle name="Explanatory Text 6 5" xfId="16397" xr:uid="{00000000-0005-0000-0000-00006C3F0000}"/>
    <cellStyle name="Explanatory Text 6 6" xfId="16398" xr:uid="{00000000-0005-0000-0000-00006D3F0000}"/>
    <cellStyle name="Explanatory Text 7" xfId="16399" xr:uid="{00000000-0005-0000-0000-00006E3F0000}"/>
    <cellStyle name="Explanatory Text 7 10" xfId="16400" xr:uid="{00000000-0005-0000-0000-00006F3F0000}"/>
    <cellStyle name="Explanatory Text 7 10 2" xfId="16401" xr:uid="{00000000-0005-0000-0000-0000703F0000}"/>
    <cellStyle name="Explanatory Text 7 11" xfId="16402" xr:uid="{00000000-0005-0000-0000-0000713F0000}"/>
    <cellStyle name="Explanatory Text 7 11 2" xfId="16403" xr:uid="{00000000-0005-0000-0000-0000723F0000}"/>
    <cellStyle name="Explanatory Text 7 12" xfId="16404" xr:uid="{00000000-0005-0000-0000-0000733F0000}"/>
    <cellStyle name="Explanatory Text 7 13" xfId="16405" xr:uid="{00000000-0005-0000-0000-0000743F0000}"/>
    <cellStyle name="Explanatory Text 7 2" xfId="16406" xr:uid="{00000000-0005-0000-0000-0000753F0000}"/>
    <cellStyle name="Explanatory Text 7 2 2" xfId="16407" xr:uid="{00000000-0005-0000-0000-0000763F0000}"/>
    <cellStyle name="Explanatory Text 7 3" xfId="16408" xr:uid="{00000000-0005-0000-0000-0000773F0000}"/>
    <cellStyle name="Explanatory Text 7 3 2" xfId="16409" xr:uid="{00000000-0005-0000-0000-0000783F0000}"/>
    <cellStyle name="Explanatory Text 7 4" xfId="16410" xr:uid="{00000000-0005-0000-0000-0000793F0000}"/>
    <cellStyle name="Explanatory Text 7 4 2" xfId="16411" xr:uid="{00000000-0005-0000-0000-00007A3F0000}"/>
    <cellStyle name="Explanatory Text 7 5" xfId="16412" xr:uid="{00000000-0005-0000-0000-00007B3F0000}"/>
    <cellStyle name="Explanatory Text 7 5 2" xfId="16413" xr:uid="{00000000-0005-0000-0000-00007C3F0000}"/>
    <cellStyle name="Explanatory Text 7 6" xfId="16414" xr:uid="{00000000-0005-0000-0000-00007D3F0000}"/>
    <cellStyle name="Explanatory Text 7 6 2" xfId="16415" xr:uid="{00000000-0005-0000-0000-00007E3F0000}"/>
    <cellStyle name="Explanatory Text 7 7" xfId="16416" xr:uid="{00000000-0005-0000-0000-00007F3F0000}"/>
    <cellStyle name="Explanatory Text 7 7 2" xfId="16417" xr:uid="{00000000-0005-0000-0000-0000803F0000}"/>
    <cellStyle name="Explanatory Text 7 8" xfId="16418" xr:uid="{00000000-0005-0000-0000-0000813F0000}"/>
    <cellStyle name="Explanatory Text 7 8 2" xfId="16419" xr:uid="{00000000-0005-0000-0000-0000823F0000}"/>
    <cellStyle name="Explanatory Text 7 9" xfId="16420" xr:uid="{00000000-0005-0000-0000-0000833F0000}"/>
    <cellStyle name="Explanatory Text 7 9 2" xfId="16421" xr:uid="{00000000-0005-0000-0000-0000843F0000}"/>
    <cellStyle name="Explanatory Text 8" xfId="16422" xr:uid="{00000000-0005-0000-0000-0000853F0000}"/>
    <cellStyle name="Explanatory Text 8 2" xfId="16423" xr:uid="{00000000-0005-0000-0000-0000863F0000}"/>
    <cellStyle name="Explanatory Text 8 3" xfId="16424" xr:uid="{00000000-0005-0000-0000-0000873F0000}"/>
    <cellStyle name="Explanatory Text 9" xfId="16425" xr:uid="{00000000-0005-0000-0000-0000883F0000}"/>
    <cellStyle name="Explanatory Text 9 2" xfId="16426" xr:uid="{00000000-0005-0000-0000-0000893F0000}"/>
    <cellStyle name="Explanatory Text 9 3" xfId="16427" xr:uid="{00000000-0005-0000-0000-00008A3F0000}"/>
    <cellStyle name="Good 10" xfId="16428" xr:uid="{00000000-0005-0000-0000-00008B3F0000}"/>
    <cellStyle name="Good 10 2" xfId="16429" xr:uid="{00000000-0005-0000-0000-00008C3F0000}"/>
    <cellStyle name="Good 10 3" xfId="16430" xr:uid="{00000000-0005-0000-0000-00008D3F0000}"/>
    <cellStyle name="Good 11" xfId="16431" xr:uid="{00000000-0005-0000-0000-00008E3F0000}"/>
    <cellStyle name="Good 11 2" xfId="16432" xr:uid="{00000000-0005-0000-0000-00008F3F0000}"/>
    <cellStyle name="Good 11 3" xfId="16433" xr:uid="{00000000-0005-0000-0000-0000903F0000}"/>
    <cellStyle name="Good 12" xfId="16434" xr:uid="{00000000-0005-0000-0000-0000913F0000}"/>
    <cellStyle name="Good 12 10" xfId="16435" xr:uid="{00000000-0005-0000-0000-0000923F0000}"/>
    <cellStyle name="Good 12 10 2" xfId="16436" xr:uid="{00000000-0005-0000-0000-0000933F0000}"/>
    <cellStyle name="Good 12 11" xfId="16437" xr:uid="{00000000-0005-0000-0000-0000943F0000}"/>
    <cellStyle name="Good 12 11 2" xfId="16438" xr:uid="{00000000-0005-0000-0000-0000953F0000}"/>
    <cellStyle name="Good 12 12" xfId="16439" xr:uid="{00000000-0005-0000-0000-0000963F0000}"/>
    <cellStyle name="Good 12 12 2" xfId="16440" xr:uid="{00000000-0005-0000-0000-0000973F0000}"/>
    <cellStyle name="Good 12 13" xfId="16441" xr:uid="{00000000-0005-0000-0000-0000983F0000}"/>
    <cellStyle name="Good 12 13 2" xfId="16442" xr:uid="{00000000-0005-0000-0000-0000993F0000}"/>
    <cellStyle name="Good 12 14" xfId="16443" xr:uid="{00000000-0005-0000-0000-00009A3F0000}"/>
    <cellStyle name="Good 12 14 2" xfId="16444" xr:uid="{00000000-0005-0000-0000-00009B3F0000}"/>
    <cellStyle name="Good 12 15" xfId="16445" xr:uid="{00000000-0005-0000-0000-00009C3F0000}"/>
    <cellStyle name="Good 12 15 2" xfId="16446" xr:uid="{00000000-0005-0000-0000-00009D3F0000}"/>
    <cellStyle name="Good 12 16" xfId="16447" xr:uid="{00000000-0005-0000-0000-00009E3F0000}"/>
    <cellStyle name="Good 12 16 2" xfId="16448" xr:uid="{00000000-0005-0000-0000-00009F3F0000}"/>
    <cellStyle name="Good 12 17" xfId="16449" xr:uid="{00000000-0005-0000-0000-0000A03F0000}"/>
    <cellStyle name="Good 12 17 2" xfId="16450" xr:uid="{00000000-0005-0000-0000-0000A13F0000}"/>
    <cellStyle name="Good 12 18" xfId="16451" xr:uid="{00000000-0005-0000-0000-0000A23F0000}"/>
    <cellStyle name="Good 12 18 2" xfId="16452" xr:uid="{00000000-0005-0000-0000-0000A33F0000}"/>
    <cellStyle name="Good 12 19" xfId="16453" xr:uid="{00000000-0005-0000-0000-0000A43F0000}"/>
    <cellStyle name="Good 12 19 2" xfId="16454" xr:uid="{00000000-0005-0000-0000-0000A53F0000}"/>
    <cellStyle name="Good 12 2" xfId="16455" xr:uid="{00000000-0005-0000-0000-0000A63F0000}"/>
    <cellStyle name="Good 12 2 2" xfId="16456" xr:uid="{00000000-0005-0000-0000-0000A73F0000}"/>
    <cellStyle name="Good 12 20" xfId="16457" xr:uid="{00000000-0005-0000-0000-0000A83F0000}"/>
    <cellStyle name="Good 12 20 2" xfId="16458" xr:uid="{00000000-0005-0000-0000-0000A93F0000}"/>
    <cellStyle name="Good 12 21" xfId="16459" xr:uid="{00000000-0005-0000-0000-0000AA3F0000}"/>
    <cellStyle name="Good 12 21 2" xfId="16460" xr:uid="{00000000-0005-0000-0000-0000AB3F0000}"/>
    <cellStyle name="Good 12 22" xfId="16461" xr:uid="{00000000-0005-0000-0000-0000AC3F0000}"/>
    <cellStyle name="Good 12 22 2" xfId="16462" xr:uid="{00000000-0005-0000-0000-0000AD3F0000}"/>
    <cellStyle name="Good 12 23" xfId="16463" xr:uid="{00000000-0005-0000-0000-0000AE3F0000}"/>
    <cellStyle name="Good 12 23 2" xfId="16464" xr:uid="{00000000-0005-0000-0000-0000AF3F0000}"/>
    <cellStyle name="Good 12 24" xfId="16465" xr:uid="{00000000-0005-0000-0000-0000B03F0000}"/>
    <cellStyle name="Good 12 24 2" xfId="16466" xr:uid="{00000000-0005-0000-0000-0000B13F0000}"/>
    <cellStyle name="Good 12 25" xfId="16467" xr:uid="{00000000-0005-0000-0000-0000B23F0000}"/>
    <cellStyle name="Good 12 25 2" xfId="16468" xr:uid="{00000000-0005-0000-0000-0000B33F0000}"/>
    <cellStyle name="Good 12 26" xfId="16469" xr:uid="{00000000-0005-0000-0000-0000B43F0000}"/>
    <cellStyle name="Good 12 26 2" xfId="16470" xr:uid="{00000000-0005-0000-0000-0000B53F0000}"/>
    <cellStyle name="Good 12 27" xfId="16471" xr:uid="{00000000-0005-0000-0000-0000B63F0000}"/>
    <cellStyle name="Good 12 27 2" xfId="16472" xr:uid="{00000000-0005-0000-0000-0000B73F0000}"/>
    <cellStyle name="Good 12 28" xfId="16473" xr:uid="{00000000-0005-0000-0000-0000B83F0000}"/>
    <cellStyle name="Good 12 28 2" xfId="16474" xr:uid="{00000000-0005-0000-0000-0000B93F0000}"/>
    <cellStyle name="Good 12 29" xfId="16475" xr:uid="{00000000-0005-0000-0000-0000BA3F0000}"/>
    <cellStyle name="Good 12 29 2" xfId="16476" xr:uid="{00000000-0005-0000-0000-0000BB3F0000}"/>
    <cellStyle name="Good 12 3" xfId="16477" xr:uid="{00000000-0005-0000-0000-0000BC3F0000}"/>
    <cellStyle name="Good 12 3 2" xfId="16478" xr:uid="{00000000-0005-0000-0000-0000BD3F0000}"/>
    <cellStyle name="Good 12 30" xfId="16479" xr:uid="{00000000-0005-0000-0000-0000BE3F0000}"/>
    <cellStyle name="Good 12 30 2" xfId="16480" xr:uid="{00000000-0005-0000-0000-0000BF3F0000}"/>
    <cellStyle name="Good 12 31" xfId="16481" xr:uid="{00000000-0005-0000-0000-0000C03F0000}"/>
    <cellStyle name="Good 12 4" xfId="16482" xr:uid="{00000000-0005-0000-0000-0000C13F0000}"/>
    <cellStyle name="Good 12 4 2" xfId="16483" xr:uid="{00000000-0005-0000-0000-0000C23F0000}"/>
    <cellStyle name="Good 12 5" xfId="16484" xr:uid="{00000000-0005-0000-0000-0000C33F0000}"/>
    <cellStyle name="Good 12 5 2" xfId="16485" xr:uid="{00000000-0005-0000-0000-0000C43F0000}"/>
    <cellStyle name="Good 12 6" xfId="16486" xr:uid="{00000000-0005-0000-0000-0000C53F0000}"/>
    <cellStyle name="Good 12 6 2" xfId="16487" xr:uid="{00000000-0005-0000-0000-0000C63F0000}"/>
    <cellStyle name="Good 12 7" xfId="16488" xr:uid="{00000000-0005-0000-0000-0000C73F0000}"/>
    <cellStyle name="Good 12 7 2" xfId="16489" xr:uid="{00000000-0005-0000-0000-0000C83F0000}"/>
    <cellStyle name="Good 12 8" xfId="16490" xr:uid="{00000000-0005-0000-0000-0000C93F0000}"/>
    <cellStyle name="Good 12 8 2" xfId="16491" xr:uid="{00000000-0005-0000-0000-0000CA3F0000}"/>
    <cellStyle name="Good 12 9" xfId="16492" xr:uid="{00000000-0005-0000-0000-0000CB3F0000}"/>
    <cellStyle name="Good 12 9 2" xfId="16493" xr:uid="{00000000-0005-0000-0000-0000CC3F0000}"/>
    <cellStyle name="Good 13" xfId="16494" xr:uid="{00000000-0005-0000-0000-0000CD3F0000}"/>
    <cellStyle name="Good 13 2" xfId="16495" xr:uid="{00000000-0005-0000-0000-0000CE3F0000}"/>
    <cellStyle name="Good 14" xfId="16496" xr:uid="{00000000-0005-0000-0000-0000CF3F0000}"/>
    <cellStyle name="Good 14 2" xfId="16497" xr:uid="{00000000-0005-0000-0000-0000D03F0000}"/>
    <cellStyle name="Good 15" xfId="16498" xr:uid="{00000000-0005-0000-0000-0000D13F0000}"/>
    <cellStyle name="Good 15 2" xfId="16499" xr:uid="{00000000-0005-0000-0000-0000D23F0000}"/>
    <cellStyle name="Good 16" xfId="16500" xr:uid="{00000000-0005-0000-0000-0000D33F0000}"/>
    <cellStyle name="Good 16 2" xfId="16501" xr:uid="{00000000-0005-0000-0000-0000D43F0000}"/>
    <cellStyle name="Good 17" xfId="16502" xr:uid="{00000000-0005-0000-0000-0000D53F0000}"/>
    <cellStyle name="Good 18" xfId="16503" xr:uid="{00000000-0005-0000-0000-0000D63F0000}"/>
    <cellStyle name="Good 19" xfId="16504" xr:uid="{00000000-0005-0000-0000-0000D73F0000}"/>
    <cellStyle name="Good 2" xfId="16505" xr:uid="{00000000-0005-0000-0000-0000D83F0000}"/>
    <cellStyle name="Good 2 10" xfId="16506" xr:uid="{00000000-0005-0000-0000-0000D93F0000}"/>
    <cellStyle name="Good 2 10 2" xfId="16507" xr:uid="{00000000-0005-0000-0000-0000DA3F0000}"/>
    <cellStyle name="Good 2 11" xfId="16508" xr:uid="{00000000-0005-0000-0000-0000DB3F0000}"/>
    <cellStyle name="Good 2 11 2" xfId="16509" xr:uid="{00000000-0005-0000-0000-0000DC3F0000}"/>
    <cellStyle name="Good 2 12" xfId="16510" xr:uid="{00000000-0005-0000-0000-0000DD3F0000}"/>
    <cellStyle name="Good 2 13" xfId="16511" xr:uid="{00000000-0005-0000-0000-0000DE3F0000}"/>
    <cellStyle name="Good 2 14" xfId="16512" xr:uid="{00000000-0005-0000-0000-0000DF3F0000}"/>
    <cellStyle name="Good 2 15" xfId="16513" xr:uid="{00000000-0005-0000-0000-0000E03F0000}"/>
    <cellStyle name="Good 2 16" xfId="16514" xr:uid="{00000000-0005-0000-0000-0000E13F0000}"/>
    <cellStyle name="Good 2 17" xfId="16515" xr:uid="{00000000-0005-0000-0000-0000E23F0000}"/>
    <cellStyle name="Good 2 18" xfId="16516" xr:uid="{00000000-0005-0000-0000-0000E33F0000}"/>
    <cellStyle name="Good 2 19" xfId="16517" xr:uid="{00000000-0005-0000-0000-0000E43F0000}"/>
    <cellStyle name="Good 2 2" xfId="16518" xr:uid="{00000000-0005-0000-0000-0000E53F0000}"/>
    <cellStyle name="Good 2 2 2" xfId="16519" xr:uid="{00000000-0005-0000-0000-0000E63F0000}"/>
    <cellStyle name="Good 2 2 3" xfId="16520" xr:uid="{00000000-0005-0000-0000-0000E73F0000}"/>
    <cellStyle name="Good 2 20" xfId="16521" xr:uid="{00000000-0005-0000-0000-0000E83F0000}"/>
    <cellStyle name="Good 2 21" xfId="16522" xr:uid="{00000000-0005-0000-0000-0000E93F0000}"/>
    <cellStyle name="Good 2 22" xfId="16523" xr:uid="{00000000-0005-0000-0000-0000EA3F0000}"/>
    <cellStyle name="Good 2 23" xfId="16524" xr:uid="{00000000-0005-0000-0000-0000EB3F0000}"/>
    <cellStyle name="Good 2 24" xfId="16525" xr:uid="{00000000-0005-0000-0000-0000EC3F0000}"/>
    <cellStyle name="Good 2 25" xfId="16526" xr:uid="{00000000-0005-0000-0000-0000ED3F0000}"/>
    <cellStyle name="Good 2 3" xfId="16527" xr:uid="{00000000-0005-0000-0000-0000EE3F0000}"/>
    <cellStyle name="Good 2 3 2" xfId="16528" xr:uid="{00000000-0005-0000-0000-0000EF3F0000}"/>
    <cellStyle name="Good 2 3 3" xfId="16529" xr:uid="{00000000-0005-0000-0000-0000F03F0000}"/>
    <cellStyle name="Good 2 4" xfId="16530" xr:uid="{00000000-0005-0000-0000-0000F13F0000}"/>
    <cellStyle name="Good 2 4 2" xfId="16531" xr:uid="{00000000-0005-0000-0000-0000F23F0000}"/>
    <cellStyle name="Good 2 4 3" xfId="16532" xr:uid="{00000000-0005-0000-0000-0000F33F0000}"/>
    <cellStyle name="Good 2 5" xfId="16533" xr:uid="{00000000-0005-0000-0000-0000F43F0000}"/>
    <cellStyle name="Good 2 5 2" xfId="16534" xr:uid="{00000000-0005-0000-0000-0000F53F0000}"/>
    <cellStyle name="Good 2 5 3" xfId="16535" xr:uid="{00000000-0005-0000-0000-0000F63F0000}"/>
    <cellStyle name="Good 2 6" xfId="16536" xr:uid="{00000000-0005-0000-0000-0000F73F0000}"/>
    <cellStyle name="Good 2 6 2" xfId="16537" xr:uid="{00000000-0005-0000-0000-0000F83F0000}"/>
    <cellStyle name="Good 2 6 3" xfId="16538" xr:uid="{00000000-0005-0000-0000-0000F93F0000}"/>
    <cellStyle name="Good 2 7" xfId="16539" xr:uid="{00000000-0005-0000-0000-0000FA3F0000}"/>
    <cellStyle name="Good 2 7 2" xfId="16540" xr:uid="{00000000-0005-0000-0000-0000FB3F0000}"/>
    <cellStyle name="Good 2 7 3" xfId="16541" xr:uid="{00000000-0005-0000-0000-0000FC3F0000}"/>
    <cellStyle name="Good 2 8" xfId="16542" xr:uid="{00000000-0005-0000-0000-0000FD3F0000}"/>
    <cellStyle name="Good 2 8 2" xfId="16543" xr:uid="{00000000-0005-0000-0000-0000FE3F0000}"/>
    <cellStyle name="Good 2 8 3" xfId="16544" xr:uid="{00000000-0005-0000-0000-0000FF3F0000}"/>
    <cellStyle name="Good 2 9" xfId="16545" xr:uid="{00000000-0005-0000-0000-000000400000}"/>
    <cellStyle name="Good 20" xfId="16546" xr:uid="{00000000-0005-0000-0000-000001400000}"/>
    <cellStyle name="Good 21" xfId="16547" xr:uid="{00000000-0005-0000-0000-000002400000}"/>
    <cellStyle name="Good 22" xfId="16548" xr:uid="{00000000-0005-0000-0000-000003400000}"/>
    <cellStyle name="Good 23" xfId="16549" xr:uid="{00000000-0005-0000-0000-000004400000}"/>
    <cellStyle name="Good 24" xfId="16550" xr:uid="{00000000-0005-0000-0000-000005400000}"/>
    <cellStyle name="Good 25" xfId="16551" xr:uid="{00000000-0005-0000-0000-000006400000}"/>
    <cellStyle name="Good 26" xfId="16552" xr:uid="{00000000-0005-0000-0000-000007400000}"/>
    <cellStyle name="Good 27" xfId="16553" xr:uid="{00000000-0005-0000-0000-000008400000}"/>
    <cellStyle name="Good 28" xfId="16554" xr:uid="{00000000-0005-0000-0000-000009400000}"/>
    <cellStyle name="Good 29" xfId="16555" xr:uid="{00000000-0005-0000-0000-00000A400000}"/>
    <cellStyle name="Good 3" xfId="16556" xr:uid="{00000000-0005-0000-0000-00000B400000}"/>
    <cellStyle name="Good 3 2" xfId="16557" xr:uid="{00000000-0005-0000-0000-00000C400000}"/>
    <cellStyle name="Good 3 2 2" xfId="16558" xr:uid="{00000000-0005-0000-0000-00000D400000}"/>
    <cellStyle name="Good 3 3" xfId="16559" xr:uid="{00000000-0005-0000-0000-00000E400000}"/>
    <cellStyle name="Good 3 4" xfId="16560" xr:uid="{00000000-0005-0000-0000-00000F400000}"/>
    <cellStyle name="Good 30" xfId="16561" xr:uid="{00000000-0005-0000-0000-000010400000}"/>
    <cellStyle name="Good 4" xfId="16562" xr:uid="{00000000-0005-0000-0000-000011400000}"/>
    <cellStyle name="Good 4 2" xfId="16563" xr:uid="{00000000-0005-0000-0000-000012400000}"/>
    <cellStyle name="Good 4 2 2" xfId="16564" xr:uid="{00000000-0005-0000-0000-000013400000}"/>
    <cellStyle name="Good 4 3" xfId="16565" xr:uid="{00000000-0005-0000-0000-000014400000}"/>
    <cellStyle name="Good 4 4" xfId="16566" xr:uid="{00000000-0005-0000-0000-000015400000}"/>
    <cellStyle name="Good 5" xfId="16567" xr:uid="{00000000-0005-0000-0000-000016400000}"/>
    <cellStyle name="Good 5 2" xfId="16568" xr:uid="{00000000-0005-0000-0000-000017400000}"/>
    <cellStyle name="Good 5 2 2" xfId="16569" xr:uid="{00000000-0005-0000-0000-000018400000}"/>
    <cellStyle name="Good 5 3" xfId="16570" xr:uid="{00000000-0005-0000-0000-000019400000}"/>
    <cellStyle name="Good 5 4" xfId="16571" xr:uid="{00000000-0005-0000-0000-00001A400000}"/>
    <cellStyle name="Good 6" xfId="16572" xr:uid="{00000000-0005-0000-0000-00001B400000}"/>
    <cellStyle name="Good 6 2" xfId="16573" xr:uid="{00000000-0005-0000-0000-00001C400000}"/>
    <cellStyle name="Good 6 2 2" xfId="16574" xr:uid="{00000000-0005-0000-0000-00001D400000}"/>
    <cellStyle name="Good 6 3" xfId="16575" xr:uid="{00000000-0005-0000-0000-00001E400000}"/>
    <cellStyle name="Good 6 3 2" xfId="16576" xr:uid="{00000000-0005-0000-0000-00001F400000}"/>
    <cellStyle name="Good 6 4" xfId="16577" xr:uid="{00000000-0005-0000-0000-000020400000}"/>
    <cellStyle name="Good 6 5" xfId="16578" xr:uid="{00000000-0005-0000-0000-000021400000}"/>
    <cellStyle name="Good 6 6" xfId="16579" xr:uid="{00000000-0005-0000-0000-000022400000}"/>
    <cellStyle name="Good 7" xfId="16580" xr:uid="{00000000-0005-0000-0000-000023400000}"/>
    <cellStyle name="Good 7 10" xfId="16581" xr:uid="{00000000-0005-0000-0000-000024400000}"/>
    <cellStyle name="Good 7 10 2" xfId="16582" xr:uid="{00000000-0005-0000-0000-000025400000}"/>
    <cellStyle name="Good 7 11" xfId="16583" xr:uid="{00000000-0005-0000-0000-000026400000}"/>
    <cellStyle name="Good 7 11 2" xfId="16584" xr:uid="{00000000-0005-0000-0000-000027400000}"/>
    <cellStyle name="Good 7 12" xfId="16585" xr:uid="{00000000-0005-0000-0000-000028400000}"/>
    <cellStyle name="Good 7 13" xfId="16586" xr:uid="{00000000-0005-0000-0000-000029400000}"/>
    <cellStyle name="Good 7 2" xfId="16587" xr:uid="{00000000-0005-0000-0000-00002A400000}"/>
    <cellStyle name="Good 7 2 2" xfId="16588" xr:uid="{00000000-0005-0000-0000-00002B400000}"/>
    <cellStyle name="Good 7 3" xfId="16589" xr:uid="{00000000-0005-0000-0000-00002C400000}"/>
    <cellStyle name="Good 7 3 2" xfId="16590" xr:uid="{00000000-0005-0000-0000-00002D400000}"/>
    <cellStyle name="Good 7 4" xfId="16591" xr:uid="{00000000-0005-0000-0000-00002E400000}"/>
    <cellStyle name="Good 7 4 2" xfId="16592" xr:uid="{00000000-0005-0000-0000-00002F400000}"/>
    <cellStyle name="Good 7 5" xfId="16593" xr:uid="{00000000-0005-0000-0000-000030400000}"/>
    <cellStyle name="Good 7 5 2" xfId="16594" xr:uid="{00000000-0005-0000-0000-000031400000}"/>
    <cellStyle name="Good 7 6" xfId="16595" xr:uid="{00000000-0005-0000-0000-000032400000}"/>
    <cellStyle name="Good 7 6 2" xfId="16596" xr:uid="{00000000-0005-0000-0000-000033400000}"/>
    <cellStyle name="Good 7 7" xfId="16597" xr:uid="{00000000-0005-0000-0000-000034400000}"/>
    <cellStyle name="Good 7 7 2" xfId="16598" xr:uid="{00000000-0005-0000-0000-000035400000}"/>
    <cellStyle name="Good 7 8" xfId="16599" xr:uid="{00000000-0005-0000-0000-000036400000}"/>
    <cellStyle name="Good 7 8 2" xfId="16600" xr:uid="{00000000-0005-0000-0000-000037400000}"/>
    <cellStyle name="Good 7 9" xfId="16601" xr:uid="{00000000-0005-0000-0000-000038400000}"/>
    <cellStyle name="Good 7 9 2" xfId="16602" xr:uid="{00000000-0005-0000-0000-000039400000}"/>
    <cellStyle name="Good 8" xfId="16603" xr:uid="{00000000-0005-0000-0000-00003A400000}"/>
    <cellStyle name="Good 8 2" xfId="16604" xr:uid="{00000000-0005-0000-0000-00003B400000}"/>
    <cellStyle name="Good 8 3" xfId="16605" xr:uid="{00000000-0005-0000-0000-00003C400000}"/>
    <cellStyle name="Good 9" xfId="16606" xr:uid="{00000000-0005-0000-0000-00003D400000}"/>
    <cellStyle name="Good 9 2" xfId="16607" xr:uid="{00000000-0005-0000-0000-00003E400000}"/>
    <cellStyle name="Good 9 3" xfId="16608" xr:uid="{00000000-0005-0000-0000-00003F400000}"/>
    <cellStyle name="Heading 1 10" xfId="16609" xr:uid="{00000000-0005-0000-0000-000040400000}"/>
    <cellStyle name="Heading 1 10 2" xfId="16610" xr:uid="{00000000-0005-0000-0000-000041400000}"/>
    <cellStyle name="Heading 1 10 3" xfId="16611" xr:uid="{00000000-0005-0000-0000-000042400000}"/>
    <cellStyle name="Heading 1 11" xfId="16612" xr:uid="{00000000-0005-0000-0000-000043400000}"/>
    <cellStyle name="Heading 1 11 2" xfId="16613" xr:uid="{00000000-0005-0000-0000-000044400000}"/>
    <cellStyle name="Heading 1 11 3" xfId="16614" xr:uid="{00000000-0005-0000-0000-000045400000}"/>
    <cellStyle name="Heading 1 12" xfId="16615" xr:uid="{00000000-0005-0000-0000-000046400000}"/>
    <cellStyle name="Heading 1 12 10" xfId="16616" xr:uid="{00000000-0005-0000-0000-000047400000}"/>
    <cellStyle name="Heading 1 12 10 2" xfId="16617" xr:uid="{00000000-0005-0000-0000-000048400000}"/>
    <cellStyle name="Heading 1 12 11" xfId="16618" xr:uid="{00000000-0005-0000-0000-000049400000}"/>
    <cellStyle name="Heading 1 12 11 2" xfId="16619" xr:uid="{00000000-0005-0000-0000-00004A400000}"/>
    <cellStyle name="Heading 1 12 12" xfId="16620" xr:uid="{00000000-0005-0000-0000-00004B400000}"/>
    <cellStyle name="Heading 1 12 12 2" xfId="16621" xr:uid="{00000000-0005-0000-0000-00004C400000}"/>
    <cellStyle name="Heading 1 12 13" xfId="16622" xr:uid="{00000000-0005-0000-0000-00004D400000}"/>
    <cellStyle name="Heading 1 12 13 2" xfId="16623" xr:uid="{00000000-0005-0000-0000-00004E400000}"/>
    <cellStyle name="Heading 1 12 14" xfId="16624" xr:uid="{00000000-0005-0000-0000-00004F400000}"/>
    <cellStyle name="Heading 1 12 14 2" xfId="16625" xr:uid="{00000000-0005-0000-0000-000050400000}"/>
    <cellStyle name="Heading 1 12 15" xfId="16626" xr:uid="{00000000-0005-0000-0000-000051400000}"/>
    <cellStyle name="Heading 1 12 15 2" xfId="16627" xr:uid="{00000000-0005-0000-0000-000052400000}"/>
    <cellStyle name="Heading 1 12 16" xfId="16628" xr:uid="{00000000-0005-0000-0000-000053400000}"/>
    <cellStyle name="Heading 1 12 16 2" xfId="16629" xr:uid="{00000000-0005-0000-0000-000054400000}"/>
    <cellStyle name="Heading 1 12 17" xfId="16630" xr:uid="{00000000-0005-0000-0000-000055400000}"/>
    <cellStyle name="Heading 1 12 17 2" xfId="16631" xr:uid="{00000000-0005-0000-0000-000056400000}"/>
    <cellStyle name="Heading 1 12 18" xfId="16632" xr:uid="{00000000-0005-0000-0000-000057400000}"/>
    <cellStyle name="Heading 1 12 18 2" xfId="16633" xr:uid="{00000000-0005-0000-0000-000058400000}"/>
    <cellStyle name="Heading 1 12 19" xfId="16634" xr:uid="{00000000-0005-0000-0000-000059400000}"/>
    <cellStyle name="Heading 1 12 19 2" xfId="16635" xr:uid="{00000000-0005-0000-0000-00005A400000}"/>
    <cellStyle name="Heading 1 12 2" xfId="16636" xr:uid="{00000000-0005-0000-0000-00005B400000}"/>
    <cellStyle name="Heading 1 12 2 2" xfId="16637" xr:uid="{00000000-0005-0000-0000-00005C400000}"/>
    <cellStyle name="Heading 1 12 20" xfId="16638" xr:uid="{00000000-0005-0000-0000-00005D400000}"/>
    <cellStyle name="Heading 1 12 20 2" xfId="16639" xr:uid="{00000000-0005-0000-0000-00005E400000}"/>
    <cellStyle name="Heading 1 12 21" xfId="16640" xr:uid="{00000000-0005-0000-0000-00005F400000}"/>
    <cellStyle name="Heading 1 12 21 2" xfId="16641" xr:uid="{00000000-0005-0000-0000-000060400000}"/>
    <cellStyle name="Heading 1 12 22" xfId="16642" xr:uid="{00000000-0005-0000-0000-000061400000}"/>
    <cellStyle name="Heading 1 12 22 2" xfId="16643" xr:uid="{00000000-0005-0000-0000-000062400000}"/>
    <cellStyle name="Heading 1 12 23" xfId="16644" xr:uid="{00000000-0005-0000-0000-000063400000}"/>
    <cellStyle name="Heading 1 12 23 2" xfId="16645" xr:uid="{00000000-0005-0000-0000-000064400000}"/>
    <cellStyle name="Heading 1 12 24" xfId="16646" xr:uid="{00000000-0005-0000-0000-000065400000}"/>
    <cellStyle name="Heading 1 12 24 2" xfId="16647" xr:uid="{00000000-0005-0000-0000-000066400000}"/>
    <cellStyle name="Heading 1 12 25" xfId="16648" xr:uid="{00000000-0005-0000-0000-000067400000}"/>
    <cellStyle name="Heading 1 12 25 2" xfId="16649" xr:uid="{00000000-0005-0000-0000-000068400000}"/>
    <cellStyle name="Heading 1 12 26" xfId="16650" xr:uid="{00000000-0005-0000-0000-000069400000}"/>
    <cellStyle name="Heading 1 12 26 2" xfId="16651" xr:uid="{00000000-0005-0000-0000-00006A400000}"/>
    <cellStyle name="Heading 1 12 27" xfId="16652" xr:uid="{00000000-0005-0000-0000-00006B400000}"/>
    <cellStyle name="Heading 1 12 27 2" xfId="16653" xr:uid="{00000000-0005-0000-0000-00006C400000}"/>
    <cellStyle name="Heading 1 12 28" xfId="16654" xr:uid="{00000000-0005-0000-0000-00006D400000}"/>
    <cellStyle name="Heading 1 12 28 2" xfId="16655" xr:uid="{00000000-0005-0000-0000-00006E400000}"/>
    <cellStyle name="Heading 1 12 29" xfId="16656" xr:uid="{00000000-0005-0000-0000-00006F400000}"/>
    <cellStyle name="Heading 1 12 29 2" xfId="16657" xr:uid="{00000000-0005-0000-0000-000070400000}"/>
    <cellStyle name="Heading 1 12 3" xfId="16658" xr:uid="{00000000-0005-0000-0000-000071400000}"/>
    <cellStyle name="Heading 1 12 3 2" xfId="16659" xr:uid="{00000000-0005-0000-0000-000072400000}"/>
    <cellStyle name="Heading 1 12 30" xfId="16660" xr:uid="{00000000-0005-0000-0000-000073400000}"/>
    <cellStyle name="Heading 1 12 30 2" xfId="16661" xr:uid="{00000000-0005-0000-0000-000074400000}"/>
    <cellStyle name="Heading 1 12 31" xfId="16662" xr:uid="{00000000-0005-0000-0000-000075400000}"/>
    <cellStyle name="Heading 1 12 4" xfId="16663" xr:uid="{00000000-0005-0000-0000-000076400000}"/>
    <cellStyle name="Heading 1 12 4 2" xfId="16664" xr:uid="{00000000-0005-0000-0000-000077400000}"/>
    <cellStyle name="Heading 1 12 5" xfId="16665" xr:uid="{00000000-0005-0000-0000-000078400000}"/>
    <cellStyle name="Heading 1 12 5 2" xfId="16666" xr:uid="{00000000-0005-0000-0000-000079400000}"/>
    <cellStyle name="Heading 1 12 6" xfId="16667" xr:uid="{00000000-0005-0000-0000-00007A400000}"/>
    <cellStyle name="Heading 1 12 6 2" xfId="16668" xr:uid="{00000000-0005-0000-0000-00007B400000}"/>
    <cellStyle name="Heading 1 12 7" xfId="16669" xr:uid="{00000000-0005-0000-0000-00007C400000}"/>
    <cellStyle name="Heading 1 12 7 2" xfId="16670" xr:uid="{00000000-0005-0000-0000-00007D400000}"/>
    <cellStyle name="Heading 1 12 8" xfId="16671" xr:uid="{00000000-0005-0000-0000-00007E400000}"/>
    <cellStyle name="Heading 1 12 8 2" xfId="16672" xr:uid="{00000000-0005-0000-0000-00007F400000}"/>
    <cellStyle name="Heading 1 12 9" xfId="16673" xr:uid="{00000000-0005-0000-0000-000080400000}"/>
    <cellStyle name="Heading 1 12 9 2" xfId="16674" xr:uid="{00000000-0005-0000-0000-000081400000}"/>
    <cellStyle name="Heading 1 13" xfId="16675" xr:uid="{00000000-0005-0000-0000-000082400000}"/>
    <cellStyle name="Heading 1 13 2" xfId="16676" xr:uid="{00000000-0005-0000-0000-000083400000}"/>
    <cellStyle name="Heading 1 14" xfId="16677" xr:uid="{00000000-0005-0000-0000-000084400000}"/>
    <cellStyle name="Heading 1 14 2" xfId="16678" xr:uid="{00000000-0005-0000-0000-000085400000}"/>
    <cellStyle name="Heading 1 15" xfId="16679" xr:uid="{00000000-0005-0000-0000-000086400000}"/>
    <cellStyle name="Heading 1 15 2" xfId="16680" xr:uid="{00000000-0005-0000-0000-000087400000}"/>
    <cellStyle name="Heading 1 16" xfId="16681" xr:uid="{00000000-0005-0000-0000-000088400000}"/>
    <cellStyle name="Heading 1 16 2" xfId="16682" xr:uid="{00000000-0005-0000-0000-000089400000}"/>
    <cellStyle name="Heading 1 17" xfId="16683" xr:uid="{00000000-0005-0000-0000-00008A400000}"/>
    <cellStyle name="Heading 1 18" xfId="16684" xr:uid="{00000000-0005-0000-0000-00008B400000}"/>
    <cellStyle name="Heading 1 19" xfId="16685" xr:uid="{00000000-0005-0000-0000-00008C400000}"/>
    <cellStyle name="Heading 1 2" xfId="16686" xr:uid="{00000000-0005-0000-0000-00008D400000}"/>
    <cellStyle name="Heading 1 2 10" xfId="16687" xr:uid="{00000000-0005-0000-0000-00008E400000}"/>
    <cellStyle name="Heading 1 2 10 2" xfId="16688" xr:uid="{00000000-0005-0000-0000-00008F400000}"/>
    <cellStyle name="Heading 1 2 11" xfId="16689" xr:uid="{00000000-0005-0000-0000-000090400000}"/>
    <cellStyle name="Heading 1 2 11 2" xfId="16690" xr:uid="{00000000-0005-0000-0000-000091400000}"/>
    <cellStyle name="Heading 1 2 12" xfId="16691" xr:uid="{00000000-0005-0000-0000-000092400000}"/>
    <cellStyle name="Heading 1 2 13" xfId="16692" xr:uid="{00000000-0005-0000-0000-000093400000}"/>
    <cellStyle name="Heading 1 2 14" xfId="16693" xr:uid="{00000000-0005-0000-0000-000094400000}"/>
    <cellStyle name="Heading 1 2 15" xfId="16694" xr:uid="{00000000-0005-0000-0000-000095400000}"/>
    <cellStyle name="Heading 1 2 16" xfId="16695" xr:uid="{00000000-0005-0000-0000-000096400000}"/>
    <cellStyle name="Heading 1 2 17" xfId="16696" xr:uid="{00000000-0005-0000-0000-000097400000}"/>
    <cellStyle name="Heading 1 2 18" xfId="16697" xr:uid="{00000000-0005-0000-0000-000098400000}"/>
    <cellStyle name="Heading 1 2 19" xfId="16698" xr:uid="{00000000-0005-0000-0000-000099400000}"/>
    <cellStyle name="Heading 1 2 2" xfId="16699" xr:uid="{00000000-0005-0000-0000-00009A400000}"/>
    <cellStyle name="Heading 1 2 2 2" xfId="16700" xr:uid="{00000000-0005-0000-0000-00009B400000}"/>
    <cellStyle name="Heading 1 2 2 3" xfId="16701" xr:uid="{00000000-0005-0000-0000-00009C400000}"/>
    <cellStyle name="Heading 1 2 20" xfId="16702" xr:uid="{00000000-0005-0000-0000-00009D400000}"/>
    <cellStyle name="Heading 1 2 21" xfId="16703" xr:uid="{00000000-0005-0000-0000-00009E400000}"/>
    <cellStyle name="Heading 1 2 22" xfId="16704" xr:uid="{00000000-0005-0000-0000-00009F400000}"/>
    <cellStyle name="Heading 1 2 23" xfId="16705" xr:uid="{00000000-0005-0000-0000-0000A0400000}"/>
    <cellStyle name="Heading 1 2 24" xfId="16706" xr:uid="{00000000-0005-0000-0000-0000A1400000}"/>
    <cellStyle name="Heading 1 2 25" xfId="16707" xr:uid="{00000000-0005-0000-0000-0000A2400000}"/>
    <cellStyle name="Heading 1 2 3" xfId="16708" xr:uid="{00000000-0005-0000-0000-0000A3400000}"/>
    <cellStyle name="Heading 1 2 3 2" xfId="16709" xr:uid="{00000000-0005-0000-0000-0000A4400000}"/>
    <cellStyle name="Heading 1 2 3 3" xfId="16710" xr:uid="{00000000-0005-0000-0000-0000A5400000}"/>
    <cellStyle name="Heading 1 2 4" xfId="16711" xr:uid="{00000000-0005-0000-0000-0000A6400000}"/>
    <cellStyle name="Heading 1 2 4 2" xfId="16712" xr:uid="{00000000-0005-0000-0000-0000A7400000}"/>
    <cellStyle name="Heading 1 2 4 3" xfId="16713" xr:uid="{00000000-0005-0000-0000-0000A8400000}"/>
    <cellStyle name="Heading 1 2 5" xfId="16714" xr:uid="{00000000-0005-0000-0000-0000A9400000}"/>
    <cellStyle name="Heading 1 2 5 2" xfId="16715" xr:uid="{00000000-0005-0000-0000-0000AA400000}"/>
    <cellStyle name="Heading 1 2 5 3" xfId="16716" xr:uid="{00000000-0005-0000-0000-0000AB400000}"/>
    <cellStyle name="Heading 1 2 6" xfId="16717" xr:uid="{00000000-0005-0000-0000-0000AC400000}"/>
    <cellStyle name="Heading 1 2 6 2" xfId="16718" xr:uid="{00000000-0005-0000-0000-0000AD400000}"/>
    <cellStyle name="Heading 1 2 6 3" xfId="16719" xr:uid="{00000000-0005-0000-0000-0000AE400000}"/>
    <cellStyle name="Heading 1 2 7" xfId="16720" xr:uid="{00000000-0005-0000-0000-0000AF400000}"/>
    <cellStyle name="Heading 1 2 7 2" xfId="16721" xr:uid="{00000000-0005-0000-0000-0000B0400000}"/>
    <cellStyle name="Heading 1 2 7 3" xfId="16722" xr:uid="{00000000-0005-0000-0000-0000B1400000}"/>
    <cellStyle name="Heading 1 2 8" xfId="16723" xr:uid="{00000000-0005-0000-0000-0000B2400000}"/>
    <cellStyle name="Heading 1 2 8 2" xfId="16724" xr:uid="{00000000-0005-0000-0000-0000B3400000}"/>
    <cellStyle name="Heading 1 2 8 3" xfId="16725" xr:uid="{00000000-0005-0000-0000-0000B4400000}"/>
    <cellStyle name="Heading 1 2 9" xfId="16726" xr:uid="{00000000-0005-0000-0000-0000B5400000}"/>
    <cellStyle name="Heading 1 20" xfId="16727" xr:uid="{00000000-0005-0000-0000-0000B6400000}"/>
    <cellStyle name="Heading 1 21" xfId="16728" xr:uid="{00000000-0005-0000-0000-0000B7400000}"/>
    <cellStyle name="Heading 1 22" xfId="16729" xr:uid="{00000000-0005-0000-0000-0000B8400000}"/>
    <cellStyle name="Heading 1 23" xfId="16730" xr:uid="{00000000-0005-0000-0000-0000B9400000}"/>
    <cellStyle name="Heading 1 24" xfId="16731" xr:uid="{00000000-0005-0000-0000-0000BA400000}"/>
    <cellStyle name="Heading 1 25" xfId="16732" xr:uid="{00000000-0005-0000-0000-0000BB400000}"/>
    <cellStyle name="Heading 1 26" xfId="16733" xr:uid="{00000000-0005-0000-0000-0000BC400000}"/>
    <cellStyle name="Heading 1 27" xfId="16734" xr:uid="{00000000-0005-0000-0000-0000BD400000}"/>
    <cellStyle name="Heading 1 28" xfId="16735" xr:uid="{00000000-0005-0000-0000-0000BE400000}"/>
    <cellStyle name="Heading 1 29" xfId="16736" xr:uid="{00000000-0005-0000-0000-0000BF400000}"/>
    <cellStyle name="Heading 1 3" xfId="16737" xr:uid="{00000000-0005-0000-0000-0000C0400000}"/>
    <cellStyle name="Heading 1 3 2" xfId="16738" xr:uid="{00000000-0005-0000-0000-0000C1400000}"/>
    <cellStyle name="Heading 1 3 2 2" xfId="16739" xr:uid="{00000000-0005-0000-0000-0000C2400000}"/>
    <cellStyle name="Heading 1 3 3" xfId="16740" xr:uid="{00000000-0005-0000-0000-0000C3400000}"/>
    <cellStyle name="Heading 1 3 4" xfId="16741" xr:uid="{00000000-0005-0000-0000-0000C4400000}"/>
    <cellStyle name="Heading 1 30" xfId="16742" xr:uid="{00000000-0005-0000-0000-0000C5400000}"/>
    <cellStyle name="Heading 1 4" xfId="16743" xr:uid="{00000000-0005-0000-0000-0000C6400000}"/>
    <cellStyle name="Heading 1 4 2" xfId="16744" xr:uid="{00000000-0005-0000-0000-0000C7400000}"/>
    <cellStyle name="Heading 1 4 2 2" xfId="16745" xr:uid="{00000000-0005-0000-0000-0000C8400000}"/>
    <cellStyle name="Heading 1 4 3" xfId="16746" xr:uid="{00000000-0005-0000-0000-0000C9400000}"/>
    <cellStyle name="Heading 1 4 4" xfId="16747" xr:uid="{00000000-0005-0000-0000-0000CA400000}"/>
    <cellStyle name="Heading 1 5" xfId="16748" xr:uid="{00000000-0005-0000-0000-0000CB400000}"/>
    <cellStyle name="Heading 1 5 2" xfId="16749" xr:uid="{00000000-0005-0000-0000-0000CC400000}"/>
    <cellStyle name="Heading 1 5 2 2" xfId="16750" xr:uid="{00000000-0005-0000-0000-0000CD400000}"/>
    <cellStyle name="Heading 1 5 3" xfId="16751" xr:uid="{00000000-0005-0000-0000-0000CE400000}"/>
    <cellStyle name="Heading 1 5 4" xfId="16752" xr:uid="{00000000-0005-0000-0000-0000CF400000}"/>
    <cellStyle name="Heading 1 6" xfId="16753" xr:uid="{00000000-0005-0000-0000-0000D0400000}"/>
    <cellStyle name="Heading 1 6 2" xfId="16754" xr:uid="{00000000-0005-0000-0000-0000D1400000}"/>
    <cellStyle name="Heading 1 6 2 2" xfId="16755" xr:uid="{00000000-0005-0000-0000-0000D2400000}"/>
    <cellStyle name="Heading 1 6 3" xfId="16756" xr:uid="{00000000-0005-0000-0000-0000D3400000}"/>
    <cellStyle name="Heading 1 6 3 2" xfId="16757" xr:uid="{00000000-0005-0000-0000-0000D4400000}"/>
    <cellStyle name="Heading 1 6 4" xfId="16758" xr:uid="{00000000-0005-0000-0000-0000D5400000}"/>
    <cellStyle name="Heading 1 6 5" xfId="16759" xr:uid="{00000000-0005-0000-0000-0000D6400000}"/>
    <cellStyle name="Heading 1 6 6" xfId="16760" xr:uid="{00000000-0005-0000-0000-0000D7400000}"/>
    <cellStyle name="Heading 1 7" xfId="16761" xr:uid="{00000000-0005-0000-0000-0000D8400000}"/>
    <cellStyle name="Heading 1 7 10" xfId="16762" xr:uid="{00000000-0005-0000-0000-0000D9400000}"/>
    <cellStyle name="Heading 1 7 10 2" xfId="16763" xr:uid="{00000000-0005-0000-0000-0000DA400000}"/>
    <cellStyle name="Heading 1 7 11" xfId="16764" xr:uid="{00000000-0005-0000-0000-0000DB400000}"/>
    <cellStyle name="Heading 1 7 11 2" xfId="16765" xr:uid="{00000000-0005-0000-0000-0000DC400000}"/>
    <cellStyle name="Heading 1 7 12" xfId="16766" xr:uid="{00000000-0005-0000-0000-0000DD400000}"/>
    <cellStyle name="Heading 1 7 13" xfId="16767" xr:uid="{00000000-0005-0000-0000-0000DE400000}"/>
    <cellStyle name="Heading 1 7 2" xfId="16768" xr:uid="{00000000-0005-0000-0000-0000DF400000}"/>
    <cellStyle name="Heading 1 7 2 2" xfId="16769" xr:uid="{00000000-0005-0000-0000-0000E0400000}"/>
    <cellStyle name="Heading 1 7 3" xfId="16770" xr:uid="{00000000-0005-0000-0000-0000E1400000}"/>
    <cellStyle name="Heading 1 7 3 2" xfId="16771" xr:uid="{00000000-0005-0000-0000-0000E2400000}"/>
    <cellStyle name="Heading 1 7 4" xfId="16772" xr:uid="{00000000-0005-0000-0000-0000E3400000}"/>
    <cellStyle name="Heading 1 7 4 2" xfId="16773" xr:uid="{00000000-0005-0000-0000-0000E4400000}"/>
    <cellStyle name="Heading 1 7 5" xfId="16774" xr:uid="{00000000-0005-0000-0000-0000E5400000}"/>
    <cellStyle name="Heading 1 7 5 2" xfId="16775" xr:uid="{00000000-0005-0000-0000-0000E6400000}"/>
    <cellStyle name="Heading 1 7 6" xfId="16776" xr:uid="{00000000-0005-0000-0000-0000E7400000}"/>
    <cellStyle name="Heading 1 7 6 2" xfId="16777" xr:uid="{00000000-0005-0000-0000-0000E8400000}"/>
    <cellStyle name="Heading 1 7 7" xfId="16778" xr:uid="{00000000-0005-0000-0000-0000E9400000}"/>
    <cellStyle name="Heading 1 7 7 2" xfId="16779" xr:uid="{00000000-0005-0000-0000-0000EA400000}"/>
    <cellStyle name="Heading 1 7 8" xfId="16780" xr:uid="{00000000-0005-0000-0000-0000EB400000}"/>
    <cellStyle name="Heading 1 7 8 2" xfId="16781" xr:uid="{00000000-0005-0000-0000-0000EC400000}"/>
    <cellStyle name="Heading 1 7 9" xfId="16782" xr:uid="{00000000-0005-0000-0000-0000ED400000}"/>
    <cellStyle name="Heading 1 7 9 2" xfId="16783" xr:uid="{00000000-0005-0000-0000-0000EE400000}"/>
    <cellStyle name="Heading 1 8" xfId="16784" xr:uid="{00000000-0005-0000-0000-0000EF400000}"/>
    <cellStyle name="Heading 1 8 2" xfId="16785" xr:uid="{00000000-0005-0000-0000-0000F0400000}"/>
    <cellStyle name="Heading 1 8 3" xfId="16786" xr:uid="{00000000-0005-0000-0000-0000F1400000}"/>
    <cellStyle name="Heading 1 9" xfId="16787" xr:uid="{00000000-0005-0000-0000-0000F2400000}"/>
    <cellStyle name="Heading 1 9 2" xfId="16788" xr:uid="{00000000-0005-0000-0000-0000F3400000}"/>
    <cellStyle name="Heading 1 9 3" xfId="16789" xr:uid="{00000000-0005-0000-0000-0000F4400000}"/>
    <cellStyle name="Heading 2 10" xfId="16790" xr:uid="{00000000-0005-0000-0000-0000F5400000}"/>
    <cellStyle name="Heading 2 10 2" xfId="16791" xr:uid="{00000000-0005-0000-0000-0000F6400000}"/>
    <cellStyle name="Heading 2 10 3" xfId="16792" xr:uid="{00000000-0005-0000-0000-0000F7400000}"/>
    <cellStyle name="Heading 2 11" xfId="16793" xr:uid="{00000000-0005-0000-0000-0000F8400000}"/>
    <cellStyle name="Heading 2 11 2" xfId="16794" xr:uid="{00000000-0005-0000-0000-0000F9400000}"/>
    <cellStyle name="Heading 2 11 3" xfId="16795" xr:uid="{00000000-0005-0000-0000-0000FA400000}"/>
    <cellStyle name="Heading 2 12" xfId="16796" xr:uid="{00000000-0005-0000-0000-0000FB400000}"/>
    <cellStyle name="Heading 2 12 10" xfId="16797" xr:uid="{00000000-0005-0000-0000-0000FC400000}"/>
    <cellStyle name="Heading 2 12 10 2" xfId="16798" xr:uid="{00000000-0005-0000-0000-0000FD400000}"/>
    <cellStyle name="Heading 2 12 11" xfId="16799" xr:uid="{00000000-0005-0000-0000-0000FE400000}"/>
    <cellStyle name="Heading 2 12 11 2" xfId="16800" xr:uid="{00000000-0005-0000-0000-0000FF400000}"/>
    <cellStyle name="Heading 2 12 12" xfId="16801" xr:uid="{00000000-0005-0000-0000-000000410000}"/>
    <cellStyle name="Heading 2 12 12 2" xfId="16802" xr:uid="{00000000-0005-0000-0000-000001410000}"/>
    <cellStyle name="Heading 2 12 13" xfId="16803" xr:uid="{00000000-0005-0000-0000-000002410000}"/>
    <cellStyle name="Heading 2 12 13 2" xfId="16804" xr:uid="{00000000-0005-0000-0000-000003410000}"/>
    <cellStyle name="Heading 2 12 14" xfId="16805" xr:uid="{00000000-0005-0000-0000-000004410000}"/>
    <cellStyle name="Heading 2 12 14 2" xfId="16806" xr:uid="{00000000-0005-0000-0000-000005410000}"/>
    <cellStyle name="Heading 2 12 15" xfId="16807" xr:uid="{00000000-0005-0000-0000-000006410000}"/>
    <cellStyle name="Heading 2 12 15 2" xfId="16808" xr:uid="{00000000-0005-0000-0000-000007410000}"/>
    <cellStyle name="Heading 2 12 16" xfId="16809" xr:uid="{00000000-0005-0000-0000-000008410000}"/>
    <cellStyle name="Heading 2 12 16 2" xfId="16810" xr:uid="{00000000-0005-0000-0000-000009410000}"/>
    <cellStyle name="Heading 2 12 17" xfId="16811" xr:uid="{00000000-0005-0000-0000-00000A410000}"/>
    <cellStyle name="Heading 2 12 17 2" xfId="16812" xr:uid="{00000000-0005-0000-0000-00000B410000}"/>
    <cellStyle name="Heading 2 12 18" xfId="16813" xr:uid="{00000000-0005-0000-0000-00000C410000}"/>
    <cellStyle name="Heading 2 12 18 2" xfId="16814" xr:uid="{00000000-0005-0000-0000-00000D410000}"/>
    <cellStyle name="Heading 2 12 19" xfId="16815" xr:uid="{00000000-0005-0000-0000-00000E410000}"/>
    <cellStyle name="Heading 2 12 19 2" xfId="16816" xr:uid="{00000000-0005-0000-0000-00000F410000}"/>
    <cellStyle name="Heading 2 12 2" xfId="16817" xr:uid="{00000000-0005-0000-0000-000010410000}"/>
    <cellStyle name="Heading 2 12 2 2" xfId="16818" xr:uid="{00000000-0005-0000-0000-000011410000}"/>
    <cellStyle name="Heading 2 12 20" xfId="16819" xr:uid="{00000000-0005-0000-0000-000012410000}"/>
    <cellStyle name="Heading 2 12 20 2" xfId="16820" xr:uid="{00000000-0005-0000-0000-000013410000}"/>
    <cellStyle name="Heading 2 12 21" xfId="16821" xr:uid="{00000000-0005-0000-0000-000014410000}"/>
    <cellStyle name="Heading 2 12 21 2" xfId="16822" xr:uid="{00000000-0005-0000-0000-000015410000}"/>
    <cellStyle name="Heading 2 12 22" xfId="16823" xr:uid="{00000000-0005-0000-0000-000016410000}"/>
    <cellStyle name="Heading 2 12 22 2" xfId="16824" xr:uid="{00000000-0005-0000-0000-000017410000}"/>
    <cellStyle name="Heading 2 12 23" xfId="16825" xr:uid="{00000000-0005-0000-0000-000018410000}"/>
    <cellStyle name="Heading 2 12 23 2" xfId="16826" xr:uid="{00000000-0005-0000-0000-000019410000}"/>
    <cellStyle name="Heading 2 12 24" xfId="16827" xr:uid="{00000000-0005-0000-0000-00001A410000}"/>
    <cellStyle name="Heading 2 12 24 2" xfId="16828" xr:uid="{00000000-0005-0000-0000-00001B410000}"/>
    <cellStyle name="Heading 2 12 25" xfId="16829" xr:uid="{00000000-0005-0000-0000-00001C410000}"/>
    <cellStyle name="Heading 2 12 25 2" xfId="16830" xr:uid="{00000000-0005-0000-0000-00001D410000}"/>
    <cellStyle name="Heading 2 12 26" xfId="16831" xr:uid="{00000000-0005-0000-0000-00001E410000}"/>
    <cellStyle name="Heading 2 12 26 2" xfId="16832" xr:uid="{00000000-0005-0000-0000-00001F410000}"/>
    <cellStyle name="Heading 2 12 27" xfId="16833" xr:uid="{00000000-0005-0000-0000-000020410000}"/>
    <cellStyle name="Heading 2 12 27 2" xfId="16834" xr:uid="{00000000-0005-0000-0000-000021410000}"/>
    <cellStyle name="Heading 2 12 28" xfId="16835" xr:uid="{00000000-0005-0000-0000-000022410000}"/>
    <cellStyle name="Heading 2 12 28 2" xfId="16836" xr:uid="{00000000-0005-0000-0000-000023410000}"/>
    <cellStyle name="Heading 2 12 29" xfId="16837" xr:uid="{00000000-0005-0000-0000-000024410000}"/>
    <cellStyle name="Heading 2 12 29 2" xfId="16838" xr:uid="{00000000-0005-0000-0000-000025410000}"/>
    <cellStyle name="Heading 2 12 3" xfId="16839" xr:uid="{00000000-0005-0000-0000-000026410000}"/>
    <cellStyle name="Heading 2 12 3 2" xfId="16840" xr:uid="{00000000-0005-0000-0000-000027410000}"/>
    <cellStyle name="Heading 2 12 30" xfId="16841" xr:uid="{00000000-0005-0000-0000-000028410000}"/>
    <cellStyle name="Heading 2 12 30 2" xfId="16842" xr:uid="{00000000-0005-0000-0000-000029410000}"/>
    <cellStyle name="Heading 2 12 31" xfId="16843" xr:uid="{00000000-0005-0000-0000-00002A410000}"/>
    <cellStyle name="Heading 2 12 4" xfId="16844" xr:uid="{00000000-0005-0000-0000-00002B410000}"/>
    <cellStyle name="Heading 2 12 4 2" xfId="16845" xr:uid="{00000000-0005-0000-0000-00002C410000}"/>
    <cellStyle name="Heading 2 12 5" xfId="16846" xr:uid="{00000000-0005-0000-0000-00002D410000}"/>
    <cellStyle name="Heading 2 12 5 2" xfId="16847" xr:uid="{00000000-0005-0000-0000-00002E410000}"/>
    <cellStyle name="Heading 2 12 6" xfId="16848" xr:uid="{00000000-0005-0000-0000-00002F410000}"/>
    <cellStyle name="Heading 2 12 6 2" xfId="16849" xr:uid="{00000000-0005-0000-0000-000030410000}"/>
    <cellStyle name="Heading 2 12 7" xfId="16850" xr:uid="{00000000-0005-0000-0000-000031410000}"/>
    <cellStyle name="Heading 2 12 7 2" xfId="16851" xr:uid="{00000000-0005-0000-0000-000032410000}"/>
    <cellStyle name="Heading 2 12 8" xfId="16852" xr:uid="{00000000-0005-0000-0000-000033410000}"/>
    <cellStyle name="Heading 2 12 8 2" xfId="16853" xr:uid="{00000000-0005-0000-0000-000034410000}"/>
    <cellStyle name="Heading 2 12 9" xfId="16854" xr:uid="{00000000-0005-0000-0000-000035410000}"/>
    <cellStyle name="Heading 2 12 9 2" xfId="16855" xr:uid="{00000000-0005-0000-0000-000036410000}"/>
    <cellStyle name="Heading 2 13" xfId="16856" xr:uid="{00000000-0005-0000-0000-000037410000}"/>
    <cellStyle name="Heading 2 13 2" xfId="16857" xr:uid="{00000000-0005-0000-0000-000038410000}"/>
    <cellStyle name="Heading 2 14" xfId="16858" xr:uid="{00000000-0005-0000-0000-000039410000}"/>
    <cellStyle name="Heading 2 14 2" xfId="16859" xr:uid="{00000000-0005-0000-0000-00003A410000}"/>
    <cellStyle name="Heading 2 15" xfId="16860" xr:uid="{00000000-0005-0000-0000-00003B410000}"/>
    <cellStyle name="Heading 2 15 2" xfId="16861" xr:uid="{00000000-0005-0000-0000-00003C410000}"/>
    <cellStyle name="Heading 2 16" xfId="16862" xr:uid="{00000000-0005-0000-0000-00003D410000}"/>
    <cellStyle name="Heading 2 16 2" xfId="16863" xr:uid="{00000000-0005-0000-0000-00003E410000}"/>
    <cellStyle name="Heading 2 17" xfId="16864" xr:uid="{00000000-0005-0000-0000-00003F410000}"/>
    <cellStyle name="Heading 2 18" xfId="16865" xr:uid="{00000000-0005-0000-0000-000040410000}"/>
    <cellStyle name="Heading 2 19" xfId="16866" xr:uid="{00000000-0005-0000-0000-000041410000}"/>
    <cellStyle name="Heading 2 2" xfId="16867" xr:uid="{00000000-0005-0000-0000-000042410000}"/>
    <cellStyle name="Heading 2 2 10" xfId="16868" xr:uid="{00000000-0005-0000-0000-000043410000}"/>
    <cellStyle name="Heading 2 2 10 2" xfId="16869" xr:uid="{00000000-0005-0000-0000-000044410000}"/>
    <cellStyle name="Heading 2 2 11" xfId="16870" xr:uid="{00000000-0005-0000-0000-000045410000}"/>
    <cellStyle name="Heading 2 2 11 2" xfId="16871" xr:uid="{00000000-0005-0000-0000-000046410000}"/>
    <cellStyle name="Heading 2 2 12" xfId="16872" xr:uid="{00000000-0005-0000-0000-000047410000}"/>
    <cellStyle name="Heading 2 2 13" xfId="16873" xr:uid="{00000000-0005-0000-0000-000048410000}"/>
    <cellStyle name="Heading 2 2 14" xfId="16874" xr:uid="{00000000-0005-0000-0000-000049410000}"/>
    <cellStyle name="Heading 2 2 15" xfId="16875" xr:uid="{00000000-0005-0000-0000-00004A410000}"/>
    <cellStyle name="Heading 2 2 16" xfId="16876" xr:uid="{00000000-0005-0000-0000-00004B410000}"/>
    <cellStyle name="Heading 2 2 17" xfId="16877" xr:uid="{00000000-0005-0000-0000-00004C410000}"/>
    <cellStyle name="Heading 2 2 18" xfId="16878" xr:uid="{00000000-0005-0000-0000-00004D410000}"/>
    <cellStyle name="Heading 2 2 19" xfId="16879" xr:uid="{00000000-0005-0000-0000-00004E410000}"/>
    <cellStyle name="Heading 2 2 2" xfId="16880" xr:uid="{00000000-0005-0000-0000-00004F410000}"/>
    <cellStyle name="Heading 2 2 2 2" xfId="16881" xr:uid="{00000000-0005-0000-0000-000050410000}"/>
    <cellStyle name="Heading 2 2 2 3" xfId="16882" xr:uid="{00000000-0005-0000-0000-000051410000}"/>
    <cellStyle name="Heading 2 2 20" xfId="16883" xr:uid="{00000000-0005-0000-0000-000052410000}"/>
    <cellStyle name="Heading 2 2 21" xfId="16884" xr:uid="{00000000-0005-0000-0000-000053410000}"/>
    <cellStyle name="Heading 2 2 22" xfId="16885" xr:uid="{00000000-0005-0000-0000-000054410000}"/>
    <cellStyle name="Heading 2 2 23" xfId="16886" xr:uid="{00000000-0005-0000-0000-000055410000}"/>
    <cellStyle name="Heading 2 2 24" xfId="16887" xr:uid="{00000000-0005-0000-0000-000056410000}"/>
    <cellStyle name="Heading 2 2 25" xfId="16888" xr:uid="{00000000-0005-0000-0000-000057410000}"/>
    <cellStyle name="Heading 2 2 3" xfId="16889" xr:uid="{00000000-0005-0000-0000-000058410000}"/>
    <cellStyle name="Heading 2 2 3 2" xfId="16890" xr:uid="{00000000-0005-0000-0000-000059410000}"/>
    <cellStyle name="Heading 2 2 3 3" xfId="16891" xr:uid="{00000000-0005-0000-0000-00005A410000}"/>
    <cellStyle name="Heading 2 2 4" xfId="16892" xr:uid="{00000000-0005-0000-0000-00005B410000}"/>
    <cellStyle name="Heading 2 2 4 2" xfId="16893" xr:uid="{00000000-0005-0000-0000-00005C410000}"/>
    <cellStyle name="Heading 2 2 4 3" xfId="16894" xr:uid="{00000000-0005-0000-0000-00005D410000}"/>
    <cellStyle name="Heading 2 2 5" xfId="16895" xr:uid="{00000000-0005-0000-0000-00005E410000}"/>
    <cellStyle name="Heading 2 2 5 2" xfId="16896" xr:uid="{00000000-0005-0000-0000-00005F410000}"/>
    <cellStyle name="Heading 2 2 5 3" xfId="16897" xr:uid="{00000000-0005-0000-0000-000060410000}"/>
    <cellStyle name="Heading 2 2 6" xfId="16898" xr:uid="{00000000-0005-0000-0000-000061410000}"/>
    <cellStyle name="Heading 2 2 6 2" xfId="16899" xr:uid="{00000000-0005-0000-0000-000062410000}"/>
    <cellStyle name="Heading 2 2 6 3" xfId="16900" xr:uid="{00000000-0005-0000-0000-000063410000}"/>
    <cellStyle name="Heading 2 2 7" xfId="16901" xr:uid="{00000000-0005-0000-0000-000064410000}"/>
    <cellStyle name="Heading 2 2 7 2" xfId="16902" xr:uid="{00000000-0005-0000-0000-000065410000}"/>
    <cellStyle name="Heading 2 2 7 3" xfId="16903" xr:uid="{00000000-0005-0000-0000-000066410000}"/>
    <cellStyle name="Heading 2 2 8" xfId="16904" xr:uid="{00000000-0005-0000-0000-000067410000}"/>
    <cellStyle name="Heading 2 2 8 2" xfId="16905" xr:uid="{00000000-0005-0000-0000-000068410000}"/>
    <cellStyle name="Heading 2 2 8 3" xfId="16906" xr:uid="{00000000-0005-0000-0000-000069410000}"/>
    <cellStyle name="Heading 2 2 9" xfId="16907" xr:uid="{00000000-0005-0000-0000-00006A410000}"/>
    <cellStyle name="Heading 2 20" xfId="16908" xr:uid="{00000000-0005-0000-0000-00006B410000}"/>
    <cellStyle name="Heading 2 21" xfId="16909" xr:uid="{00000000-0005-0000-0000-00006C410000}"/>
    <cellStyle name="Heading 2 22" xfId="16910" xr:uid="{00000000-0005-0000-0000-00006D410000}"/>
    <cellStyle name="Heading 2 23" xfId="16911" xr:uid="{00000000-0005-0000-0000-00006E410000}"/>
    <cellStyle name="Heading 2 24" xfId="16912" xr:uid="{00000000-0005-0000-0000-00006F410000}"/>
    <cellStyle name="Heading 2 25" xfId="16913" xr:uid="{00000000-0005-0000-0000-000070410000}"/>
    <cellStyle name="Heading 2 26" xfId="16914" xr:uid="{00000000-0005-0000-0000-000071410000}"/>
    <cellStyle name="Heading 2 27" xfId="16915" xr:uid="{00000000-0005-0000-0000-000072410000}"/>
    <cellStyle name="Heading 2 28" xfId="16916" xr:uid="{00000000-0005-0000-0000-000073410000}"/>
    <cellStyle name="Heading 2 29" xfId="16917" xr:uid="{00000000-0005-0000-0000-000074410000}"/>
    <cellStyle name="Heading 2 3" xfId="16918" xr:uid="{00000000-0005-0000-0000-000075410000}"/>
    <cellStyle name="Heading 2 3 2" xfId="16919" xr:uid="{00000000-0005-0000-0000-000076410000}"/>
    <cellStyle name="Heading 2 3 2 2" xfId="16920" xr:uid="{00000000-0005-0000-0000-000077410000}"/>
    <cellStyle name="Heading 2 3 3" xfId="16921" xr:uid="{00000000-0005-0000-0000-000078410000}"/>
    <cellStyle name="Heading 2 3 4" xfId="16922" xr:uid="{00000000-0005-0000-0000-000079410000}"/>
    <cellStyle name="Heading 2 30" xfId="16923" xr:uid="{00000000-0005-0000-0000-00007A410000}"/>
    <cellStyle name="Heading 2 4" xfId="16924" xr:uid="{00000000-0005-0000-0000-00007B410000}"/>
    <cellStyle name="Heading 2 4 2" xfId="16925" xr:uid="{00000000-0005-0000-0000-00007C410000}"/>
    <cellStyle name="Heading 2 4 2 2" xfId="16926" xr:uid="{00000000-0005-0000-0000-00007D410000}"/>
    <cellStyle name="Heading 2 4 3" xfId="16927" xr:uid="{00000000-0005-0000-0000-00007E410000}"/>
    <cellStyle name="Heading 2 4 4" xfId="16928" xr:uid="{00000000-0005-0000-0000-00007F410000}"/>
    <cellStyle name="Heading 2 5" xfId="16929" xr:uid="{00000000-0005-0000-0000-000080410000}"/>
    <cellStyle name="Heading 2 5 2" xfId="16930" xr:uid="{00000000-0005-0000-0000-000081410000}"/>
    <cellStyle name="Heading 2 5 2 2" xfId="16931" xr:uid="{00000000-0005-0000-0000-000082410000}"/>
    <cellStyle name="Heading 2 5 3" xfId="16932" xr:uid="{00000000-0005-0000-0000-000083410000}"/>
    <cellStyle name="Heading 2 5 4" xfId="16933" xr:uid="{00000000-0005-0000-0000-000084410000}"/>
    <cellStyle name="Heading 2 6" xfId="16934" xr:uid="{00000000-0005-0000-0000-000085410000}"/>
    <cellStyle name="Heading 2 6 2" xfId="16935" xr:uid="{00000000-0005-0000-0000-000086410000}"/>
    <cellStyle name="Heading 2 6 2 2" xfId="16936" xr:uid="{00000000-0005-0000-0000-000087410000}"/>
    <cellStyle name="Heading 2 6 3" xfId="16937" xr:uid="{00000000-0005-0000-0000-000088410000}"/>
    <cellStyle name="Heading 2 6 3 2" xfId="16938" xr:uid="{00000000-0005-0000-0000-000089410000}"/>
    <cellStyle name="Heading 2 6 4" xfId="16939" xr:uid="{00000000-0005-0000-0000-00008A410000}"/>
    <cellStyle name="Heading 2 6 5" xfId="16940" xr:uid="{00000000-0005-0000-0000-00008B410000}"/>
    <cellStyle name="Heading 2 6 6" xfId="16941" xr:uid="{00000000-0005-0000-0000-00008C410000}"/>
    <cellStyle name="Heading 2 7" xfId="16942" xr:uid="{00000000-0005-0000-0000-00008D410000}"/>
    <cellStyle name="Heading 2 7 10" xfId="16943" xr:uid="{00000000-0005-0000-0000-00008E410000}"/>
    <cellStyle name="Heading 2 7 10 2" xfId="16944" xr:uid="{00000000-0005-0000-0000-00008F410000}"/>
    <cellStyle name="Heading 2 7 11" xfId="16945" xr:uid="{00000000-0005-0000-0000-000090410000}"/>
    <cellStyle name="Heading 2 7 11 2" xfId="16946" xr:uid="{00000000-0005-0000-0000-000091410000}"/>
    <cellStyle name="Heading 2 7 12" xfId="16947" xr:uid="{00000000-0005-0000-0000-000092410000}"/>
    <cellStyle name="Heading 2 7 13" xfId="16948" xr:uid="{00000000-0005-0000-0000-000093410000}"/>
    <cellStyle name="Heading 2 7 2" xfId="16949" xr:uid="{00000000-0005-0000-0000-000094410000}"/>
    <cellStyle name="Heading 2 7 2 2" xfId="16950" xr:uid="{00000000-0005-0000-0000-000095410000}"/>
    <cellStyle name="Heading 2 7 3" xfId="16951" xr:uid="{00000000-0005-0000-0000-000096410000}"/>
    <cellStyle name="Heading 2 7 3 2" xfId="16952" xr:uid="{00000000-0005-0000-0000-000097410000}"/>
    <cellStyle name="Heading 2 7 4" xfId="16953" xr:uid="{00000000-0005-0000-0000-000098410000}"/>
    <cellStyle name="Heading 2 7 4 2" xfId="16954" xr:uid="{00000000-0005-0000-0000-000099410000}"/>
    <cellStyle name="Heading 2 7 5" xfId="16955" xr:uid="{00000000-0005-0000-0000-00009A410000}"/>
    <cellStyle name="Heading 2 7 5 2" xfId="16956" xr:uid="{00000000-0005-0000-0000-00009B410000}"/>
    <cellStyle name="Heading 2 7 6" xfId="16957" xr:uid="{00000000-0005-0000-0000-00009C410000}"/>
    <cellStyle name="Heading 2 7 6 2" xfId="16958" xr:uid="{00000000-0005-0000-0000-00009D410000}"/>
    <cellStyle name="Heading 2 7 7" xfId="16959" xr:uid="{00000000-0005-0000-0000-00009E410000}"/>
    <cellStyle name="Heading 2 7 7 2" xfId="16960" xr:uid="{00000000-0005-0000-0000-00009F410000}"/>
    <cellStyle name="Heading 2 7 8" xfId="16961" xr:uid="{00000000-0005-0000-0000-0000A0410000}"/>
    <cellStyle name="Heading 2 7 8 2" xfId="16962" xr:uid="{00000000-0005-0000-0000-0000A1410000}"/>
    <cellStyle name="Heading 2 7 9" xfId="16963" xr:uid="{00000000-0005-0000-0000-0000A2410000}"/>
    <cellStyle name="Heading 2 7 9 2" xfId="16964" xr:uid="{00000000-0005-0000-0000-0000A3410000}"/>
    <cellStyle name="Heading 2 8" xfId="16965" xr:uid="{00000000-0005-0000-0000-0000A4410000}"/>
    <cellStyle name="Heading 2 8 2" xfId="16966" xr:uid="{00000000-0005-0000-0000-0000A5410000}"/>
    <cellStyle name="Heading 2 8 3" xfId="16967" xr:uid="{00000000-0005-0000-0000-0000A6410000}"/>
    <cellStyle name="Heading 2 9" xfId="16968" xr:uid="{00000000-0005-0000-0000-0000A7410000}"/>
    <cellStyle name="Heading 2 9 2" xfId="16969" xr:uid="{00000000-0005-0000-0000-0000A8410000}"/>
    <cellStyle name="Heading 2 9 3" xfId="16970" xr:uid="{00000000-0005-0000-0000-0000A9410000}"/>
    <cellStyle name="Heading 3 10" xfId="16971" xr:uid="{00000000-0005-0000-0000-0000AA410000}"/>
    <cellStyle name="Heading 3 10 2" xfId="16972" xr:uid="{00000000-0005-0000-0000-0000AB410000}"/>
    <cellStyle name="Heading 3 10 3" xfId="16973" xr:uid="{00000000-0005-0000-0000-0000AC410000}"/>
    <cellStyle name="Heading 3 11" xfId="16974" xr:uid="{00000000-0005-0000-0000-0000AD410000}"/>
    <cellStyle name="Heading 3 11 2" xfId="16975" xr:uid="{00000000-0005-0000-0000-0000AE410000}"/>
    <cellStyle name="Heading 3 11 3" xfId="16976" xr:uid="{00000000-0005-0000-0000-0000AF410000}"/>
    <cellStyle name="Heading 3 12" xfId="16977" xr:uid="{00000000-0005-0000-0000-0000B0410000}"/>
    <cellStyle name="Heading 3 12 10" xfId="16978" xr:uid="{00000000-0005-0000-0000-0000B1410000}"/>
    <cellStyle name="Heading 3 12 10 2" xfId="16979" xr:uid="{00000000-0005-0000-0000-0000B2410000}"/>
    <cellStyle name="Heading 3 12 11" xfId="16980" xr:uid="{00000000-0005-0000-0000-0000B3410000}"/>
    <cellStyle name="Heading 3 12 11 2" xfId="16981" xr:uid="{00000000-0005-0000-0000-0000B4410000}"/>
    <cellStyle name="Heading 3 12 12" xfId="16982" xr:uid="{00000000-0005-0000-0000-0000B5410000}"/>
    <cellStyle name="Heading 3 12 12 2" xfId="16983" xr:uid="{00000000-0005-0000-0000-0000B6410000}"/>
    <cellStyle name="Heading 3 12 13" xfId="16984" xr:uid="{00000000-0005-0000-0000-0000B7410000}"/>
    <cellStyle name="Heading 3 12 13 2" xfId="16985" xr:uid="{00000000-0005-0000-0000-0000B8410000}"/>
    <cellStyle name="Heading 3 12 14" xfId="16986" xr:uid="{00000000-0005-0000-0000-0000B9410000}"/>
    <cellStyle name="Heading 3 12 14 2" xfId="16987" xr:uid="{00000000-0005-0000-0000-0000BA410000}"/>
    <cellStyle name="Heading 3 12 15" xfId="16988" xr:uid="{00000000-0005-0000-0000-0000BB410000}"/>
    <cellStyle name="Heading 3 12 15 2" xfId="16989" xr:uid="{00000000-0005-0000-0000-0000BC410000}"/>
    <cellStyle name="Heading 3 12 16" xfId="16990" xr:uid="{00000000-0005-0000-0000-0000BD410000}"/>
    <cellStyle name="Heading 3 12 16 2" xfId="16991" xr:uid="{00000000-0005-0000-0000-0000BE410000}"/>
    <cellStyle name="Heading 3 12 17" xfId="16992" xr:uid="{00000000-0005-0000-0000-0000BF410000}"/>
    <cellStyle name="Heading 3 12 17 2" xfId="16993" xr:uid="{00000000-0005-0000-0000-0000C0410000}"/>
    <cellStyle name="Heading 3 12 18" xfId="16994" xr:uid="{00000000-0005-0000-0000-0000C1410000}"/>
    <cellStyle name="Heading 3 12 18 2" xfId="16995" xr:uid="{00000000-0005-0000-0000-0000C2410000}"/>
    <cellStyle name="Heading 3 12 19" xfId="16996" xr:uid="{00000000-0005-0000-0000-0000C3410000}"/>
    <cellStyle name="Heading 3 12 19 2" xfId="16997" xr:uid="{00000000-0005-0000-0000-0000C4410000}"/>
    <cellStyle name="Heading 3 12 2" xfId="16998" xr:uid="{00000000-0005-0000-0000-0000C5410000}"/>
    <cellStyle name="Heading 3 12 2 2" xfId="16999" xr:uid="{00000000-0005-0000-0000-0000C6410000}"/>
    <cellStyle name="Heading 3 12 20" xfId="17000" xr:uid="{00000000-0005-0000-0000-0000C7410000}"/>
    <cellStyle name="Heading 3 12 20 2" xfId="17001" xr:uid="{00000000-0005-0000-0000-0000C8410000}"/>
    <cellStyle name="Heading 3 12 21" xfId="17002" xr:uid="{00000000-0005-0000-0000-0000C9410000}"/>
    <cellStyle name="Heading 3 12 21 2" xfId="17003" xr:uid="{00000000-0005-0000-0000-0000CA410000}"/>
    <cellStyle name="Heading 3 12 22" xfId="17004" xr:uid="{00000000-0005-0000-0000-0000CB410000}"/>
    <cellStyle name="Heading 3 12 22 2" xfId="17005" xr:uid="{00000000-0005-0000-0000-0000CC410000}"/>
    <cellStyle name="Heading 3 12 23" xfId="17006" xr:uid="{00000000-0005-0000-0000-0000CD410000}"/>
    <cellStyle name="Heading 3 12 23 2" xfId="17007" xr:uid="{00000000-0005-0000-0000-0000CE410000}"/>
    <cellStyle name="Heading 3 12 24" xfId="17008" xr:uid="{00000000-0005-0000-0000-0000CF410000}"/>
    <cellStyle name="Heading 3 12 24 2" xfId="17009" xr:uid="{00000000-0005-0000-0000-0000D0410000}"/>
    <cellStyle name="Heading 3 12 25" xfId="17010" xr:uid="{00000000-0005-0000-0000-0000D1410000}"/>
    <cellStyle name="Heading 3 12 25 2" xfId="17011" xr:uid="{00000000-0005-0000-0000-0000D2410000}"/>
    <cellStyle name="Heading 3 12 26" xfId="17012" xr:uid="{00000000-0005-0000-0000-0000D3410000}"/>
    <cellStyle name="Heading 3 12 26 2" xfId="17013" xr:uid="{00000000-0005-0000-0000-0000D4410000}"/>
    <cellStyle name="Heading 3 12 27" xfId="17014" xr:uid="{00000000-0005-0000-0000-0000D5410000}"/>
    <cellStyle name="Heading 3 12 27 2" xfId="17015" xr:uid="{00000000-0005-0000-0000-0000D6410000}"/>
    <cellStyle name="Heading 3 12 28" xfId="17016" xr:uid="{00000000-0005-0000-0000-0000D7410000}"/>
    <cellStyle name="Heading 3 12 28 2" xfId="17017" xr:uid="{00000000-0005-0000-0000-0000D8410000}"/>
    <cellStyle name="Heading 3 12 29" xfId="17018" xr:uid="{00000000-0005-0000-0000-0000D9410000}"/>
    <cellStyle name="Heading 3 12 29 2" xfId="17019" xr:uid="{00000000-0005-0000-0000-0000DA410000}"/>
    <cellStyle name="Heading 3 12 3" xfId="17020" xr:uid="{00000000-0005-0000-0000-0000DB410000}"/>
    <cellStyle name="Heading 3 12 3 2" xfId="17021" xr:uid="{00000000-0005-0000-0000-0000DC410000}"/>
    <cellStyle name="Heading 3 12 30" xfId="17022" xr:uid="{00000000-0005-0000-0000-0000DD410000}"/>
    <cellStyle name="Heading 3 12 30 2" xfId="17023" xr:uid="{00000000-0005-0000-0000-0000DE410000}"/>
    <cellStyle name="Heading 3 12 31" xfId="17024" xr:uid="{00000000-0005-0000-0000-0000DF410000}"/>
    <cellStyle name="Heading 3 12 4" xfId="17025" xr:uid="{00000000-0005-0000-0000-0000E0410000}"/>
    <cellStyle name="Heading 3 12 4 2" xfId="17026" xr:uid="{00000000-0005-0000-0000-0000E1410000}"/>
    <cellStyle name="Heading 3 12 5" xfId="17027" xr:uid="{00000000-0005-0000-0000-0000E2410000}"/>
    <cellStyle name="Heading 3 12 5 2" xfId="17028" xr:uid="{00000000-0005-0000-0000-0000E3410000}"/>
    <cellStyle name="Heading 3 12 6" xfId="17029" xr:uid="{00000000-0005-0000-0000-0000E4410000}"/>
    <cellStyle name="Heading 3 12 6 2" xfId="17030" xr:uid="{00000000-0005-0000-0000-0000E5410000}"/>
    <cellStyle name="Heading 3 12 7" xfId="17031" xr:uid="{00000000-0005-0000-0000-0000E6410000}"/>
    <cellStyle name="Heading 3 12 7 2" xfId="17032" xr:uid="{00000000-0005-0000-0000-0000E7410000}"/>
    <cellStyle name="Heading 3 12 8" xfId="17033" xr:uid="{00000000-0005-0000-0000-0000E8410000}"/>
    <cellStyle name="Heading 3 12 8 2" xfId="17034" xr:uid="{00000000-0005-0000-0000-0000E9410000}"/>
    <cellStyle name="Heading 3 12 9" xfId="17035" xr:uid="{00000000-0005-0000-0000-0000EA410000}"/>
    <cellStyle name="Heading 3 12 9 2" xfId="17036" xr:uid="{00000000-0005-0000-0000-0000EB410000}"/>
    <cellStyle name="Heading 3 13" xfId="17037" xr:uid="{00000000-0005-0000-0000-0000EC410000}"/>
    <cellStyle name="Heading 3 13 2" xfId="17038" xr:uid="{00000000-0005-0000-0000-0000ED410000}"/>
    <cellStyle name="Heading 3 14" xfId="17039" xr:uid="{00000000-0005-0000-0000-0000EE410000}"/>
    <cellStyle name="Heading 3 14 2" xfId="17040" xr:uid="{00000000-0005-0000-0000-0000EF410000}"/>
    <cellStyle name="Heading 3 15" xfId="17041" xr:uid="{00000000-0005-0000-0000-0000F0410000}"/>
    <cellStyle name="Heading 3 15 2" xfId="17042" xr:uid="{00000000-0005-0000-0000-0000F1410000}"/>
    <cellStyle name="Heading 3 16" xfId="17043" xr:uid="{00000000-0005-0000-0000-0000F2410000}"/>
    <cellStyle name="Heading 3 16 2" xfId="17044" xr:uid="{00000000-0005-0000-0000-0000F3410000}"/>
    <cellStyle name="Heading 3 17" xfId="17045" xr:uid="{00000000-0005-0000-0000-0000F4410000}"/>
    <cellStyle name="Heading 3 18" xfId="17046" xr:uid="{00000000-0005-0000-0000-0000F5410000}"/>
    <cellStyle name="Heading 3 19" xfId="17047" xr:uid="{00000000-0005-0000-0000-0000F6410000}"/>
    <cellStyle name="Heading 3 2" xfId="17048" xr:uid="{00000000-0005-0000-0000-0000F7410000}"/>
    <cellStyle name="Heading 3 2 10" xfId="17049" xr:uid="{00000000-0005-0000-0000-0000F8410000}"/>
    <cellStyle name="Heading 3 2 10 2" xfId="17050" xr:uid="{00000000-0005-0000-0000-0000F9410000}"/>
    <cellStyle name="Heading 3 2 11" xfId="17051" xr:uid="{00000000-0005-0000-0000-0000FA410000}"/>
    <cellStyle name="Heading 3 2 11 2" xfId="17052" xr:uid="{00000000-0005-0000-0000-0000FB410000}"/>
    <cellStyle name="Heading 3 2 12" xfId="17053" xr:uid="{00000000-0005-0000-0000-0000FC410000}"/>
    <cellStyle name="Heading 3 2 13" xfId="17054" xr:uid="{00000000-0005-0000-0000-0000FD410000}"/>
    <cellStyle name="Heading 3 2 14" xfId="17055" xr:uid="{00000000-0005-0000-0000-0000FE410000}"/>
    <cellStyle name="Heading 3 2 15" xfId="17056" xr:uid="{00000000-0005-0000-0000-0000FF410000}"/>
    <cellStyle name="Heading 3 2 16" xfId="17057" xr:uid="{00000000-0005-0000-0000-000000420000}"/>
    <cellStyle name="Heading 3 2 17" xfId="17058" xr:uid="{00000000-0005-0000-0000-000001420000}"/>
    <cellStyle name="Heading 3 2 18" xfId="17059" xr:uid="{00000000-0005-0000-0000-000002420000}"/>
    <cellStyle name="Heading 3 2 19" xfId="17060" xr:uid="{00000000-0005-0000-0000-000003420000}"/>
    <cellStyle name="Heading 3 2 2" xfId="17061" xr:uid="{00000000-0005-0000-0000-000004420000}"/>
    <cellStyle name="Heading 3 2 2 2" xfId="17062" xr:uid="{00000000-0005-0000-0000-000005420000}"/>
    <cellStyle name="Heading 3 2 2 3" xfId="17063" xr:uid="{00000000-0005-0000-0000-000006420000}"/>
    <cellStyle name="Heading 3 2 20" xfId="17064" xr:uid="{00000000-0005-0000-0000-000007420000}"/>
    <cellStyle name="Heading 3 2 21" xfId="17065" xr:uid="{00000000-0005-0000-0000-000008420000}"/>
    <cellStyle name="Heading 3 2 22" xfId="17066" xr:uid="{00000000-0005-0000-0000-000009420000}"/>
    <cellStyle name="Heading 3 2 23" xfId="17067" xr:uid="{00000000-0005-0000-0000-00000A420000}"/>
    <cellStyle name="Heading 3 2 24" xfId="17068" xr:uid="{00000000-0005-0000-0000-00000B420000}"/>
    <cellStyle name="Heading 3 2 25" xfId="17069" xr:uid="{00000000-0005-0000-0000-00000C420000}"/>
    <cellStyle name="Heading 3 2 3" xfId="17070" xr:uid="{00000000-0005-0000-0000-00000D420000}"/>
    <cellStyle name="Heading 3 2 3 2" xfId="17071" xr:uid="{00000000-0005-0000-0000-00000E420000}"/>
    <cellStyle name="Heading 3 2 3 3" xfId="17072" xr:uid="{00000000-0005-0000-0000-00000F420000}"/>
    <cellStyle name="Heading 3 2 4" xfId="17073" xr:uid="{00000000-0005-0000-0000-000010420000}"/>
    <cellStyle name="Heading 3 2 4 2" xfId="17074" xr:uid="{00000000-0005-0000-0000-000011420000}"/>
    <cellStyle name="Heading 3 2 4 3" xfId="17075" xr:uid="{00000000-0005-0000-0000-000012420000}"/>
    <cellStyle name="Heading 3 2 5" xfId="17076" xr:uid="{00000000-0005-0000-0000-000013420000}"/>
    <cellStyle name="Heading 3 2 5 2" xfId="17077" xr:uid="{00000000-0005-0000-0000-000014420000}"/>
    <cellStyle name="Heading 3 2 5 3" xfId="17078" xr:uid="{00000000-0005-0000-0000-000015420000}"/>
    <cellStyle name="Heading 3 2 6" xfId="17079" xr:uid="{00000000-0005-0000-0000-000016420000}"/>
    <cellStyle name="Heading 3 2 6 2" xfId="17080" xr:uid="{00000000-0005-0000-0000-000017420000}"/>
    <cellStyle name="Heading 3 2 6 3" xfId="17081" xr:uid="{00000000-0005-0000-0000-000018420000}"/>
    <cellStyle name="Heading 3 2 7" xfId="17082" xr:uid="{00000000-0005-0000-0000-000019420000}"/>
    <cellStyle name="Heading 3 2 7 2" xfId="17083" xr:uid="{00000000-0005-0000-0000-00001A420000}"/>
    <cellStyle name="Heading 3 2 7 3" xfId="17084" xr:uid="{00000000-0005-0000-0000-00001B420000}"/>
    <cellStyle name="Heading 3 2 8" xfId="17085" xr:uid="{00000000-0005-0000-0000-00001C420000}"/>
    <cellStyle name="Heading 3 2 8 2" xfId="17086" xr:uid="{00000000-0005-0000-0000-00001D420000}"/>
    <cellStyle name="Heading 3 2 8 3" xfId="17087" xr:uid="{00000000-0005-0000-0000-00001E420000}"/>
    <cellStyle name="Heading 3 2 9" xfId="17088" xr:uid="{00000000-0005-0000-0000-00001F420000}"/>
    <cellStyle name="Heading 3 20" xfId="17089" xr:uid="{00000000-0005-0000-0000-000020420000}"/>
    <cellStyle name="Heading 3 21" xfId="17090" xr:uid="{00000000-0005-0000-0000-000021420000}"/>
    <cellStyle name="Heading 3 22" xfId="17091" xr:uid="{00000000-0005-0000-0000-000022420000}"/>
    <cellStyle name="Heading 3 23" xfId="17092" xr:uid="{00000000-0005-0000-0000-000023420000}"/>
    <cellStyle name="Heading 3 24" xfId="17093" xr:uid="{00000000-0005-0000-0000-000024420000}"/>
    <cellStyle name="Heading 3 25" xfId="17094" xr:uid="{00000000-0005-0000-0000-000025420000}"/>
    <cellStyle name="Heading 3 26" xfId="17095" xr:uid="{00000000-0005-0000-0000-000026420000}"/>
    <cellStyle name="Heading 3 27" xfId="17096" xr:uid="{00000000-0005-0000-0000-000027420000}"/>
    <cellStyle name="Heading 3 28" xfId="17097" xr:uid="{00000000-0005-0000-0000-000028420000}"/>
    <cellStyle name="Heading 3 29" xfId="17098" xr:uid="{00000000-0005-0000-0000-000029420000}"/>
    <cellStyle name="Heading 3 3" xfId="17099" xr:uid="{00000000-0005-0000-0000-00002A420000}"/>
    <cellStyle name="Heading 3 3 2" xfId="17100" xr:uid="{00000000-0005-0000-0000-00002B420000}"/>
    <cellStyle name="Heading 3 3 2 2" xfId="17101" xr:uid="{00000000-0005-0000-0000-00002C420000}"/>
    <cellStyle name="Heading 3 3 3" xfId="17102" xr:uid="{00000000-0005-0000-0000-00002D420000}"/>
    <cellStyle name="Heading 3 3 4" xfId="17103" xr:uid="{00000000-0005-0000-0000-00002E420000}"/>
    <cellStyle name="Heading 3 30" xfId="17104" xr:uid="{00000000-0005-0000-0000-00002F420000}"/>
    <cellStyle name="Heading 3 4" xfId="17105" xr:uid="{00000000-0005-0000-0000-000030420000}"/>
    <cellStyle name="Heading 3 4 2" xfId="17106" xr:uid="{00000000-0005-0000-0000-000031420000}"/>
    <cellStyle name="Heading 3 4 2 2" xfId="17107" xr:uid="{00000000-0005-0000-0000-000032420000}"/>
    <cellStyle name="Heading 3 4 3" xfId="17108" xr:uid="{00000000-0005-0000-0000-000033420000}"/>
    <cellStyle name="Heading 3 4 4" xfId="17109" xr:uid="{00000000-0005-0000-0000-000034420000}"/>
    <cellStyle name="Heading 3 5" xfId="17110" xr:uid="{00000000-0005-0000-0000-000035420000}"/>
    <cellStyle name="Heading 3 5 2" xfId="17111" xr:uid="{00000000-0005-0000-0000-000036420000}"/>
    <cellStyle name="Heading 3 5 2 2" xfId="17112" xr:uid="{00000000-0005-0000-0000-000037420000}"/>
    <cellStyle name="Heading 3 5 3" xfId="17113" xr:uid="{00000000-0005-0000-0000-000038420000}"/>
    <cellStyle name="Heading 3 5 4" xfId="17114" xr:uid="{00000000-0005-0000-0000-000039420000}"/>
    <cellStyle name="Heading 3 6" xfId="17115" xr:uid="{00000000-0005-0000-0000-00003A420000}"/>
    <cellStyle name="Heading 3 6 2" xfId="17116" xr:uid="{00000000-0005-0000-0000-00003B420000}"/>
    <cellStyle name="Heading 3 6 2 2" xfId="17117" xr:uid="{00000000-0005-0000-0000-00003C420000}"/>
    <cellStyle name="Heading 3 6 3" xfId="17118" xr:uid="{00000000-0005-0000-0000-00003D420000}"/>
    <cellStyle name="Heading 3 6 3 2" xfId="17119" xr:uid="{00000000-0005-0000-0000-00003E420000}"/>
    <cellStyle name="Heading 3 6 4" xfId="17120" xr:uid="{00000000-0005-0000-0000-00003F420000}"/>
    <cellStyle name="Heading 3 6 5" xfId="17121" xr:uid="{00000000-0005-0000-0000-000040420000}"/>
    <cellStyle name="Heading 3 6 6" xfId="17122" xr:uid="{00000000-0005-0000-0000-000041420000}"/>
    <cellStyle name="Heading 3 7" xfId="17123" xr:uid="{00000000-0005-0000-0000-000042420000}"/>
    <cellStyle name="Heading 3 7 10" xfId="17124" xr:uid="{00000000-0005-0000-0000-000043420000}"/>
    <cellStyle name="Heading 3 7 10 2" xfId="17125" xr:uid="{00000000-0005-0000-0000-000044420000}"/>
    <cellStyle name="Heading 3 7 11" xfId="17126" xr:uid="{00000000-0005-0000-0000-000045420000}"/>
    <cellStyle name="Heading 3 7 11 2" xfId="17127" xr:uid="{00000000-0005-0000-0000-000046420000}"/>
    <cellStyle name="Heading 3 7 12" xfId="17128" xr:uid="{00000000-0005-0000-0000-000047420000}"/>
    <cellStyle name="Heading 3 7 13" xfId="17129" xr:uid="{00000000-0005-0000-0000-000048420000}"/>
    <cellStyle name="Heading 3 7 2" xfId="17130" xr:uid="{00000000-0005-0000-0000-000049420000}"/>
    <cellStyle name="Heading 3 7 2 2" xfId="17131" xr:uid="{00000000-0005-0000-0000-00004A420000}"/>
    <cellStyle name="Heading 3 7 3" xfId="17132" xr:uid="{00000000-0005-0000-0000-00004B420000}"/>
    <cellStyle name="Heading 3 7 3 2" xfId="17133" xr:uid="{00000000-0005-0000-0000-00004C420000}"/>
    <cellStyle name="Heading 3 7 4" xfId="17134" xr:uid="{00000000-0005-0000-0000-00004D420000}"/>
    <cellStyle name="Heading 3 7 4 2" xfId="17135" xr:uid="{00000000-0005-0000-0000-00004E420000}"/>
    <cellStyle name="Heading 3 7 5" xfId="17136" xr:uid="{00000000-0005-0000-0000-00004F420000}"/>
    <cellStyle name="Heading 3 7 5 2" xfId="17137" xr:uid="{00000000-0005-0000-0000-000050420000}"/>
    <cellStyle name="Heading 3 7 6" xfId="17138" xr:uid="{00000000-0005-0000-0000-000051420000}"/>
    <cellStyle name="Heading 3 7 6 2" xfId="17139" xr:uid="{00000000-0005-0000-0000-000052420000}"/>
    <cellStyle name="Heading 3 7 7" xfId="17140" xr:uid="{00000000-0005-0000-0000-000053420000}"/>
    <cellStyle name="Heading 3 7 7 2" xfId="17141" xr:uid="{00000000-0005-0000-0000-000054420000}"/>
    <cellStyle name="Heading 3 7 8" xfId="17142" xr:uid="{00000000-0005-0000-0000-000055420000}"/>
    <cellStyle name="Heading 3 7 8 2" xfId="17143" xr:uid="{00000000-0005-0000-0000-000056420000}"/>
    <cellStyle name="Heading 3 7 9" xfId="17144" xr:uid="{00000000-0005-0000-0000-000057420000}"/>
    <cellStyle name="Heading 3 7 9 2" xfId="17145" xr:uid="{00000000-0005-0000-0000-000058420000}"/>
    <cellStyle name="Heading 3 8" xfId="17146" xr:uid="{00000000-0005-0000-0000-000059420000}"/>
    <cellStyle name="Heading 3 8 2" xfId="17147" xr:uid="{00000000-0005-0000-0000-00005A420000}"/>
    <cellStyle name="Heading 3 8 3" xfId="17148" xr:uid="{00000000-0005-0000-0000-00005B420000}"/>
    <cellStyle name="Heading 3 9" xfId="17149" xr:uid="{00000000-0005-0000-0000-00005C420000}"/>
    <cellStyle name="Heading 3 9 2" xfId="17150" xr:uid="{00000000-0005-0000-0000-00005D420000}"/>
    <cellStyle name="Heading 3 9 3" xfId="17151" xr:uid="{00000000-0005-0000-0000-00005E420000}"/>
    <cellStyle name="Heading 4 10" xfId="17152" xr:uid="{00000000-0005-0000-0000-00005F420000}"/>
    <cellStyle name="Heading 4 10 2" xfId="17153" xr:uid="{00000000-0005-0000-0000-000060420000}"/>
    <cellStyle name="Heading 4 10 3" xfId="17154" xr:uid="{00000000-0005-0000-0000-000061420000}"/>
    <cellStyle name="Heading 4 11" xfId="17155" xr:uid="{00000000-0005-0000-0000-000062420000}"/>
    <cellStyle name="Heading 4 11 2" xfId="17156" xr:uid="{00000000-0005-0000-0000-000063420000}"/>
    <cellStyle name="Heading 4 11 3" xfId="17157" xr:uid="{00000000-0005-0000-0000-000064420000}"/>
    <cellStyle name="Heading 4 12" xfId="17158" xr:uid="{00000000-0005-0000-0000-000065420000}"/>
    <cellStyle name="Heading 4 12 10" xfId="17159" xr:uid="{00000000-0005-0000-0000-000066420000}"/>
    <cellStyle name="Heading 4 12 10 2" xfId="17160" xr:uid="{00000000-0005-0000-0000-000067420000}"/>
    <cellStyle name="Heading 4 12 11" xfId="17161" xr:uid="{00000000-0005-0000-0000-000068420000}"/>
    <cellStyle name="Heading 4 12 11 2" xfId="17162" xr:uid="{00000000-0005-0000-0000-000069420000}"/>
    <cellStyle name="Heading 4 12 12" xfId="17163" xr:uid="{00000000-0005-0000-0000-00006A420000}"/>
    <cellStyle name="Heading 4 12 12 2" xfId="17164" xr:uid="{00000000-0005-0000-0000-00006B420000}"/>
    <cellStyle name="Heading 4 12 13" xfId="17165" xr:uid="{00000000-0005-0000-0000-00006C420000}"/>
    <cellStyle name="Heading 4 12 13 2" xfId="17166" xr:uid="{00000000-0005-0000-0000-00006D420000}"/>
    <cellStyle name="Heading 4 12 14" xfId="17167" xr:uid="{00000000-0005-0000-0000-00006E420000}"/>
    <cellStyle name="Heading 4 12 14 2" xfId="17168" xr:uid="{00000000-0005-0000-0000-00006F420000}"/>
    <cellStyle name="Heading 4 12 15" xfId="17169" xr:uid="{00000000-0005-0000-0000-000070420000}"/>
    <cellStyle name="Heading 4 12 15 2" xfId="17170" xr:uid="{00000000-0005-0000-0000-000071420000}"/>
    <cellStyle name="Heading 4 12 16" xfId="17171" xr:uid="{00000000-0005-0000-0000-000072420000}"/>
    <cellStyle name="Heading 4 12 16 2" xfId="17172" xr:uid="{00000000-0005-0000-0000-000073420000}"/>
    <cellStyle name="Heading 4 12 17" xfId="17173" xr:uid="{00000000-0005-0000-0000-000074420000}"/>
    <cellStyle name="Heading 4 12 17 2" xfId="17174" xr:uid="{00000000-0005-0000-0000-000075420000}"/>
    <cellStyle name="Heading 4 12 18" xfId="17175" xr:uid="{00000000-0005-0000-0000-000076420000}"/>
    <cellStyle name="Heading 4 12 18 2" xfId="17176" xr:uid="{00000000-0005-0000-0000-000077420000}"/>
    <cellStyle name="Heading 4 12 19" xfId="17177" xr:uid="{00000000-0005-0000-0000-000078420000}"/>
    <cellStyle name="Heading 4 12 19 2" xfId="17178" xr:uid="{00000000-0005-0000-0000-000079420000}"/>
    <cellStyle name="Heading 4 12 2" xfId="17179" xr:uid="{00000000-0005-0000-0000-00007A420000}"/>
    <cellStyle name="Heading 4 12 2 2" xfId="17180" xr:uid="{00000000-0005-0000-0000-00007B420000}"/>
    <cellStyle name="Heading 4 12 20" xfId="17181" xr:uid="{00000000-0005-0000-0000-00007C420000}"/>
    <cellStyle name="Heading 4 12 20 2" xfId="17182" xr:uid="{00000000-0005-0000-0000-00007D420000}"/>
    <cellStyle name="Heading 4 12 21" xfId="17183" xr:uid="{00000000-0005-0000-0000-00007E420000}"/>
    <cellStyle name="Heading 4 12 21 2" xfId="17184" xr:uid="{00000000-0005-0000-0000-00007F420000}"/>
    <cellStyle name="Heading 4 12 22" xfId="17185" xr:uid="{00000000-0005-0000-0000-000080420000}"/>
    <cellStyle name="Heading 4 12 22 2" xfId="17186" xr:uid="{00000000-0005-0000-0000-000081420000}"/>
    <cellStyle name="Heading 4 12 23" xfId="17187" xr:uid="{00000000-0005-0000-0000-000082420000}"/>
    <cellStyle name="Heading 4 12 23 2" xfId="17188" xr:uid="{00000000-0005-0000-0000-000083420000}"/>
    <cellStyle name="Heading 4 12 24" xfId="17189" xr:uid="{00000000-0005-0000-0000-000084420000}"/>
    <cellStyle name="Heading 4 12 24 2" xfId="17190" xr:uid="{00000000-0005-0000-0000-000085420000}"/>
    <cellStyle name="Heading 4 12 25" xfId="17191" xr:uid="{00000000-0005-0000-0000-000086420000}"/>
    <cellStyle name="Heading 4 12 25 2" xfId="17192" xr:uid="{00000000-0005-0000-0000-000087420000}"/>
    <cellStyle name="Heading 4 12 26" xfId="17193" xr:uid="{00000000-0005-0000-0000-000088420000}"/>
    <cellStyle name="Heading 4 12 26 2" xfId="17194" xr:uid="{00000000-0005-0000-0000-000089420000}"/>
    <cellStyle name="Heading 4 12 27" xfId="17195" xr:uid="{00000000-0005-0000-0000-00008A420000}"/>
    <cellStyle name="Heading 4 12 27 2" xfId="17196" xr:uid="{00000000-0005-0000-0000-00008B420000}"/>
    <cellStyle name="Heading 4 12 28" xfId="17197" xr:uid="{00000000-0005-0000-0000-00008C420000}"/>
    <cellStyle name="Heading 4 12 28 2" xfId="17198" xr:uid="{00000000-0005-0000-0000-00008D420000}"/>
    <cellStyle name="Heading 4 12 29" xfId="17199" xr:uid="{00000000-0005-0000-0000-00008E420000}"/>
    <cellStyle name="Heading 4 12 29 2" xfId="17200" xr:uid="{00000000-0005-0000-0000-00008F420000}"/>
    <cellStyle name="Heading 4 12 3" xfId="17201" xr:uid="{00000000-0005-0000-0000-000090420000}"/>
    <cellStyle name="Heading 4 12 3 2" xfId="17202" xr:uid="{00000000-0005-0000-0000-000091420000}"/>
    <cellStyle name="Heading 4 12 30" xfId="17203" xr:uid="{00000000-0005-0000-0000-000092420000}"/>
    <cellStyle name="Heading 4 12 30 2" xfId="17204" xr:uid="{00000000-0005-0000-0000-000093420000}"/>
    <cellStyle name="Heading 4 12 31" xfId="17205" xr:uid="{00000000-0005-0000-0000-000094420000}"/>
    <cellStyle name="Heading 4 12 4" xfId="17206" xr:uid="{00000000-0005-0000-0000-000095420000}"/>
    <cellStyle name="Heading 4 12 4 2" xfId="17207" xr:uid="{00000000-0005-0000-0000-000096420000}"/>
    <cellStyle name="Heading 4 12 5" xfId="17208" xr:uid="{00000000-0005-0000-0000-000097420000}"/>
    <cellStyle name="Heading 4 12 5 2" xfId="17209" xr:uid="{00000000-0005-0000-0000-000098420000}"/>
    <cellStyle name="Heading 4 12 6" xfId="17210" xr:uid="{00000000-0005-0000-0000-000099420000}"/>
    <cellStyle name="Heading 4 12 6 2" xfId="17211" xr:uid="{00000000-0005-0000-0000-00009A420000}"/>
    <cellStyle name="Heading 4 12 7" xfId="17212" xr:uid="{00000000-0005-0000-0000-00009B420000}"/>
    <cellStyle name="Heading 4 12 7 2" xfId="17213" xr:uid="{00000000-0005-0000-0000-00009C420000}"/>
    <cellStyle name="Heading 4 12 8" xfId="17214" xr:uid="{00000000-0005-0000-0000-00009D420000}"/>
    <cellStyle name="Heading 4 12 8 2" xfId="17215" xr:uid="{00000000-0005-0000-0000-00009E420000}"/>
    <cellStyle name="Heading 4 12 9" xfId="17216" xr:uid="{00000000-0005-0000-0000-00009F420000}"/>
    <cellStyle name="Heading 4 12 9 2" xfId="17217" xr:uid="{00000000-0005-0000-0000-0000A0420000}"/>
    <cellStyle name="Heading 4 13" xfId="17218" xr:uid="{00000000-0005-0000-0000-0000A1420000}"/>
    <cellStyle name="Heading 4 13 2" xfId="17219" xr:uid="{00000000-0005-0000-0000-0000A2420000}"/>
    <cellStyle name="Heading 4 14" xfId="17220" xr:uid="{00000000-0005-0000-0000-0000A3420000}"/>
    <cellStyle name="Heading 4 14 2" xfId="17221" xr:uid="{00000000-0005-0000-0000-0000A4420000}"/>
    <cellStyle name="Heading 4 15" xfId="17222" xr:uid="{00000000-0005-0000-0000-0000A5420000}"/>
    <cellStyle name="Heading 4 15 2" xfId="17223" xr:uid="{00000000-0005-0000-0000-0000A6420000}"/>
    <cellStyle name="Heading 4 16" xfId="17224" xr:uid="{00000000-0005-0000-0000-0000A7420000}"/>
    <cellStyle name="Heading 4 16 2" xfId="17225" xr:uid="{00000000-0005-0000-0000-0000A8420000}"/>
    <cellStyle name="Heading 4 17" xfId="17226" xr:uid="{00000000-0005-0000-0000-0000A9420000}"/>
    <cellStyle name="Heading 4 18" xfId="17227" xr:uid="{00000000-0005-0000-0000-0000AA420000}"/>
    <cellStyle name="Heading 4 19" xfId="17228" xr:uid="{00000000-0005-0000-0000-0000AB420000}"/>
    <cellStyle name="Heading 4 2" xfId="17229" xr:uid="{00000000-0005-0000-0000-0000AC420000}"/>
    <cellStyle name="Heading 4 2 10" xfId="17230" xr:uid="{00000000-0005-0000-0000-0000AD420000}"/>
    <cellStyle name="Heading 4 2 10 2" xfId="17231" xr:uid="{00000000-0005-0000-0000-0000AE420000}"/>
    <cellStyle name="Heading 4 2 11" xfId="17232" xr:uid="{00000000-0005-0000-0000-0000AF420000}"/>
    <cellStyle name="Heading 4 2 11 2" xfId="17233" xr:uid="{00000000-0005-0000-0000-0000B0420000}"/>
    <cellStyle name="Heading 4 2 12" xfId="17234" xr:uid="{00000000-0005-0000-0000-0000B1420000}"/>
    <cellStyle name="Heading 4 2 13" xfId="17235" xr:uid="{00000000-0005-0000-0000-0000B2420000}"/>
    <cellStyle name="Heading 4 2 14" xfId="17236" xr:uid="{00000000-0005-0000-0000-0000B3420000}"/>
    <cellStyle name="Heading 4 2 15" xfId="17237" xr:uid="{00000000-0005-0000-0000-0000B4420000}"/>
    <cellStyle name="Heading 4 2 16" xfId="17238" xr:uid="{00000000-0005-0000-0000-0000B5420000}"/>
    <cellStyle name="Heading 4 2 17" xfId="17239" xr:uid="{00000000-0005-0000-0000-0000B6420000}"/>
    <cellStyle name="Heading 4 2 18" xfId="17240" xr:uid="{00000000-0005-0000-0000-0000B7420000}"/>
    <cellStyle name="Heading 4 2 19" xfId="17241" xr:uid="{00000000-0005-0000-0000-0000B8420000}"/>
    <cellStyle name="Heading 4 2 2" xfId="17242" xr:uid="{00000000-0005-0000-0000-0000B9420000}"/>
    <cellStyle name="Heading 4 2 2 2" xfId="17243" xr:uid="{00000000-0005-0000-0000-0000BA420000}"/>
    <cellStyle name="Heading 4 2 2 3" xfId="17244" xr:uid="{00000000-0005-0000-0000-0000BB420000}"/>
    <cellStyle name="Heading 4 2 20" xfId="17245" xr:uid="{00000000-0005-0000-0000-0000BC420000}"/>
    <cellStyle name="Heading 4 2 21" xfId="17246" xr:uid="{00000000-0005-0000-0000-0000BD420000}"/>
    <cellStyle name="Heading 4 2 22" xfId="17247" xr:uid="{00000000-0005-0000-0000-0000BE420000}"/>
    <cellStyle name="Heading 4 2 23" xfId="17248" xr:uid="{00000000-0005-0000-0000-0000BF420000}"/>
    <cellStyle name="Heading 4 2 24" xfId="17249" xr:uid="{00000000-0005-0000-0000-0000C0420000}"/>
    <cellStyle name="Heading 4 2 3" xfId="17250" xr:uid="{00000000-0005-0000-0000-0000C1420000}"/>
    <cellStyle name="Heading 4 2 3 2" xfId="17251" xr:uid="{00000000-0005-0000-0000-0000C2420000}"/>
    <cellStyle name="Heading 4 2 3 3" xfId="17252" xr:uid="{00000000-0005-0000-0000-0000C3420000}"/>
    <cellStyle name="Heading 4 2 4" xfId="17253" xr:uid="{00000000-0005-0000-0000-0000C4420000}"/>
    <cellStyle name="Heading 4 2 4 2" xfId="17254" xr:uid="{00000000-0005-0000-0000-0000C5420000}"/>
    <cellStyle name="Heading 4 2 4 3" xfId="17255" xr:uid="{00000000-0005-0000-0000-0000C6420000}"/>
    <cellStyle name="Heading 4 2 5" xfId="17256" xr:uid="{00000000-0005-0000-0000-0000C7420000}"/>
    <cellStyle name="Heading 4 2 5 2" xfId="17257" xr:uid="{00000000-0005-0000-0000-0000C8420000}"/>
    <cellStyle name="Heading 4 2 5 3" xfId="17258" xr:uid="{00000000-0005-0000-0000-0000C9420000}"/>
    <cellStyle name="Heading 4 2 6" xfId="17259" xr:uid="{00000000-0005-0000-0000-0000CA420000}"/>
    <cellStyle name="Heading 4 2 6 2" xfId="17260" xr:uid="{00000000-0005-0000-0000-0000CB420000}"/>
    <cellStyle name="Heading 4 2 6 3" xfId="17261" xr:uid="{00000000-0005-0000-0000-0000CC420000}"/>
    <cellStyle name="Heading 4 2 7" xfId="17262" xr:uid="{00000000-0005-0000-0000-0000CD420000}"/>
    <cellStyle name="Heading 4 2 7 2" xfId="17263" xr:uid="{00000000-0005-0000-0000-0000CE420000}"/>
    <cellStyle name="Heading 4 2 7 3" xfId="17264" xr:uid="{00000000-0005-0000-0000-0000CF420000}"/>
    <cellStyle name="Heading 4 2 8" xfId="17265" xr:uid="{00000000-0005-0000-0000-0000D0420000}"/>
    <cellStyle name="Heading 4 2 8 2" xfId="17266" xr:uid="{00000000-0005-0000-0000-0000D1420000}"/>
    <cellStyle name="Heading 4 2 8 3" xfId="17267" xr:uid="{00000000-0005-0000-0000-0000D2420000}"/>
    <cellStyle name="Heading 4 2 9" xfId="17268" xr:uid="{00000000-0005-0000-0000-0000D3420000}"/>
    <cellStyle name="Heading 4 20" xfId="17269" xr:uid="{00000000-0005-0000-0000-0000D4420000}"/>
    <cellStyle name="Heading 4 21" xfId="17270" xr:uid="{00000000-0005-0000-0000-0000D5420000}"/>
    <cellStyle name="Heading 4 22" xfId="17271" xr:uid="{00000000-0005-0000-0000-0000D6420000}"/>
    <cellStyle name="Heading 4 23" xfId="17272" xr:uid="{00000000-0005-0000-0000-0000D7420000}"/>
    <cellStyle name="Heading 4 24" xfId="17273" xr:uid="{00000000-0005-0000-0000-0000D8420000}"/>
    <cellStyle name="Heading 4 25" xfId="17274" xr:uid="{00000000-0005-0000-0000-0000D9420000}"/>
    <cellStyle name="Heading 4 26" xfId="17275" xr:uid="{00000000-0005-0000-0000-0000DA420000}"/>
    <cellStyle name="Heading 4 27" xfId="17276" xr:uid="{00000000-0005-0000-0000-0000DB420000}"/>
    <cellStyle name="Heading 4 28" xfId="17277" xr:uid="{00000000-0005-0000-0000-0000DC420000}"/>
    <cellStyle name="Heading 4 29" xfId="17278" xr:uid="{00000000-0005-0000-0000-0000DD420000}"/>
    <cellStyle name="Heading 4 3" xfId="17279" xr:uid="{00000000-0005-0000-0000-0000DE420000}"/>
    <cellStyle name="Heading 4 3 2" xfId="17280" xr:uid="{00000000-0005-0000-0000-0000DF420000}"/>
    <cellStyle name="Heading 4 3 2 2" xfId="17281" xr:uid="{00000000-0005-0000-0000-0000E0420000}"/>
    <cellStyle name="Heading 4 3 3" xfId="17282" xr:uid="{00000000-0005-0000-0000-0000E1420000}"/>
    <cellStyle name="Heading 4 3 4" xfId="17283" xr:uid="{00000000-0005-0000-0000-0000E2420000}"/>
    <cellStyle name="Heading 4 30" xfId="17284" xr:uid="{00000000-0005-0000-0000-0000E3420000}"/>
    <cellStyle name="Heading 4 4" xfId="17285" xr:uid="{00000000-0005-0000-0000-0000E4420000}"/>
    <cellStyle name="Heading 4 4 2" xfId="17286" xr:uid="{00000000-0005-0000-0000-0000E5420000}"/>
    <cellStyle name="Heading 4 4 2 2" xfId="17287" xr:uid="{00000000-0005-0000-0000-0000E6420000}"/>
    <cellStyle name="Heading 4 4 3" xfId="17288" xr:uid="{00000000-0005-0000-0000-0000E7420000}"/>
    <cellStyle name="Heading 4 4 4" xfId="17289" xr:uid="{00000000-0005-0000-0000-0000E8420000}"/>
    <cellStyle name="Heading 4 5" xfId="17290" xr:uid="{00000000-0005-0000-0000-0000E9420000}"/>
    <cellStyle name="Heading 4 5 2" xfId="17291" xr:uid="{00000000-0005-0000-0000-0000EA420000}"/>
    <cellStyle name="Heading 4 5 2 2" xfId="17292" xr:uid="{00000000-0005-0000-0000-0000EB420000}"/>
    <cellStyle name="Heading 4 5 3" xfId="17293" xr:uid="{00000000-0005-0000-0000-0000EC420000}"/>
    <cellStyle name="Heading 4 5 4" xfId="17294" xr:uid="{00000000-0005-0000-0000-0000ED420000}"/>
    <cellStyle name="Heading 4 6" xfId="17295" xr:uid="{00000000-0005-0000-0000-0000EE420000}"/>
    <cellStyle name="Heading 4 6 2" xfId="17296" xr:uid="{00000000-0005-0000-0000-0000EF420000}"/>
    <cellStyle name="Heading 4 6 2 2" xfId="17297" xr:uid="{00000000-0005-0000-0000-0000F0420000}"/>
    <cellStyle name="Heading 4 6 3" xfId="17298" xr:uid="{00000000-0005-0000-0000-0000F1420000}"/>
    <cellStyle name="Heading 4 6 3 2" xfId="17299" xr:uid="{00000000-0005-0000-0000-0000F2420000}"/>
    <cellStyle name="Heading 4 6 4" xfId="17300" xr:uid="{00000000-0005-0000-0000-0000F3420000}"/>
    <cellStyle name="Heading 4 6 5" xfId="17301" xr:uid="{00000000-0005-0000-0000-0000F4420000}"/>
    <cellStyle name="Heading 4 6 6" xfId="17302" xr:uid="{00000000-0005-0000-0000-0000F5420000}"/>
    <cellStyle name="Heading 4 7" xfId="17303" xr:uid="{00000000-0005-0000-0000-0000F6420000}"/>
    <cellStyle name="Heading 4 7 10" xfId="17304" xr:uid="{00000000-0005-0000-0000-0000F7420000}"/>
    <cellStyle name="Heading 4 7 10 2" xfId="17305" xr:uid="{00000000-0005-0000-0000-0000F8420000}"/>
    <cellStyle name="Heading 4 7 11" xfId="17306" xr:uid="{00000000-0005-0000-0000-0000F9420000}"/>
    <cellStyle name="Heading 4 7 11 2" xfId="17307" xr:uid="{00000000-0005-0000-0000-0000FA420000}"/>
    <cellStyle name="Heading 4 7 12" xfId="17308" xr:uid="{00000000-0005-0000-0000-0000FB420000}"/>
    <cellStyle name="Heading 4 7 13" xfId="17309" xr:uid="{00000000-0005-0000-0000-0000FC420000}"/>
    <cellStyle name="Heading 4 7 2" xfId="17310" xr:uid="{00000000-0005-0000-0000-0000FD420000}"/>
    <cellStyle name="Heading 4 7 2 2" xfId="17311" xr:uid="{00000000-0005-0000-0000-0000FE420000}"/>
    <cellStyle name="Heading 4 7 3" xfId="17312" xr:uid="{00000000-0005-0000-0000-0000FF420000}"/>
    <cellStyle name="Heading 4 7 3 2" xfId="17313" xr:uid="{00000000-0005-0000-0000-000000430000}"/>
    <cellStyle name="Heading 4 7 4" xfId="17314" xr:uid="{00000000-0005-0000-0000-000001430000}"/>
    <cellStyle name="Heading 4 7 4 2" xfId="17315" xr:uid="{00000000-0005-0000-0000-000002430000}"/>
    <cellStyle name="Heading 4 7 5" xfId="17316" xr:uid="{00000000-0005-0000-0000-000003430000}"/>
    <cellStyle name="Heading 4 7 5 2" xfId="17317" xr:uid="{00000000-0005-0000-0000-000004430000}"/>
    <cellStyle name="Heading 4 7 6" xfId="17318" xr:uid="{00000000-0005-0000-0000-000005430000}"/>
    <cellStyle name="Heading 4 7 6 2" xfId="17319" xr:uid="{00000000-0005-0000-0000-000006430000}"/>
    <cellStyle name="Heading 4 7 7" xfId="17320" xr:uid="{00000000-0005-0000-0000-000007430000}"/>
    <cellStyle name="Heading 4 7 7 2" xfId="17321" xr:uid="{00000000-0005-0000-0000-000008430000}"/>
    <cellStyle name="Heading 4 7 8" xfId="17322" xr:uid="{00000000-0005-0000-0000-000009430000}"/>
    <cellStyle name="Heading 4 7 8 2" xfId="17323" xr:uid="{00000000-0005-0000-0000-00000A430000}"/>
    <cellStyle name="Heading 4 7 9" xfId="17324" xr:uid="{00000000-0005-0000-0000-00000B430000}"/>
    <cellStyle name="Heading 4 7 9 2" xfId="17325" xr:uid="{00000000-0005-0000-0000-00000C430000}"/>
    <cellStyle name="Heading 4 8" xfId="17326" xr:uid="{00000000-0005-0000-0000-00000D430000}"/>
    <cellStyle name="Heading 4 8 2" xfId="17327" xr:uid="{00000000-0005-0000-0000-00000E430000}"/>
    <cellStyle name="Heading 4 8 3" xfId="17328" xr:uid="{00000000-0005-0000-0000-00000F430000}"/>
    <cellStyle name="Heading 4 9" xfId="17329" xr:uid="{00000000-0005-0000-0000-000010430000}"/>
    <cellStyle name="Heading 4 9 2" xfId="17330" xr:uid="{00000000-0005-0000-0000-000011430000}"/>
    <cellStyle name="Heading 4 9 3" xfId="17331" xr:uid="{00000000-0005-0000-0000-000012430000}"/>
    <cellStyle name="Hyperlink" xfId="55633" builtinId="8"/>
    <cellStyle name="Hyperlink 2" xfId="8" xr:uid="{00000000-0005-0000-0000-000013430000}"/>
    <cellStyle name="Hyperlink 2 2" xfId="18" xr:uid="{00000000-0005-0000-0000-000014430000}"/>
    <cellStyle name="Hyperlink 2 3" xfId="63" xr:uid="{00000000-0005-0000-0000-000015430000}"/>
    <cellStyle name="Hyperlink 2 4" xfId="55637" xr:uid="{C2D26FFD-F272-48A0-9E3C-D2233B7B2457}"/>
    <cellStyle name="Hyperlink 3" xfId="19" xr:uid="{00000000-0005-0000-0000-000016430000}"/>
    <cellStyle name="Hyperlink 4" xfId="229" xr:uid="{00000000-0005-0000-0000-000017430000}"/>
    <cellStyle name="Hyperlink 5" xfId="55542" xr:uid="{00000000-0005-0000-0000-000018430000}"/>
    <cellStyle name="Hyperlink 6" xfId="7" xr:uid="{00000000-0005-0000-0000-000019430000}"/>
    <cellStyle name="Input" xfId="1" builtinId="20"/>
    <cellStyle name="Input 10" xfId="17332" xr:uid="{00000000-0005-0000-0000-00001B430000}"/>
    <cellStyle name="Input 10 10" xfId="17333" xr:uid="{00000000-0005-0000-0000-00001C430000}"/>
    <cellStyle name="Input 10 10 2" xfId="17334" xr:uid="{00000000-0005-0000-0000-00001D430000}"/>
    <cellStyle name="Input 10 10 2 2" xfId="17335" xr:uid="{00000000-0005-0000-0000-00001E430000}"/>
    <cellStyle name="Input 10 10 2 3" xfId="17336" xr:uid="{00000000-0005-0000-0000-00001F430000}"/>
    <cellStyle name="Input 10 10 3" xfId="17337" xr:uid="{00000000-0005-0000-0000-000020430000}"/>
    <cellStyle name="Input 10 10 4" xfId="17338" xr:uid="{00000000-0005-0000-0000-000021430000}"/>
    <cellStyle name="Input 10 10 5" xfId="17339" xr:uid="{00000000-0005-0000-0000-000022430000}"/>
    <cellStyle name="Input 10 11" xfId="17340" xr:uid="{00000000-0005-0000-0000-000023430000}"/>
    <cellStyle name="Input 10 11 2" xfId="17341" xr:uid="{00000000-0005-0000-0000-000024430000}"/>
    <cellStyle name="Input 10 11 2 2" xfId="17342" xr:uid="{00000000-0005-0000-0000-000025430000}"/>
    <cellStyle name="Input 10 11 2 3" xfId="17343" xr:uid="{00000000-0005-0000-0000-000026430000}"/>
    <cellStyle name="Input 10 11 3" xfId="17344" xr:uid="{00000000-0005-0000-0000-000027430000}"/>
    <cellStyle name="Input 10 11 4" xfId="17345" xr:uid="{00000000-0005-0000-0000-000028430000}"/>
    <cellStyle name="Input 10 11 5" xfId="17346" xr:uid="{00000000-0005-0000-0000-000029430000}"/>
    <cellStyle name="Input 10 12" xfId="17347" xr:uid="{00000000-0005-0000-0000-00002A430000}"/>
    <cellStyle name="Input 10 12 2" xfId="17348" xr:uid="{00000000-0005-0000-0000-00002B430000}"/>
    <cellStyle name="Input 10 12 2 2" xfId="17349" xr:uid="{00000000-0005-0000-0000-00002C430000}"/>
    <cellStyle name="Input 10 12 2 3" xfId="17350" xr:uid="{00000000-0005-0000-0000-00002D430000}"/>
    <cellStyle name="Input 10 12 3" xfId="17351" xr:uid="{00000000-0005-0000-0000-00002E430000}"/>
    <cellStyle name="Input 10 12 4" xfId="17352" xr:uid="{00000000-0005-0000-0000-00002F430000}"/>
    <cellStyle name="Input 10 12 5" xfId="17353" xr:uid="{00000000-0005-0000-0000-000030430000}"/>
    <cellStyle name="Input 10 13" xfId="17354" xr:uid="{00000000-0005-0000-0000-000031430000}"/>
    <cellStyle name="Input 10 13 2" xfId="17355" xr:uid="{00000000-0005-0000-0000-000032430000}"/>
    <cellStyle name="Input 10 13 2 2" xfId="17356" xr:uid="{00000000-0005-0000-0000-000033430000}"/>
    <cellStyle name="Input 10 13 2 3" xfId="17357" xr:uid="{00000000-0005-0000-0000-000034430000}"/>
    <cellStyle name="Input 10 13 3" xfId="17358" xr:uid="{00000000-0005-0000-0000-000035430000}"/>
    <cellStyle name="Input 10 13 4" xfId="17359" xr:uid="{00000000-0005-0000-0000-000036430000}"/>
    <cellStyle name="Input 10 13 5" xfId="17360" xr:uid="{00000000-0005-0000-0000-000037430000}"/>
    <cellStyle name="Input 10 14" xfId="17361" xr:uid="{00000000-0005-0000-0000-000038430000}"/>
    <cellStyle name="Input 10 14 2" xfId="17362" xr:uid="{00000000-0005-0000-0000-000039430000}"/>
    <cellStyle name="Input 10 14 2 2" xfId="17363" xr:uid="{00000000-0005-0000-0000-00003A430000}"/>
    <cellStyle name="Input 10 14 2 3" xfId="17364" xr:uid="{00000000-0005-0000-0000-00003B430000}"/>
    <cellStyle name="Input 10 14 3" xfId="17365" xr:uid="{00000000-0005-0000-0000-00003C430000}"/>
    <cellStyle name="Input 10 14 4" xfId="17366" xr:uid="{00000000-0005-0000-0000-00003D430000}"/>
    <cellStyle name="Input 10 14 5" xfId="17367" xr:uid="{00000000-0005-0000-0000-00003E430000}"/>
    <cellStyle name="Input 10 15" xfId="17368" xr:uid="{00000000-0005-0000-0000-00003F430000}"/>
    <cellStyle name="Input 10 15 2" xfId="17369" xr:uid="{00000000-0005-0000-0000-000040430000}"/>
    <cellStyle name="Input 10 15 2 2" xfId="17370" xr:uid="{00000000-0005-0000-0000-000041430000}"/>
    <cellStyle name="Input 10 15 2 3" xfId="17371" xr:uid="{00000000-0005-0000-0000-000042430000}"/>
    <cellStyle name="Input 10 15 3" xfId="17372" xr:uid="{00000000-0005-0000-0000-000043430000}"/>
    <cellStyle name="Input 10 15 4" xfId="17373" xr:uid="{00000000-0005-0000-0000-000044430000}"/>
    <cellStyle name="Input 10 15 5" xfId="17374" xr:uid="{00000000-0005-0000-0000-000045430000}"/>
    <cellStyle name="Input 10 16" xfId="17375" xr:uid="{00000000-0005-0000-0000-000046430000}"/>
    <cellStyle name="Input 10 16 2" xfId="17376" xr:uid="{00000000-0005-0000-0000-000047430000}"/>
    <cellStyle name="Input 10 16 2 2" xfId="17377" xr:uid="{00000000-0005-0000-0000-000048430000}"/>
    <cellStyle name="Input 10 16 2 3" xfId="17378" xr:uid="{00000000-0005-0000-0000-000049430000}"/>
    <cellStyle name="Input 10 16 3" xfId="17379" xr:uid="{00000000-0005-0000-0000-00004A430000}"/>
    <cellStyle name="Input 10 16 4" xfId="17380" xr:uid="{00000000-0005-0000-0000-00004B430000}"/>
    <cellStyle name="Input 10 16 5" xfId="17381" xr:uid="{00000000-0005-0000-0000-00004C430000}"/>
    <cellStyle name="Input 10 17" xfId="17382" xr:uid="{00000000-0005-0000-0000-00004D430000}"/>
    <cellStyle name="Input 10 17 2" xfId="17383" xr:uid="{00000000-0005-0000-0000-00004E430000}"/>
    <cellStyle name="Input 10 17 2 2" xfId="17384" xr:uid="{00000000-0005-0000-0000-00004F430000}"/>
    <cellStyle name="Input 10 17 2 3" xfId="17385" xr:uid="{00000000-0005-0000-0000-000050430000}"/>
    <cellStyle name="Input 10 17 3" xfId="17386" xr:uid="{00000000-0005-0000-0000-000051430000}"/>
    <cellStyle name="Input 10 17 4" xfId="17387" xr:uid="{00000000-0005-0000-0000-000052430000}"/>
    <cellStyle name="Input 10 17 5" xfId="17388" xr:uid="{00000000-0005-0000-0000-000053430000}"/>
    <cellStyle name="Input 10 18" xfId="17389" xr:uid="{00000000-0005-0000-0000-000054430000}"/>
    <cellStyle name="Input 10 18 2" xfId="17390" xr:uid="{00000000-0005-0000-0000-000055430000}"/>
    <cellStyle name="Input 10 18 2 2" xfId="17391" xr:uid="{00000000-0005-0000-0000-000056430000}"/>
    <cellStyle name="Input 10 18 2 3" xfId="17392" xr:uid="{00000000-0005-0000-0000-000057430000}"/>
    <cellStyle name="Input 10 18 3" xfId="17393" xr:uid="{00000000-0005-0000-0000-000058430000}"/>
    <cellStyle name="Input 10 18 4" xfId="17394" xr:uid="{00000000-0005-0000-0000-000059430000}"/>
    <cellStyle name="Input 10 18 5" xfId="17395" xr:uid="{00000000-0005-0000-0000-00005A430000}"/>
    <cellStyle name="Input 10 19" xfId="17396" xr:uid="{00000000-0005-0000-0000-00005B430000}"/>
    <cellStyle name="Input 10 19 2" xfId="17397" xr:uid="{00000000-0005-0000-0000-00005C430000}"/>
    <cellStyle name="Input 10 19 2 2" xfId="17398" xr:uid="{00000000-0005-0000-0000-00005D430000}"/>
    <cellStyle name="Input 10 19 2 3" xfId="17399" xr:uid="{00000000-0005-0000-0000-00005E430000}"/>
    <cellStyle name="Input 10 19 3" xfId="17400" xr:uid="{00000000-0005-0000-0000-00005F430000}"/>
    <cellStyle name="Input 10 19 4" xfId="17401" xr:uid="{00000000-0005-0000-0000-000060430000}"/>
    <cellStyle name="Input 10 19 5" xfId="17402" xr:uid="{00000000-0005-0000-0000-000061430000}"/>
    <cellStyle name="Input 10 2" xfId="17403" xr:uid="{00000000-0005-0000-0000-000062430000}"/>
    <cellStyle name="Input 10 2 2" xfId="17404" xr:uid="{00000000-0005-0000-0000-000063430000}"/>
    <cellStyle name="Input 10 2 2 2" xfId="17405" xr:uid="{00000000-0005-0000-0000-000064430000}"/>
    <cellStyle name="Input 10 2 2 3" xfId="17406" xr:uid="{00000000-0005-0000-0000-000065430000}"/>
    <cellStyle name="Input 10 2 3" xfId="17407" xr:uid="{00000000-0005-0000-0000-000066430000}"/>
    <cellStyle name="Input 10 2 4" xfId="17408" xr:uid="{00000000-0005-0000-0000-000067430000}"/>
    <cellStyle name="Input 10 2 5" xfId="17409" xr:uid="{00000000-0005-0000-0000-000068430000}"/>
    <cellStyle name="Input 10 20" xfId="17410" xr:uid="{00000000-0005-0000-0000-000069430000}"/>
    <cellStyle name="Input 10 20 2" xfId="17411" xr:uid="{00000000-0005-0000-0000-00006A430000}"/>
    <cellStyle name="Input 10 20 2 2" xfId="17412" xr:uid="{00000000-0005-0000-0000-00006B430000}"/>
    <cellStyle name="Input 10 20 2 3" xfId="17413" xr:uid="{00000000-0005-0000-0000-00006C430000}"/>
    <cellStyle name="Input 10 20 3" xfId="17414" xr:uid="{00000000-0005-0000-0000-00006D430000}"/>
    <cellStyle name="Input 10 20 4" xfId="17415" xr:uid="{00000000-0005-0000-0000-00006E430000}"/>
    <cellStyle name="Input 10 20 5" xfId="17416" xr:uid="{00000000-0005-0000-0000-00006F430000}"/>
    <cellStyle name="Input 10 21" xfId="17417" xr:uid="{00000000-0005-0000-0000-000070430000}"/>
    <cellStyle name="Input 10 22" xfId="17418" xr:uid="{00000000-0005-0000-0000-000071430000}"/>
    <cellStyle name="Input 10 23" xfId="17419" xr:uid="{00000000-0005-0000-0000-000072430000}"/>
    <cellStyle name="Input 10 3" xfId="17420" xr:uid="{00000000-0005-0000-0000-000073430000}"/>
    <cellStyle name="Input 10 3 2" xfId="17421" xr:uid="{00000000-0005-0000-0000-000074430000}"/>
    <cellStyle name="Input 10 3 2 2" xfId="17422" xr:uid="{00000000-0005-0000-0000-000075430000}"/>
    <cellStyle name="Input 10 3 2 3" xfId="17423" xr:uid="{00000000-0005-0000-0000-000076430000}"/>
    <cellStyle name="Input 10 3 3" xfId="17424" xr:uid="{00000000-0005-0000-0000-000077430000}"/>
    <cellStyle name="Input 10 3 4" xfId="17425" xr:uid="{00000000-0005-0000-0000-000078430000}"/>
    <cellStyle name="Input 10 3 5" xfId="17426" xr:uid="{00000000-0005-0000-0000-000079430000}"/>
    <cellStyle name="Input 10 4" xfId="17427" xr:uid="{00000000-0005-0000-0000-00007A430000}"/>
    <cellStyle name="Input 10 4 2" xfId="17428" xr:uid="{00000000-0005-0000-0000-00007B430000}"/>
    <cellStyle name="Input 10 4 2 2" xfId="17429" xr:uid="{00000000-0005-0000-0000-00007C430000}"/>
    <cellStyle name="Input 10 4 2 3" xfId="17430" xr:uid="{00000000-0005-0000-0000-00007D430000}"/>
    <cellStyle name="Input 10 4 3" xfId="17431" xr:uid="{00000000-0005-0000-0000-00007E430000}"/>
    <cellStyle name="Input 10 4 4" xfId="17432" xr:uid="{00000000-0005-0000-0000-00007F430000}"/>
    <cellStyle name="Input 10 4 5" xfId="17433" xr:uid="{00000000-0005-0000-0000-000080430000}"/>
    <cellStyle name="Input 10 5" xfId="17434" xr:uid="{00000000-0005-0000-0000-000081430000}"/>
    <cellStyle name="Input 10 5 2" xfId="17435" xr:uid="{00000000-0005-0000-0000-000082430000}"/>
    <cellStyle name="Input 10 5 2 2" xfId="17436" xr:uid="{00000000-0005-0000-0000-000083430000}"/>
    <cellStyle name="Input 10 5 2 3" xfId="17437" xr:uid="{00000000-0005-0000-0000-000084430000}"/>
    <cellStyle name="Input 10 5 3" xfId="17438" xr:uid="{00000000-0005-0000-0000-000085430000}"/>
    <cellStyle name="Input 10 5 4" xfId="17439" xr:uid="{00000000-0005-0000-0000-000086430000}"/>
    <cellStyle name="Input 10 5 5" xfId="17440" xr:uid="{00000000-0005-0000-0000-000087430000}"/>
    <cellStyle name="Input 10 6" xfId="17441" xr:uid="{00000000-0005-0000-0000-000088430000}"/>
    <cellStyle name="Input 10 6 2" xfId="17442" xr:uid="{00000000-0005-0000-0000-000089430000}"/>
    <cellStyle name="Input 10 6 2 2" xfId="17443" xr:uid="{00000000-0005-0000-0000-00008A430000}"/>
    <cellStyle name="Input 10 6 2 3" xfId="17444" xr:uid="{00000000-0005-0000-0000-00008B430000}"/>
    <cellStyle name="Input 10 6 3" xfId="17445" xr:uid="{00000000-0005-0000-0000-00008C430000}"/>
    <cellStyle name="Input 10 6 4" xfId="17446" xr:uid="{00000000-0005-0000-0000-00008D430000}"/>
    <cellStyle name="Input 10 6 5" xfId="17447" xr:uid="{00000000-0005-0000-0000-00008E430000}"/>
    <cellStyle name="Input 10 7" xfId="17448" xr:uid="{00000000-0005-0000-0000-00008F430000}"/>
    <cellStyle name="Input 10 7 2" xfId="17449" xr:uid="{00000000-0005-0000-0000-000090430000}"/>
    <cellStyle name="Input 10 7 2 2" xfId="17450" xr:uid="{00000000-0005-0000-0000-000091430000}"/>
    <cellStyle name="Input 10 7 2 3" xfId="17451" xr:uid="{00000000-0005-0000-0000-000092430000}"/>
    <cellStyle name="Input 10 7 3" xfId="17452" xr:uid="{00000000-0005-0000-0000-000093430000}"/>
    <cellStyle name="Input 10 7 4" xfId="17453" xr:uid="{00000000-0005-0000-0000-000094430000}"/>
    <cellStyle name="Input 10 7 5" xfId="17454" xr:uid="{00000000-0005-0000-0000-000095430000}"/>
    <cellStyle name="Input 10 8" xfId="17455" xr:uid="{00000000-0005-0000-0000-000096430000}"/>
    <cellStyle name="Input 10 8 2" xfId="17456" xr:uid="{00000000-0005-0000-0000-000097430000}"/>
    <cellStyle name="Input 10 8 2 2" xfId="17457" xr:uid="{00000000-0005-0000-0000-000098430000}"/>
    <cellStyle name="Input 10 8 2 3" xfId="17458" xr:uid="{00000000-0005-0000-0000-000099430000}"/>
    <cellStyle name="Input 10 8 3" xfId="17459" xr:uid="{00000000-0005-0000-0000-00009A430000}"/>
    <cellStyle name="Input 10 8 4" xfId="17460" xr:uid="{00000000-0005-0000-0000-00009B430000}"/>
    <cellStyle name="Input 10 8 5" xfId="17461" xr:uid="{00000000-0005-0000-0000-00009C430000}"/>
    <cellStyle name="Input 10 9" xfId="17462" xr:uid="{00000000-0005-0000-0000-00009D430000}"/>
    <cellStyle name="Input 10 9 2" xfId="17463" xr:uid="{00000000-0005-0000-0000-00009E430000}"/>
    <cellStyle name="Input 10 9 2 2" xfId="17464" xr:uid="{00000000-0005-0000-0000-00009F430000}"/>
    <cellStyle name="Input 10 9 2 3" xfId="17465" xr:uid="{00000000-0005-0000-0000-0000A0430000}"/>
    <cellStyle name="Input 10 9 3" xfId="17466" xr:uid="{00000000-0005-0000-0000-0000A1430000}"/>
    <cellStyle name="Input 10 9 4" xfId="17467" xr:uid="{00000000-0005-0000-0000-0000A2430000}"/>
    <cellStyle name="Input 10 9 5" xfId="17468" xr:uid="{00000000-0005-0000-0000-0000A3430000}"/>
    <cellStyle name="Input 11" xfId="17469" xr:uid="{00000000-0005-0000-0000-0000A4430000}"/>
    <cellStyle name="Input 11 10" xfId="17470" xr:uid="{00000000-0005-0000-0000-0000A5430000}"/>
    <cellStyle name="Input 11 10 2" xfId="17471" xr:uid="{00000000-0005-0000-0000-0000A6430000}"/>
    <cellStyle name="Input 11 10 2 2" xfId="17472" xr:uid="{00000000-0005-0000-0000-0000A7430000}"/>
    <cellStyle name="Input 11 10 2 3" xfId="17473" xr:uid="{00000000-0005-0000-0000-0000A8430000}"/>
    <cellStyle name="Input 11 10 3" xfId="17474" xr:uid="{00000000-0005-0000-0000-0000A9430000}"/>
    <cellStyle name="Input 11 10 4" xfId="17475" xr:uid="{00000000-0005-0000-0000-0000AA430000}"/>
    <cellStyle name="Input 11 10 5" xfId="17476" xr:uid="{00000000-0005-0000-0000-0000AB430000}"/>
    <cellStyle name="Input 11 11" xfId="17477" xr:uid="{00000000-0005-0000-0000-0000AC430000}"/>
    <cellStyle name="Input 11 11 2" xfId="17478" xr:uid="{00000000-0005-0000-0000-0000AD430000}"/>
    <cellStyle name="Input 11 11 2 2" xfId="17479" xr:uid="{00000000-0005-0000-0000-0000AE430000}"/>
    <cellStyle name="Input 11 11 2 3" xfId="17480" xr:uid="{00000000-0005-0000-0000-0000AF430000}"/>
    <cellStyle name="Input 11 11 3" xfId="17481" xr:uid="{00000000-0005-0000-0000-0000B0430000}"/>
    <cellStyle name="Input 11 11 4" xfId="17482" xr:uid="{00000000-0005-0000-0000-0000B1430000}"/>
    <cellStyle name="Input 11 11 5" xfId="17483" xr:uid="{00000000-0005-0000-0000-0000B2430000}"/>
    <cellStyle name="Input 11 12" xfId="17484" xr:uid="{00000000-0005-0000-0000-0000B3430000}"/>
    <cellStyle name="Input 11 12 2" xfId="17485" xr:uid="{00000000-0005-0000-0000-0000B4430000}"/>
    <cellStyle name="Input 11 12 2 2" xfId="17486" xr:uid="{00000000-0005-0000-0000-0000B5430000}"/>
    <cellStyle name="Input 11 12 2 3" xfId="17487" xr:uid="{00000000-0005-0000-0000-0000B6430000}"/>
    <cellStyle name="Input 11 12 3" xfId="17488" xr:uid="{00000000-0005-0000-0000-0000B7430000}"/>
    <cellStyle name="Input 11 12 4" xfId="17489" xr:uid="{00000000-0005-0000-0000-0000B8430000}"/>
    <cellStyle name="Input 11 12 5" xfId="17490" xr:uid="{00000000-0005-0000-0000-0000B9430000}"/>
    <cellStyle name="Input 11 13" xfId="17491" xr:uid="{00000000-0005-0000-0000-0000BA430000}"/>
    <cellStyle name="Input 11 13 2" xfId="17492" xr:uid="{00000000-0005-0000-0000-0000BB430000}"/>
    <cellStyle name="Input 11 13 2 2" xfId="17493" xr:uid="{00000000-0005-0000-0000-0000BC430000}"/>
    <cellStyle name="Input 11 13 2 3" xfId="17494" xr:uid="{00000000-0005-0000-0000-0000BD430000}"/>
    <cellStyle name="Input 11 13 3" xfId="17495" xr:uid="{00000000-0005-0000-0000-0000BE430000}"/>
    <cellStyle name="Input 11 13 4" xfId="17496" xr:uid="{00000000-0005-0000-0000-0000BF430000}"/>
    <cellStyle name="Input 11 13 5" xfId="17497" xr:uid="{00000000-0005-0000-0000-0000C0430000}"/>
    <cellStyle name="Input 11 14" xfId="17498" xr:uid="{00000000-0005-0000-0000-0000C1430000}"/>
    <cellStyle name="Input 11 14 2" xfId="17499" xr:uid="{00000000-0005-0000-0000-0000C2430000}"/>
    <cellStyle name="Input 11 14 2 2" xfId="17500" xr:uid="{00000000-0005-0000-0000-0000C3430000}"/>
    <cellStyle name="Input 11 14 2 3" xfId="17501" xr:uid="{00000000-0005-0000-0000-0000C4430000}"/>
    <cellStyle name="Input 11 14 3" xfId="17502" xr:uid="{00000000-0005-0000-0000-0000C5430000}"/>
    <cellStyle name="Input 11 14 4" xfId="17503" xr:uid="{00000000-0005-0000-0000-0000C6430000}"/>
    <cellStyle name="Input 11 14 5" xfId="17504" xr:uid="{00000000-0005-0000-0000-0000C7430000}"/>
    <cellStyle name="Input 11 15" xfId="17505" xr:uid="{00000000-0005-0000-0000-0000C8430000}"/>
    <cellStyle name="Input 11 15 2" xfId="17506" xr:uid="{00000000-0005-0000-0000-0000C9430000}"/>
    <cellStyle name="Input 11 15 2 2" xfId="17507" xr:uid="{00000000-0005-0000-0000-0000CA430000}"/>
    <cellStyle name="Input 11 15 2 3" xfId="17508" xr:uid="{00000000-0005-0000-0000-0000CB430000}"/>
    <cellStyle name="Input 11 15 3" xfId="17509" xr:uid="{00000000-0005-0000-0000-0000CC430000}"/>
    <cellStyle name="Input 11 15 4" xfId="17510" xr:uid="{00000000-0005-0000-0000-0000CD430000}"/>
    <cellStyle name="Input 11 15 5" xfId="17511" xr:uid="{00000000-0005-0000-0000-0000CE430000}"/>
    <cellStyle name="Input 11 16" xfId="17512" xr:uid="{00000000-0005-0000-0000-0000CF430000}"/>
    <cellStyle name="Input 11 16 2" xfId="17513" xr:uid="{00000000-0005-0000-0000-0000D0430000}"/>
    <cellStyle name="Input 11 16 2 2" xfId="17514" xr:uid="{00000000-0005-0000-0000-0000D1430000}"/>
    <cellStyle name="Input 11 16 2 3" xfId="17515" xr:uid="{00000000-0005-0000-0000-0000D2430000}"/>
    <cellStyle name="Input 11 16 3" xfId="17516" xr:uid="{00000000-0005-0000-0000-0000D3430000}"/>
    <cellStyle name="Input 11 16 4" xfId="17517" xr:uid="{00000000-0005-0000-0000-0000D4430000}"/>
    <cellStyle name="Input 11 16 5" xfId="17518" xr:uid="{00000000-0005-0000-0000-0000D5430000}"/>
    <cellStyle name="Input 11 17" xfId="17519" xr:uid="{00000000-0005-0000-0000-0000D6430000}"/>
    <cellStyle name="Input 11 17 2" xfId="17520" xr:uid="{00000000-0005-0000-0000-0000D7430000}"/>
    <cellStyle name="Input 11 17 2 2" xfId="17521" xr:uid="{00000000-0005-0000-0000-0000D8430000}"/>
    <cellStyle name="Input 11 17 2 3" xfId="17522" xr:uid="{00000000-0005-0000-0000-0000D9430000}"/>
    <cellStyle name="Input 11 17 3" xfId="17523" xr:uid="{00000000-0005-0000-0000-0000DA430000}"/>
    <cellStyle name="Input 11 17 4" xfId="17524" xr:uid="{00000000-0005-0000-0000-0000DB430000}"/>
    <cellStyle name="Input 11 17 5" xfId="17525" xr:uid="{00000000-0005-0000-0000-0000DC430000}"/>
    <cellStyle name="Input 11 18" xfId="17526" xr:uid="{00000000-0005-0000-0000-0000DD430000}"/>
    <cellStyle name="Input 11 18 2" xfId="17527" xr:uid="{00000000-0005-0000-0000-0000DE430000}"/>
    <cellStyle name="Input 11 18 2 2" xfId="17528" xr:uid="{00000000-0005-0000-0000-0000DF430000}"/>
    <cellStyle name="Input 11 18 2 3" xfId="17529" xr:uid="{00000000-0005-0000-0000-0000E0430000}"/>
    <cellStyle name="Input 11 18 3" xfId="17530" xr:uid="{00000000-0005-0000-0000-0000E1430000}"/>
    <cellStyle name="Input 11 18 4" xfId="17531" xr:uid="{00000000-0005-0000-0000-0000E2430000}"/>
    <cellStyle name="Input 11 18 5" xfId="17532" xr:uid="{00000000-0005-0000-0000-0000E3430000}"/>
    <cellStyle name="Input 11 19" xfId="17533" xr:uid="{00000000-0005-0000-0000-0000E4430000}"/>
    <cellStyle name="Input 11 19 2" xfId="17534" xr:uid="{00000000-0005-0000-0000-0000E5430000}"/>
    <cellStyle name="Input 11 19 2 2" xfId="17535" xr:uid="{00000000-0005-0000-0000-0000E6430000}"/>
    <cellStyle name="Input 11 19 2 3" xfId="17536" xr:uid="{00000000-0005-0000-0000-0000E7430000}"/>
    <cellStyle name="Input 11 19 3" xfId="17537" xr:uid="{00000000-0005-0000-0000-0000E8430000}"/>
    <cellStyle name="Input 11 19 4" xfId="17538" xr:uid="{00000000-0005-0000-0000-0000E9430000}"/>
    <cellStyle name="Input 11 19 5" xfId="17539" xr:uid="{00000000-0005-0000-0000-0000EA430000}"/>
    <cellStyle name="Input 11 2" xfId="17540" xr:uid="{00000000-0005-0000-0000-0000EB430000}"/>
    <cellStyle name="Input 11 2 2" xfId="17541" xr:uid="{00000000-0005-0000-0000-0000EC430000}"/>
    <cellStyle name="Input 11 2 2 2" xfId="17542" xr:uid="{00000000-0005-0000-0000-0000ED430000}"/>
    <cellStyle name="Input 11 2 2 3" xfId="17543" xr:uid="{00000000-0005-0000-0000-0000EE430000}"/>
    <cellStyle name="Input 11 2 3" xfId="17544" xr:uid="{00000000-0005-0000-0000-0000EF430000}"/>
    <cellStyle name="Input 11 2 4" xfId="17545" xr:uid="{00000000-0005-0000-0000-0000F0430000}"/>
    <cellStyle name="Input 11 2 5" xfId="17546" xr:uid="{00000000-0005-0000-0000-0000F1430000}"/>
    <cellStyle name="Input 11 20" xfId="17547" xr:uid="{00000000-0005-0000-0000-0000F2430000}"/>
    <cellStyle name="Input 11 20 2" xfId="17548" xr:uid="{00000000-0005-0000-0000-0000F3430000}"/>
    <cellStyle name="Input 11 20 2 2" xfId="17549" xr:uid="{00000000-0005-0000-0000-0000F4430000}"/>
    <cellStyle name="Input 11 20 2 3" xfId="17550" xr:uid="{00000000-0005-0000-0000-0000F5430000}"/>
    <cellStyle name="Input 11 20 3" xfId="17551" xr:uid="{00000000-0005-0000-0000-0000F6430000}"/>
    <cellStyle name="Input 11 20 4" xfId="17552" xr:uid="{00000000-0005-0000-0000-0000F7430000}"/>
    <cellStyle name="Input 11 20 5" xfId="17553" xr:uid="{00000000-0005-0000-0000-0000F8430000}"/>
    <cellStyle name="Input 11 21" xfId="17554" xr:uid="{00000000-0005-0000-0000-0000F9430000}"/>
    <cellStyle name="Input 11 22" xfId="17555" xr:uid="{00000000-0005-0000-0000-0000FA430000}"/>
    <cellStyle name="Input 11 23" xfId="17556" xr:uid="{00000000-0005-0000-0000-0000FB430000}"/>
    <cellStyle name="Input 11 3" xfId="17557" xr:uid="{00000000-0005-0000-0000-0000FC430000}"/>
    <cellStyle name="Input 11 3 2" xfId="17558" xr:uid="{00000000-0005-0000-0000-0000FD430000}"/>
    <cellStyle name="Input 11 3 2 2" xfId="17559" xr:uid="{00000000-0005-0000-0000-0000FE430000}"/>
    <cellStyle name="Input 11 3 2 3" xfId="17560" xr:uid="{00000000-0005-0000-0000-0000FF430000}"/>
    <cellStyle name="Input 11 3 3" xfId="17561" xr:uid="{00000000-0005-0000-0000-000000440000}"/>
    <cellStyle name="Input 11 3 4" xfId="17562" xr:uid="{00000000-0005-0000-0000-000001440000}"/>
    <cellStyle name="Input 11 3 5" xfId="17563" xr:uid="{00000000-0005-0000-0000-000002440000}"/>
    <cellStyle name="Input 11 4" xfId="17564" xr:uid="{00000000-0005-0000-0000-000003440000}"/>
    <cellStyle name="Input 11 4 2" xfId="17565" xr:uid="{00000000-0005-0000-0000-000004440000}"/>
    <cellStyle name="Input 11 4 2 2" xfId="17566" xr:uid="{00000000-0005-0000-0000-000005440000}"/>
    <cellStyle name="Input 11 4 2 3" xfId="17567" xr:uid="{00000000-0005-0000-0000-000006440000}"/>
    <cellStyle name="Input 11 4 3" xfId="17568" xr:uid="{00000000-0005-0000-0000-000007440000}"/>
    <cellStyle name="Input 11 4 4" xfId="17569" xr:uid="{00000000-0005-0000-0000-000008440000}"/>
    <cellStyle name="Input 11 4 5" xfId="17570" xr:uid="{00000000-0005-0000-0000-000009440000}"/>
    <cellStyle name="Input 11 5" xfId="17571" xr:uid="{00000000-0005-0000-0000-00000A440000}"/>
    <cellStyle name="Input 11 5 2" xfId="17572" xr:uid="{00000000-0005-0000-0000-00000B440000}"/>
    <cellStyle name="Input 11 5 2 2" xfId="17573" xr:uid="{00000000-0005-0000-0000-00000C440000}"/>
    <cellStyle name="Input 11 5 2 3" xfId="17574" xr:uid="{00000000-0005-0000-0000-00000D440000}"/>
    <cellStyle name="Input 11 5 3" xfId="17575" xr:uid="{00000000-0005-0000-0000-00000E440000}"/>
    <cellStyle name="Input 11 5 4" xfId="17576" xr:uid="{00000000-0005-0000-0000-00000F440000}"/>
    <cellStyle name="Input 11 5 5" xfId="17577" xr:uid="{00000000-0005-0000-0000-000010440000}"/>
    <cellStyle name="Input 11 6" xfId="17578" xr:uid="{00000000-0005-0000-0000-000011440000}"/>
    <cellStyle name="Input 11 6 2" xfId="17579" xr:uid="{00000000-0005-0000-0000-000012440000}"/>
    <cellStyle name="Input 11 6 2 2" xfId="17580" xr:uid="{00000000-0005-0000-0000-000013440000}"/>
    <cellStyle name="Input 11 6 2 3" xfId="17581" xr:uid="{00000000-0005-0000-0000-000014440000}"/>
    <cellStyle name="Input 11 6 3" xfId="17582" xr:uid="{00000000-0005-0000-0000-000015440000}"/>
    <cellStyle name="Input 11 6 4" xfId="17583" xr:uid="{00000000-0005-0000-0000-000016440000}"/>
    <cellStyle name="Input 11 6 5" xfId="17584" xr:uid="{00000000-0005-0000-0000-000017440000}"/>
    <cellStyle name="Input 11 7" xfId="17585" xr:uid="{00000000-0005-0000-0000-000018440000}"/>
    <cellStyle name="Input 11 7 2" xfId="17586" xr:uid="{00000000-0005-0000-0000-000019440000}"/>
    <cellStyle name="Input 11 7 2 2" xfId="17587" xr:uid="{00000000-0005-0000-0000-00001A440000}"/>
    <cellStyle name="Input 11 7 2 3" xfId="17588" xr:uid="{00000000-0005-0000-0000-00001B440000}"/>
    <cellStyle name="Input 11 7 3" xfId="17589" xr:uid="{00000000-0005-0000-0000-00001C440000}"/>
    <cellStyle name="Input 11 7 4" xfId="17590" xr:uid="{00000000-0005-0000-0000-00001D440000}"/>
    <cellStyle name="Input 11 7 5" xfId="17591" xr:uid="{00000000-0005-0000-0000-00001E440000}"/>
    <cellStyle name="Input 11 8" xfId="17592" xr:uid="{00000000-0005-0000-0000-00001F440000}"/>
    <cellStyle name="Input 11 8 2" xfId="17593" xr:uid="{00000000-0005-0000-0000-000020440000}"/>
    <cellStyle name="Input 11 8 2 2" xfId="17594" xr:uid="{00000000-0005-0000-0000-000021440000}"/>
    <cellStyle name="Input 11 8 2 3" xfId="17595" xr:uid="{00000000-0005-0000-0000-000022440000}"/>
    <cellStyle name="Input 11 8 3" xfId="17596" xr:uid="{00000000-0005-0000-0000-000023440000}"/>
    <cellStyle name="Input 11 8 4" xfId="17597" xr:uid="{00000000-0005-0000-0000-000024440000}"/>
    <cellStyle name="Input 11 8 5" xfId="17598" xr:uid="{00000000-0005-0000-0000-000025440000}"/>
    <cellStyle name="Input 11 9" xfId="17599" xr:uid="{00000000-0005-0000-0000-000026440000}"/>
    <cellStyle name="Input 11 9 2" xfId="17600" xr:uid="{00000000-0005-0000-0000-000027440000}"/>
    <cellStyle name="Input 11 9 2 2" xfId="17601" xr:uid="{00000000-0005-0000-0000-000028440000}"/>
    <cellStyle name="Input 11 9 2 3" xfId="17602" xr:uid="{00000000-0005-0000-0000-000029440000}"/>
    <cellStyle name="Input 11 9 3" xfId="17603" xr:uid="{00000000-0005-0000-0000-00002A440000}"/>
    <cellStyle name="Input 11 9 4" xfId="17604" xr:uid="{00000000-0005-0000-0000-00002B440000}"/>
    <cellStyle name="Input 11 9 5" xfId="17605" xr:uid="{00000000-0005-0000-0000-00002C440000}"/>
    <cellStyle name="Input 12" xfId="17606" xr:uid="{00000000-0005-0000-0000-00002D440000}"/>
    <cellStyle name="Input 12 10" xfId="17607" xr:uid="{00000000-0005-0000-0000-00002E440000}"/>
    <cellStyle name="Input 12 10 10" xfId="17608" xr:uid="{00000000-0005-0000-0000-00002F440000}"/>
    <cellStyle name="Input 12 10 10 2" xfId="17609" xr:uid="{00000000-0005-0000-0000-000030440000}"/>
    <cellStyle name="Input 12 10 10 2 2" xfId="17610" xr:uid="{00000000-0005-0000-0000-000031440000}"/>
    <cellStyle name="Input 12 10 10 2 3" xfId="17611" xr:uid="{00000000-0005-0000-0000-000032440000}"/>
    <cellStyle name="Input 12 10 10 3" xfId="17612" xr:uid="{00000000-0005-0000-0000-000033440000}"/>
    <cellStyle name="Input 12 10 10 4" xfId="17613" xr:uid="{00000000-0005-0000-0000-000034440000}"/>
    <cellStyle name="Input 12 10 10 5" xfId="17614" xr:uid="{00000000-0005-0000-0000-000035440000}"/>
    <cellStyle name="Input 12 10 11" xfId="17615" xr:uid="{00000000-0005-0000-0000-000036440000}"/>
    <cellStyle name="Input 12 10 11 2" xfId="17616" xr:uid="{00000000-0005-0000-0000-000037440000}"/>
    <cellStyle name="Input 12 10 11 2 2" xfId="17617" xr:uid="{00000000-0005-0000-0000-000038440000}"/>
    <cellStyle name="Input 12 10 11 2 3" xfId="17618" xr:uid="{00000000-0005-0000-0000-000039440000}"/>
    <cellStyle name="Input 12 10 11 3" xfId="17619" xr:uid="{00000000-0005-0000-0000-00003A440000}"/>
    <cellStyle name="Input 12 10 11 4" xfId="17620" xr:uid="{00000000-0005-0000-0000-00003B440000}"/>
    <cellStyle name="Input 12 10 11 5" xfId="17621" xr:uid="{00000000-0005-0000-0000-00003C440000}"/>
    <cellStyle name="Input 12 10 12" xfId="17622" xr:uid="{00000000-0005-0000-0000-00003D440000}"/>
    <cellStyle name="Input 12 10 12 2" xfId="17623" xr:uid="{00000000-0005-0000-0000-00003E440000}"/>
    <cellStyle name="Input 12 10 12 2 2" xfId="17624" xr:uid="{00000000-0005-0000-0000-00003F440000}"/>
    <cellStyle name="Input 12 10 12 2 3" xfId="17625" xr:uid="{00000000-0005-0000-0000-000040440000}"/>
    <cellStyle name="Input 12 10 12 3" xfId="17626" xr:uid="{00000000-0005-0000-0000-000041440000}"/>
    <cellStyle name="Input 12 10 12 4" xfId="17627" xr:uid="{00000000-0005-0000-0000-000042440000}"/>
    <cellStyle name="Input 12 10 12 5" xfId="17628" xr:uid="{00000000-0005-0000-0000-000043440000}"/>
    <cellStyle name="Input 12 10 13" xfId="17629" xr:uid="{00000000-0005-0000-0000-000044440000}"/>
    <cellStyle name="Input 12 10 13 2" xfId="17630" xr:uid="{00000000-0005-0000-0000-000045440000}"/>
    <cellStyle name="Input 12 10 13 2 2" xfId="17631" xr:uid="{00000000-0005-0000-0000-000046440000}"/>
    <cellStyle name="Input 12 10 13 2 3" xfId="17632" xr:uid="{00000000-0005-0000-0000-000047440000}"/>
    <cellStyle name="Input 12 10 13 3" xfId="17633" xr:uid="{00000000-0005-0000-0000-000048440000}"/>
    <cellStyle name="Input 12 10 13 4" xfId="17634" xr:uid="{00000000-0005-0000-0000-000049440000}"/>
    <cellStyle name="Input 12 10 13 5" xfId="17635" xr:uid="{00000000-0005-0000-0000-00004A440000}"/>
    <cellStyle name="Input 12 10 14" xfId="17636" xr:uid="{00000000-0005-0000-0000-00004B440000}"/>
    <cellStyle name="Input 12 10 14 2" xfId="17637" xr:uid="{00000000-0005-0000-0000-00004C440000}"/>
    <cellStyle name="Input 12 10 14 2 2" xfId="17638" xr:uid="{00000000-0005-0000-0000-00004D440000}"/>
    <cellStyle name="Input 12 10 14 2 3" xfId="17639" xr:uid="{00000000-0005-0000-0000-00004E440000}"/>
    <cellStyle name="Input 12 10 14 3" xfId="17640" xr:uid="{00000000-0005-0000-0000-00004F440000}"/>
    <cellStyle name="Input 12 10 14 4" xfId="17641" xr:uid="{00000000-0005-0000-0000-000050440000}"/>
    <cellStyle name="Input 12 10 14 5" xfId="17642" xr:uid="{00000000-0005-0000-0000-000051440000}"/>
    <cellStyle name="Input 12 10 15" xfId="17643" xr:uid="{00000000-0005-0000-0000-000052440000}"/>
    <cellStyle name="Input 12 10 15 2" xfId="17644" xr:uid="{00000000-0005-0000-0000-000053440000}"/>
    <cellStyle name="Input 12 10 15 2 2" xfId="17645" xr:uid="{00000000-0005-0000-0000-000054440000}"/>
    <cellStyle name="Input 12 10 15 2 3" xfId="17646" xr:uid="{00000000-0005-0000-0000-000055440000}"/>
    <cellStyle name="Input 12 10 15 3" xfId="17647" xr:uid="{00000000-0005-0000-0000-000056440000}"/>
    <cellStyle name="Input 12 10 15 4" xfId="17648" xr:uid="{00000000-0005-0000-0000-000057440000}"/>
    <cellStyle name="Input 12 10 15 5" xfId="17649" xr:uid="{00000000-0005-0000-0000-000058440000}"/>
    <cellStyle name="Input 12 10 16" xfId="17650" xr:uid="{00000000-0005-0000-0000-000059440000}"/>
    <cellStyle name="Input 12 10 16 2" xfId="17651" xr:uid="{00000000-0005-0000-0000-00005A440000}"/>
    <cellStyle name="Input 12 10 16 2 2" xfId="17652" xr:uid="{00000000-0005-0000-0000-00005B440000}"/>
    <cellStyle name="Input 12 10 16 2 3" xfId="17653" xr:uid="{00000000-0005-0000-0000-00005C440000}"/>
    <cellStyle name="Input 12 10 16 3" xfId="17654" xr:uid="{00000000-0005-0000-0000-00005D440000}"/>
    <cellStyle name="Input 12 10 16 4" xfId="17655" xr:uid="{00000000-0005-0000-0000-00005E440000}"/>
    <cellStyle name="Input 12 10 16 5" xfId="17656" xr:uid="{00000000-0005-0000-0000-00005F440000}"/>
    <cellStyle name="Input 12 10 17" xfId="17657" xr:uid="{00000000-0005-0000-0000-000060440000}"/>
    <cellStyle name="Input 12 10 17 2" xfId="17658" xr:uid="{00000000-0005-0000-0000-000061440000}"/>
    <cellStyle name="Input 12 10 17 2 2" xfId="17659" xr:uid="{00000000-0005-0000-0000-000062440000}"/>
    <cellStyle name="Input 12 10 17 2 3" xfId="17660" xr:uid="{00000000-0005-0000-0000-000063440000}"/>
    <cellStyle name="Input 12 10 17 3" xfId="17661" xr:uid="{00000000-0005-0000-0000-000064440000}"/>
    <cellStyle name="Input 12 10 17 4" xfId="17662" xr:uid="{00000000-0005-0000-0000-000065440000}"/>
    <cellStyle name="Input 12 10 17 5" xfId="17663" xr:uid="{00000000-0005-0000-0000-000066440000}"/>
    <cellStyle name="Input 12 10 18" xfId="17664" xr:uid="{00000000-0005-0000-0000-000067440000}"/>
    <cellStyle name="Input 12 10 18 2" xfId="17665" xr:uid="{00000000-0005-0000-0000-000068440000}"/>
    <cellStyle name="Input 12 10 18 2 2" xfId="17666" xr:uid="{00000000-0005-0000-0000-000069440000}"/>
    <cellStyle name="Input 12 10 18 2 3" xfId="17667" xr:uid="{00000000-0005-0000-0000-00006A440000}"/>
    <cellStyle name="Input 12 10 18 3" xfId="17668" xr:uid="{00000000-0005-0000-0000-00006B440000}"/>
    <cellStyle name="Input 12 10 18 4" xfId="17669" xr:uid="{00000000-0005-0000-0000-00006C440000}"/>
    <cellStyle name="Input 12 10 18 5" xfId="17670" xr:uid="{00000000-0005-0000-0000-00006D440000}"/>
    <cellStyle name="Input 12 10 19" xfId="17671" xr:uid="{00000000-0005-0000-0000-00006E440000}"/>
    <cellStyle name="Input 12 10 19 2" xfId="17672" xr:uid="{00000000-0005-0000-0000-00006F440000}"/>
    <cellStyle name="Input 12 10 19 2 2" xfId="17673" xr:uid="{00000000-0005-0000-0000-000070440000}"/>
    <cellStyle name="Input 12 10 19 2 3" xfId="17674" xr:uid="{00000000-0005-0000-0000-000071440000}"/>
    <cellStyle name="Input 12 10 19 3" xfId="17675" xr:uid="{00000000-0005-0000-0000-000072440000}"/>
    <cellStyle name="Input 12 10 19 4" xfId="17676" xr:uid="{00000000-0005-0000-0000-000073440000}"/>
    <cellStyle name="Input 12 10 19 5" xfId="17677" xr:uid="{00000000-0005-0000-0000-000074440000}"/>
    <cellStyle name="Input 12 10 2" xfId="17678" xr:uid="{00000000-0005-0000-0000-000075440000}"/>
    <cellStyle name="Input 12 10 2 2" xfId="17679" xr:uid="{00000000-0005-0000-0000-000076440000}"/>
    <cellStyle name="Input 12 10 2 2 2" xfId="17680" xr:uid="{00000000-0005-0000-0000-000077440000}"/>
    <cellStyle name="Input 12 10 2 2 3" xfId="17681" xr:uid="{00000000-0005-0000-0000-000078440000}"/>
    <cellStyle name="Input 12 10 2 3" xfId="17682" xr:uid="{00000000-0005-0000-0000-000079440000}"/>
    <cellStyle name="Input 12 10 2 4" xfId="17683" xr:uid="{00000000-0005-0000-0000-00007A440000}"/>
    <cellStyle name="Input 12 10 2 5" xfId="17684" xr:uid="{00000000-0005-0000-0000-00007B440000}"/>
    <cellStyle name="Input 12 10 20" xfId="17685" xr:uid="{00000000-0005-0000-0000-00007C440000}"/>
    <cellStyle name="Input 12 10 20 2" xfId="17686" xr:uid="{00000000-0005-0000-0000-00007D440000}"/>
    <cellStyle name="Input 12 10 20 2 2" xfId="17687" xr:uid="{00000000-0005-0000-0000-00007E440000}"/>
    <cellStyle name="Input 12 10 20 2 3" xfId="17688" xr:uid="{00000000-0005-0000-0000-00007F440000}"/>
    <cellStyle name="Input 12 10 20 3" xfId="17689" xr:uid="{00000000-0005-0000-0000-000080440000}"/>
    <cellStyle name="Input 12 10 20 4" xfId="17690" xr:uid="{00000000-0005-0000-0000-000081440000}"/>
    <cellStyle name="Input 12 10 20 5" xfId="17691" xr:uid="{00000000-0005-0000-0000-000082440000}"/>
    <cellStyle name="Input 12 10 21" xfId="17692" xr:uid="{00000000-0005-0000-0000-000083440000}"/>
    <cellStyle name="Input 12 10 22" xfId="17693" xr:uid="{00000000-0005-0000-0000-000084440000}"/>
    <cellStyle name="Input 12 10 3" xfId="17694" xr:uid="{00000000-0005-0000-0000-000085440000}"/>
    <cellStyle name="Input 12 10 3 2" xfId="17695" xr:uid="{00000000-0005-0000-0000-000086440000}"/>
    <cellStyle name="Input 12 10 3 2 2" xfId="17696" xr:uid="{00000000-0005-0000-0000-000087440000}"/>
    <cellStyle name="Input 12 10 3 2 3" xfId="17697" xr:uid="{00000000-0005-0000-0000-000088440000}"/>
    <cellStyle name="Input 12 10 3 3" xfId="17698" xr:uid="{00000000-0005-0000-0000-000089440000}"/>
    <cellStyle name="Input 12 10 3 4" xfId="17699" xr:uid="{00000000-0005-0000-0000-00008A440000}"/>
    <cellStyle name="Input 12 10 3 5" xfId="17700" xr:uid="{00000000-0005-0000-0000-00008B440000}"/>
    <cellStyle name="Input 12 10 4" xfId="17701" xr:uid="{00000000-0005-0000-0000-00008C440000}"/>
    <cellStyle name="Input 12 10 4 2" xfId="17702" xr:uid="{00000000-0005-0000-0000-00008D440000}"/>
    <cellStyle name="Input 12 10 4 2 2" xfId="17703" xr:uid="{00000000-0005-0000-0000-00008E440000}"/>
    <cellStyle name="Input 12 10 4 2 3" xfId="17704" xr:uid="{00000000-0005-0000-0000-00008F440000}"/>
    <cellStyle name="Input 12 10 4 3" xfId="17705" xr:uid="{00000000-0005-0000-0000-000090440000}"/>
    <cellStyle name="Input 12 10 4 4" xfId="17706" xr:uid="{00000000-0005-0000-0000-000091440000}"/>
    <cellStyle name="Input 12 10 4 5" xfId="17707" xr:uid="{00000000-0005-0000-0000-000092440000}"/>
    <cellStyle name="Input 12 10 5" xfId="17708" xr:uid="{00000000-0005-0000-0000-000093440000}"/>
    <cellStyle name="Input 12 10 5 2" xfId="17709" xr:uid="{00000000-0005-0000-0000-000094440000}"/>
    <cellStyle name="Input 12 10 5 2 2" xfId="17710" xr:uid="{00000000-0005-0000-0000-000095440000}"/>
    <cellStyle name="Input 12 10 5 2 3" xfId="17711" xr:uid="{00000000-0005-0000-0000-000096440000}"/>
    <cellStyle name="Input 12 10 5 3" xfId="17712" xr:uid="{00000000-0005-0000-0000-000097440000}"/>
    <cellStyle name="Input 12 10 5 4" xfId="17713" xr:uid="{00000000-0005-0000-0000-000098440000}"/>
    <cellStyle name="Input 12 10 5 5" xfId="17714" xr:uid="{00000000-0005-0000-0000-000099440000}"/>
    <cellStyle name="Input 12 10 6" xfId="17715" xr:uid="{00000000-0005-0000-0000-00009A440000}"/>
    <cellStyle name="Input 12 10 6 2" xfId="17716" xr:uid="{00000000-0005-0000-0000-00009B440000}"/>
    <cellStyle name="Input 12 10 6 2 2" xfId="17717" xr:uid="{00000000-0005-0000-0000-00009C440000}"/>
    <cellStyle name="Input 12 10 6 2 3" xfId="17718" xr:uid="{00000000-0005-0000-0000-00009D440000}"/>
    <cellStyle name="Input 12 10 6 3" xfId="17719" xr:uid="{00000000-0005-0000-0000-00009E440000}"/>
    <cellStyle name="Input 12 10 6 4" xfId="17720" xr:uid="{00000000-0005-0000-0000-00009F440000}"/>
    <cellStyle name="Input 12 10 6 5" xfId="17721" xr:uid="{00000000-0005-0000-0000-0000A0440000}"/>
    <cellStyle name="Input 12 10 7" xfId="17722" xr:uid="{00000000-0005-0000-0000-0000A1440000}"/>
    <cellStyle name="Input 12 10 7 2" xfId="17723" xr:uid="{00000000-0005-0000-0000-0000A2440000}"/>
    <cellStyle name="Input 12 10 7 2 2" xfId="17724" xr:uid="{00000000-0005-0000-0000-0000A3440000}"/>
    <cellStyle name="Input 12 10 7 2 3" xfId="17725" xr:uid="{00000000-0005-0000-0000-0000A4440000}"/>
    <cellStyle name="Input 12 10 7 3" xfId="17726" xr:uid="{00000000-0005-0000-0000-0000A5440000}"/>
    <cellStyle name="Input 12 10 7 4" xfId="17727" xr:uid="{00000000-0005-0000-0000-0000A6440000}"/>
    <cellStyle name="Input 12 10 7 5" xfId="17728" xr:uid="{00000000-0005-0000-0000-0000A7440000}"/>
    <cellStyle name="Input 12 10 8" xfId="17729" xr:uid="{00000000-0005-0000-0000-0000A8440000}"/>
    <cellStyle name="Input 12 10 8 2" xfId="17730" xr:uid="{00000000-0005-0000-0000-0000A9440000}"/>
    <cellStyle name="Input 12 10 8 2 2" xfId="17731" xr:uid="{00000000-0005-0000-0000-0000AA440000}"/>
    <cellStyle name="Input 12 10 8 2 3" xfId="17732" xr:uid="{00000000-0005-0000-0000-0000AB440000}"/>
    <cellStyle name="Input 12 10 8 3" xfId="17733" xr:uid="{00000000-0005-0000-0000-0000AC440000}"/>
    <cellStyle name="Input 12 10 8 4" xfId="17734" xr:uid="{00000000-0005-0000-0000-0000AD440000}"/>
    <cellStyle name="Input 12 10 8 5" xfId="17735" xr:uid="{00000000-0005-0000-0000-0000AE440000}"/>
    <cellStyle name="Input 12 10 9" xfId="17736" xr:uid="{00000000-0005-0000-0000-0000AF440000}"/>
    <cellStyle name="Input 12 10 9 2" xfId="17737" xr:uid="{00000000-0005-0000-0000-0000B0440000}"/>
    <cellStyle name="Input 12 10 9 2 2" xfId="17738" xr:uid="{00000000-0005-0000-0000-0000B1440000}"/>
    <cellStyle name="Input 12 10 9 2 3" xfId="17739" xr:uid="{00000000-0005-0000-0000-0000B2440000}"/>
    <cellStyle name="Input 12 10 9 3" xfId="17740" xr:uid="{00000000-0005-0000-0000-0000B3440000}"/>
    <cellStyle name="Input 12 10 9 4" xfId="17741" xr:uid="{00000000-0005-0000-0000-0000B4440000}"/>
    <cellStyle name="Input 12 10 9 5" xfId="17742" xr:uid="{00000000-0005-0000-0000-0000B5440000}"/>
    <cellStyle name="Input 12 11" xfId="17743" xr:uid="{00000000-0005-0000-0000-0000B6440000}"/>
    <cellStyle name="Input 12 11 10" xfId="17744" xr:uid="{00000000-0005-0000-0000-0000B7440000}"/>
    <cellStyle name="Input 12 11 10 2" xfId="17745" xr:uid="{00000000-0005-0000-0000-0000B8440000}"/>
    <cellStyle name="Input 12 11 10 2 2" xfId="17746" xr:uid="{00000000-0005-0000-0000-0000B9440000}"/>
    <cellStyle name="Input 12 11 10 2 3" xfId="17747" xr:uid="{00000000-0005-0000-0000-0000BA440000}"/>
    <cellStyle name="Input 12 11 10 3" xfId="17748" xr:uid="{00000000-0005-0000-0000-0000BB440000}"/>
    <cellStyle name="Input 12 11 10 4" xfId="17749" xr:uid="{00000000-0005-0000-0000-0000BC440000}"/>
    <cellStyle name="Input 12 11 10 5" xfId="17750" xr:uid="{00000000-0005-0000-0000-0000BD440000}"/>
    <cellStyle name="Input 12 11 11" xfId="17751" xr:uid="{00000000-0005-0000-0000-0000BE440000}"/>
    <cellStyle name="Input 12 11 11 2" xfId="17752" xr:uid="{00000000-0005-0000-0000-0000BF440000}"/>
    <cellStyle name="Input 12 11 11 2 2" xfId="17753" xr:uid="{00000000-0005-0000-0000-0000C0440000}"/>
    <cellStyle name="Input 12 11 11 2 3" xfId="17754" xr:uid="{00000000-0005-0000-0000-0000C1440000}"/>
    <cellStyle name="Input 12 11 11 3" xfId="17755" xr:uid="{00000000-0005-0000-0000-0000C2440000}"/>
    <cellStyle name="Input 12 11 11 4" xfId="17756" xr:uid="{00000000-0005-0000-0000-0000C3440000}"/>
    <cellStyle name="Input 12 11 11 5" xfId="17757" xr:uid="{00000000-0005-0000-0000-0000C4440000}"/>
    <cellStyle name="Input 12 11 12" xfId="17758" xr:uid="{00000000-0005-0000-0000-0000C5440000}"/>
    <cellStyle name="Input 12 11 12 2" xfId="17759" xr:uid="{00000000-0005-0000-0000-0000C6440000}"/>
    <cellStyle name="Input 12 11 12 2 2" xfId="17760" xr:uid="{00000000-0005-0000-0000-0000C7440000}"/>
    <cellStyle name="Input 12 11 12 2 3" xfId="17761" xr:uid="{00000000-0005-0000-0000-0000C8440000}"/>
    <cellStyle name="Input 12 11 12 3" xfId="17762" xr:uid="{00000000-0005-0000-0000-0000C9440000}"/>
    <cellStyle name="Input 12 11 12 4" xfId="17763" xr:uid="{00000000-0005-0000-0000-0000CA440000}"/>
    <cellStyle name="Input 12 11 12 5" xfId="17764" xr:uid="{00000000-0005-0000-0000-0000CB440000}"/>
    <cellStyle name="Input 12 11 13" xfId="17765" xr:uid="{00000000-0005-0000-0000-0000CC440000}"/>
    <cellStyle name="Input 12 11 13 2" xfId="17766" xr:uid="{00000000-0005-0000-0000-0000CD440000}"/>
    <cellStyle name="Input 12 11 13 2 2" xfId="17767" xr:uid="{00000000-0005-0000-0000-0000CE440000}"/>
    <cellStyle name="Input 12 11 13 2 3" xfId="17768" xr:uid="{00000000-0005-0000-0000-0000CF440000}"/>
    <cellStyle name="Input 12 11 13 3" xfId="17769" xr:uid="{00000000-0005-0000-0000-0000D0440000}"/>
    <cellStyle name="Input 12 11 13 4" xfId="17770" xr:uid="{00000000-0005-0000-0000-0000D1440000}"/>
    <cellStyle name="Input 12 11 13 5" xfId="17771" xr:uid="{00000000-0005-0000-0000-0000D2440000}"/>
    <cellStyle name="Input 12 11 14" xfId="17772" xr:uid="{00000000-0005-0000-0000-0000D3440000}"/>
    <cellStyle name="Input 12 11 14 2" xfId="17773" xr:uid="{00000000-0005-0000-0000-0000D4440000}"/>
    <cellStyle name="Input 12 11 14 2 2" xfId="17774" xr:uid="{00000000-0005-0000-0000-0000D5440000}"/>
    <cellStyle name="Input 12 11 14 2 3" xfId="17775" xr:uid="{00000000-0005-0000-0000-0000D6440000}"/>
    <cellStyle name="Input 12 11 14 3" xfId="17776" xr:uid="{00000000-0005-0000-0000-0000D7440000}"/>
    <cellStyle name="Input 12 11 14 4" xfId="17777" xr:uid="{00000000-0005-0000-0000-0000D8440000}"/>
    <cellStyle name="Input 12 11 14 5" xfId="17778" xr:uid="{00000000-0005-0000-0000-0000D9440000}"/>
    <cellStyle name="Input 12 11 15" xfId="17779" xr:uid="{00000000-0005-0000-0000-0000DA440000}"/>
    <cellStyle name="Input 12 11 15 2" xfId="17780" xr:uid="{00000000-0005-0000-0000-0000DB440000}"/>
    <cellStyle name="Input 12 11 15 2 2" xfId="17781" xr:uid="{00000000-0005-0000-0000-0000DC440000}"/>
    <cellStyle name="Input 12 11 15 2 3" xfId="17782" xr:uid="{00000000-0005-0000-0000-0000DD440000}"/>
    <cellStyle name="Input 12 11 15 3" xfId="17783" xr:uid="{00000000-0005-0000-0000-0000DE440000}"/>
    <cellStyle name="Input 12 11 15 4" xfId="17784" xr:uid="{00000000-0005-0000-0000-0000DF440000}"/>
    <cellStyle name="Input 12 11 15 5" xfId="17785" xr:uid="{00000000-0005-0000-0000-0000E0440000}"/>
    <cellStyle name="Input 12 11 16" xfId="17786" xr:uid="{00000000-0005-0000-0000-0000E1440000}"/>
    <cellStyle name="Input 12 11 16 2" xfId="17787" xr:uid="{00000000-0005-0000-0000-0000E2440000}"/>
    <cellStyle name="Input 12 11 16 2 2" xfId="17788" xr:uid="{00000000-0005-0000-0000-0000E3440000}"/>
    <cellStyle name="Input 12 11 16 2 3" xfId="17789" xr:uid="{00000000-0005-0000-0000-0000E4440000}"/>
    <cellStyle name="Input 12 11 16 3" xfId="17790" xr:uid="{00000000-0005-0000-0000-0000E5440000}"/>
    <cellStyle name="Input 12 11 16 4" xfId="17791" xr:uid="{00000000-0005-0000-0000-0000E6440000}"/>
    <cellStyle name="Input 12 11 16 5" xfId="17792" xr:uid="{00000000-0005-0000-0000-0000E7440000}"/>
    <cellStyle name="Input 12 11 17" xfId="17793" xr:uid="{00000000-0005-0000-0000-0000E8440000}"/>
    <cellStyle name="Input 12 11 17 2" xfId="17794" xr:uid="{00000000-0005-0000-0000-0000E9440000}"/>
    <cellStyle name="Input 12 11 17 2 2" xfId="17795" xr:uid="{00000000-0005-0000-0000-0000EA440000}"/>
    <cellStyle name="Input 12 11 17 2 3" xfId="17796" xr:uid="{00000000-0005-0000-0000-0000EB440000}"/>
    <cellStyle name="Input 12 11 17 3" xfId="17797" xr:uid="{00000000-0005-0000-0000-0000EC440000}"/>
    <cellStyle name="Input 12 11 17 4" xfId="17798" xr:uid="{00000000-0005-0000-0000-0000ED440000}"/>
    <cellStyle name="Input 12 11 17 5" xfId="17799" xr:uid="{00000000-0005-0000-0000-0000EE440000}"/>
    <cellStyle name="Input 12 11 18" xfId="17800" xr:uid="{00000000-0005-0000-0000-0000EF440000}"/>
    <cellStyle name="Input 12 11 18 2" xfId="17801" xr:uid="{00000000-0005-0000-0000-0000F0440000}"/>
    <cellStyle name="Input 12 11 18 2 2" xfId="17802" xr:uid="{00000000-0005-0000-0000-0000F1440000}"/>
    <cellStyle name="Input 12 11 18 2 3" xfId="17803" xr:uid="{00000000-0005-0000-0000-0000F2440000}"/>
    <cellStyle name="Input 12 11 18 3" xfId="17804" xr:uid="{00000000-0005-0000-0000-0000F3440000}"/>
    <cellStyle name="Input 12 11 18 4" xfId="17805" xr:uid="{00000000-0005-0000-0000-0000F4440000}"/>
    <cellStyle name="Input 12 11 18 5" xfId="17806" xr:uid="{00000000-0005-0000-0000-0000F5440000}"/>
    <cellStyle name="Input 12 11 19" xfId="17807" xr:uid="{00000000-0005-0000-0000-0000F6440000}"/>
    <cellStyle name="Input 12 11 19 2" xfId="17808" xr:uid="{00000000-0005-0000-0000-0000F7440000}"/>
    <cellStyle name="Input 12 11 19 2 2" xfId="17809" xr:uid="{00000000-0005-0000-0000-0000F8440000}"/>
    <cellStyle name="Input 12 11 19 2 3" xfId="17810" xr:uid="{00000000-0005-0000-0000-0000F9440000}"/>
    <cellStyle name="Input 12 11 19 3" xfId="17811" xr:uid="{00000000-0005-0000-0000-0000FA440000}"/>
    <cellStyle name="Input 12 11 19 4" xfId="17812" xr:uid="{00000000-0005-0000-0000-0000FB440000}"/>
    <cellStyle name="Input 12 11 19 5" xfId="17813" xr:uid="{00000000-0005-0000-0000-0000FC440000}"/>
    <cellStyle name="Input 12 11 2" xfId="17814" xr:uid="{00000000-0005-0000-0000-0000FD440000}"/>
    <cellStyle name="Input 12 11 2 2" xfId="17815" xr:uid="{00000000-0005-0000-0000-0000FE440000}"/>
    <cellStyle name="Input 12 11 2 2 2" xfId="17816" xr:uid="{00000000-0005-0000-0000-0000FF440000}"/>
    <cellStyle name="Input 12 11 2 2 3" xfId="17817" xr:uid="{00000000-0005-0000-0000-000000450000}"/>
    <cellStyle name="Input 12 11 2 3" xfId="17818" xr:uid="{00000000-0005-0000-0000-000001450000}"/>
    <cellStyle name="Input 12 11 2 4" xfId="17819" xr:uid="{00000000-0005-0000-0000-000002450000}"/>
    <cellStyle name="Input 12 11 2 5" xfId="17820" xr:uid="{00000000-0005-0000-0000-000003450000}"/>
    <cellStyle name="Input 12 11 20" xfId="17821" xr:uid="{00000000-0005-0000-0000-000004450000}"/>
    <cellStyle name="Input 12 11 20 2" xfId="17822" xr:uid="{00000000-0005-0000-0000-000005450000}"/>
    <cellStyle name="Input 12 11 20 2 2" xfId="17823" xr:uid="{00000000-0005-0000-0000-000006450000}"/>
    <cellStyle name="Input 12 11 20 2 3" xfId="17824" xr:uid="{00000000-0005-0000-0000-000007450000}"/>
    <cellStyle name="Input 12 11 20 3" xfId="17825" xr:uid="{00000000-0005-0000-0000-000008450000}"/>
    <cellStyle name="Input 12 11 20 4" xfId="17826" xr:uid="{00000000-0005-0000-0000-000009450000}"/>
    <cellStyle name="Input 12 11 20 5" xfId="17827" xr:uid="{00000000-0005-0000-0000-00000A450000}"/>
    <cellStyle name="Input 12 11 21" xfId="17828" xr:uid="{00000000-0005-0000-0000-00000B450000}"/>
    <cellStyle name="Input 12 11 22" xfId="17829" xr:uid="{00000000-0005-0000-0000-00000C450000}"/>
    <cellStyle name="Input 12 11 3" xfId="17830" xr:uid="{00000000-0005-0000-0000-00000D450000}"/>
    <cellStyle name="Input 12 11 3 2" xfId="17831" xr:uid="{00000000-0005-0000-0000-00000E450000}"/>
    <cellStyle name="Input 12 11 3 2 2" xfId="17832" xr:uid="{00000000-0005-0000-0000-00000F450000}"/>
    <cellStyle name="Input 12 11 3 2 3" xfId="17833" xr:uid="{00000000-0005-0000-0000-000010450000}"/>
    <cellStyle name="Input 12 11 3 3" xfId="17834" xr:uid="{00000000-0005-0000-0000-000011450000}"/>
    <cellStyle name="Input 12 11 3 4" xfId="17835" xr:uid="{00000000-0005-0000-0000-000012450000}"/>
    <cellStyle name="Input 12 11 3 5" xfId="17836" xr:uid="{00000000-0005-0000-0000-000013450000}"/>
    <cellStyle name="Input 12 11 4" xfId="17837" xr:uid="{00000000-0005-0000-0000-000014450000}"/>
    <cellStyle name="Input 12 11 4 2" xfId="17838" xr:uid="{00000000-0005-0000-0000-000015450000}"/>
    <cellStyle name="Input 12 11 4 2 2" xfId="17839" xr:uid="{00000000-0005-0000-0000-000016450000}"/>
    <cellStyle name="Input 12 11 4 2 3" xfId="17840" xr:uid="{00000000-0005-0000-0000-000017450000}"/>
    <cellStyle name="Input 12 11 4 3" xfId="17841" xr:uid="{00000000-0005-0000-0000-000018450000}"/>
    <cellStyle name="Input 12 11 4 4" xfId="17842" xr:uid="{00000000-0005-0000-0000-000019450000}"/>
    <cellStyle name="Input 12 11 4 5" xfId="17843" xr:uid="{00000000-0005-0000-0000-00001A450000}"/>
    <cellStyle name="Input 12 11 5" xfId="17844" xr:uid="{00000000-0005-0000-0000-00001B450000}"/>
    <cellStyle name="Input 12 11 5 2" xfId="17845" xr:uid="{00000000-0005-0000-0000-00001C450000}"/>
    <cellStyle name="Input 12 11 5 2 2" xfId="17846" xr:uid="{00000000-0005-0000-0000-00001D450000}"/>
    <cellStyle name="Input 12 11 5 2 3" xfId="17847" xr:uid="{00000000-0005-0000-0000-00001E450000}"/>
    <cellStyle name="Input 12 11 5 3" xfId="17848" xr:uid="{00000000-0005-0000-0000-00001F450000}"/>
    <cellStyle name="Input 12 11 5 4" xfId="17849" xr:uid="{00000000-0005-0000-0000-000020450000}"/>
    <cellStyle name="Input 12 11 5 5" xfId="17850" xr:uid="{00000000-0005-0000-0000-000021450000}"/>
    <cellStyle name="Input 12 11 6" xfId="17851" xr:uid="{00000000-0005-0000-0000-000022450000}"/>
    <cellStyle name="Input 12 11 6 2" xfId="17852" xr:uid="{00000000-0005-0000-0000-000023450000}"/>
    <cellStyle name="Input 12 11 6 2 2" xfId="17853" xr:uid="{00000000-0005-0000-0000-000024450000}"/>
    <cellStyle name="Input 12 11 6 2 3" xfId="17854" xr:uid="{00000000-0005-0000-0000-000025450000}"/>
    <cellStyle name="Input 12 11 6 3" xfId="17855" xr:uid="{00000000-0005-0000-0000-000026450000}"/>
    <cellStyle name="Input 12 11 6 4" xfId="17856" xr:uid="{00000000-0005-0000-0000-000027450000}"/>
    <cellStyle name="Input 12 11 6 5" xfId="17857" xr:uid="{00000000-0005-0000-0000-000028450000}"/>
    <cellStyle name="Input 12 11 7" xfId="17858" xr:uid="{00000000-0005-0000-0000-000029450000}"/>
    <cellStyle name="Input 12 11 7 2" xfId="17859" xr:uid="{00000000-0005-0000-0000-00002A450000}"/>
    <cellStyle name="Input 12 11 7 2 2" xfId="17860" xr:uid="{00000000-0005-0000-0000-00002B450000}"/>
    <cellStyle name="Input 12 11 7 2 3" xfId="17861" xr:uid="{00000000-0005-0000-0000-00002C450000}"/>
    <cellStyle name="Input 12 11 7 3" xfId="17862" xr:uid="{00000000-0005-0000-0000-00002D450000}"/>
    <cellStyle name="Input 12 11 7 4" xfId="17863" xr:uid="{00000000-0005-0000-0000-00002E450000}"/>
    <cellStyle name="Input 12 11 7 5" xfId="17864" xr:uid="{00000000-0005-0000-0000-00002F450000}"/>
    <cellStyle name="Input 12 11 8" xfId="17865" xr:uid="{00000000-0005-0000-0000-000030450000}"/>
    <cellStyle name="Input 12 11 8 2" xfId="17866" xr:uid="{00000000-0005-0000-0000-000031450000}"/>
    <cellStyle name="Input 12 11 8 2 2" xfId="17867" xr:uid="{00000000-0005-0000-0000-000032450000}"/>
    <cellStyle name="Input 12 11 8 2 3" xfId="17868" xr:uid="{00000000-0005-0000-0000-000033450000}"/>
    <cellStyle name="Input 12 11 8 3" xfId="17869" xr:uid="{00000000-0005-0000-0000-000034450000}"/>
    <cellStyle name="Input 12 11 8 4" xfId="17870" xr:uid="{00000000-0005-0000-0000-000035450000}"/>
    <cellStyle name="Input 12 11 8 5" xfId="17871" xr:uid="{00000000-0005-0000-0000-000036450000}"/>
    <cellStyle name="Input 12 11 9" xfId="17872" xr:uid="{00000000-0005-0000-0000-000037450000}"/>
    <cellStyle name="Input 12 11 9 2" xfId="17873" xr:uid="{00000000-0005-0000-0000-000038450000}"/>
    <cellStyle name="Input 12 11 9 2 2" xfId="17874" xr:uid="{00000000-0005-0000-0000-000039450000}"/>
    <cellStyle name="Input 12 11 9 2 3" xfId="17875" xr:uid="{00000000-0005-0000-0000-00003A450000}"/>
    <cellStyle name="Input 12 11 9 3" xfId="17876" xr:uid="{00000000-0005-0000-0000-00003B450000}"/>
    <cellStyle name="Input 12 11 9 4" xfId="17877" xr:uid="{00000000-0005-0000-0000-00003C450000}"/>
    <cellStyle name="Input 12 11 9 5" xfId="17878" xr:uid="{00000000-0005-0000-0000-00003D450000}"/>
    <cellStyle name="Input 12 12" xfId="17879" xr:uid="{00000000-0005-0000-0000-00003E450000}"/>
    <cellStyle name="Input 12 12 10" xfId="17880" xr:uid="{00000000-0005-0000-0000-00003F450000}"/>
    <cellStyle name="Input 12 12 10 2" xfId="17881" xr:uid="{00000000-0005-0000-0000-000040450000}"/>
    <cellStyle name="Input 12 12 10 2 2" xfId="17882" xr:uid="{00000000-0005-0000-0000-000041450000}"/>
    <cellStyle name="Input 12 12 10 2 3" xfId="17883" xr:uid="{00000000-0005-0000-0000-000042450000}"/>
    <cellStyle name="Input 12 12 10 3" xfId="17884" xr:uid="{00000000-0005-0000-0000-000043450000}"/>
    <cellStyle name="Input 12 12 10 4" xfId="17885" xr:uid="{00000000-0005-0000-0000-000044450000}"/>
    <cellStyle name="Input 12 12 10 5" xfId="17886" xr:uid="{00000000-0005-0000-0000-000045450000}"/>
    <cellStyle name="Input 12 12 11" xfId="17887" xr:uid="{00000000-0005-0000-0000-000046450000}"/>
    <cellStyle name="Input 12 12 11 2" xfId="17888" xr:uid="{00000000-0005-0000-0000-000047450000}"/>
    <cellStyle name="Input 12 12 11 2 2" xfId="17889" xr:uid="{00000000-0005-0000-0000-000048450000}"/>
    <cellStyle name="Input 12 12 11 2 3" xfId="17890" xr:uid="{00000000-0005-0000-0000-000049450000}"/>
    <cellStyle name="Input 12 12 11 3" xfId="17891" xr:uid="{00000000-0005-0000-0000-00004A450000}"/>
    <cellStyle name="Input 12 12 11 4" xfId="17892" xr:uid="{00000000-0005-0000-0000-00004B450000}"/>
    <cellStyle name="Input 12 12 11 5" xfId="17893" xr:uid="{00000000-0005-0000-0000-00004C450000}"/>
    <cellStyle name="Input 12 12 12" xfId="17894" xr:uid="{00000000-0005-0000-0000-00004D450000}"/>
    <cellStyle name="Input 12 12 12 2" xfId="17895" xr:uid="{00000000-0005-0000-0000-00004E450000}"/>
    <cellStyle name="Input 12 12 12 2 2" xfId="17896" xr:uid="{00000000-0005-0000-0000-00004F450000}"/>
    <cellStyle name="Input 12 12 12 2 3" xfId="17897" xr:uid="{00000000-0005-0000-0000-000050450000}"/>
    <cellStyle name="Input 12 12 12 3" xfId="17898" xr:uid="{00000000-0005-0000-0000-000051450000}"/>
    <cellStyle name="Input 12 12 12 4" xfId="17899" xr:uid="{00000000-0005-0000-0000-000052450000}"/>
    <cellStyle name="Input 12 12 12 5" xfId="17900" xr:uid="{00000000-0005-0000-0000-000053450000}"/>
    <cellStyle name="Input 12 12 13" xfId="17901" xr:uid="{00000000-0005-0000-0000-000054450000}"/>
    <cellStyle name="Input 12 12 13 2" xfId="17902" xr:uid="{00000000-0005-0000-0000-000055450000}"/>
    <cellStyle name="Input 12 12 13 2 2" xfId="17903" xr:uid="{00000000-0005-0000-0000-000056450000}"/>
    <cellStyle name="Input 12 12 13 2 3" xfId="17904" xr:uid="{00000000-0005-0000-0000-000057450000}"/>
    <cellStyle name="Input 12 12 13 3" xfId="17905" xr:uid="{00000000-0005-0000-0000-000058450000}"/>
    <cellStyle name="Input 12 12 13 4" xfId="17906" xr:uid="{00000000-0005-0000-0000-000059450000}"/>
    <cellStyle name="Input 12 12 13 5" xfId="17907" xr:uid="{00000000-0005-0000-0000-00005A450000}"/>
    <cellStyle name="Input 12 12 14" xfId="17908" xr:uid="{00000000-0005-0000-0000-00005B450000}"/>
    <cellStyle name="Input 12 12 14 2" xfId="17909" xr:uid="{00000000-0005-0000-0000-00005C450000}"/>
    <cellStyle name="Input 12 12 14 2 2" xfId="17910" xr:uid="{00000000-0005-0000-0000-00005D450000}"/>
    <cellStyle name="Input 12 12 14 2 3" xfId="17911" xr:uid="{00000000-0005-0000-0000-00005E450000}"/>
    <cellStyle name="Input 12 12 14 3" xfId="17912" xr:uid="{00000000-0005-0000-0000-00005F450000}"/>
    <cellStyle name="Input 12 12 14 4" xfId="17913" xr:uid="{00000000-0005-0000-0000-000060450000}"/>
    <cellStyle name="Input 12 12 14 5" xfId="17914" xr:uid="{00000000-0005-0000-0000-000061450000}"/>
    <cellStyle name="Input 12 12 15" xfId="17915" xr:uid="{00000000-0005-0000-0000-000062450000}"/>
    <cellStyle name="Input 12 12 15 2" xfId="17916" xr:uid="{00000000-0005-0000-0000-000063450000}"/>
    <cellStyle name="Input 12 12 15 2 2" xfId="17917" xr:uid="{00000000-0005-0000-0000-000064450000}"/>
    <cellStyle name="Input 12 12 15 2 3" xfId="17918" xr:uid="{00000000-0005-0000-0000-000065450000}"/>
    <cellStyle name="Input 12 12 15 3" xfId="17919" xr:uid="{00000000-0005-0000-0000-000066450000}"/>
    <cellStyle name="Input 12 12 15 4" xfId="17920" xr:uid="{00000000-0005-0000-0000-000067450000}"/>
    <cellStyle name="Input 12 12 15 5" xfId="17921" xr:uid="{00000000-0005-0000-0000-000068450000}"/>
    <cellStyle name="Input 12 12 16" xfId="17922" xr:uid="{00000000-0005-0000-0000-000069450000}"/>
    <cellStyle name="Input 12 12 16 2" xfId="17923" xr:uid="{00000000-0005-0000-0000-00006A450000}"/>
    <cellStyle name="Input 12 12 16 2 2" xfId="17924" xr:uid="{00000000-0005-0000-0000-00006B450000}"/>
    <cellStyle name="Input 12 12 16 2 3" xfId="17925" xr:uid="{00000000-0005-0000-0000-00006C450000}"/>
    <cellStyle name="Input 12 12 16 3" xfId="17926" xr:uid="{00000000-0005-0000-0000-00006D450000}"/>
    <cellStyle name="Input 12 12 16 4" xfId="17927" xr:uid="{00000000-0005-0000-0000-00006E450000}"/>
    <cellStyle name="Input 12 12 16 5" xfId="17928" xr:uid="{00000000-0005-0000-0000-00006F450000}"/>
    <cellStyle name="Input 12 12 17" xfId="17929" xr:uid="{00000000-0005-0000-0000-000070450000}"/>
    <cellStyle name="Input 12 12 17 2" xfId="17930" xr:uid="{00000000-0005-0000-0000-000071450000}"/>
    <cellStyle name="Input 12 12 17 2 2" xfId="17931" xr:uid="{00000000-0005-0000-0000-000072450000}"/>
    <cellStyle name="Input 12 12 17 2 3" xfId="17932" xr:uid="{00000000-0005-0000-0000-000073450000}"/>
    <cellStyle name="Input 12 12 17 3" xfId="17933" xr:uid="{00000000-0005-0000-0000-000074450000}"/>
    <cellStyle name="Input 12 12 17 4" xfId="17934" xr:uid="{00000000-0005-0000-0000-000075450000}"/>
    <cellStyle name="Input 12 12 17 5" xfId="17935" xr:uid="{00000000-0005-0000-0000-000076450000}"/>
    <cellStyle name="Input 12 12 18" xfId="17936" xr:uid="{00000000-0005-0000-0000-000077450000}"/>
    <cellStyle name="Input 12 12 18 2" xfId="17937" xr:uid="{00000000-0005-0000-0000-000078450000}"/>
    <cellStyle name="Input 12 12 18 2 2" xfId="17938" xr:uid="{00000000-0005-0000-0000-000079450000}"/>
    <cellStyle name="Input 12 12 18 2 3" xfId="17939" xr:uid="{00000000-0005-0000-0000-00007A450000}"/>
    <cellStyle name="Input 12 12 18 3" xfId="17940" xr:uid="{00000000-0005-0000-0000-00007B450000}"/>
    <cellStyle name="Input 12 12 18 4" xfId="17941" xr:uid="{00000000-0005-0000-0000-00007C450000}"/>
    <cellStyle name="Input 12 12 18 5" xfId="17942" xr:uid="{00000000-0005-0000-0000-00007D450000}"/>
    <cellStyle name="Input 12 12 19" xfId="17943" xr:uid="{00000000-0005-0000-0000-00007E450000}"/>
    <cellStyle name="Input 12 12 19 2" xfId="17944" xr:uid="{00000000-0005-0000-0000-00007F450000}"/>
    <cellStyle name="Input 12 12 19 2 2" xfId="17945" xr:uid="{00000000-0005-0000-0000-000080450000}"/>
    <cellStyle name="Input 12 12 19 2 3" xfId="17946" xr:uid="{00000000-0005-0000-0000-000081450000}"/>
    <cellStyle name="Input 12 12 19 3" xfId="17947" xr:uid="{00000000-0005-0000-0000-000082450000}"/>
    <cellStyle name="Input 12 12 19 4" xfId="17948" xr:uid="{00000000-0005-0000-0000-000083450000}"/>
    <cellStyle name="Input 12 12 19 5" xfId="17949" xr:uid="{00000000-0005-0000-0000-000084450000}"/>
    <cellStyle name="Input 12 12 2" xfId="17950" xr:uid="{00000000-0005-0000-0000-000085450000}"/>
    <cellStyle name="Input 12 12 2 2" xfId="17951" xr:uid="{00000000-0005-0000-0000-000086450000}"/>
    <cellStyle name="Input 12 12 2 2 2" xfId="17952" xr:uid="{00000000-0005-0000-0000-000087450000}"/>
    <cellStyle name="Input 12 12 2 2 3" xfId="17953" xr:uid="{00000000-0005-0000-0000-000088450000}"/>
    <cellStyle name="Input 12 12 2 3" xfId="17954" xr:uid="{00000000-0005-0000-0000-000089450000}"/>
    <cellStyle name="Input 12 12 2 4" xfId="17955" xr:uid="{00000000-0005-0000-0000-00008A450000}"/>
    <cellStyle name="Input 12 12 2 5" xfId="17956" xr:uid="{00000000-0005-0000-0000-00008B450000}"/>
    <cellStyle name="Input 12 12 20" xfId="17957" xr:uid="{00000000-0005-0000-0000-00008C450000}"/>
    <cellStyle name="Input 12 12 20 2" xfId="17958" xr:uid="{00000000-0005-0000-0000-00008D450000}"/>
    <cellStyle name="Input 12 12 20 2 2" xfId="17959" xr:uid="{00000000-0005-0000-0000-00008E450000}"/>
    <cellStyle name="Input 12 12 20 2 3" xfId="17960" xr:uid="{00000000-0005-0000-0000-00008F450000}"/>
    <cellStyle name="Input 12 12 20 3" xfId="17961" xr:uid="{00000000-0005-0000-0000-000090450000}"/>
    <cellStyle name="Input 12 12 20 4" xfId="17962" xr:uid="{00000000-0005-0000-0000-000091450000}"/>
    <cellStyle name="Input 12 12 20 5" xfId="17963" xr:uid="{00000000-0005-0000-0000-000092450000}"/>
    <cellStyle name="Input 12 12 21" xfId="17964" xr:uid="{00000000-0005-0000-0000-000093450000}"/>
    <cellStyle name="Input 12 12 22" xfId="17965" xr:uid="{00000000-0005-0000-0000-000094450000}"/>
    <cellStyle name="Input 12 12 3" xfId="17966" xr:uid="{00000000-0005-0000-0000-000095450000}"/>
    <cellStyle name="Input 12 12 3 2" xfId="17967" xr:uid="{00000000-0005-0000-0000-000096450000}"/>
    <cellStyle name="Input 12 12 3 2 2" xfId="17968" xr:uid="{00000000-0005-0000-0000-000097450000}"/>
    <cellStyle name="Input 12 12 3 2 3" xfId="17969" xr:uid="{00000000-0005-0000-0000-000098450000}"/>
    <cellStyle name="Input 12 12 3 3" xfId="17970" xr:uid="{00000000-0005-0000-0000-000099450000}"/>
    <cellStyle name="Input 12 12 3 4" xfId="17971" xr:uid="{00000000-0005-0000-0000-00009A450000}"/>
    <cellStyle name="Input 12 12 3 5" xfId="17972" xr:uid="{00000000-0005-0000-0000-00009B450000}"/>
    <cellStyle name="Input 12 12 4" xfId="17973" xr:uid="{00000000-0005-0000-0000-00009C450000}"/>
    <cellStyle name="Input 12 12 4 2" xfId="17974" xr:uid="{00000000-0005-0000-0000-00009D450000}"/>
    <cellStyle name="Input 12 12 4 2 2" xfId="17975" xr:uid="{00000000-0005-0000-0000-00009E450000}"/>
    <cellStyle name="Input 12 12 4 2 3" xfId="17976" xr:uid="{00000000-0005-0000-0000-00009F450000}"/>
    <cellStyle name="Input 12 12 4 3" xfId="17977" xr:uid="{00000000-0005-0000-0000-0000A0450000}"/>
    <cellStyle name="Input 12 12 4 4" xfId="17978" xr:uid="{00000000-0005-0000-0000-0000A1450000}"/>
    <cellStyle name="Input 12 12 4 5" xfId="17979" xr:uid="{00000000-0005-0000-0000-0000A2450000}"/>
    <cellStyle name="Input 12 12 5" xfId="17980" xr:uid="{00000000-0005-0000-0000-0000A3450000}"/>
    <cellStyle name="Input 12 12 5 2" xfId="17981" xr:uid="{00000000-0005-0000-0000-0000A4450000}"/>
    <cellStyle name="Input 12 12 5 2 2" xfId="17982" xr:uid="{00000000-0005-0000-0000-0000A5450000}"/>
    <cellStyle name="Input 12 12 5 2 3" xfId="17983" xr:uid="{00000000-0005-0000-0000-0000A6450000}"/>
    <cellStyle name="Input 12 12 5 3" xfId="17984" xr:uid="{00000000-0005-0000-0000-0000A7450000}"/>
    <cellStyle name="Input 12 12 5 4" xfId="17985" xr:uid="{00000000-0005-0000-0000-0000A8450000}"/>
    <cellStyle name="Input 12 12 5 5" xfId="17986" xr:uid="{00000000-0005-0000-0000-0000A9450000}"/>
    <cellStyle name="Input 12 12 6" xfId="17987" xr:uid="{00000000-0005-0000-0000-0000AA450000}"/>
    <cellStyle name="Input 12 12 6 2" xfId="17988" xr:uid="{00000000-0005-0000-0000-0000AB450000}"/>
    <cellStyle name="Input 12 12 6 2 2" xfId="17989" xr:uid="{00000000-0005-0000-0000-0000AC450000}"/>
    <cellStyle name="Input 12 12 6 2 3" xfId="17990" xr:uid="{00000000-0005-0000-0000-0000AD450000}"/>
    <cellStyle name="Input 12 12 6 3" xfId="17991" xr:uid="{00000000-0005-0000-0000-0000AE450000}"/>
    <cellStyle name="Input 12 12 6 4" xfId="17992" xr:uid="{00000000-0005-0000-0000-0000AF450000}"/>
    <cellStyle name="Input 12 12 6 5" xfId="17993" xr:uid="{00000000-0005-0000-0000-0000B0450000}"/>
    <cellStyle name="Input 12 12 7" xfId="17994" xr:uid="{00000000-0005-0000-0000-0000B1450000}"/>
    <cellStyle name="Input 12 12 7 2" xfId="17995" xr:uid="{00000000-0005-0000-0000-0000B2450000}"/>
    <cellStyle name="Input 12 12 7 2 2" xfId="17996" xr:uid="{00000000-0005-0000-0000-0000B3450000}"/>
    <cellStyle name="Input 12 12 7 2 3" xfId="17997" xr:uid="{00000000-0005-0000-0000-0000B4450000}"/>
    <cellStyle name="Input 12 12 7 3" xfId="17998" xr:uid="{00000000-0005-0000-0000-0000B5450000}"/>
    <cellStyle name="Input 12 12 7 4" xfId="17999" xr:uid="{00000000-0005-0000-0000-0000B6450000}"/>
    <cellStyle name="Input 12 12 7 5" xfId="18000" xr:uid="{00000000-0005-0000-0000-0000B7450000}"/>
    <cellStyle name="Input 12 12 8" xfId="18001" xr:uid="{00000000-0005-0000-0000-0000B8450000}"/>
    <cellStyle name="Input 12 12 8 2" xfId="18002" xr:uid="{00000000-0005-0000-0000-0000B9450000}"/>
    <cellStyle name="Input 12 12 8 2 2" xfId="18003" xr:uid="{00000000-0005-0000-0000-0000BA450000}"/>
    <cellStyle name="Input 12 12 8 2 3" xfId="18004" xr:uid="{00000000-0005-0000-0000-0000BB450000}"/>
    <cellStyle name="Input 12 12 8 3" xfId="18005" xr:uid="{00000000-0005-0000-0000-0000BC450000}"/>
    <cellStyle name="Input 12 12 8 4" xfId="18006" xr:uid="{00000000-0005-0000-0000-0000BD450000}"/>
    <cellStyle name="Input 12 12 8 5" xfId="18007" xr:uid="{00000000-0005-0000-0000-0000BE450000}"/>
    <cellStyle name="Input 12 12 9" xfId="18008" xr:uid="{00000000-0005-0000-0000-0000BF450000}"/>
    <cellStyle name="Input 12 12 9 2" xfId="18009" xr:uid="{00000000-0005-0000-0000-0000C0450000}"/>
    <cellStyle name="Input 12 12 9 2 2" xfId="18010" xr:uid="{00000000-0005-0000-0000-0000C1450000}"/>
    <cellStyle name="Input 12 12 9 2 3" xfId="18011" xr:uid="{00000000-0005-0000-0000-0000C2450000}"/>
    <cellStyle name="Input 12 12 9 3" xfId="18012" xr:uid="{00000000-0005-0000-0000-0000C3450000}"/>
    <cellStyle name="Input 12 12 9 4" xfId="18013" xr:uid="{00000000-0005-0000-0000-0000C4450000}"/>
    <cellStyle name="Input 12 12 9 5" xfId="18014" xr:uid="{00000000-0005-0000-0000-0000C5450000}"/>
    <cellStyle name="Input 12 13" xfId="18015" xr:uid="{00000000-0005-0000-0000-0000C6450000}"/>
    <cellStyle name="Input 12 13 10" xfId="18016" xr:uid="{00000000-0005-0000-0000-0000C7450000}"/>
    <cellStyle name="Input 12 13 10 2" xfId="18017" xr:uid="{00000000-0005-0000-0000-0000C8450000}"/>
    <cellStyle name="Input 12 13 10 2 2" xfId="18018" xr:uid="{00000000-0005-0000-0000-0000C9450000}"/>
    <cellStyle name="Input 12 13 10 2 3" xfId="18019" xr:uid="{00000000-0005-0000-0000-0000CA450000}"/>
    <cellStyle name="Input 12 13 10 3" xfId="18020" xr:uid="{00000000-0005-0000-0000-0000CB450000}"/>
    <cellStyle name="Input 12 13 10 4" xfId="18021" xr:uid="{00000000-0005-0000-0000-0000CC450000}"/>
    <cellStyle name="Input 12 13 10 5" xfId="18022" xr:uid="{00000000-0005-0000-0000-0000CD450000}"/>
    <cellStyle name="Input 12 13 11" xfId="18023" xr:uid="{00000000-0005-0000-0000-0000CE450000}"/>
    <cellStyle name="Input 12 13 11 2" xfId="18024" xr:uid="{00000000-0005-0000-0000-0000CF450000}"/>
    <cellStyle name="Input 12 13 11 2 2" xfId="18025" xr:uid="{00000000-0005-0000-0000-0000D0450000}"/>
    <cellStyle name="Input 12 13 11 2 3" xfId="18026" xr:uid="{00000000-0005-0000-0000-0000D1450000}"/>
    <cellStyle name="Input 12 13 11 3" xfId="18027" xr:uid="{00000000-0005-0000-0000-0000D2450000}"/>
    <cellStyle name="Input 12 13 11 4" xfId="18028" xr:uid="{00000000-0005-0000-0000-0000D3450000}"/>
    <cellStyle name="Input 12 13 11 5" xfId="18029" xr:uid="{00000000-0005-0000-0000-0000D4450000}"/>
    <cellStyle name="Input 12 13 12" xfId="18030" xr:uid="{00000000-0005-0000-0000-0000D5450000}"/>
    <cellStyle name="Input 12 13 12 2" xfId="18031" xr:uid="{00000000-0005-0000-0000-0000D6450000}"/>
    <cellStyle name="Input 12 13 12 2 2" xfId="18032" xr:uid="{00000000-0005-0000-0000-0000D7450000}"/>
    <cellStyle name="Input 12 13 12 2 3" xfId="18033" xr:uid="{00000000-0005-0000-0000-0000D8450000}"/>
    <cellStyle name="Input 12 13 12 3" xfId="18034" xr:uid="{00000000-0005-0000-0000-0000D9450000}"/>
    <cellStyle name="Input 12 13 12 4" xfId="18035" xr:uid="{00000000-0005-0000-0000-0000DA450000}"/>
    <cellStyle name="Input 12 13 12 5" xfId="18036" xr:uid="{00000000-0005-0000-0000-0000DB450000}"/>
    <cellStyle name="Input 12 13 13" xfId="18037" xr:uid="{00000000-0005-0000-0000-0000DC450000}"/>
    <cellStyle name="Input 12 13 13 2" xfId="18038" xr:uid="{00000000-0005-0000-0000-0000DD450000}"/>
    <cellStyle name="Input 12 13 13 2 2" xfId="18039" xr:uid="{00000000-0005-0000-0000-0000DE450000}"/>
    <cellStyle name="Input 12 13 13 2 3" xfId="18040" xr:uid="{00000000-0005-0000-0000-0000DF450000}"/>
    <cellStyle name="Input 12 13 13 3" xfId="18041" xr:uid="{00000000-0005-0000-0000-0000E0450000}"/>
    <cellStyle name="Input 12 13 13 4" xfId="18042" xr:uid="{00000000-0005-0000-0000-0000E1450000}"/>
    <cellStyle name="Input 12 13 13 5" xfId="18043" xr:uid="{00000000-0005-0000-0000-0000E2450000}"/>
    <cellStyle name="Input 12 13 14" xfId="18044" xr:uid="{00000000-0005-0000-0000-0000E3450000}"/>
    <cellStyle name="Input 12 13 14 2" xfId="18045" xr:uid="{00000000-0005-0000-0000-0000E4450000}"/>
    <cellStyle name="Input 12 13 14 2 2" xfId="18046" xr:uid="{00000000-0005-0000-0000-0000E5450000}"/>
    <cellStyle name="Input 12 13 14 2 3" xfId="18047" xr:uid="{00000000-0005-0000-0000-0000E6450000}"/>
    <cellStyle name="Input 12 13 14 3" xfId="18048" xr:uid="{00000000-0005-0000-0000-0000E7450000}"/>
    <cellStyle name="Input 12 13 14 4" xfId="18049" xr:uid="{00000000-0005-0000-0000-0000E8450000}"/>
    <cellStyle name="Input 12 13 14 5" xfId="18050" xr:uid="{00000000-0005-0000-0000-0000E9450000}"/>
    <cellStyle name="Input 12 13 15" xfId="18051" xr:uid="{00000000-0005-0000-0000-0000EA450000}"/>
    <cellStyle name="Input 12 13 15 2" xfId="18052" xr:uid="{00000000-0005-0000-0000-0000EB450000}"/>
    <cellStyle name="Input 12 13 15 2 2" xfId="18053" xr:uid="{00000000-0005-0000-0000-0000EC450000}"/>
    <cellStyle name="Input 12 13 15 2 3" xfId="18054" xr:uid="{00000000-0005-0000-0000-0000ED450000}"/>
    <cellStyle name="Input 12 13 15 3" xfId="18055" xr:uid="{00000000-0005-0000-0000-0000EE450000}"/>
    <cellStyle name="Input 12 13 15 4" xfId="18056" xr:uid="{00000000-0005-0000-0000-0000EF450000}"/>
    <cellStyle name="Input 12 13 15 5" xfId="18057" xr:uid="{00000000-0005-0000-0000-0000F0450000}"/>
    <cellStyle name="Input 12 13 16" xfId="18058" xr:uid="{00000000-0005-0000-0000-0000F1450000}"/>
    <cellStyle name="Input 12 13 16 2" xfId="18059" xr:uid="{00000000-0005-0000-0000-0000F2450000}"/>
    <cellStyle name="Input 12 13 16 2 2" xfId="18060" xr:uid="{00000000-0005-0000-0000-0000F3450000}"/>
    <cellStyle name="Input 12 13 16 2 3" xfId="18061" xr:uid="{00000000-0005-0000-0000-0000F4450000}"/>
    <cellStyle name="Input 12 13 16 3" xfId="18062" xr:uid="{00000000-0005-0000-0000-0000F5450000}"/>
    <cellStyle name="Input 12 13 16 4" xfId="18063" xr:uid="{00000000-0005-0000-0000-0000F6450000}"/>
    <cellStyle name="Input 12 13 16 5" xfId="18064" xr:uid="{00000000-0005-0000-0000-0000F7450000}"/>
    <cellStyle name="Input 12 13 17" xfId="18065" xr:uid="{00000000-0005-0000-0000-0000F8450000}"/>
    <cellStyle name="Input 12 13 17 2" xfId="18066" xr:uid="{00000000-0005-0000-0000-0000F9450000}"/>
    <cellStyle name="Input 12 13 17 2 2" xfId="18067" xr:uid="{00000000-0005-0000-0000-0000FA450000}"/>
    <cellStyle name="Input 12 13 17 2 3" xfId="18068" xr:uid="{00000000-0005-0000-0000-0000FB450000}"/>
    <cellStyle name="Input 12 13 17 3" xfId="18069" xr:uid="{00000000-0005-0000-0000-0000FC450000}"/>
    <cellStyle name="Input 12 13 17 4" xfId="18070" xr:uid="{00000000-0005-0000-0000-0000FD450000}"/>
    <cellStyle name="Input 12 13 17 5" xfId="18071" xr:uid="{00000000-0005-0000-0000-0000FE450000}"/>
    <cellStyle name="Input 12 13 18" xfId="18072" xr:uid="{00000000-0005-0000-0000-0000FF450000}"/>
    <cellStyle name="Input 12 13 18 2" xfId="18073" xr:uid="{00000000-0005-0000-0000-000000460000}"/>
    <cellStyle name="Input 12 13 18 2 2" xfId="18074" xr:uid="{00000000-0005-0000-0000-000001460000}"/>
    <cellStyle name="Input 12 13 18 2 3" xfId="18075" xr:uid="{00000000-0005-0000-0000-000002460000}"/>
    <cellStyle name="Input 12 13 18 3" xfId="18076" xr:uid="{00000000-0005-0000-0000-000003460000}"/>
    <cellStyle name="Input 12 13 18 4" xfId="18077" xr:uid="{00000000-0005-0000-0000-000004460000}"/>
    <cellStyle name="Input 12 13 18 5" xfId="18078" xr:uid="{00000000-0005-0000-0000-000005460000}"/>
    <cellStyle name="Input 12 13 19" xfId="18079" xr:uid="{00000000-0005-0000-0000-000006460000}"/>
    <cellStyle name="Input 12 13 19 2" xfId="18080" xr:uid="{00000000-0005-0000-0000-000007460000}"/>
    <cellStyle name="Input 12 13 19 2 2" xfId="18081" xr:uid="{00000000-0005-0000-0000-000008460000}"/>
    <cellStyle name="Input 12 13 19 2 3" xfId="18082" xr:uid="{00000000-0005-0000-0000-000009460000}"/>
    <cellStyle name="Input 12 13 19 3" xfId="18083" xr:uid="{00000000-0005-0000-0000-00000A460000}"/>
    <cellStyle name="Input 12 13 19 4" xfId="18084" xr:uid="{00000000-0005-0000-0000-00000B460000}"/>
    <cellStyle name="Input 12 13 19 5" xfId="18085" xr:uid="{00000000-0005-0000-0000-00000C460000}"/>
    <cellStyle name="Input 12 13 2" xfId="18086" xr:uid="{00000000-0005-0000-0000-00000D460000}"/>
    <cellStyle name="Input 12 13 2 2" xfId="18087" xr:uid="{00000000-0005-0000-0000-00000E460000}"/>
    <cellStyle name="Input 12 13 2 2 2" xfId="18088" xr:uid="{00000000-0005-0000-0000-00000F460000}"/>
    <cellStyle name="Input 12 13 2 2 3" xfId="18089" xr:uid="{00000000-0005-0000-0000-000010460000}"/>
    <cellStyle name="Input 12 13 2 3" xfId="18090" xr:uid="{00000000-0005-0000-0000-000011460000}"/>
    <cellStyle name="Input 12 13 2 4" xfId="18091" xr:uid="{00000000-0005-0000-0000-000012460000}"/>
    <cellStyle name="Input 12 13 2 5" xfId="18092" xr:uid="{00000000-0005-0000-0000-000013460000}"/>
    <cellStyle name="Input 12 13 20" xfId="18093" xr:uid="{00000000-0005-0000-0000-000014460000}"/>
    <cellStyle name="Input 12 13 20 2" xfId="18094" xr:uid="{00000000-0005-0000-0000-000015460000}"/>
    <cellStyle name="Input 12 13 20 2 2" xfId="18095" xr:uid="{00000000-0005-0000-0000-000016460000}"/>
    <cellStyle name="Input 12 13 20 2 3" xfId="18096" xr:uid="{00000000-0005-0000-0000-000017460000}"/>
    <cellStyle name="Input 12 13 20 3" xfId="18097" xr:uid="{00000000-0005-0000-0000-000018460000}"/>
    <cellStyle name="Input 12 13 20 4" xfId="18098" xr:uid="{00000000-0005-0000-0000-000019460000}"/>
    <cellStyle name="Input 12 13 20 5" xfId="18099" xr:uid="{00000000-0005-0000-0000-00001A460000}"/>
    <cellStyle name="Input 12 13 21" xfId="18100" xr:uid="{00000000-0005-0000-0000-00001B460000}"/>
    <cellStyle name="Input 12 13 22" xfId="18101" xr:uid="{00000000-0005-0000-0000-00001C460000}"/>
    <cellStyle name="Input 12 13 3" xfId="18102" xr:uid="{00000000-0005-0000-0000-00001D460000}"/>
    <cellStyle name="Input 12 13 3 2" xfId="18103" xr:uid="{00000000-0005-0000-0000-00001E460000}"/>
    <cellStyle name="Input 12 13 3 2 2" xfId="18104" xr:uid="{00000000-0005-0000-0000-00001F460000}"/>
    <cellStyle name="Input 12 13 3 2 3" xfId="18105" xr:uid="{00000000-0005-0000-0000-000020460000}"/>
    <cellStyle name="Input 12 13 3 3" xfId="18106" xr:uid="{00000000-0005-0000-0000-000021460000}"/>
    <cellStyle name="Input 12 13 3 4" xfId="18107" xr:uid="{00000000-0005-0000-0000-000022460000}"/>
    <cellStyle name="Input 12 13 3 5" xfId="18108" xr:uid="{00000000-0005-0000-0000-000023460000}"/>
    <cellStyle name="Input 12 13 4" xfId="18109" xr:uid="{00000000-0005-0000-0000-000024460000}"/>
    <cellStyle name="Input 12 13 4 2" xfId="18110" xr:uid="{00000000-0005-0000-0000-000025460000}"/>
    <cellStyle name="Input 12 13 4 2 2" xfId="18111" xr:uid="{00000000-0005-0000-0000-000026460000}"/>
    <cellStyle name="Input 12 13 4 2 3" xfId="18112" xr:uid="{00000000-0005-0000-0000-000027460000}"/>
    <cellStyle name="Input 12 13 4 3" xfId="18113" xr:uid="{00000000-0005-0000-0000-000028460000}"/>
    <cellStyle name="Input 12 13 4 4" xfId="18114" xr:uid="{00000000-0005-0000-0000-000029460000}"/>
    <cellStyle name="Input 12 13 4 5" xfId="18115" xr:uid="{00000000-0005-0000-0000-00002A460000}"/>
    <cellStyle name="Input 12 13 5" xfId="18116" xr:uid="{00000000-0005-0000-0000-00002B460000}"/>
    <cellStyle name="Input 12 13 5 2" xfId="18117" xr:uid="{00000000-0005-0000-0000-00002C460000}"/>
    <cellStyle name="Input 12 13 5 2 2" xfId="18118" xr:uid="{00000000-0005-0000-0000-00002D460000}"/>
    <cellStyle name="Input 12 13 5 2 3" xfId="18119" xr:uid="{00000000-0005-0000-0000-00002E460000}"/>
    <cellStyle name="Input 12 13 5 3" xfId="18120" xr:uid="{00000000-0005-0000-0000-00002F460000}"/>
    <cellStyle name="Input 12 13 5 4" xfId="18121" xr:uid="{00000000-0005-0000-0000-000030460000}"/>
    <cellStyle name="Input 12 13 5 5" xfId="18122" xr:uid="{00000000-0005-0000-0000-000031460000}"/>
    <cellStyle name="Input 12 13 6" xfId="18123" xr:uid="{00000000-0005-0000-0000-000032460000}"/>
    <cellStyle name="Input 12 13 6 2" xfId="18124" xr:uid="{00000000-0005-0000-0000-000033460000}"/>
    <cellStyle name="Input 12 13 6 2 2" xfId="18125" xr:uid="{00000000-0005-0000-0000-000034460000}"/>
    <cellStyle name="Input 12 13 6 2 3" xfId="18126" xr:uid="{00000000-0005-0000-0000-000035460000}"/>
    <cellStyle name="Input 12 13 6 3" xfId="18127" xr:uid="{00000000-0005-0000-0000-000036460000}"/>
    <cellStyle name="Input 12 13 6 4" xfId="18128" xr:uid="{00000000-0005-0000-0000-000037460000}"/>
    <cellStyle name="Input 12 13 6 5" xfId="18129" xr:uid="{00000000-0005-0000-0000-000038460000}"/>
    <cellStyle name="Input 12 13 7" xfId="18130" xr:uid="{00000000-0005-0000-0000-000039460000}"/>
    <cellStyle name="Input 12 13 7 2" xfId="18131" xr:uid="{00000000-0005-0000-0000-00003A460000}"/>
    <cellStyle name="Input 12 13 7 2 2" xfId="18132" xr:uid="{00000000-0005-0000-0000-00003B460000}"/>
    <cellStyle name="Input 12 13 7 2 3" xfId="18133" xr:uid="{00000000-0005-0000-0000-00003C460000}"/>
    <cellStyle name="Input 12 13 7 3" xfId="18134" xr:uid="{00000000-0005-0000-0000-00003D460000}"/>
    <cellStyle name="Input 12 13 7 4" xfId="18135" xr:uid="{00000000-0005-0000-0000-00003E460000}"/>
    <cellStyle name="Input 12 13 7 5" xfId="18136" xr:uid="{00000000-0005-0000-0000-00003F460000}"/>
    <cellStyle name="Input 12 13 8" xfId="18137" xr:uid="{00000000-0005-0000-0000-000040460000}"/>
    <cellStyle name="Input 12 13 8 2" xfId="18138" xr:uid="{00000000-0005-0000-0000-000041460000}"/>
    <cellStyle name="Input 12 13 8 2 2" xfId="18139" xr:uid="{00000000-0005-0000-0000-000042460000}"/>
    <cellStyle name="Input 12 13 8 2 3" xfId="18140" xr:uid="{00000000-0005-0000-0000-000043460000}"/>
    <cellStyle name="Input 12 13 8 3" xfId="18141" xr:uid="{00000000-0005-0000-0000-000044460000}"/>
    <cellStyle name="Input 12 13 8 4" xfId="18142" xr:uid="{00000000-0005-0000-0000-000045460000}"/>
    <cellStyle name="Input 12 13 8 5" xfId="18143" xr:uid="{00000000-0005-0000-0000-000046460000}"/>
    <cellStyle name="Input 12 13 9" xfId="18144" xr:uid="{00000000-0005-0000-0000-000047460000}"/>
    <cellStyle name="Input 12 13 9 2" xfId="18145" xr:uid="{00000000-0005-0000-0000-000048460000}"/>
    <cellStyle name="Input 12 13 9 2 2" xfId="18146" xr:uid="{00000000-0005-0000-0000-000049460000}"/>
    <cellStyle name="Input 12 13 9 2 3" xfId="18147" xr:uid="{00000000-0005-0000-0000-00004A460000}"/>
    <cellStyle name="Input 12 13 9 3" xfId="18148" xr:uid="{00000000-0005-0000-0000-00004B460000}"/>
    <cellStyle name="Input 12 13 9 4" xfId="18149" xr:uid="{00000000-0005-0000-0000-00004C460000}"/>
    <cellStyle name="Input 12 13 9 5" xfId="18150" xr:uid="{00000000-0005-0000-0000-00004D460000}"/>
    <cellStyle name="Input 12 14" xfId="18151" xr:uid="{00000000-0005-0000-0000-00004E460000}"/>
    <cellStyle name="Input 12 14 10" xfId="18152" xr:uid="{00000000-0005-0000-0000-00004F460000}"/>
    <cellStyle name="Input 12 14 10 2" xfId="18153" xr:uid="{00000000-0005-0000-0000-000050460000}"/>
    <cellStyle name="Input 12 14 10 2 2" xfId="18154" xr:uid="{00000000-0005-0000-0000-000051460000}"/>
    <cellStyle name="Input 12 14 10 2 3" xfId="18155" xr:uid="{00000000-0005-0000-0000-000052460000}"/>
    <cellStyle name="Input 12 14 10 3" xfId="18156" xr:uid="{00000000-0005-0000-0000-000053460000}"/>
    <cellStyle name="Input 12 14 10 4" xfId="18157" xr:uid="{00000000-0005-0000-0000-000054460000}"/>
    <cellStyle name="Input 12 14 10 5" xfId="18158" xr:uid="{00000000-0005-0000-0000-000055460000}"/>
    <cellStyle name="Input 12 14 11" xfId="18159" xr:uid="{00000000-0005-0000-0000-000056460000}"/>
    <cellStyle name="Input 12 14 11 2" xfId="18160" xr:uid="{00000000-0005-0000-0000-000057460000}"/>
    <cellStyle name="Input 12 14 11 2 2" xfId="18161" xr:uid="{00000000-0005-0000-0000-000058460000}"/>
    <cellStyle name="Input 12 14 11 2 3" xfId="18162" xr:uid="{00000000-0005-0000-0000-000059460000}"/>
    <cellStyle name="Input 12 14 11 3" xfId="18163" xr:uid="{00000000-0005-0000-0000-00005A460000}"/>
    <cellStyle name="Input 12 14 11 4" xfId="18164" xr:uid="{00000000-0005-0000-0000-00005B460000}"/>
    <cellStyle name="Input 12 14 11 5" xfId="18165" xr:uid="{00000000-0005-0000-0000-00005C460000}"/>
    <cellStyle name="Input 12 14 12" xfId="18166" xr:uid="{00000000-0005-0000-0000-00005D460000}"/>
    <cellStyle name="Input 12 14 12 2" xfId="18167" xr:uid="{00000000-0005-0000-0000-00005E460000}"/>
    <cellStyle name="Input 12 14 12 2 2" xfId="18168" xr:uid="{00000000-0005-0000-0000-00005F460000}"/>
    <cellStyle name="Input 12 14 12 2 3" xfId="18169" xr:uid="{00000000-0005-0000-0000-000060460000}"/>
    <cellStyle name="Input 12 14 12 3" xfId="18170" xr:uid="{00000000-0005-0000-0000-000061460000}"/>
    <cellStyle name="Input 12 14 12 4" xfId="18171" xr:uid="{00000000-0005-0000-0000-000062460000}"/>
    <cellStyle name="Input 12 14 12 5" xfId="18172" xr:uid="{00000000-0005-0000-0000-000063460000}"/>
    <cellStyle name="Input 12 14 13" xfId="18173" xr:uid="{00000000-0005-0000-0000-000064460000}"/>
    <cellStyle name="Input 12 14 13 2" xfId="18174" xr:uid="{00000000-0005-0000-0000-000065460000}"/>
    <cellStyle name="Input 12 14 13 2 2" xfId="18175" xr:uid="{00000000-0005-0000-0000-000066460000}"/>
    <cellStyle name="Input 12 14 13 2 3" xfId="18176" xr:uid="{00000000-0005-0000-0000-000067460000}"/>
    <cellStyle name="Input 12 14 13 3" xfId="18177" xr:uid="{00000000-0005-0000-0000-000068460000}"/>
    <cellStyle name="Input 12 14 13 4" xfId="18178" xr:uid="{00000000-0005-0000-0000-000069460000}"/>
    <cellStyle name="Input 12 14 13 5" xfId="18179" xr:uid="{00000000-0005-0000-0000-00006A460000}"/>
    <cellStyle name="Input 12 14 14" xfId="18180" xr:uid="{00000000-0005-0000-0000-00006B460000}"/>
    <cellStyle name="Input 12 14 14 2" xfId="18181" xr:uid="{00000000-0005-0000-0000-00006C460000}"/>
    <cellStyle name="Input 12 14 14 2 2" xfId="18182" xr:uid="{00000000-0005-0000-0000-00006D460000}"/>
    <cellStyle name="Input 12 14 14 2 3" xfId="18183" xr:uid="{00000000-0005-0000-0000-00006E460000}"/>
    <cellStyle name="Input 12 14 14 3" xfId="18184" xr:uid="{00000000-0005-0000-0000-00006F460000}"/>
    <cellStyle name="Input 12 14 14 4" xfId="18185" xr:uid="{00000000-0005-0000-0000-000070460000}"/>
    <cellStyle name="Input 12 14 14 5" xfId="18186" xr:uid="{00000000-0005-0000-0000-000071460000}"/>
    <cellStyle name="Input 12 14 15" xfId="18187" xr:uid="{00000000-0005-0000-0000-000072460000}"/>
    <cellStyle name="Input 12 14 15 2" xfId="18188" xr:uid="{00000000-0005-0000-0000-000073460000}"/>
    <cellStyle name="Input 12 14 15 2 2" xfId="18189" xr:uid="{00000000-0005-0000-0000-000074460000}"/>
    <cellStyle name="Input 12 14 15 2 3" xfId="18190" xr:uid="{00000000-0005-0000-0000-000075460000}"/>
    <cellStyle name="Input 12 14 15 3" xfId="18191" xr:uid="{00000000-0005-0000-0000-000076460000}"/>
    <cellStyle name="Input 12 14 15 4" xfId="18192" xr:uid="{00000000-0005-0000-0000-000077460000}"/>
    <cellStyle name="Input 12 14 15 5" xfId="18193" xr:uid="{00000000-0005-0000-0000-000078460000}"/>
    <cellStyle name="Input 12 14 16" xfId="18194" xr:uid="{00000000-0005-0000-0000-000079460000}"/>
    <cellStyle name="Input 12 14 16 2" xfId="18195" xr:uid="{00000000-0005-0000-0000-00007A460000}"/>
    <cellStyle name="Input 12 14 16 2 2" xfId="18196" xr:uid="{00000000-0005-0000-0000-00007B460000}"/>
    <cellStyle name="Input 12 14 16 2 3" xfId="18197" xr:uid="{00000000-0005-0000-0000-00007C460000}"/>
    <cellStyle name="Input 12 14 16 3" xfId="18198" xr:uid="{00000000-0005-0000-0000-00007D460000}"/>
    <cellStyle name="Input 12 14 16 4" xfId="18199" xr:uid="{00000000-0005-0000-0000-00007E460000}"/>
    <cellStyle name="Input 12 14 16 5" xfId="18200" xr:uid="{00000000-0005-0000-0000-00007F460000}"/>
    <cellStyle name="Input 12 14 17" xfId="18201" xr:uid="{00000000-0005-0000-0000-000080460000}"/>
    <cellStyle name="Input 12 14 17 2" xfId="18202" xr:uid="{00000000-0005-0000-0000-000081460000}"/>
    <cellStyle name="Input 12 14 17 2 2" xfId="18203" xr:uid="{00000000-0005-0000-0000-000082460000}"/>
    <cellStyle name="Input 12 14 17 2 3" xfId="18204" xr:uid="{00000000-0005-0000-0000-000083460000}"/>
    <cellStyle name="Input 12 14 17 3" xfId="18205" xr:uid="{00000000-0005-0000-0000-000084460000}"/>
    <cellStyle name="Input 12 14 17 4" xfId="18206" xr:uid="{00000000-0005-0000-0000-000085460000}"/>
    <cellStyle name="Input 12 14 17 5" xfId="18207" xr:uid="{00000000-0005-0000-0000-000086460000}"/>
    <cellStyle name="Input 12 14 18" xfId="18208" xr:uid="{00000000-0005-0000-0000-000087460000}"/>
    <cellStyle name="Input 12 14 18 2" xfId="18209" xr:uid="{00000000-0005-0000-0000-000088460000}"/>
    <cellStyle name="Input 12 14 18 2 2" xfId="18210" xr:uid="{00000000-0005-0000-0000-000089460000}"/>
    <cellStyle name="Input 12 14 18 2 3" xfId="18211" xr:uid="{00000000-0005-0000-0000-00008A460000}"/>
    <cellStyle name="Input 12 14 18 3" xfId="18212" xr:uid="{00000000-0005-0000-0000-00008B460000}"/>
    <cellStyle name="Input 12 14 18 4" xfId="18213" xr:uid="{00000000-0005-0000-0000-00008C460000}"/>
    <cellStyle name="Input 12 14 18 5" xfId="18214" xr:uid="{00000000-0005-0000-0000-00008D460000}"/>
    <cellStyle name="Input 12 14 19" xfId="18215" xr:uid="{00000000-0005-0000-0000-00008E460000}"/>
    <cellStyle name="Input 12 14 19 2" xfId="18216" xr:uid="{00000000-0005-0000-0000-00008F460000}"/>
    <cellStyle name="Input 12 14 19 2 2" xfId="18217" xr:uid="{00000000-0005-0000-0000-000090460000}"/>
    <cellStyle name="Input 12 14 19 2 3" xfId="18218" xr:uid="{00000000-0005-0000-0000-000091460000}"/>
    <cellStyle name="Input 12 14 19 3" xfId="18219" xr:uid="{00000000-0005-0000-0000-000092460000}"/>
    <cellStyle name="Input 12 14 19 4" xfId="18220" xr:uid="{00000000-0005-0000-0000-000093460000}"/>
    <cellStyle name="Input 12 14 19 5" xfId="18221" xr:uid="{00000000-0005-0000-0000-000094460000}"/>
    <cellStyle name="Input 12 14 2" xfId="18222" xr:uid="{00000000-0005-0000-0000-000095460000}"/>
    <cellStyle name="Input 12 14 2 2" xfId="18223" xr:uid="{00000000-0005-0000-0000-000096460000}"/>
    <cellStyle name="Input 12 14 2 2 2" xfId="18224" xr:uid="{00000000-0005-0000-0000-000097460000}"/>
    <cellStyle name="Input 12 14 2 2 3" xfId="18225" xr:uid="{00000000-0005-0000-0000-000098460000}"/>
    <cellStyle name="Input 12 14 2 3" xfId="18226" xr:uid="{00000000-0005-0000-0000-000099460000}"/>
    <cellStyle name="Input 12 14 2 4" xfId="18227" xr:uid="{00000000-0005-0000-0000-00009A460000}"/>
    <cellStyle name="Input 12 14 2 5" xfId="18228" xr:uid="{00000000-0005-0000-0000-00009B460000}"/>
    <cellStyle name="Input 12 14 20" xfId="18229" xr:uid="{00000000-0005-0000-0000-00009C460000}"/>
    <cellStyle name="Input 12 14 20 2" xfId="18230" xr:uid="{00000000-0005-0000-0000-00009D460000}"/>
    <cellStyle name="Input 12 14 20 2 2" xfId="18231" xr:uid="{00000000-0005-0000-0000-00009E460000}"/>
    <cellStyle name="Input 12 14 20 2 3" xfId="18232" xr:uid="{00000000-0005-0000-0000-00009F460000}"/>
    <cellStyle name="Input 12 14 20 3" xfId="18233" xr:uid="{00000000-0005-0000-0000-0000A0460000}"/>
    <cellStyle name="Input 12 14 20 4" xfId="18234" xr:uid="{00000000-0005-0000-0000-0000A1460000}"/>
    <cellStyle name="Input 12 14 20 5" xfId="18235" xr:uid="{00000000-0005-0000-0000-0000A2460000}"/>
    <cellStyle name="Input 12 14 21" xfId="18236" xr:uid="{00000000-0005-0000-0000-0000A3460000}"/>
    <cellStyle name="Input 12 14 22" xfId="18237" xr:uid="{00000000-0005-0000-0000-0000A4460000}"/>
    <cellStyle name="Input 12 14 3" xfId="18238" xr:uid="{00000000-0005-0000-0000-0000A5460000}"/>
    <cellStyle name="Input 12 14 3 2" xfId="18239" xr:uid="{00000000-0005-0000-0000-0000A6460000}"/>
    <cellStyle name="Input 12 14 3 2 2" xfId="18240" xr:uid="{00000000-0005-0000-0000-0000A7460000}"/>
    <cellStyle name="Input 12 14 3 2 3" xfId="18241" xr:uid="{00000000-0005-0000-0000-0000A8460000}"/>
    <cellStyle name="Input 12 14 3 3" xfId="18242" xr:uid="{00000000-0005-0000-0000-0000A9460000}"/>
    <cellStyle name="Input 12 14 3 4" xfId="18243" xr:uid="{00000000-0005-0000-0000-0000AA460000}"/>
    <cellStyle name="Input 12 14 3 5" xfId="18244" xr:uid="{00000000-0005-0000-0000-0000AB460000}"/>
    <cellStyle name="Input 12 14 4" xfId="18245" xr:uid="{00000000-0005-0000-0000-0000AC460000}"/>
    <cellStyle name="Input 12 14 4 2" xfId="18246" xr:uid="{00000000-0005-0000-0000-0000AD460000}"/>
    <cellStyle name="Input 12 14 4 2 2" xfId="18247" xr:uid="{00000000-0005-0000-0000-0000AE460000}"/>
    <cellStyle name="Input 12 14 4 2 3" xfId="18248" xr:uid="{00000000-0005-0000-0000-0000AF460000}"/>
    <cellStyle name="Input 12 14 4 3" xfId="18249" xr:uid="{00000000-0005-0000-0000-0000B0460000}"/>
    <cellStyle name="Input 12 14 4 4" xfId="18250" xr:uid="{00000000-0005-0000-0000-0000B1460000}"/>
    <cellStyle name="Input 12 14 4 5" xfId="18251" xr:uid="{00000000-0005-0000-0000-0000B2460000}"/>
    <cellStyle name="Input 12 14 5" xfId="18252" xr:uid="{00000000-0005-0000-0000-0000B3460000}"/>
    <cellStyle name="Input 12 14 5 2" xfId="18253" xr:uid="{00000000-0005-0000-0000-0000B4460000}"/>
    <cellStyle name="Input 12 14 5 2 2" xfId="18254" xr:uid="{00000000-0005-0000-0000-0000B5460000}"/>
    <cellStyle name="Input 12 14 5 2 3" xfId="18255" xr:uid="{00000000-0005-0000-0000-0000B6460000}"/>
    <cellStyle name="Input 12 14 5 3" xfId="18256" xr:uid="{00000000-0005-0000-0000-0000B7460000}"/>
    <cellStyle name="Input 12 14 5 4" xfId="18257" xr:uid="{00000000-0005-0000-0000-0000B8460000}"/>
    <cellStyle name="Input 12 14 5 5" xfId="18258" xr:uid="{00000000-0005-0000-0000-0000B9460000}"/>
    <cellStyle name="Input 12 14 6" xfId="18259" xr:uid="{00000000-0005-0000-0000-0000BA460000}"/>
    <cellStyle name="Input 12 14 6 2" xfId="18260" xr:uid="{00000000-0005-0000-0000-0000BB460000}"/>
    <cellStyle name="Input 12 14 6 2 2" xfId="18261" xr:uid="{00000000-0005-0000-0000-0000BC460000}"/>
    <cellStyle name="Input 12 14 6 2 3" xfId="18262" xr:uid="{00000000-0005-0000-0000-0000BD460000}"/>
    <cellStyle name="Input 12 14 6 3" xfId="18263" xr:uid="{00000000-0005-0000-0000-0000BE460000}"/>
    <cellStyle name="Input 12 14 6 4" xfId="18264" xr:uid="{00000000-0005-0000-0000-0000BF460000}"/>
    <cellStyle name="Input 12 14 6 5" xfId="18265" xr:uid="{00000000-0005-0000-0000-0000C0460000}"/>
    <cellStyle name="Input 12 14 7" xfId="18266" xr:uid="{00000000-0005-0000-0000-0000C1460000}"/>
    <cellStyle name="Input 12 14 7 2" xfId="18267" xr:uid="{00000000-0005-0000-0000-0000C2460000}"/>
    <cellStyle name="Input 12 14 7 2 2" xfId="18268" xr:uid="{00000000-0005-0000-0000-0000C3460000}"/>
    <cellStyle name="Input 12 14 7 2 3" xfId="18269" xr:uid="{00000000-0005-0000-0000-0000C4460000}"/>
    <cellStyle name="Input 12 14 7 3" xfId="18270" xr:uid="{00000000-0005-0000-0000-0000C5460000}"/>
    <cellStyle name="Input 12 14 7 4" xfId="18271" xr:uid="{00000000-0005-0000-0000-0000C6460000}"/>
    <cellStyle name="Input 12 14 7 5" xfId="18272" xr:uid="{00000000-0005-0000-0000-0000C7460000}"/>
    <cellStyle name="Input 12 14 8" xfId="18273" xr:uid="{00000000-0005-0000-0000-0000C8460000}"/>
    <cellStyle name="Input 12 14 8 2" xfId="18274" xr:uid="{00000000-0005-0000-0000-0000C9460000}"/>
    <cellStyle name="Input 12 14 8 2 2" xfId="18275" xr:uid="{00000000-0005-0000-0000-0000CA460000}"/>
    <cellStyle name="Input 12 14 8 2 3" xfId="18276" xr:uid="{00000000-0005-0000-0000-0000CB460000}"/>
    <cellStyle name="Input 12 14 8 3" xfId="18277" xr:uid="{00000000-0005-0000-0000-0000CC460000}"/>
    <cellStyle name="Input 12 14 8 4" xfId="18278" xr:uid="{00000000-0005-0000-0000-0000CD460000}"/>
    <cellStyle name="Input 12 14 8 5" xfId="18279" xr:uid="{00000000-0005-0000-0000-0000CE460000}"/>
    <cellStyle name="Input 12 14 9" xfId="18280" xr:uid="{00000000-0005-0000-0000-0000CF460000}"/>
    <cellStyle name="Input 12 14 9 2" xfId="18281" xr:uid="{00000000-0005-0000-0000-0000D0460000}"/>
    <cellStyle name="Input 12 14 9 2 2" xfId="18282" xr:uid="{00000000-0005-0000-0000-0000D1460000}"/>
    <cellStyle name="Input 12 14 9 2 3" xfId="18283" xr:uid="{00000000-0005-0000-0000-0000D2460000}"/>
    <cellStyle name="Input 12 14 9 3" xfId="18284" xr:uid="{00000000-0005-0000-0000-0000D3460000}"/>
    <cellStyle name="Input 12 14 9 4" xfId="18285" xr:uid="{00000000-0005-0000-0000-0000D4460000}"/>
    <cellStyle name="Input 12 14 9 5" xfId="18286" xr:uid="{00000000-0005-0000-0000-0000D5460000}"/>
    <cellStyle name="Input 12 15" xfId="18287" xr:uid="{00000000-0005-0000-0000-0000D6460000}"/>
    <cellStyle name="Input 12 15 10" xfId="18288" xr:uid="{00000000-0005-0000-0000-0000D7460000}"/>
    <cellStyle name="Input 12 15 10 2" xfId="18289" xr:uid="{00000000-0005-0000-0000-0000D8460000}"/>
    <cellStyle name="Input 12 15 10 2 2" xfId="18290" xr:uid="{00000000-0005-0000-0000-0000D9460000}"/>
    <cellStyle name="Input 12 15 10 2 3" xfId="18291" xr:uid="{00000000-0005-0000-0000-0000DA460000}"/>
    <cellStyle name="Input 12 15 10 3" xfId="18292" xr:uid="{00000000-0005-0000-0000-0000DB460000}"/>
    <cellStyle name="Input 12 15 10 4" xfId="18293" xr:uid="{00000000-0005-0000-0000-0000DC460000}"/>
    <cellStyle name="Input 12 15 10 5" xfId="18294" xr:uid="{00000000-0005-0000-0000-0000DD460000}"/>
    <cellStyle name="Input 12 15 11" xfId="18295" xr:uid="{00000000-0005-0000-0000-0000DE460000}"/>
    <cellStyle name="Input 12 15 11 2" xfId="18296" xr:uid="{00000000-0005-0000-0000-0000DF460000}"/>
    <cellStyle name="Input 12 15 11 2 2" xfId="18297" xr:uid="{00000000-0005-0000-0000-0000E0460000}"/>
    <cellStyle name="Input 12 15 11 2 3" xfId="18298" xr:uid="{00000000-0005-0000-0000-0000E1460000}"/>
    <cellStyle name="Input 12 15 11 3" xfId="18299" xr:uid="{00000000-0005-0000-0000-0000E2460000}"/>
    <cellStyle name="Input 12 15 11 4" xfId="18300" xr:uid="{00000000-0005-0000-0000-0000E3460000}"/>
    <cellStyle name="Input 12 15 11 5" xfId="18301" xr:uid="{00000000-0005-0000-0000-0000E4460000}"/>
    <cellStyle name="Input 12 15 12" xfId="18302" xr:uid="{00000000-0005-0000-0000-0000E5460000}"/>
    <cellStyle name="Input 12 15 12 2" xfId="18303" xr:uid="{00000000-0005-0000-0000-0000E6460000}"/>
    <cellStyle name="Input 12 15 12 2 2" xfId="18304" xr:uid="{00000000-0005-0000-0000-0000E7460000}"/>
    <cellStyle name="Input 12 15 12 2 3" xfId="18305" xr:uid="{00000000-0005-0000-0000-0000E8460000}"/>
    <cellStyle name="Input 12 15 12 3" xfId="18306" xr:uid="{00000000-0005-0000-0000-0000E9460000}"/>
    <cellStyle name="Input 12 15 12 4" xfId="18307" xr:uid="{00000000-0005-0000-0000-0000EA460000}"/>
    <cellStyle name="Input 12 15 12 5" xfId="18308" xr:uid="{00000000-0005-0000-0000-0000EB460000}"/>
    <cellStyle name="Input 12 15 13" xfId="18309" xr:uid="{00000000-0005-0000-0000-0000EC460000}"/>
    <cellStyle name="Input 12 15 13 2" xfId="18310" xr:uid="{00000000-0005-0000-0000-0000ED460000}"/>
    <cellStyle name="Input 12 15 13 2 2" xfId="18311" xr:uid="{00000000-0005-0000-0000-0000EE460000}"/>
    <cellStyle name="Input 12 15 13 2 3" xfId="18312" xr:uid="{00000000-0005-0000-0000-0000EF460000}"/>
    <cellStyle name="Input 12 15 13 3" xfId="18313" xr:uid="{00000000-0005-0000-0000-0000F0460000}"/>
    <cellStyle name="Input 12 15 13 4" xfId="18314" xr:uid="{00000000-0005-0000-0000-0000F1460000}"/>
    <cellStyle name="Input 12 15 13 5" xfId="18315" xr:uid="{00000000-0005-0000-0000-0000F2460000}"/>
    <cellStyle name="Input 12 15 14" xfId="18316" xr:uid="{00000000-0005-0000-0000-0000F3460000}"/>
    <cellStyle name="Input 12 15 14 2" xfId="18317" xr:uid="{00000000-0005-0000-0000-0000F4460000}"/>
    <cellStyle name="Input 12 15 14 2 2" xfId="18318" xr:uid="{00000000-0005-0000-0000-0000F5460000}"/>
    <cellStyle name="Input 12 15 14 2 3" xfId="18319" xr:uid="{00000000-0005-0000-0000-0000F6460000}"/>
    <cellStyle name="Input 12 15 14 3" xfId="18320" xr:uid="{00000000-0005-0000-0000-0000F7460000}"/>
    <cellStyle name="Input 12 15 14 4" xfId="18321" xr:uid="{00000000-0005-0000-0000-0000F8460000}"/>
    <cellStyle name="Input 12 15 14 5" xfId="18322" xr:uid="{00000000-0005-0000-0000-0000F9460000}"/>
    <cellStyle name="Input 12 15 15" xfId="18323" xr:uid="{00000000-0005-0000-0000-0000FA460000}"/>
    <cellStyle name="Input 12 15 15 2" xfId="18324" xr:uid="{00000000-0005-0000-0000-0000FB460000}"/>
    <cellStyle name="Input 12 15 15 2 2" xfId="18325" xr:uid="{00000000-0005-0000-0000-0000FC460000}"/>
    <cellStyle name="Input 12 15 15 2 3" xfId="18326" xr:uid="{00000000-0005-0000-0000-0000FD460000}"/>
    <cellStyle name="Input 12 15 15 3" xfId="18327" xr:uid="{00000000-0005-0000-0000-0000FE460000}"/>
    <cellStyle name="Input 12 15 15 4" xfId="18328" xr:uid="{00000000-0005-0000-0000-0000FF460000}"/>
    <cellStyle name="Input 12 15 15 5" xfId="18329" xr:uid="{00000000-0005-0000-0000-000000470000}"/>
    <cellStyle name="Input 12 15 16" xfId="18330" xr:uid="{00000000-0005-0000-0000-000001470000}"/>
    <cellStyle name="Input 12 15 16 2" xfId="18331" xr:uid="{00000000-0005-0000-0000-000002470000}"/>
    <cellStyle name="Input 12 15 16 3" xfId="18332" xr:uid="{00000000-0005-0000-0000-000003470000}"/>
    <cellStyle name="Input 12 15 16 4" xfId="18333" xr:uid="{00000000-0005-0000-0000-000004470000}"/>
    <cellStyle name="Input 12 15 17" xfId="18334" xr:uid="{00000000-0005-0000-0000-000005470000}"/>
    <cellStyle name="Input 12 15 17 2" xfId="18335" xr:uid="{00000000-0005-0000-0000-000006470000}"/>
    <cellStyle name="Input 12 15 17 3" xfId="18336" xr:uid="{00000000-0005-0000-0000-000007470000}"/>
    <cellStyle name="Input 12 15 17 4" xfId="18337" xr:uid="{00000000-0005-0000-0000-000008470000}"/>
    <cellStyle name="Input 12 15 18" xfId="18338" xr:uid="{00000000-0005-0000-0000-000009470000}"/>
    <cellStyle name="Input 12 15 18 2" xfId="18339" xr:uid="{00000000-0005-0000-0000-00000A470000}"/>
    <cellStyle name="Input 12 15 18 3" xfId="18340" xr:uid="{00000000-0005-0000-0000-00000B470000}"/>
    <cellStyle name="Input 12 15 18 4" xfId="18341" xr:uid="{00000000-0005-0000-0000-00000C470000}"/>
    <cellStyle name="Input 12 15 19" xfId="18342" xr:uid="{00000000-0005-0000-0000-00000D470000}"/>
    <cellStyle name="Input 12 15 19 2" xfId="18343" xr:uid="{00000000-0005-0000-0000-00000E470000}"/>
    <cellStyle name="Input 12 15 19 3" xfId="18344" xr:uid="{00000000-0005-0000-0000-00000F470000}"/>
    <cellStyle name="Input 12 15 19 4" xfId="18345" xr:uid="{00000000-0005-0000-0000-000010470000}"/>
    <cellStyle name="Input 12 15 2" xfId="18346" xr:uid="{00000000-0005-0000-0000-000011470000}"/>
    <cellStyle name="Input 12 15 2 2" xfId="18347" xr:uid="{00000000-0005-0000-0000-000012470000}"/>
    <cellStyle name="Input 12 15 2 3" xfId="18348" xr:uid="{00000000-0005-0000-0000-000013470000}"/>
    <cellStyle name="Input 12 15 2 4" xfId="18349" xr:uid="{00000000-0005-0000-0000-000014470000}"/>
    <cellStyle name="Input 12 15 20" xfId="18350" xr:uid="{00000000-0005-0000-0000-000015470000}"/>
    <cellStyle name="Input 12 15 20 2" xfId="18351" xr:uid="{00000000-0005-0000-0000-000016470000}"/>
    <cellStyle name="Input 12 15 20 3" xfId="18352" xr:uid="{00000000-0005-0000-0000-000017470000}"/>
    <cellStyle name="Input 12 15 20 4" xfId="18353" xr:uid="{00000000-0005-0000-0000-000018470000}"/>
    <cellStyle name="Input 12 15 21" xfId="18354" xr:uid="{00000000-0005-0000-0000-000019470000}"/>
    <cellStyle name="Input 12 15 22" xfId="18355" xr:uid="{00000000-0005-0000-0000-00001A470000}"/>
    <cellStyle name="Input 12 15 3" xfId="18356" xr:uid="{00000000-0005-0000-0000-00001B470000}"/>
    <cellStyle name="Input 12 15 3 2" xfId="18357" xr:uid="{00000000-0005-0000-0000-00001C470000}"/>
    <cellStyle name="Input 12 15 3 3" xfId="18358" xr:uid="{00000000-0005-0000-0000-00001D470000}"/>
    <cellStyle name="Input 12 15 3 4" xfId="18359" xr:uid="{00000000-0005-0000-0000-00001E470000}"/>
    <cellStyle name="Input 12 15 4" xfId="18360" xr:uid="{00000000-0005-0000-0000-00001F470000}"/>
    <cellStyle name="Input 12 15 4 2" xfId="18361" xr:uid="{00000000-0005-0000-0000-000020470000}"/>
    <cellStyle name="Input 12 15 4 3" xfId="18362" xr:uid="{00000000-0005-0000-0000-000021470000}"/>
    <cellStyle name="Input 12 15 4 4" xfId="18363" xr:uid="{00000000-0005-0000-0000-000022470000}"/>
    <cellStyle name="Input 12 15 5" xfId="18364" xr:uid="{00000000-0005-0000-0000-000023470000}"/>
    <cellStyle name="Input 12 15 5 2" xfId="18365" xr:uid="{00000000-0005-0000-0000-000024470000}"/>
    <cellStyle name="Input 12 15 5 3" xfId="18366" xr:uid="{00000000-0005-0000-0000-000025470000}"/>
    <cellStyle name="Input 12 15 5 4" xfId="18367" xr:uid="{00000000-0005-0000-0000-000026470000}"/>
    <cellStyle name="Input 12 15 6" xfId="18368" xr:uid="{00000000-0005-0000-0000-000027470000}"/>
    <cellStyle name="Input 12 15 6 2" xfId="18369" xr:uid="{00000000-0005-0000-0000-000028470000}"/>
    <cellStyle name="Input 12 15 6 3" xfId="18370" xr:uid="{00000000-0005-0000-0000-000029470000}"/>
    <cellStyle name="Input 12 15 6 4" xfId="18371" xr:uid="{00000000-0005-0000-0000-00002A470000}"/>
    <cellStyle name="Input 12 15 7" xfId="18372" xr:uid="{00000000-0005-0000-0000-00002B470000}"/>
    <cellStyle name="Input 12 15 7 2" xfId="18373" xr:uid="{00000000-0005-0000-0000-00002C470000}"/>
    <cellStyle name="Input 12 15 7 3" xfId="18374" xr:uid="{00000000-0005-0000-0000-00002D470000}"/>
    <cellStyle name="Input 12 15 7 4" xfId="18375" xr:uid="{00000000-0005-0000-0000-00002E470000}"/>
    <cellStyle name="Input 12 15 8" xfId="18376" xr:uid="{00000000-0005-0000-0000-00002F470000}"/>
    <cellStyle name="Input 12 15 8 2" xfId="18377" xr:uid="{00000000-0005-0000-0000-000030470000}"/>
    <cellStyle name="Input 12 15 8 3" xfId="18378" xr:uid="{00000000-0005-0000-0000-000031470000}"/>
    <cellStyle name="Input 12 15 8 4" xfId="18379" xr:uid="{00000000-0005-0000-0000-000032470000}"/>
    <cellStyle name="Input 12 15 9" xfId="18380" xr:uid="{00000000-0005-0000-0000-000033470000}"/>
    <cellStyle name="Input 12 15 9 2" xfId="18381" xr:uid="{00000000-0005-0000-0000-000034470000}"/>
    <cellStyle name="Input 12 15 9 3" xfId="18382" xr:uid="{00000000-0005-0000-0000-000035470000}"/>
    <cellStyle name="Input 12 15 9 4" xfId="18383" xr:uid="{00000000-0005-0000-0000-000036470000}"/>
    <cellStyle name="Input 12 16" xfId="18384" xr:uid="{00000000-0005-0000-0000-000037470000}"/>
    <cellStyle name="Input 12 16 10" xfId="18385" xr:uid="{00000000-0005-0000-0000-000038470000}"/>
    <cellStyle name="Input 12 16 10 2" xfId="18386" xr:uid="{00000000-0005-0000-0000-000039470000}"/>
    <cellStyle name="Input 12 16 10 3" xfId="18387" xr:uid="{00000000-0005-0000-0000-00003A470000}"/>
    <cellStyle name="Input 12 16 10 4" xfId="18388" xr:uid="{00000000-0005-0000-0000-00003B470000}"/>
    <cellStyle name="Input 12 16 11" xfId="18389" xr:uid="{00000000-0005-0000-0000-00003C470000}"/>
    <cellStyle name="Input 12 16 11 2" xfId="18390" xr:uid="{00000000-0005-0000-0000-00003D470000}"/>
    <cellStyle name="Input 12 16 11 3" xfId="18391" xr:uid="{00000000-0005-0000-0000-00003E470000}"/>
    <cellStyle name="Input 12 16 11 4" xfId="18392" xr:uid="{00000000-0005-0000-0000-00003F470000}"/>
    <cellStyle name="Input 12 16 12" xfId="18393" xr:uid="{00000000-0005-0000-0000-000040470000}"/>
    <cellStyle name="Input 12 16 12 2" xfId="18394" xr:uid="{00000000-0005-0000-0000-000041470000}"/>
    <cellStyle name="Input 12 16 12 3" xfId="18395" xr:uid="{00000000-0005-0000-0000-000042470000}"/>
    <cellStyle name="Input 12 16 12 4" xfId="18396" xr:uid="{00000000-0005-0000-0000-000043470000}"/>
    <cellStyle name="Input 12 16 13" xfId="18397" xr:uid="{00000000-0005-0000-0000-000044470000}"/>
    <cellStyle name="Input 12 16 13 2" xfId="18398" xr:uid="{00000000-0005-0000-0000-000045470000}"/>
    <cellStyle name="Input 12 16 13 3" xfId="18399" xr:uid="{00000000-0005-0000-0000-000046470000}"/>
    <cellStyle name="Input 12 16 13 4" xfId="18400" xr:uid="{00000000-0005-0000-0000-000047470000}"/>
    <cellStyle name="Input 12 16 14" xfId="18401" xr:uid="{00000000-0005-0000-0000-000048470000}"/>
    <cellStyle name="Input 12 16 14 2" xfId="18402" xr:uid="{00000000-0005-0000-0000-000049470000}"/>
    <cellStyle name="Input 12 16 14 3" xfId="18403" xr:uid="{00000000-0005-0000-0000-00004A470000}"/>
    <cellStyle name="Input 12 16 14 4" xfId="18404" xr:uid="{00000000-0005-0000-0000-00004B470000}"/>
    <cellStyle name="Input 12 16 15" xfId="18405" xr:uid="{00000000-0005-0000-0000-00004C470000}"/>
    <cellStyle name="Input 12 16 15 2" xfId="18406" xr:uid="{00000000-0005-0000-0000-00004D470000}"/>
    <cellStyle name="Input 12 16 15 3" xfId="18407" xr:uid="{00000000-0005-0000-0000-00004E470000}"/>
    <cellStyle name="Input 12 16 15 4" xfId="18408" xr:uid="{00000000-0005-0000-0000-00004F470000}"/>
    <cellStyle name="Input 12 16 16" xfId="18409" xr:uid="{00000000-0005-0000-0000-000050470000}"/>
    <cellStyle name="Input 12 16 16 2" xfId="18410" xr:uid="{00000000-0005-0000-0000-000051470000}"/>
    <cellStyle name="Input 12 16 16 3" xfId="18411" xr:uid="{00000000-0005-0000-0000-000052470000}"/>
    <cellStyle name="Input 12 16 16 4" xfId="18412" xr:uid="{00000000-0005-0000-0000-000053470000}"/>
    <cellStyle name="Input 12 16 17" xfId="18413" xr:uid="{00000000-0005-0000-0000-000054470000}"/>
    <cellStyle name="Input 12 16 17 2" xfId="18414" xr:uid="{00000000-0005-0000-0000-000055470000}"/>
    <cellStyle name="Input 12 16 17 3" xfId="18415" xr:uid="{00000000-0005-0000-0000-000056470000}"/>
    <cellStyle name="Input 12 16 17 4" xfId="18416" xr:uid="{00000000-0005-0000-0000-000057470000}"/>
    <cellStyle name="Input 12 16 18" xfId="18417" xr:uid="{00000000-0005-0000-0000-000058470000}"/>
    <cellStyle name="Input 12 16 18 2" xfId="18418" xr:uid="{00000000-0005-0000-0000-000059470000}"/>
    <cellStyle name="Input 12 16 18 3" xfId="18419" xr:uid="{00000000-0005-0000-0000-00005A470000}"/>
    <cellStyle name="Input 12 16 18 4" xfId="18420" xr:uid="{00000000-0005-0000-0000-00005B470000}"/>
    <cellStyle name="Input 12 16 19" xfId="18421" xr:uid="{00000000-0005-0000-0000-00005C470000}"/>
    <cellStyle name="Input 12 16 19 2" xfId="18422" xr:uid="{00000000-0005-0000-0000-00005D470000}"/>
    <cellStyle name="Input 12 16 19 3" xfId="18423" xr:uid="{00000000-0005-0000-0000-00005E470000}"/>
    <cellStyle name="Input 12 16 19 4" xfId="18424" xr:uid="{00000000-0005-0000-0000-00005F470000}"/>
    <cellStyle name="Input 12 16 2" xfId="18425" xr:uid="{00000000-0005-0000-0000-000060470000}"/>
    <cellStyle name="Input 12 16 2 2" xfId="18426" xr:uid="{00000000-0005-0000-0000-000061470000}"/>
    <cellStyle name="Input 12 16 2 3" xfId="18427" xr:uid="{00000000-0005-0000-0000-000062470000}"/>
    <cellStyle name="Input 12 16 2 4" xfId="18428" xr:uid="{00000000-0005-0000-0000-000063470000}"/>
    <cellStyle name="Input 12 16 20" xfId="18429" xr:uid="{00000000-0005-0000-0000-000064470000}"/>
    <cellStyle name="Input 12 16 20 2" xfId="18430" xr:uid="{00000000-0005-0000-0000-000065470000}"/>
    <cellStyle name="Input 12 16 20 3" xfId="18431" xr:uid="{00000000-0005-0000-0000-000066470000}"/>
    <cellStyle name="Input 12 16 20 4" xfId="18432" xr:uid="{00000000-0005-0000-0000-000067470000}"/>
    <cellStyle name="Input 12 16 21" xfId="18433" xr:uid="{00000000-0005-0000-0000-000068470000}"/>
    <cellStyle name="Input 12 16 22" xfId="18434" xr:uid="{00000000-0005-0000-0000-000069470000}"/>
    <cellStyle name="Input 12 16 3" xfId="18435" xr:uid="{00000000-0005-0000-0000-00006A470000}"/>
    <cellStyle name="Input 12 16 3 2" xfId="18436" xr:uid="{00000000-0005-0000-0000-00006B470000}"/>
    <cellStyle name="Input 12 16 3 3" xfId="18437" xr:uid="{00000000-0005-0000-0000-00006C470000}"/>
    <cellStyle name="Input 12 16 3 4" xfId="18438" xr:uid="{00000000-0005-0000-0000-00006D470000}"/>
    <cellStyle name="Input 12 16 4" xfId="18439" xr:uid="{00000000-0005-0000-0000-00006E470000}"/>
    <cellStyle name="Input 12 16 4 2" xfId="18440" xr:uid="{00000000-0005-0000-0000-00006F470000}"/>
    <cellStyle name="Input 12 16 4 3" xfId="18441" xr:uid="{00000000-0005-0000-0000-000070470000}"/>
    <cellStyle name="Input 12 16 4 4" xfId="18442" xr:uid="{00000000-0005-0000-0000-000071470000}"/>
    <cellStyle name="Input 12 16 5" xfId="18443" xr:uid="{00000000-0005-0000-0000-000072470000}"/>
    <cellStyle name="Input 12 16 5 2" xfId="18444" xr:uid="{00000000-0005-0000-0000-000073470000}"/>
    <cellStyle name="Input 12 16 5 3" xfId="18445" xr:uid="{00000000-0005-0000-0000-000074470000}"/>
    <cellStyle name="Input 12 16 5 4" xfId="18446" xr:uid="{00000000-0005-0000-0000-000075470000}"/>
    <cellStyle name="Input 12 16 6" xfId="18447" xr:uid="{00000000-0005-0000-0000-000076470000}"/>
    <cellStyle name="Input 12 16 6 2" xfId="18448" xr:uid="{00000000-0005-0000-0000-000077470000}"/>
    <cellStyle name="Input 12 16 6 3" xfId="18449" xr:uid="{00000000-0005-0000-0000-000078470000}"/>
    <cellStyle name="Input 12 16 6 4" xfId="18450" xr:uid="{00000000-0005-0000-0000-000079470000}"/>
    <cellStyle name="Input 12 16 7" xfId="18451" xr:uid="{00000000-0005-0000-0000-00007A470000}"/>
    <cellStyle name="Input 12 16 7 2" xfId="18452" xr:uid="{00000000-0005-0000-0000-00007B470000}"/>
    <cellStyle name="Input 12 16 7 3" xfId="18453" xr:uid="{00000000-0005-0000-0000-00007C470000}"/>
    <cellStyle name="Input 12 16 7 4" xfId="18454" xr:uid="{00000000-0005-0000-0000-00007D470000}"/>
    <cellStyle name="Input 12 16 8" xfId="18455" xr:uid="{00000000-0005-0000-0000-00007E470000}"/>
    <cellStyle name="Input 12 16 8 2" xfId="18456" xr:uid="{00000000-0005-0000-0000-00007F470000}"/>
    <cellStyle name="Input 12 16 8 3" xfId="18457" xr:uid="{00000000-0005-0000-0000-000080470000}"/>
    <cellStyle name="Input 12 16 8 4" xfId="18458" xr:uid="{00000000-0005-0000-0000-000081470000}"/>
    <cellStyle name="Input 12 16 9" xfId="18459" xr:uid="{00000000-0005-0000-0000-000082470000}"/>
    <cellStyle name="Input 12 16 9 2" xfId="18460" xr:uid="{00000000-0005-0000-0000-000083470000}"/>
    <cellStyle name="Input 12 16 9 3" xfId="18461" xr:uid="{00000000-0005-0000-0000-000084470000}"/>
    <cellStyle name="Input 12 16 9 4" xfId="18462" xr:uid="{00000000-0005-0000-0000-000085470000}"/>
    <cellStyle name="Input 12 17" xfId="18463" xr:uid="{00000000-0005-0000-0000-000086470000}"/>
    <cellStyle name="Input 12 17 10" xfId="18464" xr:uid="{00000000-0005-0000-0000-000087470000}"/>
    <cellStyle name="Input 12 17 10 2" xfId="18465" xr:uid="{00000000-0005-0000-0000-000088470000}"/>
    <cellStyle name="Input 12 17 10 3" xfId="18466" xr:uid="{00000000-0005-0000-0000-000089470000}"/>
    <cellStyle name="Input 12 17 10 4" xfId="18467" xr:uid="{00000000-0005-0000-0000-00008A470000}"/>
    <cellStyle name="Input 12 17 11" xfId="18468" xr:uid="{00000000-0005-0000-0000-00008B470000}"/>
    <cellStyle name="Input 12 17 11 2" xfId="18469" xr:uid="{00000000-0005-0000-0000-00008C470000}"/>
    <cellStyle name="Input 12 17 11 3" xfId="18470" xr:uid="{00000000-0005-0000-0000-00008D470000}"/>
    <cellStyle name="Input 12 17 11 4" xfId="18471" xr:uid="{00000000-0005-0000-0000-00008E470000}"/>
    <cellStyle name="Input 12 17 12" xfId="18472" xr:uid="{00000000-0005-0000-0000-00008F470000}"/>
    <cellStyle name="Input 12 17 12 2" xfId="18473" xr:uid="{00000000-0005-0000-0000-000090470000}"/>
    <cellStyle name="Input 12 17 12 3" xfId="18474" xr:uid="{00000000-0005-0000-0000-000091470000}"/>
    <cellStyle name="Input 12 17 12 4" xfId="18475" xr:uid="{00000000-0005-0000-0000-000092470000}"/>
    <cellStyle name="Input 12 17 13" xfId="18476" xr:uid="{00000000-0005-0000-0000-000093470000}"/>
    <cellStyle name="Input 12 17 13 2" xfId="18477" xr:uid="{00000000-0005-0000-0000-000094470000}"/>
    <cellStyle name="Input 12 17 13 3" xfId="18478" xr:uid="{00000000-0005-0000-0000-000095470000}"/>
    <cellStyle name="Input 12 17 13 4" xfId="18479" xr:uid="{00000000-0005-0000-0000-000096470000}"/>
    <cellStyle name="Input 12 17 14" xfId="18480" xr:uid="{00000000-0005-0000-0000-000097470000}"/>
    <cellStyle name="Input 12 17 14 2" xfId="18481" xr:uid="{00000000-0005-0000-0000-000098470000}"/>
    <cellStyle name="Input 12 17 14 3" xfId="18482" xr:uid="{00000000-0005-0000-0000-000099470000}"/>
    <cellStyle name="Input 12 17 14 4" xfId="18483" xr:uid="{00000000-0005-0000-0000-00009A470000}"/>
    <cellStyle name="Input 12 17 15" xfId="18484" xr:uid="{00000000-0005-0000-0000-00009B470000}"/>
    <cellStyle name="Input 12 17 15 2" xfId="18485" xr:uid="{00000000-0005-0000-0000-00009C470000}"/>
    <cellStyle name="Input 12 17 15 3" xfId="18486" xr:uid="{00000000-0005-0000-0000-00009D470000}"/>
    <cellStyle name="Input 12 17 15 4" xfId="18487" xr:uid="{00000000-0005-0000-0000-00009E470000}"/>
    <cellStyle name="Input 12 17 16" xfId="18488" xr:uid="{00000000-0005-0000-0000-00009F470000}"/>
    <cellStyle name="Input 12 17 16 2" xfId="18489" xr:uid="{00000000-0005-0000-0000-0000A0470000}"/>
    <cellStyle name="Input 12 17 16 3" xfId="18490" xr:uid="{00000000-0005-0000-0000-0000A1470000}"/>
    <cellStyle name="Input 12 17 16 4" xfId="18491" xr:uid="{00000000-0005-0000-0000-0000A2470000}"/>
    <cellStyle name="Input 12 17 17" xfId="18492" xr:uid="{00000000-0005-0000-0000-0000A3470000}"/>
    <cellStyle name="Input 12 17 17 2" xfId="18493" xr:uid="{00000000-0005-0000-0000-0000A4470000}"/>
    <cellStyle name="Input 12 17 17 3" xfId="18494" xr:uid="{00000000-0005-0000-0000-0000A5470000}"/>
    <cellStyle name="Input 12 17 17 4" xfId="18495" xr:uid="{00000000-0005-0000-0000-0000A6470000}"/>
    <cellStyle name="Input 12 17 18" xfId="18496" xr:uid="{00000000-0005-0000-0000-0000A7470000}"/>
    <cellStyle name="Input 12 17 18 2" xfId="18497" xr:uid="{00000000-0005-0000-0000-0000A8470000}"/>
    <cellStyle name="Input 12 17 18 3" xfId="18498" xr:uid="{00000000-0005-0000-0000-0000A9470000}"/>
    <cellStyle name="Input 12 17 18 4" xfId="18499" xr:uid="{00000000-0005-0000-0000-0000AA470000}"/>
    <cellStyle name="Input 12 17 19" xfId="18500" xr:uid="{00000000-0005-0000-0000-0000AB470000}"/>
    <cellStyle name="Input 12 17 19 2" xfId="18501" xr:uid="{00000000-0005-0000-0000-0000AC470000}"/>
    <cellStyle name="Input 12 17 19 3" xfId="18502" xr:uid="{00000000-0005-0000-0000-0000AD470000}"/>
    <cellStyle name="Input 12 17 19 4" xfId="18503" xr:uid="{00000000-0005-0000-0000-0000AE470000}"/>
    <cellStyle name="Input 12 17 2" xfId="18504" xr:uid="{00000000-0005-0000-0000-0000AF470000}"/>
    <cellStyle name="Input 12 17 2 2" xfId="18505" xr:uid="{00000000-0005-0000-0000-0000B0470000}"/>
    <cellStyle name="Input 12 17 2 3" xfId="18506" xr:uid="{00000000-0005-0000-0000-0000B1470000}"/>
    <cellStyle name="Input 12 17 2 4" xfId="18507" xr:uid="{00000000-0005-0000-0000-0000B2470000}"/>
    <cellStyle name="Input 12 17 20" xfId="18508" xr:uid="{00000000-0005-0000-0000-0000B3470000}"/>
    <cellStyle name="Input 12 17 20 2" xfId="18509" xr:uid="{00000000-0005-0000-0000-0000B4470000}"/>
    <cellStyle name="Input 12 17 20 3" xfId="18510" xr:uid="{00000000-0005-0000-0000-0000B5470000}"/>
    <cellStyle name="Input 12 17 20 4" xfId="18511" xr:uid="{00000000-0005-0000-0000-0000B6470000}"/>
    <cellStyle name="Input 12 17 21" xfId="18512" xr:uid="{00000000-0005-0000-0000-0000B7470000}"/>
    <cellStyle name="Input 12 17 22" xfId="18513" xr:uid="{00000000-0005-0000-0000-0000B8470000}"/>
    <cellStyle name="Input 12 17 3" xfId="18514" xr:uid="{00000000-0005-0000-0000-0000B9470000}"/>
    <cellStyle name="Input 12 17 3 2" xfId="18515" xr:uid="{00000000-0005-0000-0000-0000BA470000}"/>
    <cellStyle name="Input 12 17 3 3" xfId="18516" xr:uid="{00000000-0005-0000-0000-0000BB470000}"/>
    <cellStyle name="Input 12 17 3 4" xfId="18517" xr:uid="{00000000-0005-0000-0000-0000BC470000}"/>
    <cellStyle name="Input 12 17 4" xfId="18518" xr:uid="{00000000-0005-0000-0000-0000BD470000}"/>
    <cellStyle name="Input 12 17 4 2" xfId="18519" xr:uid="{00000000-0005-0000-0000-0000BE470000}"/>
    <cellStyle name="Input 12 17 4 3" xfId="18520" xr:uid="{00000000-0005-0000-0000-0000BF470000}"/>
    <cellStyle name="Input 12 17 4 4" xfId="18521" xr:uid="{00000000-0005-0000-0000-0000C0470000}"/>
    <cellStyle name="Input 12 17 5" xfId="18522" xr:uid="{00000000-0005-0000-0000-0000C1470000}"/>
    <cellStyle name="Input 12 17 5 2" xfId="18523" xr:uid="{00000000-0005-0000-0000-0000C2470000}"/>
    <cellStyle name="Input 12 17 5 3" xfId="18524" xr:uid="{00000000-0005-0000-0000-0000C3470000}"/>
    <cellStyle name="Input 12 17 5 4" xfId="18525" xr:uid="{00000000-0005-0000-0000-0000C4470000}"/>
    <cellStyle name="Input 12 17 6" xfId="18526" xr:uid="{00000000-0005-0000-0000-0000C5470000}"/>
    <cellStyle name="Input 12 17 6 2" xfId="18527" xr:uid="{00000000-0005-0000-0000-0000C6470000}"/>
    <cellStyle name="Input 12 17 6 3" xfId="18528" xr:uid="{00000000-0005-0000-0000-0000C7470000}"/>
    <cellStyle name="Input 12 17 6 4" xfId="18529" xr:uid="{00000000-0005-0000-0000-0000C8470000}"/>
    <cellStyle name="Input 12 17 7" xfId="18530" xr:uid="{00000000-0005-0000-0000-0000C9470000}"/>
    <cellStyle name="Input 12 17 7 2" xfId="18531" xr:uid="{00000000-0005-0000-0000-0000CA470000}"/>
    <cellStyle name="Input 12 17 7 3" xfId="18532" xr:uid="{00000000-0005-0000-0000-0000CB470000}"/>
    <cellStyle name="Input 12 17 7 4" xfId="18533" xr:uid="{00000000-0005-0000-0000-0000CC470000}"/>
    <cellStyle name="Input 12 17 8" xfId="18534" xr:uid="{00000000-0005-0000-0000-0000CD470000}"/>
    <cellStyle name="Input 12 17 8 2" xfId="18535" xr:uid="{00000000-0005-0000-0000-0000CE470000}"/>
    <cellStyle name="Input 12 17 8 3" xfId="18536" xr:uid="{00000000-0005-0000-0000-0000CF470000}"/>
    <cellStyle name="Input 12 17 8 4" xfId="18537" xr:uid="{00000000-0005-0000-0000-0000D0470000}"/>
    <cellStyle name="Input 12 17 9" xfId="18538" xr:uid="{00000000-0005-0000-0000-0000D1470000}"/>
    <cellStyle name="Input 12 17 9 2" xfId="18539" xr:uid="{00000000-0005-0000-0000-0000D2470000}"/>
    <cellStyle name="Input 12 17 9 3" xfId="18540" xr:uid="{00000000-0005-0000-0000-0000D3470000}"/>
    <cellStyle name="Input 12 17 9 4" xfId="18541" xr:uid="{00000000-0005-0000-0000-0000D4470000}"/>
    <cellStyle name="Input 12 18" xfId="18542" xr:uid="{00000000-0005-0000-0000-0000D5470000}"/>
    <cellStyle name="Input 12 18 10" xfId="18543" xr:uid="{00000000-0005-0000-0000-0000D6470000}"/>
    <cellStyle name="Input 12 18 10 2" xfId="18544" xr:uid="{00000000-0005-0000-0000-0000D7470000}"/>
    <cellStyle name="Input 12 18 10 3" xfId="18545" xr:uid="{00000000-0005-0000-0000-0000D8470000}"/>
    <cellStyle name="Input 12 18 10 4" xfId="18546" xr:uid="{00000000-0005-0000-0000-0000D9470000}"/>
    <cellStyle name="Input 12 18 11" xfId="18547" xr:uid="{00000000-0005-0000-0000-0000DA470000}"/>
    <cellStyle name="Input 12 18 11 2" xfId="18548" xr:uid="{00000000-0005-0000-0000-0000DB470000}"/>
    <cellStyle name="Input 12 18 11 3" xfId="18549" xr:uid="{00000000-0005-0000-0000-0000DC470000}"/>
    <cellStyle name="Input 12 18 11 4" xfId="18550" xr:uid="{00000000-0005-0000-0000-0000DD470000}"/>
    <cellStyle name="Input 12 18 12" xfId="18551" xr:uid="{00000000-0005-0000-0000-0000DE470000}"/>
    <cellStyle name="Input 12 18 12 2" xfId="18552" xr:uid="{00000000-0005-0000-0000-0000DF470000}"/>
    <cellStyle name="Input 12 18 12 3" xfId="18553" xr:uid="{00000000-0005-0000-0000-0000E0470000}"/>
    <cellStyle name="Input 12 18 12 4" xfId="18554" xr:uid="{00000000-0005-0000-0000-0000E1470000}"/>
    <cellStyle name="Input 12 18 13" xfId="18555" xr:uid="{00000000-0005-0000-0000-0000E2470000}"/>
    <cellStyle name="Input 12 18 13 2" xfId="18556" xr:uid="{00000000-0005-0000-0000-0000E3470000}"/>
    <cellStyle name="Input 12 18 13 3" xfId="18557" xr:uid="{00000000-0005-0000-0000-0000E4470000}"/>
    <cellStyle name="Input 12 18 13 4" xfId="18558" xr:uid="{00000000-0005-0000-0000-0000E5470000}"/>
    <cellStyle name="Input 12 18 14" xfId="18559" xr:uid="{00000000-0005-0000-0000-0000E6470000}"/>
    <cellStyle name="Input 12 18 14 2" xfId="18560" xr:uid="{00000000-0005-0000-0000-0000E7470000}"/>
    <cellStyle name="Input 12 18 14 3" xfId="18561" xr:uid="{00000000-0005-0000-0000-0000E8470000}"/>
    <cellStyle name="Input 12 18 14 4" xfId="18562" xr:uid="{00000000-0005-0000-0000-0000E9470000}"/>
    <cellStyle name="Input 12 18 15" xfId="18563" xr:uid="{00000000-0005-0000-0000-0000EA470000}"/>
    <cellStyle name="Input 12 18 15 2" xfId="18564" xr:uid="{00000000-0005-0000-0000-0000EB470000}"/>
    <cellStyle name="Input 12 18 15 3" xfId="18565" xr:uid="{00000000-0005-0000-0000-0000EC470000}"/>
    <cellStyle name="Input 12 18 15 4" xfId="18566" xr:uid="{00000000-0005-0000-0000-0000ED470000}"/>
    <cellStyle name="Input 12 18 16" xfId="18567" xr:uid="{00000000-0005-0000-0000-0000EE470000}"/>
    <cellStyle name="Input 12 18 16 2" xfId="18568" xr:uid="{00000000-0005-0000-0000-0000EF470000}"/>
    <cellStyle name="Input 12 18 16 3" xfId="18569" xr:uid="{00000000-0005-0000-0000-0000F0470000}"/>
    <cellStyle name="Input 12 18 16 4" xfId="18570" xr:uid="{00000000-0005-0000-0000-0000F1470000}"/>
    <cellStyle name="Input 12 18 17" xfId="18571" xr:uid="{00000000-0005-0000-0000-0000F2470000}"/>
    <cellStyle name="Input 12 18 17 2" xfId="18572" xr:uid="{00000000-0005-0000-0000-0000F3470000}"/>
    <cellStyle name="Input 12 18 17 3" xfId="18573" xr:uid="{00000000-0005-0000-0000-0000F4470000}"/>
    <cellStyle name="Input 12 18 17 4" xfId="18574" xr:uid="{00000000-0005-0000-0000-0000F5470000}"/>
    <cellStyle name="Input 12 18 18" xfId="18575" xr:uid="{00000000-0005-0000-0000-0000F6470000}"/>
    <cellStyle name="Input 12 18 18 2" xfId="18576" xr:uid="{00000000-0005-0000-0000-0000F7470000}"/>
    <cellStyle name="Input 12 18 18 3" xfId="18577" xr:uid="{00000000-0005-0000-0000-0000F8470000}"/>
    <cellStyle name="Input 12 18 18 4" xfId="18578" xr:uid="{00000000-0005-0000-0000-0000F9470000}"/>
    <cellStyle name="Input 12 18 19" xfId="18579" xr:uid="{00000000-0005-0000-0000-0000FA470000}"/>
    <cellStyle name="Input 12 18 19 2" xfId="18580" xr:uid="{00000000-0005-0000-0000-0000FB470000}"/>
    <cellStyle name="Input 12 18 19 3" xfId="18581" xr:uid="{00000000-0005-0000-0000-0000FC470000}"/>
    <cellStyle name="Input 12 18 19 4" xfId="18582" xr:uid="{00000000-0005-0000-0000-0000FD470000}"/>
    <cellStyle name="Input 12 18 2" xfId="18583" xr:uid="{00000000-0005-0000-0000-0000FE470000}"/>
    <cellStyle name="Input 12 18 2 2" xfId="18584" xr:uid="{00000000-0005-0000-0000-0000FF470000}"/>
    <cellStyle name="Input 12 18 2 3" xfId="18585" xr:uid="{00000000-0005-0000-0000-000000480000}"/>
    <cellStyle name="Input 12 18 2 4" xfId="18586" xr:uid="{00000000-0005-0000-0000-000001480000}"/>
    <cellStyle name="Input 12 18 20" xfId="18587" xr:uid="{00000000-0005-0000-0000-000002480000}"/>
    <cellStyle name="Input 12 18 20 2" xfId="18588" xr:uid="{00000000-0005-0000-0000-000003480000}"/>
    <cellStyle name="Input 12 18 20 3" xfId="18589" xr:uid="{00000000-0005-0000-0000-000004480000}"/>
    <cellStyle name="Input 12 18 20 4" xfId="18590" xr:uid="{00000000-0005-0000-0000-000005480000}"/>
    <cellStyle name="Input 12 18 21" xfId="18591" xr:uid="{00000000-0005-0000-0000-000006480000}"/>
    <cellStyle name="Input 12 18 22" xfId="18592" xr:uid="{00000000-0005-0000-0000-000007480000}"/>
    <cellStyle name="Input 12 18 3" xfId="18593" xr:uid="{00000000-0005-0000-0000-000008480000}"/>
    <cellStyle name="Input 12 18 3 2" xfId="18594" xr:uid="{00000000-0005-0000-0000-000009480000}"/>
    <cellStyle name="Input 12 18 3 3" xfId="18595" xr:uid="{00000000-0005-0000-0000-00000A480000}"/>
    <cellStyle name="Input 12 18 3 4" xfId="18596" xr:uid="{00000000-0005-0000-0000-00000B480000}"/>
    <cellStyle name="Input 12 18 4" xfId="18597" xr:uid="{00000000-0005-0000-0000-00000C480000}"/>
    <cellStyle name="Input 12 18 4 2" xfId="18598" xr:uid="{00000000-0005-0000-0000-00000D480000}"/>
    <cellStyle name="Input 12 18 4 3" xfId="18599" xr:uid="{00000000-0005-0000-0000-00000E480000}"/>
    <cellStyle name="Input 12 18 4 4" xfId="18600" xr:uid="{00000000-0005-0000-0000-00000F480000}"/>
    <cellStyle name="Input 12 18 5" xfId="18601" xr:uid="{00000000-0005-0000-0000-000010480000}"/>
    <cellStyle name="Input 12 18 5 2" xfId="18602" xr:uid="{00000000-0005-0000-0000-000011480000}"/>
    <cellStyle name="Input 12 18 5 3" xfId="18603" xr:uid="{00000000-0005-0000-0000-000012480000}"/>
    <cellStyle name="Input 12 18 5 4" xfId="18604" xr:uid="{00000000-0005-0000-0000-000013480000}"/>
    <cellStyle name="Input 12 18 6" xfId="18605" xr:uid="{00000000-0005-0000-0000-000014480000}"/>
    <cellStyle name="Input 12 18 6 2" xfId="18606" xr:uid="{00000000-0005-0000-0000-000015480000}"/>
    <cellStyle name="Input 12 18 6 3" xfId="18607" xr:uid="{00000000-0005-0000-0000-000016480000}"/>
    <cellStyle name="Input 12 18 6 4" xfId="18608" xr:uid="{00000000-0005-0000-0000-000017480000}"/>
    <cellStyle name="Input 12 18 7" xfId="18609" xr:uid="{00000000-0005-0000-0000-000018480000}"/>
    <cellStyle name="Input 12 18 7 2" xfId="18610" xr:uid="{00000000-0005-0000-0000-000019480000}"/>
    <cellStyle name="Input 12 18 7 3" xfId="18611" xr:uid="{00000000-0005-0000-0000-00001A480000}"/>
    <cellStyle name="Input 12 18 7 4" xfId="18612" xr:uid="{00000000-0005-0000-0000-00001B480000}"/>
    <cellStyle name="Input 12 18 8" xfId="18613" xr:uid="{00000000-0005-0000-0000-00001C480000}"/>
    <cellStyle name="Input 12 18 8 2" xfId="18614" xr:uid="{00000000-0005-0000-0000-00001D480000}"/>
    <cellStyle name="Input 12 18 8 3" xfId="18615" xr:uid="{00000000-0005-0000-0000-00001E480000}"/>
    <cellStyle name="Input 12 18 8 4" xfId="18616" xr:uid="{00000000-0005-0000-0000-00001F480000}"/>
    <cellStyle name="Input 12 18 9" xfId="18617" xr:uid="{00000000-0005-0000-0000-000020480000}"/>
    <cellStyle name="Input 12 18 9 2" xfId="18618" xr:uid="{00000000-0005-0000-0000-000021480000}"/>
    <cellStyle name="Input 12 18 9 3" xfId="18619" xr:uid="{00000000-0005-0000-0000-000022480000}"/>
    <cellStyle name="Input 12 18 9 4" xfId="18620" xr:uid="{00000000-0005-0000-0000-000023480000}"/>
    <cellStyle name="Input 12 19" xfId="18621" xr:uid="{00000000-0005-0000-0000-000024480000}"/>
    <cellStyle name="Input 12 19 10" xfId="18622" xr:uid="{00000000-0005-0000-0000-000025480000}"/>
    <cellStyle name="Input 12 19 10 2" xfId="18623" xr:uid="{00000000-0005-0000-0000-000026480000}"/>
    <cellStyle name="Input 12 19 10 3" xfId="18624" xr:uid="{00000000-0005-0000-0000-000027480000}"/>
    <cellStyle name="Input 12 19 10 4" xfId="18625" xr:uid="{00000000-0005-0000-0000-000028480000}"/>
    <cellStyle name="Input 12 19 11" xfId="18626" xr:uid="{00000000-0005-0000-0000-000029480000}"/>
    <cellStyle name="Input 12 19 11 2" xfId="18627" xr:uid="{00000000-0005-0000-0000-00002A480000}"/>
    <cellStyle name="Input 12 19 11 3" xfId="18628" xr:uid="{00000000-0005-0000-0000-00002B480000}"/>
    <cellStyle name="Input 12 19 11 4" xfId="18629" xr:uid="{00000000-0005-0000-0000-00002C480000}"/>
    <cellStyle name="Input 12 19 12" xfId="18630" xr:uid="{00000000-0005-0000-0000-00002D480000}"/>
    <cellStyle name="Input 12 19 12 2" xfId="18631" xr:uid="{00000000-0005-0000-0000-00002E480000}"/>
    <cellStyle name="Input 12 19 12 3" xfId="18632" xr:uid="{00000000-0005-0000-0000-00002F480000}"/>
    <cellStyle name="Input 12 19 12 4" xfId="18633" xr:uid="{00000000-0005-0000-0000-000030480000}"/>
    <cellStyle name="Input 12 19 13" xfId="18634" xr:uid="{00000000-0005-0000-0000-000031480000}"/>
    <cellStyle name="Input 12 19 13 2" xfId="18635" xr:uid="{00000000-0005-0000-0000-000032480000}"/>
    <cellStyle name="Input 12 19 13 3" xfId="18636" xr:uid="{00000000-0005-0000-0000-000033480000}"/>
    <cellStyle name="Input 12 19 13 4" xfId="18637" xr:uid="{00000000-0005-0000-0000-000034480000}"/>
    <cellStyle name="Input 12 19 14" xfId="18638" xr:uid="{00000000-0005-0000-0000-000035480000}"/>
    <cellStyle name="Input 12 19 14 2" xfId="18639" xr:uid="{00000000-0005-0000-0000-000036480000}"/>
    <cellStyle name="Input 12 19 14 3" xfId="18640" xr:uid="{00000000-0005-0000-0000-000037480000}"/>
    <cellStyle name="Input 12 19 14 4" xfId="18641" xr:uid="{00000000-0005-0000-0000-000038480000}"/>
    <cellStyle name="Input 12 19 15" xfId="18642" xr:uid="{00000000-0005-0000-0000-000039480000}"/>
    <cellStyle name="Input 12 19 15 2" xfId="18643" xr:uid="{00000000-0005-0000-0000-00003A480000}"/>
    <cellStyle name="Input 12 19 15 3" xfId="18644" xr:uid="{00000000-0005-0000-0000-00003B480000}"/>
    <cellStyle name="Input 12 19 15 4" xfId="18645" xr:uid="{00000000-0005-0000-0000-00003C480000}"/>
    <cellStyle name="Input 12 19 16" xfId="18646" xr:uid="{00000000-0005-0000-0000-00003D480000}"/>
    <cellStyle name="Input 12 19 16 2" xfId="18647" xr:uid="{00000000-0005-0000-0000-00003E480000}"/>
    <cellStyle name="Input 12 19 16 3" xfId="18648" xr:uid="{00000000-0005-0000-0000-00003F480000}"/>
    <cellStyle name="Input 12 19 16 4" xfId="18649" xr:uid="{00000000-0005-0000-0000-000040480000}"/>
    <cellStyle name="Input 12 19 17" xfId="18650" xr:uid="{00000000-0005-0000-0000-000041480000}"/>
    <cellStyle name="Input 12 19 17 2" xfId="18651" xr:uid="{00000000-0005-0000-0000-000042480000}"/>
    <cellStyle name="Input 12 19 17 3" xfId="18652" xr:uid="{00000000-0005-0000-0000-000043480000}"/>
    <cellStyle name="Input 12 19 17 4" xfId="18653" xr:uid="{00000000-0005-0000-0000-000044480000}"/>
    <cellStyle name="Input 12 19 18" xfId="18654" xr:uid="{00000000-0005-0000-0000-000045480000}"/>
    <cellStyle name="Input 12 19 18 2" xfId="18655" xr:uid="{00000000-0005-0000-0000-000046480000}"/>
    <cellStyle name="Input 12 19 18 3" xfId="18656" xr:uid="{00000000-0005-0000-0000-000047480000}"/>
    <cellStyle name="Input 12 19 18 4" xfId="18657" xr:uid="{00000000-0005-0000-0000-000048480000}"/>
    <cellStyle name="Input 12 19 19" xfId="18658" xr:uid="{00000000-0005-0000-0000-000049480000}"/>
    <cellStyle name="Input 12 19 19 2" xfId="18659" xr:uid="{00000000-0005-0000-0000-00004A480000}"/>
    <cellStyle name="Input 12 19 19 3" xfId="18660" xr:uid="{00000000-0005-0000-0000-00004B480000}"/>
    <cellStyle name="Input 12 19 19 4" xfId="18661" xr:uid="{00000000-0005-0000-0000-00004C480000}"/>
    <cellStyle name="Input 12 19 2" xfId="18662" xr:uid="{00000000-0005-0000-0000-00004D480000}"/>
    <cellStyle name="Input 12 19 2 2" xfId="18663" xr:uid="{00000000-0005-0000-0000-00004E480000}"/>
    <cellStyle name="Input 12 19 2 3" xfId="18664" xr:uid="{00000000-0005-0000-0000-00004F480000}"/>
    <cellStyle name="Input 12 19 2 4" xfId="18665" xr:uid="{00000000-0005-0000-0000-000050480000}"/>
    <cellStyle name="Input 12 19 20" xfId="18666" xr:uid="{00000000-0005-0000-0000-000051480000}"/>
    <cellStyle name="Input 12 19 20 2" xfId="18667" xr:uid="{00000000-0005-0000-0000-000052480000}"/>
    <cellStyle name="Input 12 19 20 3" xfId="18668" xr:uid="{00000000-0005-0000-0000-000053480000}"/>
    <cellStyle name="Input 12 19 20 4" xfId="18669" xr:uid="{00000000-0005-0000-0000-000054480000}"/>
    <cellStyle name="Input 12 19 21" xfId="18670" xr:uid="{00000000-0005-0000-0000-000055480000}"/>
    <cellStyle name="Input 12 19 22" xfId="18671" xr:uid="{00000000-0005-0000-0000-000056480000}"/>
    <cellStyle name="Input 12 19 3" xfId="18672" xr:uid="{00000000-0005-0000-0000-000057480000}"/>
    <cellStyle name="Input 12 19 3 2" xfId="18673" xr:uid="{00000000-0005-0000-0000-000058480000}"/>
    <cellStyle name="Input 12 19 3 3" xfId="18674" xr:uid="{00000000-0005-0000-0000-000059480000}"/>
    <cellStyle name="Input 12 19 3 4" xfId="18675" xr:uid="{00000000-0005-0000-0000-00005A480000}"/>
    <cellStyle name="Input 12 19 4" xfId="18676" xr:uid="{00000000-0005-0000-0000-00005B480000}"/>
    <cellStyle name="Input 12 19 4 2" xfId="18677" xr:uid="{00000000-0005-0000-0000-00005C480000}"/>
    <cellStyle name="Input 12 19 4 3" xfId="18678" xr:uid="{00000000-0005-0000-0000-00005D480000}"/>
    <cellStyle name="Input 12 19 4 4" xfId="18679" xr:uid="{00000000-0005-0000-0000-00005E480000}"/>
    <cellStyle name="Input 12 19 5" xfId="18680" xr:uid="{00000000-0005-0000-0000-00005F480000}"/>
    <cellStyle name="Input 12 19 5 2" xfId="18681" xr:uid="{00000000-0005-0000-0000-000060480000}"/>
    <cellStyle name="Input 12 19 5 3" xfId="18682" xr:uid="{00000000-0005-0000-0000-000061480000}"/>
    <cellStyle name="Input 12 19 5 4" xfId="18683" xr:uid="{00000000-0005-0000-0000-000062480000}"/>
    <cellStyle name="Input 12 19 6" xfId="18684" xr:uid="{00000000-0005-0000-0000-000063480000}"/>
    <cellStyle name="Input 12 19 6 2" xfId="18685" xr:uid="{00000000-0005-0000-0000-000064480000}"/>
    <cellStyle name="Input 12 19 6 3" xfId="18686" xr:uid="{00000000-0005-0000-0000-000065480000}"/>
    <cellStyle name="Input 12 19 6 4" xfId="18687" xr:uid="{00000000-0005-0000-0000-000066480000}"/>
    <cellStyle name="Input 12 19 7" xfId="18688" xr:uid="{00000000-0005-0000-0000-000067480000}"/>
    <cellStyle name="Input 12 19 7 2" xfId="18689" xr:uid="{00000000-0005-0000-0000-000068480000}"/>
    <cellStyle name="Input 12 19 7 3" xfId="18690" xr:uid="{00000000-0005-0000-0000-000069480000}"/>
    <cellStyle name="Input 12 19 7 4" xfId="18691" xr:uid="{00000000-0005-0000-0000-00006A480000}"/>
    <cellStyle name="Input 12 19 8" xfId="18692" xr:uid="{00000000-0005-0000-0000-00006B480000}"/>
    <cellStyle name="Input 12 19 8 2" xfId="18693" xr:uid="{00000000-0005-0000-0000-00006C480000}"/>
    <cellStyle name="Input 12 19 8 3" xfId="18694" xr:uid="{00000000-0005-0000-0000-00006D480000}"/>
    <cellStyle name="Input 12 19 8 4" xfId="18695" xr:uid="{00000000-0005-0000-0000-00006E480000}"/>
    <cellStyle name="Input 12 19 9" xfId="18696" xr:uid="{00000000-0005-0000-0000-00006F480000}"/>
    <cellStyle name="Input 12 19 9 2" xfId="18697" xr:uid="{00000000-0005-0000-0000-000070480000}"/>
    <cellStyle name="Input 12 19 9 3" xfId="18698" xr:uid="{00000000-0005-0000-0000-000071480000}"/>
    <cellStyle name="Input 12 19 9 4" xfId="18699" xr:uid="{00000000-0005-0000-0000-000072480000}"/>
    <cellStyle name="Input 12 2" xfId="18700" xr:uid="{00000000-0005-0000-0000-000073480000}"/>
    <cellStyle name="Input 12 2 10" xfId="18701" xr:uid="{00000000-0005-0000-0000-000074480000}"/>
    <cellStyle name="Input 12 2 10 2" xfId="18702" xr:uid="{00000000-0005-0000-0000-000075480000}"/>
    <cellStyle name="Input 12 2 10 3" xfId="18703" xr:uid="{00000000-0005-0000-0000-000076480000}"/>
    <cellStyle name="Input 12 2 10 4" xfId="18704" xr:uid="{00000000-0005-0000-0000-000077480000}"/>
    <cellStyle name="Input 12 2 11" xfId="18705" xr:uid="{00000000-0005-0000-0000-000078480000}"/>
    <cellStyle name="Input 12 2 11 2" xfId="18706" xr:uid="{00000000-0005-0000-0000-000079480000}"/>
    <cellStyle name="Input 12 2 11 3" xfId="18707" xr:uid="{00000000-0005-0000-0000-00007A480000}"/>
    <cellStyle name="Input 12 2 11 4" xfId="18708" xr:uid="{00000000-0005-0000-0000-00007B480000}"/>
    <cellStyle name="Input 12 2 12" xfId="18709" xr:uid="{00000000-0005-0000-0000-00007C480000}"/>
    <cellStyle name="Input 12 2 12 2" xfId="18710" xr:uid="{00000000-0005-0000-0000-00007D480000}"/>
    <cellStyle name="Input 12 2 12 3" xfId="18711" xr:uid="{00000000-0005-0000-0000-00007E480000}"/>
    <cellStyle name="Input 12 2 12 4" xfId="18712" xr:uid="{00000000-0005-0000-0000-00007F480000}"/>
    <cellStyle name="Input 12 2 13" xfId="18713" xr:uid="{00000000-0005-0000-0000-000080480000}"/>
    <cellStyle name="Input 12 2 13 2" xfId="18714" xr:uid="{00000000-0005-0000-0000-000081480000}"/>
    <cellStyle name="Input 12 2 13 3" xfId="18715" xr:uid="{00000000-0005-0000-0000-000082480000}"/>
    <cellStyle name="Input 12 2 13 4" xfId="18716" xr:uid="{00000000-0005-0000-0000-000083480000}"/>
    <cellStyle name="Input 12 2 14" xfId="18717" xr:uid="{00000000-0005-0000-0000-000084480000}"/>
    <cellStyle name="Input 12 2 14 2" xfId="18718" xr:uid="{00000000-0005-0000-0000-000085480000}"/>
    <cellStyle name="Input 12 2 14 3" xfId="18719" xr:uid="{00000000-0005-0000-0000-000086480000}"/>
    <cellStyle name="Input 12 2 14 4" xfId="18720" xr:uid="{00000000-0005-0000-0000-000087480000}"/>
    <cellStyle name="Input 12 2 15" xfId="18721" xr:uid="{00000000-0005-0000-0000-000088480000}"/>
    <cellStyle name="Input 12 2 15 2" xfId="18722" xr:uid="{00000000-0005-0000-0000-000089480000}"/>
    <cellStyle name="Input 12 2 15 3" xfId="18723" xr:uid="{00000000-0005-0000-0000-00008A480000}"/>
    <cellStyle name="Input 12 2 15 4" xfId="18724" xr:uid="{00000000-0005-0000-0000-00008B480000}"/>
    <cellStyle name="Input 12 2 16" xfId="18725" xr:uid="{00000000-0005-0000-0000-00008C480000}"/>
    <cellStyle name="Input 12 2 16 2" xfId="18726" xr:uid="{00000000-0005-0000-0000-00008D480000}"/>
    <cellStyle name="Input 12 2 16 3" xfId="18727" xr:uid="{00000000-0005-0000-0000-00008E480000}"/>
    <cellStyle name="Input 12 2 16 4" xfId="18728" xr:uid="{00000000-0005-0000-0000-00008F480000}"/>
    <cellStyle name="Input 12 2 17" xfId="18729" xr:uid="{00000000-0005-0000-0000-000090480000}"/>
    <cellStyle name="Input 12 2 17 2" xfId="18730" xr:uid="{00000000-0005-0000-0000-000091480000}"/>
    <cellStyle name="Input 12 2 17 3" xfId="18731" xr:uid="{00000000-0005-0000-0000-000092480000}"/>
    <cellStyle name="Input 12 2 17 4" xfId="18732" xr:uid="{00000000-0005-0000-0000-000093480000}"/>
    <cellStyle name="Input 12 2 18" xfId="18733" xr:uid="{00000000-0005-0000-0000-000094480000}"/>
    <cellStyle name="Input 12 2 18 2" xfId="18734" xr:uid="{00000000-0005-0000-0000-000095480000}"/>
    <cellStyle name="Input 12 2 18 3" xfId="18735" xr:uid="{00000000-0005-0000-0000-000096480000}"/>
    <cellStyle name="Input 12 2 18 4" xfId="18736" xr:uid="{00000000-0005-0000-0000-000097480000}"/>
    <cellStyle name="Input 12 2 19" xfId="18737" xr:uid="{00000000-0005-0000-0000-000098480000}"/>
    <cellStyle name="Input 12 2 19 2" xfId="18738" xr:uid="{00000000-0005-0000-0000-000099480000}"/>
    <cellStyle name="Input 12 2 19 3" xfId="18739" xr:uid="{00000000-0005-0000-0000-00009A480000}"/>
    <cellStyle name="Input 12 2 19 4" xfId="18740" xr:uid="{00000000-0005-0000-0000-00009B480000}"/>
    <cellStyle name="Input 12 2 2" xfId="18741" xr:uid="{00000000-0005-0000-0000-00009C480000}"/>
    <cellStyle name="Input 12 2 2 2" xfId="18742" xr:uid="{00000000-0005-0000-0000-00009D480000}"/>
    <cellStyle name="Input 12 2 2 3" xfId="18743" xr:uid="{00000000-0005-0000-0000-00009E480000}"/>
    <cellStyle name="Input 12 2 2 4" xfId="18744" xr:uid="{00000000-0005-0000-0000-00009F480000}"/>
    <cellStyle name="Input 12 2 20" xfId="18745" xr:uid="{00000000-0005-0000-0000-0000A0480000}"/>
    <cellStyle name="Input 12 2 20 2" xfId="18746" xr:uid="{00000000-0005-0000-0000-0000A1480000}"/>
    <cellStyle name="Input 12 2 20 3" xfId="18747" xr:uid="{00000000-0005-0000-0000-0000A2480000}"/>
    <cellStyle name="Input 12 2 20 4" xfId="18748" xr:uid="{00000000-0005-0000-0000-0000A3480000}"/>
    <cellStyle name="Input 12 2 21" xfId="18749" xr:uid="{00000000-0005-0000-0000-0000A4480000}"/>
    <cellStyle name="Input 12 2 22" xfId="18750" xr:uid="{00000000-0005-0000-0000-0000A5480000}"/>
    <cellStyle name="Input 12 2 3" xfId="18751" xr:uid="{00000000-0005-0000-0000-0000A6480000}"/>
    <cellStyle name="Input 12 2 3 2" xfId="18752" xr:uid="{00000000-0005-0000-0000-0000A7480000}"/>
    <cellStyle name="Input 12 2 3 3" xfId="18753" xr:uid="{00000000-0005-0000-0000-0000A8480000}"/>
    <cellStyle name="Input 12 2 3 4" xfId="18754" xr:uid="{00000000-0005-0000-0000-0000A9480000}"/>
    <cellStyle name="Input 12 2 4" xfId="18755" xr:uid="{00000000-0005-0000-0000-0000AA480000}"/>
    <cellStyle name="Input 12 2 4 2" xfId="18756" xr:uid="{00000000-0005-0000-0000-0000AB480000}"/>
    <cellStyle name="Input 12 2 4 3" xfId="18757" xr:uid="{00000000-0005-0000-0000-0000AC480000}"/>
    <cellStyle name="Input 12 2 4 4" xfId="18758" xr:uid="{00000000-0005-0000-0000-0000AD480000}"/>
    <cellStyle name="Input 12 2 5" xfId="18759" xr:uid="{00000000-0005-0000-0000-0000AE480000}"/>
    <cellStyle name="Input 12 2 5 2" xfId="18760" xr:uid="{00000000-0005-0000-0000-0000AF480000}"/>
    <cellStyle name="Input 12 2 5 3" xfId="18761" xr:uid="{00000000-0005-0000-0000-0000B0480000}"/>
    <cellStyle name="Input 12 2 5 4" xfId="18762" xr:uid="{00000000-0005-0000-0000-0000B1480000}"/>
    <cellStyle name="Input 12 2 6" xfId="18763" xr:uid="{00000000-0005-0000-0000-0000B2480000}"/>
    <cellStyle name="Input 12 2 6 2" xfId="18764" xr:uid="{00000000-0005-0000-0000-0000B3480000}"/>
    <cellStyle name="Input 12 2 6 3" xfId="18765" xr:uid="{00000000-0005-0000-0000-0000B4480000}"/>
    <cellStyle name="Input 12 2 6 4" xfId="18766" xr:uid="{00000000-0005-0000-0000-0000B5480000}"/>
    <cellStyle name="Input 12 2 7" xfId="18767" xr:uid="{00000000-0005-0000-0000-0000B6480000}"/>
    <cellStyle name="Input 12 2 7 2" xfId="18768" xr:uid="{00000000-0005-0000-0000-0000B7480000}"/>
    <cellStyle name="Input 12 2 7 3" xfId="18769" xr:uid="{00000000-0005-0000-0000-0000B8480000}"/>
    <cellStyle name="Input 12 2 7 4" xfId="18770" xr:uid="{00000000-0005-0000-0000-0000B9480000}"/>
    <cellStyle name="Input 12 2 8" xfId="18771" xr:uid="{00000000-0005-0000-0000-0000BA480000}"/>
    <cellStyle name="Input 12 2 8 2" xfId="18772" xr:uid="{00000000-0005-0000-0000-0000BB480000}"/>
    <cellStyle name="Input 12 2 8 3" xfId="18773" xr:uid="{00000000-0005-0000-0000-0000BC480000}"/>
    <cellStyle name="Input 12 2 8 4" xfId="18774" xr:uid="{00000000-0005-0000-0000-0000BD480000}"/>
    <cellStyle name="Input 12 2 9" xfId="18775" xr:uid="{00000000-0005-0000-0000-0000BE480000}"/>
    <cellStyle name="Input 12 2 9 2" xfId="18776" xr:uid="{00000000-0005-0000-0000-0000BF480000}"/>
    <cellStyle name="Input 12 2 9 3" xfId="18777" xr:uid="{00000000-0005-0000-0000-0000C0480000}"/>
    <cellStyle name="Input 12 2 9 4" xfId="18778" xr:uid="{00000000-0005-0000-0000-0000C1480000}"/>
    <cellStyle name="Input 12 20" xfId="18779" xr:uid="{00000000-0005-0000-0000-0000C2480000}"/>
    <cellStyle name="Input 12 20 10" xfId="18780" xr:uid="{00000000-0005-0000-0000-0000C3480000}"/>
    <cellStyle name="Input 12 20 10 2" xfId="18781" xr:uid="{00000000-0005-0000-0000-0000C4480000}"/>
    <cellStyle name="Input 12 20 10 3" xfId="18782" xr:uid="{00000000-0005-0000-0000-0000C5480000}"/>
    <cellStyle name="Input 12 20 10 4" xfId="18783" xr:uid="{00000000-0005-0000-0000-0000C6480000}"/>
    <cellStyle name="Input 12 20 11" xfId="18784" xr:uid="{00000000-0005-0000-0000-0000C7480000}"/>
    <cellStyle name="Input 12 20 11 2" xfId="18785" xr:uid="{00000000-0005-0000-0000-0000C8480000}"/>
    <cellStyle name="Input 12 20 11 3" xfId="18786" xr:uid="{00000000-0005-0000-0000-0000C9480000}"/>
    <cellStyle name="Input 12 20 11 4" xfId="18787" xr:uid="{00000000-0005-0000-0000-0000CA480000}"/>
    <cellStyle name="Input 12 20 12" xfId="18788" xr:uid="{00000000-0005-0000-0000-0000CB480000}"/>
    <cellStyle name="Input 12 20 12 2" xfId="18789" xr:uid="{00000000-0005-0000-0000-0000CC480000}"/>
    <cellStyle name="Input 12 20 12 3" xfId="18790" xr:uid="{00000000-0005-0000-0000-0000CD480000}"/>
    <cellStyle name="Input 12 20 12 4" xfId="18791" xr:uid="{00000000-0005-0000-0000-0000CE480000}"/>
    <cellStyle name="Input 12 20 13" xfId="18792" xr:uid="{00000000-0005-0000-0000-0000CF480000}"/>
    <cellStyle name="Input 12 20 13 2" xfId="18793" xr:uid="{00000000-0005-0000-0000-0000D0480000}"/>
    <cellStyle name="Input 12 20 13 3" xfId="18794" xr:uid="{00000000-0005-0000-0000-0000D1480000}"/>
    <cellStyle name="Input 12 20 13 4" xfId="18795" xr:uid="{00000000-0005-0000-0000-0000D2480000}"/>
    <cellStyle name="Input 12 20 14" xfId="18796" xr:uid="{00000000-0005-0000-0000-0000D3480000}"/>
    <cellStyle name="Input 12 20 14 2" xfId="18797" xr:uid="{00000000-0005-0000-0000-0000D4480000}"/>
    <cellStyle name="Input 12 20 14 3" xfId="18798" xr:uid="{00000000-0005-0000-0000-0000D5480000}"/>
    <cellStyle name="Input 12 20 14 4" xfId="18799" xr:uid="{00000000-0005-0000-0000-0000D6480000}"/>
    <cellStyle name="Input 12 20 15" xfId="18800" xr:uid="{00000000-0005-0000-0000-0000D7480000}"/>
    <cellStyle name="Input 12 20 15 2" xfId="18801" xr:uid="{00000000-0005-0000-0000-0000D8480000}"/>
    <cellStyle name="Input 12 20 15 3" xfId="18802" xr:uid="{00000000-0005-0000-0000-0000D9480000}"/>
    <cellStyle name="Input 12 20 15 4" xfId="18803" xr:uid="{00000000-0005-0000-0000-0000DA480000}"/>
    <cellStyle name="Input 12 20 16" xfId="18804" xr:uid="{00000000-0005-0000-0000-0000DB480000}"/>
    <cellStyle name="Input 12 20 16 2" xfId="18805" xr:uid="{00000000-0005-0000-0000-0000DC480000}"/>
    <cellStyle name="Input 12 20 16 3" xfId="18806" xr:uid="{00000000-0005-0000-0000-0000DD480000}"/>
    <cellStyle name="Input 12 20 16 4" xfId="18807" xr:uid="{00000000-0005-0000-0000-0000DE480000}"/>
    <cellStyle name="Input 12 20 17" xfId="18808" xr:uid="{00000000-0005-0000-0000-0000DF480000}"/>
    <cellStyle name="Input 12 20 17 2" xfId="18809" xr:uid="{00000000-0005-0000-0000-0000E0480000}"/>
    <cellStyle name="Input 12 20 17 3" xfId="18810" xr:uid="{00000000-0005-0000-0000-0000E1480000}"/>
    <cellStyle name="Input 12 20 17 4" xfId="18811" xr:uid="{00000000-0005-0000-0000-0000E2480000}"/>
    <cellStyle name="Input 12 20 18" xfId="18812" xr:uid="{00000000-0005-0000-0000-0000E3480000}"/>
    <cellStyle name="Input 12 20 18 2" xfId="18813" xr:uid="{00000000-0005-0000-0000-0000E4480000}"/>
    <cellStyle name="Input 12 20 18 3" xfId="18814" xr:uid="{00000000-0005-0000-0000-0000E5480000}"/>
    <cellStyle name="Input 12 20 18 4" xfId="18815" xr:uid="{00000000-0005-0000-0000-0000E6480000}"/>
    <cellStyle name="Input 12 20 19" xfId="18816" xr:uid="{00000000-0005-0000-0000-0000E7480000}"/>
    <cellStyle name="Input 12 20 19 2" xfId="18817" xr:uid="{00000000-0005-0000-0000-0000E8480000}"/>
    <cellStyle name="Input 12 20 19 3" xfId="18818" xr:uid="{00000000-0005-0000-0000-0000E9480000}"/>
    <cellStyle name="Input 12 20 19 4" xfId="18819" xr:uid="{00000000-0005-0000-0000-0000EA480000}"/>
    <cellStyle name="Input 12 20 2" xfId="18820" xr:uid="{00000000-0005-0000-0000-0000EB480000}"/>
    <cellStyle name="Input 12 20 2 2" xfId="18821" xr:uid="{00000000-0005-0000-0000-0000EC480000}"/>
    <cellStyle name="Input 12 20 2 3" xfId="18822" xr:uid="{00000000-0005-0000-0000-0000ED480000}"/>
    <cellStyle name="Input 12 20 2 4" xfId="18823" xr:uid="{00000000-0005-0000-0000-0000EE480000}"/>
    <cellStyle name="Input 12 20 20" xfId="18824" xr:uid="{00000000-0005-0000-0000-0000EF480000}"/>
    <cellStyle name="Input 12 20 20 2" xfId="18825" xr:uid="{00000000-0005-0000-0000-0000F0480000}"/>
    <cellStyle name="Input 12 20 20 3" xfId="18826" xr:uid="{00000000-0005-0000-0000-0000F1480000}"/>
    <cellStyle name="Input 12 20 20 4" xfId="18827" xr:uid="{00000000-0005-0000-0000-0000F2480000}"/>
    <cellStyle name="Input 12 20 21" xfId="18828" xr:uid="{00000000-0005-0000-0000-0000F3480000}"/>
    <cellStyle name="Input 12 20 22" xfId="18829" xr:uid="{00000000-0005-0000-0000-0000F4480000}"/>
    <cellStyle name="Input 12 20 3" xfId="18830" xr:uid="{00000000-0005-0000-0000-0000F5480000}"/>
    <cellStyle name="Input 12 20 3 2" xfId="18831" xr:uid="{00000000-0005-0000-0000-0000F6480000}"/>
    <cellStyle name="Input 12 20 3 3" xfId="18832" xr:uid="{00000000-0005-0000-0000-0000F7480000}"/>
    <cellStyle name="Input 12 20 3 4" xfId="18833" xr:uid="{00000000-0005-0000-0000-0000F8480000}"/>
    <cellStyle name="Input 12 20 4" xfId="18834" xr:uid="{00000000-0005-0000-0000-0000F9480000}"/>
    <cellStyle name="Input 12 20 4 2" xfId="18835" xr:uid="{00000000-0005-0000-0000-0000FA480000}"/>
    <cellStyle name="Input 12 20 4 3" xfId="18836" xr:uid="{00000000-0005-0000-0000-0000FB480000}"/>
    <cellStyle name="Input 12 20 4 4" xfId="18837" xr:uid="{00000000-0005-0000-0000-0000FC480000}"/>
    <cellStyle name="Input 12 20 5" xfId="18838" xr:uid="{00000000-0005-0000-0000-0000FD480000}"/>
    <cellStyle name="Input 12 20 5 2" xfId="18839" xr:uid="{00000000-0005-0000-0000-0000FE480000}"/>
    <cellStyle name="Input 12 20 5 3" xfId="18840" xr:uid="{00000000-0005-0000-0000-0000FF480000}"/>
    <cellStyle name="Input 12 20 5 4" xfId="18841" xr:uid="{00000000-0005-0000-0000-000000490000}"/>
    <cellStyle name="Input 12 20 6" xfId="18842" xr:uid="{00000000-0005-0000-0000-000001490000}"/>
    <cellStyle name="Input 12 20 6 2" xfId="18843" xr:uid="{00000000-0005-0000-0000-000002490000}"/>
    <cellStyle name="Input 12 20 6 3" xfId="18844" xr:uid="{00000000-0005-0000-0000-000003490000}"/>
    <cellStyle name="Input 12 20 6 4" xfId="18845" xr:uid="{00000000-0005-0000-0000-000004490000}"/>
    <cellStyle name="Input 12 20 7" xfId="18846" xr:uid="{00000000-0005-0000-0000-000005490000}"/>
    <cellStyle name="Input 12 20 7 2" xfId="18847" xr:uid="{00000000-0005-0000-0000-000006490000}"/>
    <cellStyle name="Input 12 20 7 3" xfId="18848" xr:uid="{00000000-0005-0000-0000-000007490000}"/>
    <cellStyle name="Input 12 20 7 4" xfId="18849" xr:uid="{00000000-0005-0000-0000-000008490000}"/>
    <cellStyle name="Input 12 20 8" xfId="18850" xr:uid="{00000000-0005-0000-0000-000009490000}"/>
    <cellStyle name="Input 12 20 8 2" xfId="18851" xr:uid="{00000000-0005-0000-0000-00000A490000}"/>
    <cellStyle name="Input 12 20 8 3" xfId="18852" xr:uid="{00000000-0005-0000-0000-00000B490000}"/>
    <cellStyle name="Input 12 20 8 4" xfId="18853" xr:uid="{00000000-0005-0000-0000-00000C490000}"/>
    <cellStyle name="Input 12 20 9" xfId="18854" xr:uid="{00000000-0005-0000-0000-00000D490000}"/>
    <cellStyle name="Input 12 20 9 2" xfId="18855" xr:uid="{00000000-0005-0000-0000-00000E490000}"/>
    <cellStyle name="Input 12 20 9 3" xfId="18856" xr:uid="{00000000-0005-0000-0000-00000F490000}"/>
    <cellStyle name="Input 12 20 9 4" xfId="18857" xr:uid="{00000000-0005-0000-0000-000010490000}"/>
    <cellStyle name="Input 12 21" xfId="18858" xr:uid="{00000000-0005-0000-0000-000011490000}"/>
    <cellStyle name="Input 12 21 10" xfId="18859" xr:uid="{00000000-0005-0000-0000-000012490000}"/>
    <cellStyle name="Input 12 21 10 2" xfId="18860" xr:uid="{00000000-0005-0000-0000-000013490000}"/>
    <cellStyle name="Input 12 21 10 3" xfId="18861" xr:uid="{00000000-0005-0000-0000-000014490000}"/>
    <cellStyle name="Input 12 21 10 4" xfId="18862" xr:uid="{00000000-0005-0000-0000-000015490000}"/>
    <cellStyle name="Input 12 21 11" xfId="18863" xr:uid="{00000000-0005-0000-0000-000016490000}"/>
    <cellStyle name="Input 12 21 11 2" xfId="18864" xr:uid="{00000000-0005-0000-0000-000017490000}"/>
    <cellStyle name="Input 12 21 11 3" xfId="18865" xr:uid="{00000000-0005-0000-0000-000018490000}"/>
    <cellStyle name="Input 12 21 11 4" xfId="18866" xr:uid="{00000000-0005-0000-0000-000019490000}"/>
    <cellStyle name="Input 12 21 12" xfId="18867" xr:uid="{00000000-0005-0000-0000-00001A490000}"/>
    <cellStyle name="Input 12 21 12 2" xfId="18868" xr:uid="{00000000-0005-0000-0000-00001B490000}"/>
    <cellStyle name="Input 12 21 12 3" xfId="18869" xr:uid="{00000000-0005-0000-0000-00001C490000}"/>
    <cellStyle name="Input 12 21 12 4" xfId="18870" xr:uid="{00000000-0005-0000-0000-00001D490000}"/>
    <cellStyle name="Input 12 21 13" xfId="18871" xr:uid="{00000000-0005-0000-0000-00001E490000}"/>
    <cellStyle name="Input 12 21 13 2" xfId="18872" xr:uid="{00000000-0005-0000-0000-00001F490000}"/>
    <cellStyle name="Input 12 21 13 3" xfId="18873" xr:uid="{00000000-0005-0000-0000-000020490000}"/>
    <cellStyle name="Input 12 21 13 4" xfId="18874" xr:uid="{00000000-0005-0000-0000-000021490000}"/>
    <cellStyle name="Input 12 21 14" xfId="18875" xr:uid="{00000000-0005-0000-0000-000022490000}"/>
    <cellStyle name="Input 12 21 14 2" xfId="18876" xr:uid="{00000000-0005-0000-0000-000023490000}"/>
    <cellStyle name="Input 12 21 14 3" xfId="18877" xr:uid="{00000000-0005-0000-0000-000024490000}"/>
    <cellStyle name="Input 12 21 14 4" xfId="18878" xr:uid="{00000000-0005-0000-0000-000025490000}"/>
    <cellStyle name="Input 12 21 15" xfId="18879" xr:uid="{00000000-0005-0000-0000-000026490000}"/>
    <cellStyle name="Input 12 21 15 2" xfId="18880" xr:uid="{00000000-0005-0000-0000-000027490000}"/>
    <cellStyle name="Input 12 21 15 3" xfId="18881" xr:uid="{00000000-0005-0000-0000-000028490000}"/>
    <cellStyle name="Input 12 21 15 4" xfId="18882" xr:uid="{00000000-0005-0000-0000-000029490000}"/>
    <cellStyle name="Input 12 21 16" xfId="18883" xr:uid="{00000000-0005-0000-0000-00002A490000}"/>
    <cellStyle name="Input 12 21 16 2" xfId="18884" xr:uid="{00000000-0005-0000-0000-00002B490000}"/>
    <cellStyle name="Input 12 21 16 3" xfId="18885" xr:uid="{00000000-0005-0000-0000-00002C490000}"/>
    <cellStyle name="Input 12 21 16 4" xfId="18886" xr:uid="{00000000-0005-0000-0000-00002D490000}"/>
    <cellStyle name="Input 12 21 17" xfId="18887" xr:uid="{00000000-0005-0000-0000-00002E490000}"/>
    <cellStyle name="Input 12 21 17 2" xfId="18888" xr:uid="{00000000-0005-0000-0000-00002F490000}"/>
    <cellStyle name="Input 12 21 17 3" xfId="18889" xr:uid="{00000000-0005-0000-0000-000030490000}"/>
    <cellStyle name="Input 12 21 17 4" xfId="18890" xr:uid="{00000000-0005-0000-0000-000031490000}"/>
    <cellStyle name="Input 12 21 18" xfId="18891" xr:uid="{00000000-0005-0000-0000-000032490000}"/>
    <cellStyle name="Input 12 21 18 2" xfId="18892" xr:uid="{00000000-0005-0000-0000-000033490000}"/>
    <cellStyle name="Input 12 21 18 3" xfId="18893" xr:uid="{00000000-0005-0000-0000-000034490000}"/>
    <cellStyle name="Input 12 21 18 4" xfId="18894" xr:uid="{00000000-0005-0000-0000-000035490000}"/>
    <cellStyle name="Input 12 21 19" xfId="18895" xr:uid="{00000000-0005-0000-0000-000036490000}"/>
    <cellStyle name="Input 12 21 19 2" xfId="18896" xr:uid="{00000000-0005-0000-0000-000037490000}"/>
    <cellStyle name="Input 12 21 19 3" xfId="18897" xr:uid="{00000000-0005-0000-0000-000038490000}"/>
    <cellStyle name="Input 12 21 19 4" xfId="18898" xr:uid="{00000000-0005-0000-0000-000039490000}"/>
    <cellStyle name="Input 12 21 2" xfId="18899" xr:uid="{00000000-0005-0000-0000-00003A490000}"/>
    <cellStyle name="Input 12 21 2 2" xfId="18900" xr:uid="{00000000-0005-0000-0000-00003B490000}"/>
    <cellStyle name="Input 12 21 2 3" xfId="18901" xr:uid="{00000000-0005-0000-0000-00003C490000}"/>
    <cellStyle name="Input 12 21 2 4" xfId="18902" xr:uid="{00000000-0005-0000-0000-00003D490000}"/>
    <cellStyle name="Input 12 21 20" xfId="18903" xr:uid="{00000000-0005-0000-0000-00003E490000}"/>
    <cellStyle name="Input 12 21 20 2" xfId="18904" xr:uid="{00000000-0005-0000-0000-00003F490000}"/>
    <cellStyle name="Input 12 21 20 3" xfId="18905" xr:uid="{00000000-0005-0000-0000-000040490000}"/>
    <cellStyle name="Input 12 21 20 4" xfId="18906" xr:uid="{00000000-0005-0000-0000-000041490000}"/>
    <cellStyle name="Input 12 21 21" xfId="18907" xr:uid="{00000000-0005-0000-0000-000042490000}"/>
    <cellStyle name="Input 12 21 22" xfId="18908" xr:uid="{00000000-0005-0000-0000-000043490000}"/>
    <cellStyle name="Input 12 21 3" xfId="18909" xr:uid="{00000000-0005-0000-0000-000044490000}"/>
    <cellStyle name="Input 12 21 3 2" xfId="18910" xr:uid="{00000000-0005-0000-0000-000045490000}"/>
    <cellStyle name="Input 12 21 3 3" xfId="18911" xr:uid="{00000000-0005-0000-0000-000046490000}"/>
    <cellStyle name="Input 12 21 3 4" xfId="18912" xr:uid="{00000000-0005-0000-0000-000047490000}"/>
    <cellStyle name="Input 12 21 4" xfId="18913" xr:uid="{00000000-0005-0000-0000-000048490000}"/>
    <cellStyle name="Input 12 21 4 2" xfId="18914" xr:uid="{00000000-0005-0000-0000-000049490000}"/>
    <cellStyle name="Input 12 21 4 3" xfId="18915" xr:uid="{00000000-0005-0000-0000-00004A490000}"/>
    <cellStyle name="Input 12 21 4 4" xfId="18916" xr:uid="{00000000-0005-0000-0000-00004B490000}"/>
    <cellStyle name="Input 12 21 5" xfId="18917" xr:uid="{00000000-0005-0000-0000-00004C490000}"/>
    <cellStyle name="Input 12 21 5 2" xfId="18918" xr:uid="{00000000-0005-0000-0000-00004D490000}"/>
    <cellStyle name="Input 12 21 5 3" xfId="18919" xr:uid="{00000000-0005-0000-0000-00004E490000}"/>
    <cellStyle name="Input 12 21 5 4" xfId="18920" xr:uid="{00000000-0005-0000-0000-00004F490000}"/>
    <cellStyle name="Input 12 21 6" xfId="18921" xr:uid="{00000000-0005-0000-0000-000050490000}"/>
    <cellStyle name="Input 12 21 6 2" xfId="18922" xr:uid="{00000000-0005-0000-0000-000051490000}"/>
    <cellStyle name="Input 12 21 6 3" xfId="18923" xr:uid="{00000000-0005-0000-0000-000052490000}"/>
    <cellStyle name="Input 12 21 6 4" xfId="18924" xr:uid="{00000000-0005-0000-0000-000053490000}"/>
    <cellStyle name="Input 12 21 7" xfId="18925" xr:uid="{00000000-0005-0000-0000-000054490000}"/>
    <cellStyle name="Input 12 21 7 2" xfId="18926" xr:uid="{00000000-0005-0000-0000-000055490000}"/>
    <cellStyle name="Input 12 21 7 3" xfId="18927" xr:uid="{00000000-0005-0000-0000-000056490000}"/>
    <cellStyle name="Input 12 21 7 4" xfId="18928" xr:uid="{00000000-0005-0000-0000-000057490000}"/>
    <cellStyle name="Input 12 21 8" xfId="18929" xr:uid="{00000000-0005-0000-0000-000058490000}"/>
    <cellStyle name="Input 12 21 8 2" xfId="18930" xr:uid="{00000000-0005-0000-0000-000059490000}"/>
    <cellStyle name="Input 12 21 8 3" xfId="18931" xr:uid="{00000000-0005-0000-0000-00005A490000}"/>
    <cellStyle name="Input 12 21 8 4" xfId="18932" xr:uid="{00000000-0005-0000-0000-00005B490000}"/>
    <cellStyle name="Input 12 21 9" xfId="18933" xr:uid="{00000000-0005-0000-0000-00005C490000}"/>
    <cellStyle name="Input 12 21 9 2" xfId="18934" xr:uid="{00000000-0005-0000-0000-00005D490000}"/>
    <cellStyle name="Input 12 21 9 3" xfId="18935" xr:uid="{00000000-0005-0000-0000-00005E490000}"/>
    <cellStyle name="Input 12 21 9 4" xfId="18936" xr:uid="{00000000-0005-0000-0000-00005F490000}"/>
    <cellStyle name="Input 12 22" xfId="18937" xr:uid="{00000000-0005-0000-0000-000060490000}"/>
    <cellStyle name="Input 12 22 10" xfId="18938" xr:uid="{00000000-0005-0000-0000-000061490000}"/>
    <cellStyle name="Input 12 22 10 2" xfId="18939" xr:uid="{00000000-0005-0000-0000-000062490000}"/>
    <cellStyle name="Input 12 22 10 3" xfId="18940" xr:uid="{00000000-0005-0000-0000-000063490000}"/>
    <cellStyle name="Input 12 22 10 4" xfId="18941" xr:uid="{00000000-0005-0000-0000-000064490000}"/>
    <cellStyle name="Input 12 22 11" xfId="18942" xr:uid="{00000000-0005-0000-0000-000065490000}"/>
    <cellStyle name="Input 12 22 11 2" xfId="18943" xr:uid="{00000000-0005-0000-0000-000066490000}"/>
    <cellStyle name="Input 12 22 11 3" xfId="18944" xr:uid="{00000000-0005-0000-0000-000067490000}"/>
    <cellStyle name="Input 12 22 11 4" xfId="18945" xr:uid="{00000000-0005-0000-0000-000068490000}"/>
    <cellStyle name="Input 12 22 12" xfId="18946" xr:uid="{00000000-0005-0000-0000-000069490000}"/>
    <cellStyle name="Input 12 22 12 2" xfId="18947" xr:uid="{00000000-0005-0000-0000-00006A490000}"/>
    <cellStyle name="Input 12 22 12 3" xfId="18948" xr:uid="{00000000-0005-0000-0000-00006B490000}"/>
    <cellStyle name="Input 12 22 12 4" xfId="18949" xr:uid="{00000000-0005-0000-0000-00006C490000}"/>
    <cellStyle name="Input 12 22 13" xfId="18950" xr:uid="{00000000-0005-0000-0000-00006D490000}"/>
    <cellStyle name="Input 12 22 13 2" xfId="18951" xr:uid="{00000000-0005-0000-0000-00006E490000}"/>
    <cellStyle name="Input 12 22 13 3" xfId="18952" xr:uid="{00000000-0005-0000-0000-00006F490000}"/>
    <cellStyle name="Input 12 22 13 4" xfId="18953" xr:uid="{00000000-0005-0000-0000-000070490000}"/>
    <cellStyle name="Input 12 22 14" xfId="18954" xr:uid="{00000000-0005-0000-0000-000071490000}"/>
    <cellStyle name="Input 12 22 14 2" xfId="18955" xr:uid="{00000000-0005-0000-0000-000072490000}"/>
    <cellStyle name="Input 12 22 14 3" xfId="18956" xr:uid="{00000000-0005-0000-0000-000073490000}"/>
    <cellStyle name="Input 12 22 14 4" xfId="18957" xr:uid="{00000000-0005-0000-0000-000074490000}"/>
    <cellStyle name="Input 12 22 15" xfId="18958" xr:uid="{00000000-0005-0000-0000-000075490000}"/>
    <cellStyle name="Input 12 22 15 2" xfId="18959" xr:uid="{00000000-0005-0000-0000-000076490000}"/>
    <cellStyle name="Input 12 22 15 3" xfId="18960" xr:uid="{00000000-0005-0000-0000-000077490000}"/>
    <cellStyle name="Input 12 22 15 4" xfId="18961" xr:uid="{00000000-0005-0000-0000-000078490000}"/>
    <cellStyle name="Input 12 22 16" xfId="18962" xr:uid="{00000000-0005-0000-0000-000079490000}"/>
    <cellStyle name="Input 12 22 16 2" xfId="18963" xr:uid="{00000000-0005-0000-0000-00007A490000}"/>
    <cellStyle name="Input 12 22 16 3" xfId="18964" xr:uid="{00000000-0005-0000-0000-00007B490000}"/>
    <cellStyle name="Input 12 22 16 4" xfId="18965" xr:uid="{00000000-0005-0000-0000-00007C490000}"/>
    <cellStyle name="Input 12 22 17" xfId="18966" xr:uid="{00000000-0005-0000-0000-00007D490000}"/>
    <cellStyle name="Input 12 22 17 2" xfId="18967" xr:uid="{00000000-0005-0000-0000-00007E490000}"/>
    <cellStyle name="Input 12 22 17 3" xfId="18968" xr:uid="{00000000-0005-0000-0000-00007F490000}"/>
    <cellStyle name="Input 12 22 17 4" xfId="18969" xr:uid="{00000000-0005-0000-0000-000080490000}"/>
    <cellStyle name="Input 12 22 18" xfId="18970" xr:uid="{00000000-0005-0000-0000-000081490000}"/>
    <cellStyle name="Input 12 22 18 2" xfId="18971" xr:uid="{00000000-0005-0000-0000-000082490000}"/>
    <cellStyle name="Input 12 22 18 3" xfId="18972" xr:uid="{00000000-0005-0000-0000-000083490000}"/>
    <cellStyle name="Input 12 22 18 4" xfId="18973" xr:uid="{00000000-0005-0000-0000-000084490000}"/>
    <cellStyle name="Input 12 22 19" xfId="18974" xr:uid="{00000000-0005-0000-0000-000085490000}"/>
    <cellStyle name="Input 12 22 19 2" xfId="18975" xr:uid="{00000000-0005-0000-0000-000086490000}"/>
    <cellStyle name="Input 12 22 19 3" xfId="18976" xr:uid="{00000000-0005-0000-0000-000087490000}"/>
    <cellStyle name="Input 12 22 19 4" xfId="18977" xr:uid="{00000000-0005-0000-0000-000088490000}"/>
    <cellStyle name="Input 12 22 2" xfId="18978" xr:uid="{00000000-0005-0000-0000-000089490000}"/>
    <cellStyle name="Input 12 22 2 2" xfId="18979" xr:uid="{00000000-0005-0000-0000-00008A490000}"/>
    <cellStyle name="Input 12 22 2 3" xfId="18980" xr:uid="{00000000-0005-0000-0000-00008B490000}"/>
    <cellStyle name="Input 12 22 2 4" xfId="18981" xr:uid="{00000000-0005-0000-0000-00008C490000}"/>
    <cellStyle name="Input 12 22 20" xfId="18982" xr:uid="{00000000-0005-0000-0000-00008D490000}"/>
    <cellStyle name="Input 12 22 20 2" xfId="18983" xr:uid="{00000000-0005-0000-0000-00008E490000}"/>
    <cellStyle name="Input 12 22 20 3" xfId="18984" xr:uid="{00000000-0005-0000-0000-00008F490000}"/>
    <cellStyle name="Input 12 22 20 4" xfId="18985" xr:uid="{00000000-0005-0000-0000-000090490000}"/>
    <cellStyle name="Input 12 22 21" xfId="18986" xr:uid="{00000000-0005-0000-0000-000091490000}"/>
    <cellStyle name="Input 12 22 22" xfId="18987" xr:uid="{00000000-0005-0000-0000-000092490000}"/>
    <cellStyle name="Input 12 22 3" xfId="18988" xr:uid="{00000000-0005-0000-0000-000093490000}"/>
    <cellStyle name="Input 12 22 3 2" xfId="18989" xr:uid="{00000000-0005-0000-0000-000094490000}"/>
    <cellStyle name="Input 12 22 3 3" xfId="18990" xr:uid="{00000000-0005-0000-0000-000095490000}"/>
    <cellStyle name="Input 12 22 3 4" xfId="18991" xr:uid="{00000000-0005-0000-0000-000096490000}"/>
    <cellStyle name="Input 12 22 4" xfId="18992" xr:uid="{00000000-0005-0000-0000-000097490000}"/>
    <cellStyle name="Input 12 22 4 2" xfId="18993" xr:uid="{00000000-0005-0000-0000-000098490000}"/>
    <cellStyle name="Input 12 22 4 3" xfId="18994" xr:uid="{00000000-0005-0000-0000-000099490000}"/>
    <cellStyle name="Input 12 22 4 4" xfId="18995" xr:uid="{00000000-0005-0000-0000-00009A490000}"/>
    <cellStyle name="Input 12 22 5" xfId="18996" xr:uid="{00000000-0005-0000-0000-00009B490000}"/>
    <cellStyle name="Input 12 22 5 2" xfId="18997" xr:uid="{00000000-0005-0000-0000-00009C490000}"/>
    <cellStyle name="Input 12 22 5 3" xfId="18998" xr:uid="{00000000-0005-0000-0000-00009D490000}"/>
    <cellStyle name="Input 12 22 5 4" xfId="18999" xr:uid="{00000000-0005-0000-0000-00009E490000}"/>
    <cellStyle name="Input 12 22 6" xfId="19000" xr:uid="{00000000-0005-0000-0000-00009F490000}"/>
    <cellStyle name="Input 12 22 6 2" xfId="19001" xr:uid="{00000000-0005-0000-0000-0000A0490000}"/>
    <cellStyle name="Input 12 22 6 3" xfId="19002" xr:uid="{00000000-0005-0000-0000-0000A1490000}"/>
    <cellStyle name="Input 12 22 6 4" xfId="19003" xr:uid="{00000000-0005-0000-0000-0000A2490000}"/>
    <cellStyle name="Input 12 22 7" xfId="19004" xr:uid="{00000000-0005-0000-0000-0000A3490000}"/>
    <cellStyle name="Input 12 22 7 2" xfId="19005" xr:uid="{00000000-0005-0000-0000-0000A4490000}"/>
    <cellStyle name="Input 12 22 7 3" xfId="19006" xr:uid="{00000000-0005-0000-0000-0000A5490000}"/>
    <cellStyle name="Input 12 22 7 4" xfId="19007" xr:uid="{00000000-0005-0000-0000-0000A6490000}"/>
    <cellStyle name="Input 12 22 8" xfId="19008" xr:uid="{00000000-0005-0000-0000-0000A7490000}"/>
    <cellStyle name="Input 12 22 8 2" xfId="19009" xr:uid="{00000000-0005-0000-0000-0000A8490000}"/>
    <cellStyle name="Input 12 22 8 3" xfId="19010" xr:uid="{00000000-0005-0000-0000-0000A9490000}"/>
    <cellStyle name="Input 12 22 8 4" xfId="19011" xr:uid="{00000000-0005-0000-0000-0000AA490000}"/>
    <cellStyle name="Input 12 22 9" xfId="19012" xr:uid="{00000000-0005-0000-0000-0000AB490000}"/>
    <cellStyle name="Input 12 22 9 2" xfId="19013" xr:uid="{00000000-0005-0000-0000-0000AC490000}"/>
    <cellStyle name="Input 12 22 9 3" xfId="19014" xr:uid="{00000000-0005-0000-0000-0000AD490000}"/>
    <cellStyle name="Input 12 22 9 4" xfId="19015" xr:uid="{00000000-0005-0000-0000-0000AE490000}"/>
    <cellStyle name="Input 12 23" xfId="19016" xr:uid="{00000000-0005-0000-0000-0000AF490000}"/>
    <cellStyle name="Input 12 23 10" xfId="19017" xr:uid="{00000000-0005-0000-0000-0000B0490000}"/>
    <cellStyle name="Input 12 23 10 2" xfId="19018" xr:uid="{00000000-0005-0000-0000-0000B1490000}"/>
    <cellStyle name="Input 12 23 10 3" xfId="19019" xr:uid="{00000000-0005-0000-0000-0000B2490000}"/>
    <cellStyle name="Input 12 23 10 4" xfId="19020" xr:uid="{00000000-0005-0000-0000-0000B3490000}"/>
    <cellStyle name="Input 12 23 11" xfId="19021" xr:uid="{00000000-0005-0000-0000-0000B4490000}"/>
    <cellStyle name="Input 12 23 11 2" xfId="19022" xr:uid="{00000000-0005-0000-0000-0000B5490000}"/>
    <cellStyle name="Input 12 23 11 3" xfId="19023" xr:uid="{00000000-0005-0000-0000-0000B6490000}"/>
    <cellStyle name="Input 12 23 11 4" xfId="19024" xr:uid="{00000000-0005-0000-0000-0000B7490000}"/>
    <cellStyle name="Input 12 23 12" xfId="19025" xr:uid="{00000000-0005-0000-0000-0000B8490000}"/>
    <cellStyle name="Input 12 23 12 2" xfId="19026" xr:uid="{00000000-0005-0000-0000-0000B9490000}"/>
    <cellStyle name="Input 12 23 12 3" xfId="19027" xr:uid="{00000000-0005-0000-0000-0000BA490000}"/>
    <cellStyle name="Input 12 23 12 4" xfId="19028" xr:uid="{00000000-0005-0000-0000-0000BB490000}"/>
    <cellStyle name="Input 12 23 13" xfId="19029" xr:uid="{00000000-0005-0000-0000-0000BC490000}"/>
    <cellStyle name="Input 12 23 13 2" xfId="19030" xr:uid="{00000000-0005-0000-0000-0000BD490000}"/>
    <cellStyle name="Input 12 23 13 3" xfId="19031" xr:uid="{00000000-0005-0000-0000-0000BE490000}"/>
    <cellStyle name="Input 12 23 13 4" xfId="19032" xr:uid="{00000000-0005-0000-0000-0000BF490000}"/>
    <cellStyle name="Input 12 23 14" xfId="19033" xr:uid="{00000000-0005-0000-0000-0000C0490000}"/>
    <cellStyle name="Input 12 23 14 2" xfId="19034" xr:uid="{00000000-0005-0000-0000-0000C1490000}"/>
    <cellStyle name="Input 12 23 14 3" xfId="19035" xr:uid="{00000000-0005-0000-0000-0000C2490000}"/>
    <cellStyle name="Input 12 23 14 4" xfId="19036" xr:uid="{00000000-0005-0000-0000-0000C3490000}"/>
    <cellStyle name="Input 12 23 15" xfId="19037" xr:uid="{00000000-0005-0000-0000-0000C4490000}"/>
    <cellStyle name="Input 12 23 15 2" xfId="19038" xr:uid="{00000000-0005-0000-0000-0000C5490000}"/>
    <cellStyle name="Input 12 23 15 3" xfId="19039" xr:uid="{00000000-0005-0000-0000-0000C6490000}"/>
    <cellStyle name="Input 12 23 15 4" xfId="19040" xr:uid="{00000000-0005-0000-0000-0000C7490000}"/>
    <cellStyle name="Input 12 23 16" xfId="19041" xr:uid="{00000000-0005-0000-0000-0000C8490000}"/>
    <cellStyle name="Input 12 23 16 2" xfId="19042" xr:uid="{00000000-0005-0000-0000-0000C9490000}"/>
    <cellStyle name="Input 12 23 16 3" xfId="19043" xr:uid="{00000000-0005-0000-0000-0000CA490000}"/>
    <cellStyle name="Input 12 23 16 4" xfId="19044" xr:uid="{00000000-0005-0000-0000-0000CB490000}"/>
    <cellStyle name="Input 12 23 17" xfId="19045" xr:uid="{00000000-0005-0000-0000-0000CC490000}"/>
    <cellStyle name="Input 12 23 17 2" xfId="19046" xr:uid="{00000000-0005-0000-0000-0000CD490000}"/>
    <cellStyle name="Input 12 23 17 3" xfId="19047" xr:uid="{00000000-0005-0000-0000-0000CE490000}"/>
    <cellStyle name="Input 12 23 17 4" xfId="19048" xr:uid="{00000000-0005-0000-0000-0000CF490000}"/>
    <cellStyle name="Input 12 23 18" xfId="19049" xr:uid="{00000000-0005-0000-0000-0000D0490000}"/>
    <cellStyle name="Input 12 23 18 2" xfId="19050" xr:uid="{00000000-0005-0000-0000-0000D1490000}"/>
    <cellStyle name="Input 12 23 18 3" xfId="19051" xr:uid="{00000000-0005-0000-0000-0000D2490000}"/>
    <cellStyle name="Input 12 23 18 4" xfId="19052" xr:uid="{00000000-0005-0000-0000-0000D3490000}"/>
    <cellStyle name="Input 12 23 19" xfId="19053" xr:uid="{00000000-0005-0000-0000-0000D4490000}"/>
    <cellStyle name="Input 12 23 19 2" xfId="19054" xr:uid="{00000000-0005-0000-0000-0000D5490000}"/>
    <cellStyle name="Input 12 23 19 3" xfId="19055" xr:uid="{00000000-0005-0000-0000-0000D6490000}"/>
    <cellStyle name="Input 12 23 19 4" xfId="19056" xr:uid="{00000000-0005-0000-0000-0000D7490000}"/>
    <cellStyle name="Input 12 23 2" xfId="19057" xr:uid="{00000000-0005-0000-0000-0000D8490000}"/>
    <cellStyle name="Input 12 23 2 2" xfId="19058" xr:uid="{00000000-0005-0000-0000-0000D9490000}"/>
    <cellStyle name="Input 12 23 2 3" xfId="19059" xr:uid="{00000000-0005-0000-0000-0000DA490000}"/>
    <cellStyle name="Input 12 23 2 4" xfId="19060" xr:uid="{00000000-0005-0000-0000-0000DB490000}"/>
    <cellStyle name="Input 12 23 20" xfId="19061" xr:uid="{00000000-0005-0000-0000-0000DC490000}"/>
    <cellStyle name="Input 12 23 20 2" xfId="19062" xr:uid="{00000000-0005-0000-0000-0000DD490000}"/>
    <cellStyle name="Input 12 23 20 3" xfId="19063" xr:uid="{00000000-0005-0000-0000-0000DE490000}"/>
    <cellStyle name="Input 12 23 20 4" xfId="19064" xr:uid="{00000000-0005-0000-0000-0000DF490000}"/>
    <cellStyle name="Input 12 23 21" xfId="19065" xr:uid="{00000000-0005-0000-0000-0000E0490000}"/>
    <cellStyle name="Input 12 23 22" xfId="19066" xr:uid="{00000000-0005-0000-0000-0000E1490000}"/>
    <cellStyle name="Input 12 23 3" xfId="19067" xr:uid="{00000000-0005-0000-0000-0000E2490000}"/>
    <cellStyle name="Input 12 23 3 2" xfId="19068" xr:uid="{00000000-0005-0000-0000-0000E3490000}"/>
    <cellStyle name="Input 12 23 3 3" xfId="19069" xr:uid="{00000000-0005-0000-0000-0000E4490000}"/>
    <cellStyle name="Input 12 23 3 4" xfId="19070" xr:uid="{00000000-0005-0000-0000-0000E5490000}"/>
    <cellStyle name="Input 12 23 4" xfId="19071" xr:uid="{00000000-0005-0000-0000-0000E6490000}"/>
    <cellStyle name="Input 12 23 4 2" xfId="19072" xr:uid="{00000000-0005-0000-0000-0000E7490000}"/>
    <cellStyle name="Input 12 23 4 3" xfId="19073" xr:uid="{00000000-0005-0000-0000-0000E8490000}"/>
    <cellStyle name="Input 12 23 4 4" xfId="19074" xr:uid="{00000000-0005-0000-0000-0000E9490000}"/>
    <cellStyle name="Input 12 23 5" xfId="19075" xr:uid="{00000000-0005-0000-0000-0000EA490000}"/>
    <cellStyle name="Input 12 23 5 2" xfId="19076" xr:uid="{00000000-0005-0000-0000-0000EB490000}"/>
    <cellStyle name="Input 12 23 5 3" xfId="19077" xr:uid="{00000000-0005-0000-0000-0000EC490000}"/>
    <cellStyle name="Input 12 23 5 4" xfId="19078" xr:uid="{00000000-0005-0000-0000-0000ED490000}"/>
    <cellStyle name="Input 12 23 6" xfId="19079" xr:uid="{00000000-0005-0000-0000-0000EE490000}"/>
    <cellStyle name="Input 12 23 6 2" xfId="19080" xr:uid="{00000000-0005-0000-0000-0000EF490000}"/>
    <cellStyle name="Input 12 23 6 3" xfId="19081" xr:uid="{00000000-0005-0000-0000-0000F0490000}"/>
    <cellStyle name="Input 12 23 6 4" xfId="19082" xr:uid="{00000000-0005-0000-0000-0000F1490000}"/>
    <cellStyle name="Input 12 23 7" xfId="19083" xr:uid="{00000000-0005-0000-0000-0000F2490000}"/>
    <cellStyle name="Input 12 23 7 2" xfId="19084" xr:uid="{00000000-0005-0000-0000-0000F3490000}"/>
    <cellStyle name="Input 12 23 7 3" xfId="19085" xr:uid="{00000000-0005-0000-0000-0000F4490000}"/>
    <cellStyle name="Input 12 23 7 4" xfId="19086" xr:uid="{00000000-0005-0000-0000-0000F5490000}"/>
    <cellStyle name="Input 12 23 8" xfId="19087" xr:uid="{00000000-0005-0000-0000-0000F6490000}"/>
    <cellStyle name="Input 12 23 8 2" xfId="19088" xr:uid="{00000000-0005-0000-0000-0000F7490000}"/>
    <cellStyle name="Input 12 23 8 3" xfId="19089" xr:uid="{00000000-0005-0000-0000-0000F8490000}"/>
    <cellStyle name="Input 12 23 8 4" xfId="19090" xr:uid="{00000000-0005-0000-0000-0000F9490000}"/>
    <cellStyle name="Input 12 23 9" xfId="19091" xr:uid="{00000000-0005-0000-0000-0000FA490000}"/>
    <cellStyle name="Input 12 23 9 2" xfId="19092" xr:uid="{00000000-0005-0000-0000-0000FB490000}"/>
    <cellStyle name="Input 12 23 9 3" xfId="19093" xr:uid="{00000000-0005-0000-0000-0000FC490000}"/>
    <cellStyle name="Input 12 23 9 4" xfId="19094" xr:uid="{00000000-0005-0000-0000-0000FD490000}"/>
    <cellStyle name="Input 12 24" xfId="19095" xr:uid="{00000000-0005-0000-0000-0000FE490000}"/>
    <cellStyle name="Input 12 24 10" xfId="19096" xr:uid="{00000000-0005-0000-0000-0000FF490000}"/>
    <cellStyle name="Input 12 24 10 2" xfId="19097" xr:uid="{00000000-0005-0000-0000-0000004A0000}"/>
    <cellStyle name="Input 12 24 10 3" xfId="19098" xr:uid="{00000000-0005-0000-0000-0000014A0000}"/>
    <cellStyle name="Input 12 24 10 4" xfId="19099" xr:uid="{00000000-0005-0000-0000-0000024A0000}"/>
    <cellStyle name="Input 12 24 11" xfId="19100" xr:uid="{00000000-0005-0000-0000-0000034A0000}"/>
    <cellStyle name="Input 12 24 11 2" xfId="19101" xr:uid="{00000000-0005-0000-0000-0000044A0000}"/>
    <cellStyle name="Input 12 24 11 3" xfId="19102" xr:uid="{00000000-0005-0000-0000-0000054A0000}"/>
    <cellStyle name="Input 12 24 11 4" xfId="19103" xr:uid="{00000000-0005-0000-0000-0000064A0000}"/>
    <cellStyle name="Input 12 24 12" xfId="19104" xr:uid="{00000000-0005-0000-0000-0000074A0000}"/>
    <cellStyle name="Input 12 24 12 2" xfId="19105" xr:uid="{00000000-0005-0000-0000-0000084A0000}"/>
    <cellStyle name="Input 12 24 12 3" xfId="19106" xr:uid="{00000000-0005-0000-0000-0000094A0000}"/>
    <cellStyle name="Input 12 24 12 4" xfId="19107" xr:uid="{00000000-0005-0000-0000-00000A4A0000}"/>
    <cellStyle name="Input 12 24 13" xfId="19108" xr:uid="{00000000-0005-0000-0000-00000B4A0000}"/>
    <cellStyle name="Input 12 24 13 2" xfId="19109" xr:uid="{00000000-0005-0000-0000-00000C4A0000}"/>
    <cellStyle name="Input 12 24 13 3" xfId="19110" xr:uid="{00000000-0005-0000-0000-00000D4A0000}"/>
    <cellStyle name="Input 12 24 13 4" xfId="19111" xr:uid="{00000000-0005-0000-0000-00000E4A0000}"/>
    <cellStyle name="Input 12 24 14" xfId="19112" xr:uid="{00000000-0005-0000-0000-00000F4A0000}"/>
    <cellStyle name="Input 12 24 14 2" xfId="19113" xr:uid="{00000000-0005-0000-0000-0000104A0000}"/>
    <cellStyle name="Input 12 24 14 3" xfId="19114" xr:uid="{00000000-0005-0000-0000-0000114A0000}"/>
    <cellStyle name="Input 12 24 14 4" xfId="19115" xr:uid="{00000000-0005-0000-0000-0000124A0000}"/>
    <cellStyle name="Input 12 24 15" xfId="19116" xr:uid="{00000000-0005-0000-0000-0000134A0000}"/>
    <cellStyle name="Input 12 24 15 2" xfId="19117" xr:uid="{00000000-0005-0000-0000-0000144A0000}"/>
    <cellStyle name="Input 12 24 15 3" xfId="19118" xr:uid="{00000000-0005-0000-0000-0000154A0000}"/>
    <cellStyle name="Input 12 24 15 4" xfId="19119" xr:uid="{00000000-0005-0000-0000-0000164A0000}"/>
    <cellStyle name="Input 12 24 16" xfId="19120" xr:uid="{00000000-0005-0000-0000-0000174A0000}"/>
    <cellStyle name="Input 12 24 16 2" xfId="19121" xr:uid="{00000000-0005-0000-0000-0000184A0000}"/>
    <cellStyle name="Input 12 24 16 3" xfId="19122" xr:uid="{00000000-0005-0000-0000-0000194A0000}"/>
    <cellStyle name="Input 12 24 16 4" xfId="19123" xr:uid="{00000000-0005-0000-0000-00001A4A0000}"/>
    <cellStyle name="Input 12 24 17" xfId="19124" xr:uid="{00000000-0005-0000-0000-00001B4A0000}"/>
    <cellStyle name="Input 12 24 17 2" xfId="19125" xr:uid="{00000000-0005-0000-0000-00001C4A0000}"/>
    <cellStyle name="Input 12 24 17 3" xfId="19126" xr:uid="{00000000-0005-0000-0000-00001D4A0000}"/>
    <cellStyle name="Input 12 24 17 4" xfId="19127" xr:uid="{00000000-0005-0000-0000-00001E4A0000}"/>
    <cellStyle name="Input 12 24 18" xfId="19128" xr:uid="{00000000-0005-0000-0000-00001F4A0000}"/>
    <cellStyle name="Input 12 24 18 2" xfId="19129" xr:uid="{00000000-0005-0000-0000-0000204A0000}"/>
    <cellStyle name="Input 12 24 18 3" xfId="19130" xr:uid="{00000000-0005-0000-0000-0000214A0000}"/>
    <cellStyle name="Input 12 24 18 4" xfId="19131" xr:uid="{00000000-0005-0000-0000-0000224A0000}"/>
    <cellStyle name="Input 12 24 19" xfId="19132" xr:uid="{00000000-0005-0000-0000-0000234A0000}"/>
    <cellStyle name="Input 12 24 19 2" xfId="19133" xr:uid="{00000000-0005-0000-0000-0000244A0000}"/>
    <cellStyle name="Input 12 24 19 3" xfId="19134" xr:uid="{00000000-0005-0000-0000-0000254A0000}"/>
    <cellStyle name="Input 12 24 19 4" xfId="19135" xr:uid="{00000000-0005-0000-0000-0000264A0000}"/>
    <cellStyle name="Input 12 24 2" xfId="19136" xr:uid="{00000000-0005-0000-0000-0000274A0000}"/>
    <cellStyle name="Input 12 24 2 2" xfId="19137" xr:uid="{00000000-0005-0000-0000-0000284A0000}"/>
    <cellStyle name="Input 12 24 2 3" xfId="19138" xr:uid="{00000000-0005-0000-0000-0000294A0000}"/>
    <cellStyle name="Input 12 24 2 4" xfId="19139" xr:uid="{00000000-0005-0000-0000-00002A4A0000}"/>
    <cellStyle name="Input 12 24 20" xfId="19140" xr:uid="{00000000-0005-0000-0000-00002B4A0000}"/>
    <cellStyle name="Input 12 24 20 2" xfId="19141" xr:uid="{00000000-0005-0000-0000-00002C4A0000}"/>
    <cellStyle name="Input 12 24 20 3" xfId="19142" xr:uid="{00000000-0005-0000-0000-00002D4A0000}"/>
    <cellStyle name="Input 12 24 20 4" xfId="19143" xr:uid="{00000000-0005-0000-0000-00002E4A0000}"/>
    <cellStyle name="Input 12 24 21" xfId="19144" xr:uid="{00000000-0005-0000-0000-00002F4A0000}"/>
    <cellStyle name="Input 12 24 22" xfId="19145" xr:uid="{00000000-0005-0000-0000-0000304A0000}"/>
    <cellStyle name="Input 12 24 3" xfId="19146" xr:uid="{00000000-0005-0000-0000-0000314A0000}"/>
    <cellStyle name="Input 12 24 3 2" xfId="19147" xr:uid="{00000000-0005-0000-0000-0000324A0000}"/>
    <cellStyle name="Input 12 24 3 3" xfId="19148" xr:uid="{00000000-0005-0000-0000-0000334A0000}"/>
    <cellStyle name="Input 12 24 3 4" xfId="19149" xr:uid="{00000000-0005-0000-0000-0000344A0000}"/>
    <cellStyle name="Input 12 24 4" xfId="19150" xr:uid="{00000000-0005-0000-0000-0000354A0000}"/>
    <cellStyle name="Input 12 24 4 2" xfId="19151" xr:uid="{00000000-0005-0000-0000-0000364A0000}"/>
    <cellStyle name="Input 12 24 4 3" xfId="19152" xr:uid="{00000000-0005-0000-0000-0000374A0000}"/>
    <cellStyle name="Input 12 24 4 4" xfId="19153" xr:uid="{00000000-0005-0000-0000-0000384A0000}"/>
    <cellStyle name="Input 12 24 5" xfId="19154" xr:uid="{00000000-0005-0000-0000-0000394A0000}"/>
    <cellStyle name="Input 12 24 5 2" xfId="19155" xr:uid="{00000000-0005-0000-0000-00003A4A0000}"/>
    <cellStyle name="Input 12 24 5 3" xfId="19156" xr:uid="{00000000-0005-0000-0000-00003B4A0000}"/>
    <cellStyle name="Input 12 24 5 4" xfId="19157" xr:uid="{00000000-0005-0000-0000-00003C4A0000}"/>
    <cellStyle name="Input 12 24 6" xfId="19158" xr:uid="{00000000-0005-0000-0000-00003D4A0000}"/>
    <cellStyle name="Input 12 24 6 2" xfId="19159" xr:uid="{00000000-0005-0000-0000-00003E4A0000}"/>
    <cellStyle name="Input 12 24 6 3" xfId="19160" xr:uid="{00000000-0005-0000-0000-00003F4A0000}"/>
    <cellStyle name="Input 12 24 6 4" xfId="19161" xr:uid="{00000000-0005-0000-0000-0000404A0000}"/>
    <cellStyle name="Input 12 24 7" xfId="19162" xr:uid="{00000000-0005-0000-0000-0000414A0000}"/>
    <cellStyle name="Input 12 24 7 2" xfId="19163" xr:uid="{00000000-0005-0000-0000-0000424A0000}"/>
    <cellStyle name="Input 12 24 7 3" xfId="19164" xr:uid="{00000000-0005-0000-0000-0000434A0000}"/>
    <cellStyle name="Input 12 24 7 4" xfId="19165" xr:uid="{00000000-0005-0000-0000-0000444A0000}"/>
    <cellStyle name="Input 12 24 8" xfId="19166" xr:uid="{00000000-0005-0000-0000-0000454A0000}"/>
    <cellStyle name="Input 12 24 8 2" xfId="19167" xr:uid="{00000000-0005-0000-0000-0000464A0000}"/>
    <cellStyle name="Input 12 24 8 3" xfId="19168" xr:uid="{00000000-0005-0000-0000-0000474A0000}"/>
    <cellStyle name="Input 12 24 8 4" xfId="19169" xr:uid="{00000000-0005-0000-0000-0000484A0000}"/>
    <cellStyle name="Input 12 24 9" xfId="19170" xr:uid="{00000000-0005-0000-0000-0000494A0000}"/>
    <cellStyle name="Input 12 24 9 2" xfId="19171" xr:uid="{00000000-0005-0000-0000-00004A4A0000}"/>
    <cellStyle name="Input 12 24 9 3" xfId="19172" xr:uid="{00000000-0005-0000-0000-00004B4A0000}"/>
    <cellStyle name="Input 12 24 9 4" xfId="19173" xr:uid="{00000000-0005-0000-0000-00004C4A0000}"/>
    <cellStyle name="Input 12 25" xfId="19174" xr:uid="{00000000-0005-0000-0000-00004D4A0000}"/>
    <cellStyle name="Input 12 25 10" xfId="19175" xr:uid="{00000000-0005-0000-0000-00004E4A0000}"/>
    <cellStyle name="Input 12 25 10 2" xfId="19176" xr:uid="{00000000-0005-0000-0000-00004F4A0000}"/>
    <cellStyle name="Input 12 25 10 3" xfId="19177" xr:uid="{00000000-0005-0000-0000-0000504A0000}"/>
    <cellStyle name="Input 12 25 10 4" xfId="19178" xr:uid="{00000000-0005-0000-0000-0000514A0000}"/>
    <cellStyle name="Input 12 25 11" xfId="19179" xr:uid="{00000000-0005-0000-0000-0000524A0000}"/>
    <cellStyle name="Input 12 25 11 2" xfId="19180" xr:uid="{00000000-0005-0000-0000-0000534A0000}"/>
    <cellStyle name="Input 12 25 11 3" xfId="19181" xr:uid="{00000000-0005-0000-0000-0000544A0000}"/>
    <cellStyle name="Input 12 25 11 4" xfId="19182" xr:uid="{00000000-0005-0000-0000-0000554A0000}"/>
    <cellStyle name="Input 12 25 12" xfId="19183" xr:uid="{00000000-0005-0000-0000-0000564A0000}"/>
    <cellStyle name="Input 12 25 12 2" xfId="19184" xr:uid="{00000000-0005-0000-0000-0000574A0000}"/>
    <cellStyle name="Input 12 25 12 3" xfId="19185" xr:uid="{00000000-0005-0000-0000-0000584A0000}"/>
    <cellStyle name="Input 12 25 12 4" xfId="19186" xr:uid="{00000000-0005-0000-0000-0000594A0000}"/>
    <cellStyle name="Input 12 25 13" xfId="19187" xr:uid="{00000000-0005-0000-0000-00005A4A0000}"/>
    <cellStyle name="Input 12 25 13 2" xfId="19188" xr:uid="{00000000-0005-0000-0000-00005B4A0000}"/>
    <cellStyle name="Input 12 25 13 3" xfId="19189" xr:uid="{00000000-0005-0000-0000-00005C4A0000}"/>
    <cellStyle name="Input 12 25 13 4" xfId="19190" xr:uid="{00000000-0005-0000-0000-00005D4A0000}"/>
    <cellStyle name="Input 12 25 14" xfId="19191" xr:uid="{00000000-0005-0000-0000-00005E4A0000}"/>
    <cellStyle name="Input 12 25 14 2" xfId="19192" xr:uid="{00000000-0005-0000-0000-00005F4A0000}"/>
    <cellStyle name="Input 12 25 14 3" xfId="19193" xr:uid="{00000000-0005-0000-0000-0000604A0000}"/>
    <cellStyle name="Input 12 25 14 4" xfId="19194" xr:uid="{00000000-0005-0000-0000-0000614A0000}"/>
    <cellStyle name="Input 12 25 15" xfId="19195" xr:uid="{00000000-0005-0000-0000-0000624A0000}"/>
    <cellStyle name="Input 12 25 15 2" xfId="19196" xr:uid="{00000000-0005-0000-0000-0000634A0000}"/>
    <cellStyle name="Input 12 25 15 3" xfId="19197" xr:uid="{00000000-0005-0000-0000-0000644A0000}"/>
    <cellStyle name="Input 12 25 15 4" xfId="19198" xr:uid="{00000000-0005-0000-0000-0000654A0000}"/>
    <cellStyle name="Input 12 25 16" xfId="19199" xr:uid="{00000000-0005-0000-0000-0000664A0000}"/>
    <cellStyle name="Input 12 25 16 2" xfId="19200" xr:uid="{00000000-0005-0000-0000-0000674A0000}"/>
    <cellStyle name="Input 12 25 16 3" xfId="19201" xr:uid="{00000000-0005-0000-0000-0000684A0000}"/>
    <cellStyle name="Input 12 25 16 4" xfId="19202" xr:uid="{00000000-0005-0000-0000-0000694A0000}"/>
    <cellStyle name="Input 12 25 17" xfId="19203" xr:uid="{00000000-0005-0000-0000-00006A4A0000}"/>
    <cellStyle name="Input 12 25 17 2" xfId="19204" xr:uid="{00000000-0005-0000-0000-00006B4A0000}"/>
    <cellStyle name="Input 12 25 17 3" xfId="19205" xr:uid="{00000000-0005-0000-0000-00006C4A0000}"/>
    <cellStyle name="Input 12 25 17 4" xfId="19206" xr:uid="{00000000-0005-0000-0000-00006D4A0000}"/>
    <cellStyle name="Input 12 25 18" xfId="19207" xr:uid="{00000000-0005-0000-0000-00006E4A0000}"/>
    <cellStyle name="Input 12 25 18 2" xfId="19208" xr:uid="{00000000-0005-0000-0000-00006F4A0000}"/>
    <cellStyle name="Input 12 25 18 3" xfId="19209" xr:uid="{00000000-0005-0000-0000-0000704A0000}"/>
    <cellStyle name="Input 12 25 18 4" xfId="19210" xr:uid="{00000000-0005-0000-0000-0000714A0000}"/>
    <cellStyle name="Input 12 25 19" xfId="19211" xr:uid="{00000000-0005-0000-0000-0000724A0000}"/>
    <cellStyle name="Input 12 25 19 2" xfId="19212" xr:uid="{00000000-0005-0000-0000-0000734A0000}"/>
    <cellStyle name="Input 12 25 19 3" xfId="19213" xr:uid="{00000000-0005-0000-0000-0000744A0000}"/>
    <cellStyle name="Input 12 25 19 4" xfId="19214" xr:uid="{00000000-0005-0000-0000-0000754A0000}"/>
    <cellStyle name="Input 12 25 2" xfId="19215" xr:uid="{00000000-0005-0000-0000-0000764A0000}"/>
    <cellStyle name="Input 12 25 2 2" xfId="19216" xr:uid="{00000000-0005-0000-0000-0000774A0000}"/>
    <cellStyle name="Input 12 25 2 3" xfId="19217" xr:uid="{00000000-0005-0000-0000-0000784A0000}"/>
    <cellStyle name="Input 12 25 2 4" xfId="19218" xr:uid="{00000000-0005-0000-0000-0000794A0000}"/>
    <cellStyle name="Input 12 25 20" xfId="19219" xr:uid="{00000000-0005-0000-0000-00007A4A0000}"/>
    <cellStyle name="Input 12 25 20 2" xfId="19220" xr:uid="{00000000-0005-0000-0000-00007B4A0000}"/>
    <cellStyle name="Input 12 25 20 3" xfId="19221" xr:uid="{00000000-0005-0000-0000-00007C4A0000}"/>
    <cellStyle name="Input 12 25 20 4" xfId="19222" xr:uid="{00000000-0005-0000-0000-00007D4A0000}"/>
    <cellStyle name="Input 12 25 21" xfId="19223" xr:uid="{00000000-0005-0000-0000-00007E4A0000}"/>
    <cellStyle name="Input 12 25 22" xfId="19224" xr:uid="{00000000-0005-0000-0000-00007F4A0000}"/>
    <cellStyle name="Input 12 25 3" xfId="19225" xr:uid="{00000000-0005-0000-0000-0000804A0000}"/>
    <cellStyle name="Input 12 25 3 2" xfId="19226" xr:uid="{00000000-0005-0000-0000-0000814A0000}"/>
    <cellStyle name="Input 12 25 3 3" xfId="19227" xr:uid="{00000000-0005-0000-0000-0000824A0000}"/>
    <cellStyle name="Input 12 25 3 4" xfId="19228" xr:uid="{00000000-0005-0000-0000-0000834A0000}"/>
    <cellStyle name="Input 12 25 4" xfId="19229" xr:uid="{00000000-0005-0000-0000-0000844A0000}"/>
    <cellStyle name="Input 12 25 4 2" xfId="19230" xr:uid="{00000000-0005-0000-0000-0000854A0000}"/>
    <cellStyle name="Input 12 25 4 3" xfId="19231" xr:uid="{00000000-0005-0000-0000-0000864A0000}"/>
    <cellStyle name="Input 12 25 4 4" xfId="19232" xr:uid="{00000000-0005-0000-0000-0000874A0000}"/>
    <cellStyle name="Input 12 25 5" xfId="19233" xr:uid="{00000000-0005-0000-0000-0000884A0000}"/>
    <cellStyle name="Input 12 25 5 2" xfId="19234" xr:uid="{00000000-0005-0000-0000-0000894A0000}"/>
    <cellStyle name="Input 12 25 5 3" xfId="19235" xr:uid="{00000000-0005-0000-0000-00008A4A0000}"/>
    <cellStyle name="Input 12 25 5 4" xfId="19236" xr:uid="{00000000-0005-0000-0000-00008B4A0000}"/>
    <cellStyle name="Input 12 25 6" xfId="19237" xr:uid="{00000000-0005-0000-0000-00008C4A0000}"/>
    <cellStyle name="Input 12 25 6 2" xfId="19238" xr:uid="{00000000-0005-0000-0000-00008D4A0000}"/>
    <cellStyle name="Input 12 25 6 3" xfId="19239" xr:uid="{00000000-0005-0000-0000-00008E4A0000}"/>
    <cellStyle name="Input 12 25 6 4" xfId="19240" xr:uid="{00000000-0005-0000-0000-00008F4A0000}"/>
    <cellStyle name="Input 12 25 7" xfId="19241" xr:uid="{00000000-0005-0000-0000-0000904A0000}"/>
    <cellStyle name="Input 12 25 7 2" xfId="19242" xr:uid="{00000000-0005-0000-0000-0000914A0000}"/>
    <cellStyle name="Input 12 25 7 3" xfId="19243" xr:uid="{00000000-0005-0000-0000-0000924A0000}"/>
    <cellStyle name="Input 12 25 7 4" xfId="19244" xr:uid="{00000000-0005-0000-0000-0000934A0000}"/>
    <cellStyle name="Input 12 25 8" xfId="19245" xr:uid="{00000000-0005-0000-0000-0000944A0000}"/>
    <cellStyle name="Input 12 25 8 2" xfId="19246" xr:uid="{00000000-0005-0000-0000-0000954A0000}"/>
    <cellStyle name="Input 12 25 8 3" xfId="19247" xr:uid="{00000000-0005-0000-0000-0000964A0000}"/>
    <cellStyle name="Input 12 25 8 4" xfId="19248" xr:uid="{00000000-0005-0000-0000-0000974A0000}"/>
    <cellStyle name="Input 12 25 9" xfId="19249" xr:uid="{00000000-0005-0000-0000-0000984A0000}"/>
    <cellStyle name="Input 12 25 9 2" xfId="19250" xr:uid="{00000000-0005-0000-0000-0000994A0000}"/>
    <cellStyle name="Input 12 25 9 3" xfId="19251" xr:uid="{00000000-0005-0000-0000-00009A4A0000}"/>
    <cellStyle name="Input 12 25 9 4" xfId="19252" xr:uid="{00000000-0005-0000-0000-00009B4A0000}"/>
    <cellStyle name="Input 12 26" xfId="19253" xr:uid="{00000000-0005-0000-0000-00009C4A0000}"/>
    <cellStyle name="Input 12 26 10" xfId="19254" xr:uid="{00000000-0005-0000-0000-00009D4A0000}"/>
    <cellStyle name="Input 12 26 10 2" xfId="19255" xr:uid="{00000000-0005-0000-0000-00009E4A0000}"/>
    <cellStyle name="Input 12 26 10 3" xfId="19256" xr:uid="{00000000-0005-0000-0000-00009F4A0000}"/>
    <cellStyle name="Input 12 26 10 4" xfId="19257" xr:uid="{00000000-0005-0000-0000-0000A04A0000}"/>
    <cellStyle name="Input 12 26 11" xfId="19258" xr:uid="{00000000-0005-0000-0000-0000A14A0000}"/>
    <cellStyle name="Input 12 26 11 2" xfId="19259" xr:uid="{00000000-0005-0000-0000-0000A24A0000}"/>
    <cellStyle name="Input 12 26 11 3" xfId="19260" xr:uid="{00000000-0005-0000-0000-0000A34A0000}"/>
    <cellStyle name="Input 12 26 11 4" xfId="19261" xr:uid="{00000000-0005-0000-0000-0000A44A0000}"/>
    <cellStyle name="Input 12 26 12" xfId="19262" xr:uid="{00000000-0005-0000-0000-0000A54A0000}"/>
    <cellStyle name="Input 12 26 12 2" xfId="19263" xr:uid="{00000000-0005-0000-0000-0000A64A0000}"/>
    <cellStyle name="Input 12 26 12 3" xfId="19264" xr:uid="{00000000-0005-0000-0000-0000A74A0000}"/>
    <cellStyle name="Input 12 26 12 4" xfId="19265" xr:uid="{00000000-0005-0000-0000-0000A84A0000}"/>
    <cellStyle name="Input 12 26 13" xfId="19266" xr:uid="{00000000-0005-0000-0000-0000A94A0000}"/>
    <cellStyle name="Input 12 26 13 2" xfId="19267" xr:uid="{00000000-0005-0000-0000-0000AA4A0000}"/>
    <cellStyle name="Input 12 26 13 3" xfId="19268" xr:uid="{00000000-0005-0000-0000-0000AB4A0000}"/>
    <cellStyle name="Input 12 26 13 4" xfId="19269" xr:uid="{00000000-0005-0000-0000-0000AC4A0000}"/>
    <cellStyle name="Input 12 26 14" xfId="19270" xr:uid="{00000000-0005-0000-0000-0000AD4A0000}"/>
    <cellStyle name="Input 12 26 14 2" xfId="19271" xr:uid="{00000000-0005-0000-0000-0000AE4A0000}"/>
    <cellStyle name="Input 12 26 14 3" xfId="19272" xr:uid="{00000000-0005-0000-0000-0000AF4A0000}"/>
    <cellStyle name="Input 12 26 14 4" xfId="19273" xr:uid="{00000000-0005-0000-0000-0000B04A0000}"/>
    <cellStyle name="Input 12 26 15" xfId="19274" xr:uid="{00000000-0005-0000-0000-0000B14A0000}"/>
    <cellStyle name="Input 12 26 15 2" xfId="19275" xr:uid="{00000000-0005-0000-0000-0000B24A0000}"/>
    <cellStyle name="Input 12 26 15 3" xfId="19276" xr:uid="{00000000-0005-0000-0000-0000B34A0000}"/>
    <cellStyle name="Input 12 26 15 4" xfId="19277" xr:uid="{00000000-0005-0000-0000-0000B44A0000}"/>
    <cellStyle name="Input 12 26 16" xfId="19278" xr:uid="{00000000-0005-0000-0000-0000B54A0000}"/>
    <cellStyle name="Input 12 26 16 2" xfId="19279" xr:uid="{00000000-0005-0000-0000-0000B64A0000}"/>
    <cellStyle name="Input 12 26 16 3" xfId="19280" xr:uid="{00000000-0005-0000-0000-0000B74A0000}"/>
    <cellStyle name="Input 12 26 16 4" xfId="19281" xr:uid="{00000000-0005-0000-0000-0000B84A0000}"/>
    <cellStyle name="Input 12 26 17" xfId="19282" xr:uid="{00000000-0005-0000-0000-0000B94A0000}"/>
    <cellStyle name="Input 12 26 17 2" xfId="19283" xr:uid="{00000000-0005-0000-0000-0000BA4A0000}"/>
    <cellStyle name="Input 12 26 17 3" xfId="19284" xr:uid="{00000000-0005-0000-0000-0000BB4A0000}"/>
    <cellStyle name="Input 12 26 17 4" xfId="19285" xr:uid="{00000000-0005-0000-0000-0000BC4A0000}"/>
    <cellStyle name="Input 12 26 18" xfId="19286" xr:uid="{00000000-0005-0000-0000-0000BD4A0000}"/>
    <cellStyle name="Input 12 26 18 2" xfId="19287" xr:uid="{00000000-0005-0000-0000-0000BE4A0000}"/>
    <cellStyle name="Input 12 26 18 3" xfId="19288" xr:uid="{00000000-0005-0000-0000-0000BF4A0000}"/>
    <cellStyle name="Input 12 26 18 4" xfId="19289" xr:uid="{00000000-0005-0000-0000-0000C04A0000}"/>
    <cellStyle name="Input 12 26 19" xfId="19290" xr:uid="{00000000-0005-0000-0000-0000C14A0000}"/>
    <cellStyle name="Input 12 26 19 2" xfId="19291" xr:uid="{00000000-0005-0000-0000-0000C24A0000}"/>
    <cellStyle name="Input 12 26 19 3" xfId="19292" xr:uid="{00000000-0005-0000-0000-0000C34A0000}"/>
    <cellStyle name="Input 12 26 19 4" xfId="19293" xr:uid="{00000000-0005-0000-0000-0000C44A0000}"/>
    <cellStyle name="Input 12 26 2" xfId="19294" xr:uid="{00000000-0005-0000-0000-0000C54A0000}"/>
    <cellStyle name="Input 12 26 2 2" xfId="19295" xr:uid="{00000000-0005-0000-0000-0000C64A0000}"/>
    <cellStyle name="Input 12 26 2 3" xfId="19296" xr:uid="{00000000-0005-0000-0000-0000C74A0000}"/>
    <cellStyle name="Input 12 26 2 4" xfId="19297" xr:uid="{00000000-0005-0000-0000-0000C84A0000}"/>
    <cellStyle name="Input 12 26 20" xfId="19298" xr:uid="{00000000-0005-0000-0000-0000C94A0000}"/>
    <cellStyle name="Input 12 26 20 2" xfId="19299" xr:uid="{00000000-0005-0000-0000-0000CA4A0000}"/>
    <cellStyle name="Input 12 26 20 3" xfId="19300" xr:uid="{00000000-0005-0000-0000-0000CB4A0000}"/>
    <cellStyle name="Input 12 26 20 4" xfId="19301" xr:uid="{00000000-0005-0000-0000-0000CC4A0000}"/>
    <cellStyle name="Input 12 26 21" xfId="19302" xr:uid="{00000000-0005-0000-0000-0000CD4A0000}"/>
    <cellStyle name="Input 12 26 22" xfId="19303" xr:uid="{00000000-0005-0000-0000-0000CE4A0000}"/>
    <cellStyle name="Input 12 26 3" xfId="19304" xr:uid="{00000000-0005-0000-0000-0000CF4A0000}"/>
    <cellStyle name="Input 12 26 3 2" xfId="19305" xr:uid="{00000000-0005-0000-0000-0000D04A0000}"/>
    <cellStyle name="Input 12 26 3 3" xfId="19306" xr:uid="{00000000-0005-0000-0000-0000D14A0000}"/>
    <cellStyle name="Input 12 26 3 4" xfId="19307" xr:uid="{00000000-0005-0000-0000-0000D24A0000}"/>
    <cellStyle name="Input 12 26 4" xfId="19308" xr:uid="{00000000-0005-0000-0000-0000D34A0000}"/>
    <cellStyle name="Input 12 26 4 2" xfId="19309" xr:uid="{00000000-0005-0000-0000-0000D44A0000}"/>
    <cellStyle name="Input 12 26 4 3" xfId="19310" xr:uid="{00000000-0005-0000-0000-0000D54A0000}"/>
    <cellStyle name="Input 12 26 4 4" xfId="19311" xr:uid="{00000000-0005-0000-0000-0000D64A0000}"/>
    <cellStyle name="Input 12 26 5" xfId="19312" xr:uid="{00000000-0005-0000-0000-0000D74A0000}"/>
    <cellStyle name="Input 12 26 5 2" xfId="19313" xr:uid="{00000000-0005-0000-0000-0000D84A0000}"/>
    <cellStyle name="Input 12 26 5 3" xfId="19314" xr:uid="{00000000-0005-0000-0000-0000D94A0000}"/>
    <cellStyle name="Input 12 26 5 4" xfId="19315" xr:uid="{00000000-0005-0000-0000-0000DA4A0000}"/>
    <cellStyle name="Input 12 26 6" xfId="19316" xr:uid="{00000000-0005-0000-0000-0000DB4A0000}"/>
    <cellStyle name="Input 12 26 6 2" xfId="19317" xr:uid="{00000000-0005-0000-0000-0000DC4A0000}"/>
    <cellStyle name="Input 12 26 6 3" xfId="19318" xr:uid="{00000000-0005-0000-0000-0000DD4A0000}"/>
    <cellStyle name="Input 12 26 6 4" xfId="19319" xr:uid="{00000000-0005-0000-0000-0000DE4A0000}"/>
    <cellStyle name="Input 12 26 7" xfId="19320" xr:uid="{00000000-0005-0000-0000-0000DF4A0000}"/>
    <cellStyle name="Input 12 26 7 2" xfId="19321" xr:uid="{00000000-0005-0000-0000-0000E04A0000}"/>
    <cellStyle name="Input 12 26 7 3" xfId="19322" xr:uid="{00000000-0005-0000-0000-0000E14A0000}"/>
    <cellStyle name="Input 12 26 7 4" xfId="19323" xr:uid="{00000000-0005-0000-0000-0000E24A0000}"/>
    <cellStyle name="Input 12 26 8" xfId="19324" xr:uid="{00000000-0005-0000-0000-0000E34A0000}"/>
    <cellStyle name="Input 12 26 8 2" xfId="19325" xr:uid="{00000000-0005-0000-0000-0000E44A0000}"/>
    <cellStyle name="Input 12 26 8 3" xfId="19326" xr:uid="{00000000-0005-0000-0000-0000E54A0000}"/>
    <cellStyle name="Input 12 26 8 4" xfId="19327" xr:uid="{00000000-0005-0000-0000-0000E64A0000}"/>
    <cellStyle name="Input 12 26 9" xfId="19328" xr:uid="{00000000-0005-0000-0000-0000E74A0000}"/>
    <cellStyle name="Input 12 26 9 2" xfId="19329" xr:uid="{00000000-0005-0000-0000-0000E84A0000}"/>
    <cellStyle name="Input 12 26 9 3" xfId="19330" xr:uid="{00000000-0005-0000-0000-0000E94A0000}"/>
    <cellStyle name="Input 12 26 9 4" xfId="19331" xr:uid="{00000000-0005-0000-0000-0000EA4A0000}"/>
    <cellStyle name="Input 12 27" xfId="19332" xr:uid="{00000000-0005-0000-0000-0000EB4A0000}"/>
    <cellStyle name="Input 12 27 10" xfId="19333" xr:uid="{00000000-0005-0000-0000-0000EC4A0000}"/>
    <cellStyle name="Input 12 27 10 2" xfId="19334" xr:uid="{00000000-0005-0000-0000-0000ED4A0000}"/>
    <cellStyle name="Input 12 27 10 3" xfId="19335" xr:uid="{00000000-0005-0000-0000-0000EE4A0000}"/>
    <cellStyle name="Input 12 27 10 4" xfId="19336" xr:uid="{00000000-0005-0000-0000-0000EF4A0000}"/>
    <cellStyle name="Input 12 27 11" xfId="19337" xr:uid="{00000000-0005-0000-0000-0000F04A0000}"/>
    <cellStyle name="Input 12 27 11 2" xfId="19338" xr:uid="{00000000-0005-0000-0000-0000F14A0000}"/>
    <cellStyle name="Input 12 27 11 3" xfId="19339" xr:uid="{00000000-0005-0000-0000-0000F24A0000}"/>
    <cellStyle name="Input 12 27 11 4" xfId="19340" xr:uid="{00000000-0005-0000-0000-0000F34A0000}"/>
    <cellStyle name="Input 12 27 12" xfId="19341" xr:uid="{00000000-0005-0000-0000-0000F44A0000}"/>
    <cellStyle name="Input 12 27 12 2" xfId="19342" xr:uid="{00000000-0005-0000-0000-0000F54A0000}"/>
    <cellStyle name="Input 12 27 12 3" xfId="19343" xr:uid="{00000000-0005-0000-0000-0000F64A0000}"/>
    <cellStyle name="Input 12 27 12 4" xfId="19344" xr:uid="{00000000-0005-0000-0000-0000F74A0000}"/>
    <cellStyle name="Input 12 27 13" xfId="19345" xr:uid="{00000000-0005-0000-0000-0000F84A0000}"/>
    <cellStyle name="Input 12 27 13 2" xfId="19346" xr:uid="{00000000-0005-0000-0000-0000F94A0000}"/>
    <cellStyle name="Input 12 27 13 3" xfId="19347" xr:uid="{00000000-0005-0000-0000-0000FA4A0000}"/>
    <cellStyle name="Input 12 27 13 4" xfId="19348" xr:uid="{00000000-0005-0000-0000-0000FB4A0000}"/>
    <cellStyle name="Input 12 27 14" xfId="19349" xr:uid="{00000000-0005-0000-0000-0000FC4A0000}"/>
    <cellStyle name="Input 12 27 14 2" xfId="19350" xr:uid="{00000000-0005-0000-0000-0000FD4A0000}"/>
    <cellStyle name="Input 12 27 14 3" xfId="19351" xr:uid="{00000000-0005-0000-0000-0000FE4A0000}"/>
    <cellStyle name="Input 12 27 14 4" xfId="19352" xr:uid="{00000000-0005-0000-0000-0000FF4A0000}"/>
    <cellStyle name="Input 12 27 15" xfId="19353" xr:uid="{00000000-0005-0000-0000-0000004B0000}"/>
    <cellStyle name="Input 12 27 15 2" xfId="19354" xr:uid="{00000000-0005-0000-0000-0000014B0000}"/>
    <cellStyle name="Input 12 27 15 3" xfId="19355" xr:uid="{00000000-0005-0000-0000-0000024B0000}"/>
    <cellStyle name="Input 12 27 15 4" xfId="19356" xr:uid="{00000000-0005-0000-0000-0000034B0000}"/>
    <cellStyle name="Input 12 27 16" xfId="19357" xr:uid="{00000000-0005-0000-0000-0000044B0000}"/>
    <cellStyle name="Input 12 27 16 2" xfId="19358" xr:uid="{00000000-0005-0000-0000-0000054B0000}"/>
    <cellStyle name="Input 12 27 16 3" xfId="19359" xr:uid="{00000000-0005-0000-0000-0000064B0000}"/>
    <cellStyle name="Input 12 27 16 4" xfId="19360" xr:uid="{00000000-0005-0000-0000-0000074B0000}"/>
    <cellStyle name="Input 12 27 17" xfId="19361" xr:uid="{00000000-0005-0000-0000-0000084B0000}"/>
    <cellStyle name="Input 12 27 17 2" xfId="19362" xr:uid="{00000000-0005-0000-0000-0000094B0000}"/>
    <cellStyle name="Input 12 27 17 3" xfId="19363" xr:uid="{00000000-0005-0000-0000-00000A4B0000}"/>
    <cellStyle name="Input 12 27 17 4" xfId="19364" xr:uid="{00000000-0005-0000-0000-00000B4B0000}"/>
    <cellStyle name="Input 12 27 18" xfId="19365" xr:uid="{00000000-0005-0000-0000-00000C4B0000}"/>
    <cellStyle name="Input 12 27 18 2" xfId="19366" xr:uid="{00000000-0005-0000-0000-00000D4B0000}"/>
    <cellStyle name="Input 12 27 18 3" xfId="19367" xr:uid="{00000000-0005-0000-0000-00000E4B0000}"/>
    <cellStyle name="Input 12 27 18 4" xfId="19368" xr:uid="{00000000-0005-0000-0000-00000F4B0000}"/>
    <cellStyle name="Input 12 27 19" xfId="19369" xr:uid="{00000000-0005-0000-0000-0000104B0000}"/>
    <cellStyle name="Input 12 27 19 2" xfId="19370" xr:uid="{00000000-0005-0000-0000-0000114B0000}"/>
    <cellStyle name="Input 12 27 19 3" xfId="19371" xr:uid="{00000000-0005-0000-0000-0000124B0000}"/>
    <cellStyle name="Input 12 27 19 4" xfId="19372" xr:uid="{00000000-0005-0000-0000-0000134B0000}"/>
    <cellStyle name="Input 12 27 2" xfId="19373" xr:uid="{00000000-0005-0000-0000-0000144B0000}"/>
    <cellStyle name="Input 12 27 2 2" xfId="19374" xr:uid="{00000000-0005-0000-0000-0000154B0000}"/>
    <cellStyle name="Input 12 27 2 3" xfId="19375" xr:uid="{00000000-0005-0000-0000-0000164B0000}"/>
    <cellStyle name="Input 12 27 2 4" xfId="19376" xr:uid="{00000000-0005-0000-0000-0000174B0000}"/>
    <cellStyle name="Input 12 27 20" xfId="19377" xr:uid="{00000000-0005-0000-0000-0000184B0000}"/>
    <cellStyle name="Input 12 27 20 2" xfId="19378" xr:uid="{00000000-0005-0000-0000-0000194B0000}"/>
    <cellStyle name="Input 12 27 20 3" xfId="19379" xr:uid="{00000000-0005-0000-0000-00001A4B0000}"/>
    <cellStyle name="Input 12 27 20 4" xfId="19380" xr:uid="{00000000-0005-0000-0000-00001B4B0000}"/>
    <cellStyle name="Input 12 27 21" xfId="19381" xr:uid="{00000000-0005-0000-0000-00001C4B0000}"/>
    <cellStyle name="Input 12 27 22" xfId="19382" xr:uid="{00000000-0005-0000-0000-00001D4B0000}"/>
    <cellStyle name="Input 12 27 3" xfId="19383" xr:uid="{00000000-0005-0000-0000-00001E4B0000}"/>
    <cellStyle name="Input 12 27 3 2" xfId="19384" xr:uid="{00000000-0005-0000-0000-00001F4B0000}"/>
    <cellStyle name="Input 12 27 3 3" xfId="19385" xr:uid="{00000000-0005-0000-0000-0000204B0000}"/>
    <cellStyle name="Input 12 27 3 4" xfId="19386" xr:uid="{00000000-0005-0000-0000-0000214B0000}"/>
    <cellStyle name="Input 12 27 4" xfId="19387" xr:uid="{00000000-0005-0000-0000-0000224B0000}"/>
    <cellStyle name="Input 12 27 4 2" xfId="19388" xr:uid="{00000000-0005-0000-0000-0000234B0000}"/>
    <cellStyle name="Input 12 27 4 3" xfId="19389" xr:uid="{00000000-0005-0000-0000-0000244B0000}"/>
    <cellStyle name="Input 12 27 4 4" xfId="19390" xr:uid="{00000000-0005-0000-0000-0000254B0000}"/>
    <cellStyle name="Input 12 27 5" xfId="19391" xr:uid="{00000000-0005-0000-0000-0000264B0000}"/>
    <cellStyle name="Input 12 27 5 2" xfId="19392" xr:uid="{00000000-0005-0000-0000-0000274B0000}"/>
    <cellStyle name="Input 12 27 5 3" xfId="19393" xr:uid="{00000000-0005-0000-0000-0000284B0000}"/>
    <cellStyle name="Input 12 27 5 4" xfId="19394" xr:uid="{00000000-0005-0000-0000-0000294B0000}"/>
    <cellStyle name="Input 12 27 6" xfId="19395" xr:uid="{00000000-0005-0000-0000-00002A4B0000}"/>
    <cellStyle name="Input 12 27 6 2" xfId="19396" xr:uid="{00000000-0005-0000-0000-00002B4B0000}"/>
    <cellStyle name="Input 12 27 6 3" xfId="19397" xr:uid="{00000000-0005-0000-0000-00002C4B0000}"/>
    <cellStyle name="Input 12 27 6 4" xfId="19398" xr:uid="{00000000-0005-0000-0000-00002D4B0000}"/>
    <cellStyle name="Input 12 27 7" xfId="19399" xr:uid="{00000000-0005-0000-0000-00002E4B0000}"/>
    <cellStyle name="Input 12 27 7 2" xfId="19400" xr:uid="{00000000-0005-0000-0000-00002F4B0000}"/>
    <cellStyle name="Input 12 27 7 3" xfId="19401" xr:uid="{00000000-0005-0000-0000-0000304B0000}"/>
    <cellStyle name="Input 12 27 7 4" xfId="19402" xr:uid="{00000000-0005-0000-0000-0000314B0000}"/>
    <cellStyle name="Input 12 27 8" xfId="19403" xr:uid="{00000000-0005-0000-0000-0000324B0000}"/>
    <cellStyle name="Input 12 27 8 2" xfId="19404" xr:uid="{00000000-0005-0000-0000-0000334B0000}"/>
    <cellStyle name="Input 12 27 8 3" xfId="19405" xr:uid="{00000000-0005-0000-0000-0000344B0000}"/>
    <cellStyle name="Input 12 27 8 4" xfId="19406" xr:uid="{00000000-0005-0000-0000-0000354B0000}"/>
    <cellStyle name="Input 12 27 9" xfId="19407" xr:uid="{00000000-0005-0000-0000-0000364B0000}"/>
    <cellStyle name="Input 12 27 9 2" xfId="19408" xr:uid="{00000000-0005-0000-0000-0000374B0000}"/>
    <cellStyle name="Input 12 27 9 3" xfId="19409" xr:uid="{00000000-0005-0000-0000-0000384B0000}"/>
    <cellStyle name="Input 12 27 9 4" xfId="19410" xr:uid="{00000000-0005-0000-0000-0000394B0000}"/>
    <cellStyle name="Input 12 28" xfId="19411" xr:uid="{00000000-0005-0000-0000-00003A4B0000}"/>
    <cellStyle name="Input 12 28 10" xfId="19412" xr:uid="{00000000-0005-0000-0000-00003B4B0000}"/>
    <cellStyle name="Input 12 28 10 2" xfId="19413" xr:uid="{00000000-0005-0000-0000-00003C4B0000}"/>
    <cellStyle name="Input 12 28 10 3" xfId="19414" xr:uid="{00000000-0005-0000-0000-00003D4B0000}"/>
    <cellStyle name="Input 12 28 10 4" xfId="19415" xr:uid="{00000000-0005-0000-0000-00003E4B0000}"/>
    <cellStyle name="Input 12 28 11" xfId="19416" xr:uid="{00000000-0005-0000-0000-00003F4B0000}"/>
    <cellStyle name="Input 12 28 11 2" xfId="19417" xr:uid="{00000000-0005-0000-0000-0000404B0000}"/>
    <cellStyle name="Input 12 28 11 3" xfId="19418" xr:uid="{00000000-0005-0000-0000-0000414B0000}"/>
    <cellStyle name="Input 12 28 11 4" xfId="19419" xr:uid="{00000000-0005-0000-0000-0000424B0000}"/>
    <cellStyle name="Input 12 28 12" xfId="19420" xr:uid="{00000000-0005-0000-0000-0000434B0000}"/>
    <cellStyle name="Input 12 28 12 2" xfId="19421" xr:uid="{00000000-0005-0000-0000-0000444B0000}"/>
    <cellStyle name="Input 12 28 12 3" xfId="19422" xr:uid="{00000000-0005-0000-0000-0000454B0000}"/>
    <cellStyle name="Input 12 28 12 4" xfId="19423" xr:uid="{00000000-0005-0000-0000-0000464B0000}"/>
    <cellStyle name="Input 12 28 13" xfId="19424" xr:uid="{00000000-0005-0000-0000-0000474B0000}"/>
    <cellStyle name="Input 12 28 13 2" xfId="19425" xr:uid="{00000000-0005-0000-0000-0000484B0000}"/>
    <cellStyle name="Input 12 28 13 3" xfId="19426" xr:uid="{00000000-0005-0000-0000-0000494B0000}"/>
    <cellStyle name="Input 12 28 13 4" xfId="19427" xr:uid="{00000000-0005-0000-0000-00004A4B0000}"/>
    <cellStyle name="Input 12 28 14" xfId="19428" xr:uid="{00000000-0005-0000-0000-00004B4B0000}"/>
    <cellStyle name="Input 12 28 14 2" xfId="19429" xr:uid="{00000000-0005-0000-0000-00004C4B0000}"/>
    <cellStyle name="Input 12 28 14 3" xfId="19430" xr:uid="{00000000-0005-0000-0000-00004D4B0000}"/>
    <cellStyle name="Input 12 28 14 4" xfId="19431" xr:uid="{00000000-0005-0000-0000-00004E4B0000}"/>
    <cellStyle name="Input 12 28 15" xfId="19432" xr:uid="{00000000-0005-0000-0000-00004F4B0000}"/>
    <cellStyle name="Input 12 28 15 2" xfId="19433" xr:uid="{00000000-0005-0000-0000-0000504B0000}"/>
    <cellStyle name="Input 12 28 15 3" xfId="19434" xr:uid="{00000000-0005-0000-0000-0000514B0000}"/>
    <cellStyle name="Input 12 28 15 4" xfId="19435" xr:uid="{00000000-0005-0000-0000-0000524B0000}"/>
    <cellStyle name="Input 12 28 16" xfId="19436" xr:uid="{00000000-0005-0000-0000-0000534B0000}"/>
    <cellStyle name="Input 12 28 16 2" xfId="19437" xr:uid="{00000000-0005-0000-0000-0000544B0000}"/>
    <cellStyle name="Input 12 28 16 3" xfId="19438" xr:uid="{00000000-0005-0000-0000-0000554B0000}"/>
    <cellStyle name="Input 12 28 16 4" xfId="19439" xr:uid="{00000000-0005-0000-0000-0000564B0000}"/>
    <cellStyle name="Input 12 28 17" xfId="19440" xr:uid="{00000000-0005-0000-0000-0000574B0000}"/>
    <cellStyle name="Input 12 28 17 2" xfId="19441" xr:uid="{00000000-0005-0000-0000-0000584B0000}"/>
    <cellStyle name="Input 12 28 17 3" xfId="19442" xr:uid="{00000000-0005-0000-0000-0000594B0000}"/>
    <cellStyle name="Input 12 28 17 4" xfId="19443" xr:uid="{00000000-0005-0000-0000-00005A4B0000}"/>
    <cellStyle name="Input 12 28 18" xfId="19444" xr:uid="{00000000-0005-0000-0000-00005B4B0000}"/>
    <cellStyle name="Input 12 28 18 2" xfId="19445" xr:uid="{00000000-0005-0000-0000-00005C4B0000}"/>
    <cellStyle name="Input 12 28 18 3" xfId="19446" xr:uid="{00000000-0005-0000-0000-00005D4B0000}"/>
    <cellStyle name="Input 12 28 18 4" xfId="19447" xr:uid="{00000000-0005-0000-0000-00005E4B0000}"/>
    <cellStyle name="Input 12 28 19" xfId="19448" xr:uid="{00000000-0005-0000-0000-00005F4B0000}"/>
    <cellStyle name="Input 12 28 19 2" xfId="19449" xr:uid="{00000000-0005-0000-0000-0000604B0000}"/>
    <cellStyle name="Input 12 28 19 3" xfId="19450" xr:uid="{00000000-0005-0000-0000-0000614B0000}"/>
    <cellStyle name="Input 12 28 19 4" xfId="19451" xr:uid="{00000000-0005-0000-0000-0000624B0000}"/>
    <cellStyle name="Input 12 28 2" xfId="19452" xr:uid="{00000000-0005-0000-0000-0000634B0000}"/>
    <cellStyle name="Input 12 28 2 2" xfId="19453" xr:uid="{00000000-0005-0000-0000-0000644B0000}"/>
    <cellStyle name="Input 12 28 2 3" xfId="19454" xr:uid="{00000000-0005-0000-0000-0000654B0000}"/>
    <cellStyle name="Input 12 28 2 4" xfId="19455" xr:uid="{00000000-0005-0000-0000-0000664B0000}"/>
    <cellStyle name="Input 12 28 20" xfId="19456" xr:uid="{00000000-0005-0000-0000-0000674B0000}"/>
    <cellStyle name="Input 12 28 20 2" xfId="19457" xr:uid="{00000000-0005-0000-0000-0000684B0000}"/>
    <cellStyle name="Input 12 28 20 3" xfId="19458" xr:uid="{00000000-0005-0000-0000-0000694B0000}"/>
    <cellStyle name="Input 12 28 20 4" xfId="19459" xr:uid="{00000000-0005-0000-0000-00006A4B0000}"/>
    <cellStyle name="Input 12 28 21" xfId="19460" xr:uid="{00000000-0005-0000-0000-00006B4B0000}"/>
    <cellStyle name="Input 12 28 22" xfId="19461" xr:uid="{00000000-0005-0000-0000-00006C4B0000}"/>
    <cellStyle name="Input 12 28 3" xfId="19462" xr:uid="{00000000-0005-0000-0000-00006D4B0000}"/>
    <cellStyle name="Input 12 28 3 2" xfId="19463" xr:uid="{00000000-0005-0000-0000-00006E4B0000}"/>
    <cellStyle name="Input 12 28 3 3" xfId="19464" xr:uid="{00000000-0005-0000-0000-00006F4B0000}"/>
    <cellStyle name="Input 12 28 3 4" xfId="19465" xr:uid="{00000000-0005-0000-0000-0000704B0000}"/>
    <cellStyle name="Input 12 28 4" xfId="19466" xr:uid="{00000000-0005-0000-0000-0000714B0000}"/>
    <cellStyle name="Input 12 28 4 2" xfId="19467" xr:uid="{00000000-0005-0000-0000-0000724B0000}"/>
    <cellStyle name="Input 12 28 4 3" xfId="19468" xr:uid="{00000000-0005-0000-0000-0000734B0000}"/>
    <cellStyle name="Input 12 28 4 4" xfId="19469" xr:uid="{00000000-0005-0000-0000-0000744B0000}"/>
    <cellStyle name="Input 12 28 5" xfId="19470" xr:uid="{00000000-0005-0000-0000-0000754B0000}"/>
    <cellStyle name="Input 12 28 5 2" xfId="19471" xr:uid="{00000000-0005-0000-0000-0000764B0000}"/>
    <cellStyle name="Input 12 28 5 3" xfId="19472" xr:uid="{00000000-0005-0000-0000-0000774B0000}"/>
    <cellStyle name="Input 12 28 5 4" xfId="19473" xr:uid="{00000000-0005-0000-0000-0000784B0000}"/>
    <cellStyle name="Input 12 28 6" xfId="19474" xr:uid="{00000000-0005-0000-0000-0000794B0000}"/>
    <cellStyle name="Input 12 28 6 2" xfId="19475" xr:uid="{00000000-0005-0000-0000-00007A4B0000}"/>
    <cellStyle name="Input 12 28 6 3" xfId="19476" xr:uid="{00000000-0005-0000-0000-00007B4B0000}"/>
    <cellStyle name="Input 12 28 6 4" xfId="19477" xr:uid="{00000000-0005-0000-0000-00007C4B0000}"/>
    <cellStyle name="Input 12 28 7" xfId="19478" xr:uid="{00000000-0005-0000-0000-00007D4B0000}"/>
    <cellStyle name="Input 12 28 7 2" xfId="19479" xr:uid="{00000000-0005-0000-0000-00007E4B0000}"/>
    <cellStyle name="Input 12 28 7 3" xfId="19480" xr:uid="{00000000-0005-0000-0000-00007F4B0000}"/>
    <cellStyle name="Input 12 28 7 4" xfId="19481" xr:uid="{00000000-0005-0000-0000-0000804B0000}"/>
    <cellStyle name="Input 12 28 8" xfId="19482" xr:uid="{00000000-0005-0000-0000-0000814B0000}"/>
    <cellStyle name="Input 12 28 8 2" xfId="19483" xr:uid="{00000000-0005-0000-0000-0000824B0000}"/>
    <cellStyle name="Input 12 28 8 3" xfId="19484" xr:uid="{00000000-0005-0000-0000-0000834B0000}"/>
    <cellStyle name="Input 12 28 8 4" xfId="19485" xr:uid="{00000000-0005-0000-0000-0000844B0000}"/>
    <cellStyle name="Input 12 28 9" xfId="19486" xr:uid="{00000000-0005-0000-0000-0000854B0000}"/>
    <cellStyle name="Input 12 28 9 2" xfId="19487" xr:uid="{00000000-0005-0000-0000-0000864B0000}"/>
    <cellStyle name="Input 12 28 9 3" xfId="19488" xr:uid="{00000000-0005-0000-0000-0000874B0000}"/>
    <cellStyle name="Input 12 28 9 4" xfId="19489" xr:uid="{00000000-0005-0000-0000-0000884B0000}"/>
    <cellStyle name="Input 12 29" xfId="19490" xr:uid="{00000000-0005-0000-0000-0000894B0000}"/>
    <cellStyle name="Input 12 29 10" xfId="19491" xr:uid="{00000000-0005-0000-0000-00008A4B0000}"/>
    <cellStyle name="Input 12 29 10 2" xfId="19492" xr:uid="{00000000-0005-0000-0000-00008B4B0000}"/>
    <cellStyle name="Input 12 29 10 3" xfId="19493" xr:uid="{00000000-0005-0000-0000-00008C4B0000}"/>
    <cellStyle name="Input 12 29 10 4" xfId="19494" xr:uid="{00000000-0005-0000-0000-00008D4B0000}"/>
    <cellStyle name="Input 12 29 11" xfId="19495" xr:uid="{00000000-0005-0000-0000-00008E4B0000}"/>
    <cellStyle name="Input 12 29 11 2" xfId="19496" xr:uid="{00000000-0005-0000-0000-00008F4B0000}"/>
    <cellStyle name="Input 12 29 11 3" xfId="19497" xr:uid="{00000000-0005-0000-0000-0000904B0000}"/>
    <cellStyle name="Input 12 29 11 4" xfId="19498" xr:uid="{00000000-0005-0000-0000-0000914B0000}"/>
    <cellStyle name="Input 12 29 12" xfId="19499" xr:uid="{00000000-0005-0000-0000-0000924B0000}"/>
    <cellStyle name="Input 12 29 12 2" xfId="19500" xr:uid="{00000000-0005-0000-0000-0000934B0000}"/>
    <cellStyle name="Input 12 29 12 3" xfId="19501" xr:uid="{00000000-0005-0000-0000-0000944B0000}"/>
    <cellStyle name="Input 12 29 12 4" xfId="19502" xr:uid="{00000000-0005-0000-0000-0000954B0000}"/>
    <cellStyle name="Input 12 29 13" xfId="19503" xr:uid="{00000000-0005-0000-0000-0000964B0000}"/>
    <cellStyle name="Input 12 29 13 2" xfId="19504" xr:uid="{00000000-0005-0000-0000-0000974B0000}"/>
    <cellStyle name="Input 12 29 13 3" xfId="19505" xr:uid="{00000000-0005-0000-0000-0000984B0000}"/>
    <cellStyle name="Input 12 29 13 4" xfId="19506" xr:uid="{00000000-0005-0000-0000-0000994B0000}"/>
    <cellStyle name="Input 12 29 14" xfId="19507" xr:uid="{00000000-0005-0000-0000-00009A4B0000}"/>
    <cellStyle name="Input 12 29 14 2" xfId="19508" xr:uid="{00000000-0005-0000-0000-00009B4B0000}"/>
    <cellStyle name="Input 12 29 14 3" xfId="19509" xr:uid="{00000000-0005-0000-0000-00009C4B0000}"/>
    <cellStyle name="Input 12 29 14 4" xfId="19510" xr:uid="{00000000-0005-0000-0000-00009D4B0000}"/>
    <cellStyle name="Input 12 29 15" xfId="19511" xr:uid="{00000000-0005-0000-0000-00009E4B0000}"/>
    <cellStyle name="Input 12 29 15 2" xfId="19512" xr:uid="{00000000-0005-0000-0000-00009F4B0000}"/>
    <cellStyle name="Input 12 29 15 3" xfId="19513" xr:uid="{00000000-0005-0000-0000-0000A04B0000}"/>
    <cellStyle name="Input 12 29 15 4" xfId="19514" xr:uid="{00000000-0005-0000-0000-0000A14B0000}"/>
    <cellStyle name="Input 12 29 16" xfId="19515" xr:uid="{00000000-0005-0000-0000-0000A24B0000}"/>
    <cellStyle name="Input 12 29 16 2" xfId="19516" xr:uid="{00000000-0005-0000-0000-0000A34B0000}"/>
    <cellStyle name="Input 12 29 16 3" xfId="19517" xr:uid="{00000000-0005-0000-0000-0000A44B0000}"/>
    <cellStyle name="Input 12 29 16 4" xfId="19518" xr:uid="{00000000-0005-0000-0000-0000A54B0000}"/>
    <cellStyle name="Input 12 29 17" xfId="19519" xr:uid="{00000000-0005-0000-0000-0000A64B0000}"/>
    <cellStyle name="Input 12 29 17 2" xfId="19520" xr:uid="{00000000-0005-0000-0000-0000A74B0000}"/>
    <cellStyle name="Input 12 29 17 3" xfId="19521" xr:uid="{00000000-0005-0000-0000-0000A84B0000}"/>
    <cellStyle name="Input 12 29 17 4" xfId="19522" xr:uid="{00000000-0005-0000-0000-0000A94B0000}"/>
    <cellStyle name="Input 12 29 18" xfId="19523" xr:uid="{00000000-0005-0000-0000-0000AA4B0000}"/>
    <cellStyle name="Input 12 29 18 2" xfId="19524" xr:uid="{00000000-0005-0000-0000-0000AB4B0000}"/>
    <cellStyle name="Input 12 29 18 3" xfId="19525" xr:uid="{00000000-0005-0000-0000-0000AC4B0000}"/>
    <cellStyle name="Input 12 29 18 4" xfId="19526" xr:uid="{00000000-0005-0000-0000-0000AD4B0000}"/>
    <cellStyle name="Input 12 29 19" xfId="19527" xr:uid="{00000000-0005-0000-0000-0000AE4B0000}"/>
    <cellStyle name="Input 12 29 19 2" xfId="19528" xr:uid="{00000000-0005-0000-0000-0000AF4B0000}"/>
    <cellStyle name="Input 12 29 19 3" xfId="19529" xr:uid="{00000000-0005-0000-0000-0000B04B0000}"/>
    <cellStyle name="Input 12 29 19 4" xfId="19530" xr:uid="{00000000-0005-0000-0000-0000B14B0000}"/>
    <cellStyle name="Input 12 29 2" xfId="19531" xr:uid="{00000000-0005-0000-0000-0000B24B0000}"/>
    <cellStyle name="Input 12 29 2 2" xfId="19532" xr:uid="{00000000-0005-0000-0000-0000B34B0000}"/>
    <cellStyle name="Input 12 29 2 3" xfId="19533" xr:uid="{00000000-0005-0000-0000-0000B44B0000}"/>
    <cellStyle name="Input 12 29 2 4" xfId="19534" xr:uid="{00000000-0005-0000-0000-0000B54B0000}"/>
    <cellStyle name="Input 12 29 20" xfId="19535" xr:uid="{00000000-0005-0000-0000-0000B64B0000}"/>
    <cellStyle name="Input 12 29 20 2" xfId="19536" xr:uid="{00000000-0005-0000-0000-0000B74B0000}"/>
    <cellStyle name="Input 12 29 20 3" xfId="19537" xr:uid="{00000000-0005-0000-0000-0000B84B0000}"/>
    <cellStyle name="Input 12 29 20 4" xfId="19538" xr:uid="{00000000-0005-0000-0000-0000B94B0000}"/>
    <cellStyle name="Input 12 29 21" xfId="19539" xr:uid="{00000000-0005-0000-0000-0000BA4B0000}"/>
    <cellStyle name="Input 12 29 22" xfId="19540" xr:uid="{00000000-0005-0000-0000-0000BB4B0000}"/>
    <cellStyle name="Input 12 29 3" xfId="19541" xr:uid="{00000000-0005-0000-0000-0000BC4B0000}"/>
    <cellStyle name="Input 12 29 3 2" xfId="19542" xr:uid="{00000000-0005-0000-0000-0000BD4B0000}"/>
    <cellStyle name="Input 12 29 3 3" xfId="19543" xr:uid="{00000000-0005-0000-0000-0000BE4B0000}"/>
    <cellStyle name="Input 12 29 3 4" xfId="19544" xr:uid="{00000000-0005-0000-0000-0000BF4B0000}"/>
    <cellStyle name="Input 12 29 4" xfId="19545" xr:uid="{00000000-0005-0000-0000-0000C04B0000}"/>
    <cellStyle name="Input 12 29 4 2" xfId="19546" xr:uid="{00000000-0005-0000-0000-0000C14B0000}"/>
    <cellStyle name="Input 12 29 4 3" xfId="19547" xr:uid="{00000000-0005-0000-0000-0000C24B0000}"/>
    <cellStyle name="Input 12 29 4 4" xfId="19548" xr:uid="{00000000-0005-0000-0000-0000C34B0000}"/>
    <cellStyle name="Input 12 29 5" xfId="19549" xr:uid="{00000000-0005-0000-0000-0000C44B0000}"/>
    <cellStyle name="Input 12 29 5 2" xfId="19550" xr:uid="{00000000-0005-0000-0000-0000C54B0000}"/>
    <cellStyle name="Input 12 29 5 3" xfId="19551" xr:uid="{00000000-0005-0000-0000-0000C64B0000}"/>
    <cellStyle name="Input 12 29 5 4" xfId="19552" xr:uid="{00000000-0005-0000-0000-0000C74B0000}"/>
    <cellStyle name="Input 12 29 6" xfId="19553" xr:uid="{00000000-0005-0000-0000-0000C84B0000}"/>
    <cellStyle name="Input 12 29 6 2" xfId="19554" xr:uid="{00000000-0005-0000-0000-0000C94B0000}"/>
    <cellStyle name="Input 12 29 6 3" xfId="19555" xr:uid="{00000000-0005-0000-0000-0000CA4B0000}"/>
    <cellStyle name="Input 12 29 6 4" xfId="19556" xr:uid="{00000000-0005-0000-0000-0000CB4B0000}"/>
    <cellStyle name="Input 12 29 7" xfId="19557" xr:uid="{00000000-0005-0000-0000-0000CC4B0000}"/>
    <cellStyle name="Input 12 29 7 2" xfId="19558" xr:uid="{00000000-0005-0000-0000-0000CD4B0000}"/>
    <cellStyle name="Input 12 29 7 3" xfId="19559" xr:uid="{00000000-0005-0000-0000-0000CE4B0000}"/>
    <cellStyle name="Input 12 29 7 4" xfId="19560" xr:uid="{00000000-0005-0000-0000-0000CF4B0000}"/>
    <cellStyle name="Input 12 29 8" xfId="19561" xr:uid="{00000000-0005-0000-0000-0000D04B0000}"/>
    <cellStyle name="Input 12 29 8 2" xfId="19562" xr:uid="{00000000-0005-0000-0000-0000D14B0000}"/>
    <cellStyle name="Input 12 29 8 3" xfId="19563" xr:uid="{00000000-0005-0000-0000-0000D24B0000}"/>
    <cellStyle name="Input 12 29 8 4" xfId="19564" xr:uid="{00000000-0005-0000-0000-0000D34B0000}"/>
    <cellStyle name="Input 12 29 9" xfId="19565" xr:uid="{00000000-0005-0000-0000-0000D44B0000}"/>
    <cellStyle name="Input 12 29 9 2" xfId="19566" xr:uid="{00000000-0005-0000-0000-0000D54B0000}"/>
    <cellStyle name="Input 12 29 9 3" xfId="19567" xr:uid="{00000000-0005-0000-0000-0000D64B0000}"/>
    <cellStyle name="Input 12 29 9 4" xfId="19568" xr:uid="{00000000-0005-0000-0000-0000D74B0000}"/>
    <cellStyle name="Input 12 3" xfId="19569" xr:uid="{00000000-0005-0000-0000-0000D84B0000}"/>
    <cellStyle name="Input 12 3 10" xfId="19570" xr:uid="{00000000-0005-0000-0000-0000D94B0000}"/>
    <cellStyle name="Input 12 3 10 2" xfId="19571" xr:uid="{00000000-0005-0000-0000-0000DA4B0000}"/>
    <cellStyle name="Input 12 3 10 3" xfId="19572" xr:uid="{00000000-0005-0000-0000-0000DB4B0000}"/>
    <cellStyle name="Input 12 3 10 4" xfId="19573" xr:uid="{00000000-0005-0000-0000-0000DC4B0000}"/>
    <cellStyle name="Input 12 3 11" xfId="19574" xr:uid="{00000000-0005-0000-0000-0000DD4B0000}"/>
    <cellStyle name="Input 12 3 11 2" xfId="19575" xr:uid="{00000000-0005-0000-0000-0000DE4B0000}"/>
    <cellStyle name="Input 12 3 11 3" xfId="19576" xr:uid="{00000000-0005-0000-0000-0000DF4B0000}"/>
    <cellStyle name="Input 12 3 11 4" xfId="19577" xr:uid="{00000000-0005-0000-0000-0000E04B0000}"/>
    <cellStyle name="Input 12 3 12" xfId="19578" xr:uid="{00000000-0005-0000-0000-0000E14B0000}"/>
    <cellStyle name="Input 12 3 12 2" xfId="19579" xr:uid="{00000000-0005-0000-0000-0000E24B0000}"/>
    <cellStyle name="Input 12 3 12 3" xfId="19580" xr:uid="{00000000-0005-0000-0000-0000E34B0000}"/>
    <cellStyle name="Input 12 3 12 4" xfId="19581" xr:uid="{00000000-0005-0000-0000-0000E44B0000}"/>
    <cellStyle name="Input 12 3 13" xfId="19582" xr:uid="{00000000-0005-0000-0000-0000E54B0000}"/>
    <cellStyle name="Input 12 3 13 2" xfId="19583" xr:uid="{00000000-0005-0000-0000-0000E64B0000}"/>
    <cellStyle name="Input 12 3 13 3" xfId="19584" xr:uid="{00000000-0005-0000-0000-0000E74B0000}"/>
    <cellStyle name="Input 12 3 13 4" xfId="19585" xr:uid="{00000000-0005-0000-0000-0000E84B0000}"/>
    <cellStyle name="Input 12 3 14" xfId="19586" xr:uid="{00000000-0005-0000-0000-0000E94B0000}"/>
    <cellStyle name="Input 12 3 14 2" xfId="19587" xr:uid="{00000000-0005-0000-0000-0000EA4B0000}"/>
    <cellStyle name="Input 12 3 14 3" xfId="19588" xr:uid="{00000000-0005-0000-0000-0000EB4B0000}"/>
    <cellStyle name="Input 12 3 14 4" xfId="19589" xr:uid="{00000000-0005-0000-0000-0000EC4B0000}"/>
    <cellStyle name="Input 12 3 15" xfId="19590" xr:uid="{00000000-0005-0000-0000-0000ED4B0000}"/>
    <cellStyle name="Input 12 3 15 2" xfId="19591" xr:uid="{00000000-0005-0000-0000-0000EE4B0000}"/>
    <cellStyle name="Input 12 3 15 3" xfId="19592" xr:uid="{00000000-0005-0000-0000-0000EF4B0000}"/>
    <cellStyle name="Input 12 3 15 4" xfId="19593" xr:uid="{00000000-0005-0000-0000-0000F04B0000}"/>
    <cellStyle name="Input 12 3 16" xfId="19594" xr:uid="{00000000-0005-0000-0000-0000F14B0000}"/>
    <cellStyle name="Input 12 3 16 2" xfId="19595" xr:uid="{00000000-0005-0000-0000-0000F24B0000}"/>
    <cellStyle name="Input 12 3 16 3" xfId="19596" xr:uid="{00000000-0005-0000-0000-0000F34B0000}"/>
    <cellStyle name="Input 12 3 16 4" xfId="19597" xr:uid="{00000000-0005-0000-0000-0000F44B0000}"/>
    <cellStyle name="Input 12 3 17" xfId="19598" xr:uid="{00000000-0005-0000-0000-0000F54B0000}"/>
    <cellStyle name="Input 12 3 17 2" xfId="19599" xr:uid="{00000000-0005-0000-0000-0000F64B0000}"/>
    <cellStyle name="Input 12 3 17 3" xfId="19600" xr:uid="{00000000-0005-0000-0000-0000F74B0000}"/>
    <cellStyle name="Input 12 3 17 4" xfId="19601" xr:uid="{00000000-0005-0000-0000-0000F84B0000}"/>
    <cellStyle name="Input 12 3 18" xfId="19602" xr:uid="{00000000-0005-0000-0000-0000F94B0000}"/>
    <cellStyle name="Input 12 3 18 2" xfId="19603" xr:uid="{00000000-0005-0000-0000-0000FA4B0000}"/>
    <cellStyle name="Input 12 3 18 3" xfId="19604" xr:uid="{00000000-0005-0000-0000-0000FB4B0000}"/>
    <cellStyle name="Input 12 3 18 4" xfId="19605" xr:uid="{00000000-0005-0000-0000-0000FC4B0000}"/>
    <cellStyle name="Input 12 3 19" xfId="19606" xr:uid="{00000000-0005-0000-0000-0000FD4B0000}"/>
    <cellStyle name="Input 12 3 19 2" xfId="19607" xr:uid="{00000000-0005-0000-0000-0000FE4B0000}"/>
    <cellStyle name="Input 12 3 19 3" xfId="19608" xr:uid="{00000000-0005-0000-0000-0000FF4B0000}"/>
    <cellStyle name="Input 12 3 19 4" xfId="19609" xr:uid="{00000000-0005-0000-0000-0000004C0000}"/>
    <cellStyle name="Input 12 3 2" xfId="19610" xr:uid="{00000000-0005-0000-0000-0000014C0000}"/>
    <cellStyle name="Input 12 3 2 2" xfId="19611" xr:uid="{00000000-0005-0000-0000-0000024C0000}"/>
    <cellStyle name="Input 12 3 2 3" xfId="19612" xr:uid="{00000000-0005-0000-0000-0000034C0000}"/>
    <cellStyle name="Input 12 3 2 4" xfId="19613" xr:uid="{00000000-0005-0000-0000-0000044C0000}"/>
    <cellStyle name="Input 12 3 20" xfId="19614" xr:uid="{00000000-0005-0000-0000-0000054C0000}"/>
    <cellStyle name="Input 12 3 20 2" xfId="19615" xr:uid="{00000000-0005-0000-0000-0000064C0000}"/>
    <cellStyle name="Input 12 3 20 3" xfId="19616" xr:uid="{00000000-0005-0000-0000-0000074C0000}"/>
    <cellStyle name="Input 12 3 20 4" xfId="19617" xr:uid="{00000000-0005-0000-0000-0000084C0000}"/>
    <cellStyle name="Input 12 3 21" xfId="19618" xr:uid="{00000000-0005-0000-0000-0000094C0000}"/>
    <cellStyle name="Input 12 3 22" xfId="19619" xr:uid="{00000000-0005-0000-0000-00000A4C0000}"/>
    <cellStyle name="Input 12 3 3" xfId="19620" xr:uid="{00000000-0005-0000-0000-00000B4C0000}"/>
    <cellStyle name="Input 12 3 3 2" xfId="19621" xr:uid="{00000000-0005-0000-0000-00000C4C0000}"/>
    <cellStyle name="Input 12 3 3 3" xfId="19622" xr:uid="{00000000-0005-0000-0000-00000D4C0000}"/>
    <cellStyle name="Input 12 3 3 4" xfId="19623" xr:uid="{00000000-0005-0000-0000-00000E4C0000}"/>
    <cellStyle name="Input 12 3 4" xfId="19624" xr:uid="{00000000-0005-0000-0000-00000F4C0000}"/>
    <cellStyle name="Input 12 3 4 2" xfId="19625" xr:uid="{00000000-0005-0000-0000-0000104C0000}"/>
    <cellStyle name="Input 12 3 4 3" xfId="19626" xr:uid="{00000000-0005-0000-0000-0000114C0000}"/>
    <cellStyle name="Input 12 3 4 4" xfId="19627" xr:uid="{00000000-0005-0000-0000-0000124C0000}"/>
    <cellStyle name="Input 12 3 5" xfId="19628" xr:uid="{00000000-0005-0000-0000-0000134C0000}"/>
    <cellStyle name="Input 12 3 5 2" xfId="19629" xr:uid="{00000000-0005-0000-0000-0000144C0000}"/>
    <cellStyle name="Input 12 3 5 3" xfId="19630" xr:uid="{00000000-0005-0000-0000-0000154C0000}"/>
    <cellStyle name="Input 12 3 5 4" xfId="19631" xr:uid="{00000000-0005-0000-0000-0000164C0000}"/>
    <cellStyle name="Input 12 3 6" xfId="19632" xr:uid="{00000000-0005-0000-0000-0000174C0000}"/>
    <cellStyle name="Input 12 3 6 2" xfId="19633" xr:uid="{00000000-0005-0000-0000-0000184C0000}"/>
    <cellStyle name="Input 12 3 6 3" xfId="19634" xr:uid="{00000000-0005-0000-0000-0000194C0000}"/>
    <cellStyle name="Input 12 3 6 4" xfId="19635" xr:uid="{00000000-0005-0000-0000-00001A4C0000}"/>
    <cellStyle name="Input 12 3 7" xfId="19636" xr:uid="{00000000-0005-0000-0000-00001B4C0000}"/>
    <cellStyle name="Input 12 3 7 2" xfId="19637" xr:uid="{00000000-0005-0000-0000-00001C4C0000}"/>
    <cellStyle name="Input 12 3 7 3" xfId="19638" xr:uid="{00000000-0005-0000-0000-00001D4C0000}"/>
    <cellStyle name="Input 12 3 7 4" xfId="19639" xr:uid="{00000000-0005-0000-0000-00001E4C0000}"/>
    <cellStyle name="Input 12 3 8" xfId="19640" xr:uid="{00000000-0005-0000-0000-00001F4C0000}"/>
    <cellStyle name="Input 12 3 8 2" xfId="19641" xr:uid="{00000000-0005-0000-0000-0000204C0000}"/>
    <cellStyle name="Input 12 3 8 3" xfId="19642" xr:uid="{00000000-0005-0000-0000-0000214C0000}"/>
    <cellStyle name="Input 12 3 8 4" xfId="19643" xr:uid="{00000000-0005-0000-0000-0000224C0000}"/>
    <cellStyle name="Input 12 3 9" xfId="19644" xr:uid="{00000000-0005-0000-0000-0000234C0000}"/>
    <cellStyle name="Input 12 3 9 2" xfId="19645" xr:uid="{00000000-0005-0000-0000-0000244C0000}"/>
    <cellStyle name="Input 12 3 9 3" xfId="19646" xr:uid="{00000000-0005-0000-0000-0000254C0000}"/>
    <cellStyle name="Input 12 3 9 4" xfId="19647" xr:uid="{00000000-0005-0000-0000-0000264C0000}"/>
    <cellStyle name="Input 12 30" xfId="19648" xr:uid="{00000000-0005-0000-0000-0000274C0000}"/>
    <cellStyle name="Input 12 30 10" xfId="19649" xr:uid="{00000000-0005-0000-0000-0000284C0000}"/>
    <cellStyle name="Input 12 30 10 2" xfId="19650" xr:uid="{00000000-0005-0000-0000-0000294C0000}"/>
    <cellStyle name="Input 12 30 10 3" xfId="19651" xr:uid="{00000000-0005-0000-0000-00002A4C0000}"/>
    <cellStyle name="Input 12 30 10 4" xfId="19652" xr:uid="{00000000-0005-0000-0000-00002B4C0000}"/>
    <cellStyle name="Input 12 30 11" xfId="19653" xr:uid="{00000000-0005-0000-0000-00002C4C0000}"/>
    <cellStyle name="Input 12 30 11 2" xfId="19654" xr:uid="{00000000-0005-0000-0000-00002D4C0000}"/>
    <cellStyle name="Input 12 30 11 3" xfId="19655" xr:uid="{00000000-0005-0000-0000-00002E4C0000}"/>
    <cellStyle name="Input 12 30 11 4" xfId="19656" xr:uid="{00000000-0005-0000-0000-00002F4C0000}"/>
    <cellStyle name="Input 12 30 12" xfId="19657" xr:uid="{00000000-0005-0000-0000-0000304C0000}"/>
    <cellStyle name="Input 12 30 12 2" xfId="19658" xr:uid="{00000000-0005-0000-0000-0000314C0000}"/>
    <cellStyle name="Input 12 30 12 3" xfId="19659" xr:uid="{00000000-0005-0000-0000-0000324C0000}"/>
    <cellStyle name="Input 12 30 12 4" xfId="19660" xr:uid="{00000000-0005-0000-0000-0000334C0000}"/>
    <cellStyle name="Input 12 30 13" xfId="19661" xr:uid="{00000000-0005-0000-0000-0000344C0000}"/>
    <cellStyle name="Input 12 30 13 2" xfId="19662" xr:uid="{00000000-0005-0000-0000-0000354C0000}"/>
    <cellStyle name="Input 12 30 13 3" xfId="19663" xr:uid="{00000000-0005-0000-0000-0000364C0000}"/>
    <cellStyle name="Input 12 30 13 4" xfId="19664" xr:uid="{00000000-0005-0000-0000-0000374C0000}"/>
    <cellStyle name="Input 12 30 14" xfId="19665" xr:uid="{00000000-0005-0000-0000-0000384C0000}"/>
    <cellStyle name="Input 12 30 14 2" xfId="19666" xr:uid="{00000000-0005-0000-0000-0000394C0000}"/>
    <cellStyle name="Input 12 30 14 3" xfId="19667" xr:uid="{00000000-0005-0000-0000-00003A4C0000}"/>
    <cellStyle name="Input 12 30 14 4" xfId="19668" xr:uid="{00000000-0005-0000-0000-00003B4C0000}"/>
    <cellStyle name="Input 12 30 15" xfId="19669" xr:uid="{00000000-0005-0000-0000-00003C4C0000}"/>
    <cellStyle name="Input 12 30 15 2" xfId="19670" xr:uid="{00000000-0005-0000-0000-00003D4C0000}"/>
    <cellStyle name="Input 12 30 15 3" xfId="19671" xr:uid="{00000000-0005-0000-0000-00003E4C0000}"/>
    <cellStyle name="Input 12 30 15 4" xfId="19672" xr:uid="{00000000-0005-0000-0000-00003F4C0000}"/>
    <cellStyle name="Input 12 30 16" xfId="19673" xr:uid="{00000000-0005-0000-0000-0000404C0000}"/>
    <cellStyle name="Input 12 30 16 2" xfId="19674" xr:uid="{00000000-0005-0000-0000-0000414C0000}"/>
    <cellStyle name="Input 12 30 16 3" xfId="19675" xr:uid="{00000000-0005-0000-0000-0000424C0000}"/>
    <cellStyle name="Input 12 30 16 4" xfId="19676" xr:uid="{00000000-0005-0000-0000-0000434C0000}"/>
    <cellStyle name="Input 12 30 17" xfId="19677" xr:uid="{00000000-0005-0000-0000-0000444C0000}"/>
    <cellStyle name="Input 12 30 17 2" xfId="19678" xr:uid="{00000000-0005-0000-0000-0000454C0000}"/>
    <cellStyle name="Input 12 30 17 3" xfId="19679" xr:uid="{00000000-0005-0000-0000-0000464C0000}"/>
    <cellStyle name="Input 12 30 17 4" xfId="19680" xr:uid="{00000000-0005-0000-0000-0000474C0000}"/>
    <cellStyle name="Input 12 30 18" xfId="19681" xr:uid="{00000000-0005-0000-0000-0000484C0000}"/>
    <cellStyle name="Input 12 30 18 2" xfId="19682" xr:uid="{00000000-0005-0000-0000-0000494C0000}"/>
    <cellStyle name="Input 12 30 18 3" xfId="19683" xr:uid="{00000000-0005-0000-0000-00004A4C0000}"/>
    <cellStyle name="Input 12 30 18 4" xfId="19684" xr:uid="{00000000-0005-0000-0000-00004B4C0000}"/>
    <cellStyle name="Input 12 30 19" xfId="19685" xr:uid="{00000000-0005-0000-0000-00004C4C0000}"/>
    <cellStyle name="Input 12 30 19 2" xfId="19686" xr:uid="{00000000-0005-0000-0000-00004D4C0000}"/>
    <cellStyle name="Input 12 30 19 3" xfId="19687" xr:uid="{00000000-0005-0000-0000-00004E4C0000}"/>
    <cellStyle name="Input 12 30 19 4" xfId="19688" xr:uid="{00000000-0005-0000-0000-00004F4C0000}"/>
    <cellStyle name="Input 12 30 2" xfId="19689" xr:uid="{00000000-0005-0000-0000-0000504C0000}"/>
    <cellStyle name="Input 12 30 2 2" xfId="19690" xr:uid="{00000000-0005-0000-0000-0000514C0000}"/>
    <cellStyle name="Input 12 30 2 3" xfId="19691" xr:uid="{00000000-0005-0000-0000-0000524C0000}"/>
    <cellStyle name="Input 12 30 2 4" xfId="19692" xr:uid="{00000000-0005-0000-0000-0000534C0000}"/>
    <cellStyle name="Input 12 30 20" xfId="19693" xr:uid="{00000000-0005-0000-0000-0000544C0000}"/>
    <cellStyle name="Input 12 30 20 2" xfId="19694" xr:uid="{00000000-0005-0000-0000-0000554C0000}"/>
    <cellStyle name="Input 12 30 20 3" xfId="19695" xr:uid="{00000000-0005-0000-0000-0000564C0000}"/>
    <cellStyle name="Input 12 30 20 4" xfId="19696" xr:uid="{00000000-0005-0000-0000-0000574C0000}"/>
    <cellStyle name="Input 12 30 21" xfId="19697" xr:uid="{00000000-0005-0000-0000-0000584C0000}"/>
    <cellStyle name="Input 12 30 22" xfId="19698" xr:uid="{00000000-0005-0000-0000-0000594C0000}"/>
    <cellStyle name="Input 12 30 3" xfId="19699" xr:uid="{00000000-0005-0000-0000-00005A4C0000}"/>
    <cellStyle name="Input 12 30 3 2" xfId="19700" xr:uid="{00000000-0005-0000-0000-00005B4C0000}"/>
    <cellStyle name="Input 12 30 3 3" xfId="19701" xr:uid="{00000000-0005-0000-0000-00005C4C0000}"/>
    <cellStyle name="Input 12 30 3 4" xfId="19702" xr:uid="{00000000-0005-0000-0000-00005D4C0000}"/>
    <cellStyle name="Input 12 30 4" xfId="19703" xr:uid="{00000000-0005-0000-0000-00005E4C0000}"/>
    <cellStyle name="Input 12 30 4 2" xfId="19704" xr:uid="{00000000-0005-0000-0000-00005F4C0000}"/>
    <cellStyle name="Input 12 30 4 3" xfId="19705" xr:uid="{00000000-0005-0000-0000-0000604C0000}"/>
    <cellStyle name="Input 12 30 4 4" xfId="19706" xr:uid="{00000000-0005-0000-0000-0000614C0000}"/>
    <cellStyle name="Input 12 30 5" xfId="19707" xr:uid="{00000000-0005-0000-0000-0000624C0000}"/>
    <cellStyle name="Input 12 30 5 2" xfId="19708" xr:uid="{00000000-0005-0000-0000-0000634C0000}"/>
    <cellStyle name="Input 12 30 5 3" xfId="19709" xr:uid="{00000000-0005-0000-0000-0000644C0000}"/>
    <cellStyle name="Input 12 30 5 4" xfId="19710" xr:uid="{00000000-0005-0000-0000-0000654C0000}"/>
    <cellStyle name="Input 12 30 6" xfId="19711" xr:uid="{00000000-0005-0000-0000-0000664C0000}"/>
    <cellStyle name="Input 12 30 6 2" xfId="19712" xr:uid="{00000000-0005-0000-0000-0000674C0000}"/>
    <cellStyle name="Input 12 30 6 3" xfId="19713" xr:uid="{00000000-0005-0000-0000-0000684C0000}"/>
    <cellStyle name="Input 12 30 6 4" xfId="19714" xr:uid="{00000000-0005-0000-0000-0000694C0000}"/>
    <cellStyle name="Input 12 30 7" xfId="19715" xr:uid="{00000000-0005-0000-0000-00006A4C0000}"/>
    <cellStyle name="Input 12 30 7 2" xfId="19716" xr:uid="{00000000-0005-0000-0000-00006B4C0000}"/>
    <cellStyle name="Input 12 30 7 3" xfId="19717" xr:uid="{00000000-0005-0000-0000-00006C4C0000}"/>
    <cellStyle name="Input 12 30 7 4" xfId="19718" xr:uid="{00000000-0005-0000-0000-00006D4C0000}"/>
    <cellStyle name="Input 12 30 8" xfId="19719" xr:uid="{00000000-0005-0000-0000-00006E4C0000}"/>
    <cellStyle name="Input 12 30 8 2" xfId="19720" xr:uid="{00000000-0005-0000-0000-00006F4C0000}"/>
    <cellStyle name="Input 12 30 8 3" xfId="19721" xr:uid="{00000000-0005-0000-0000-0000704C0000}"/>
    <cellStyle name="Input 12 30 8 4" xfId="19722" xr:uid="{00000000-0005-0000-0000-0000714C0000}"/>
    <cellStyle name="Input 12 30 9" xfId="19723" xr:uid="{00000000-0005-0000-0000-0000724C0000}"/>
    <cellStyle name="Input 12 30 9 2" xfId="19724" xr:uid="{00000000-0005-0000-0000-0000734C0000}"/>
    <cellStyle name="Input 12 30 9 3" xfId="19725" xr:uid="{00000000-0005-0000-0000-0000744C0000}"/>
    <cellStyle name="Input 12 30 9 4" xfId="19726" xr:uid="{00000000-0005-0000-0000-0000754C0000}"/>
    <cellStyle name="Input 12 31" xfId="19727" xr:uid="{00000000-0005-0000-0000-0000764C0000}"/>
    <cellStyle name="Input 12 31 2" xfId="19728" xr:uid="{00000000-0005-0000-0000-0000774C0000}"/>
    <cellStyle name="Input 12 31 3" xfId="19729" xr:uid="{00000000-0005-0000-0000-0000784C0000}"/>
    <cellStyle name="Input 12 31 4" xfId="19730" xr:uid="{00000000-0005-0000-0000-0000794C0000}"/>
    <cellStyle name="Input 12 32" xfId="19731" xr:uid="{00000000-0005-0000-0000-00007A4C0000}"/>
    <cellStyle name="Input 12 32 2" xfId="19732" xr:uid="{00000000-0005-0000-0000-00007B4C0000}"/>
    <cellStyle name="Input 12 32 3" xfId="19733" xr:uid="{00000000-0005-0000-0000-00007C4C0000}"/>
    <cellStyle name="Input 12 32 4" xfId="19734" xr:uid="{00000000-0005-0000-0000-00007D4C0000}"/>
    <cellStyle name="Input 12 33" xfId="19735" xr:uid="{00000000-0005-0000-0000-00007E4C0000}"/>
    <cellStyle name="Input 12 33 2" xfId="19736" xr:uid="{00000000-0005-0000-0000-00007F4C0000}"/>
    <cellStyle name="Input 12 33 3" xfId="19737" xr:uid="{00000000-0005-0000-0000-0000804C0000}"/>
    <cellStyle name="Input 12 33 4" xfId="19738" xr:uid="{00000000-0005-0000-0000-0000814C0000}"/>
    <cellStyle name="Input 12 34" xfId="19739" xr:uid="{00000000-0005-0000-0000-0000824C0000}"/>
    <cellStyle name="Input 12 34 2" xfId="19740" xr:uid="{00000000-0005-0000-0000-0000834C0000}"/>
    <cellStyle name="Input 12 34 3" xfId="19741" xr:uid="{00000000-0005-0000-0000-0000844C0000}"/>
    <cellStyle name="Input 12 34 4" xfId="19742" xr:uid="{00000000-0005-0000-0000-0000854C0000}"/>
    <cellStyle name="Input 12 35" xfId="19743" xr:uid="{00000000-0005-0000-0000-0000864C0000}"/>
    <cellStyle name="Input 12 35 2" xfId="19744" xr:uid="{00000000-0005-0000-0000-0000874C0000}"/>
    <cellStyle name="Input 12 35 3" xfId="19745" xr:uid="{00000000-0005-0000-0000-0000884C0000}"/>
    <cellStyle name="Input 12 35 4" xfId="19746" xr:uid="{00000000-0005-0000-0000-0000894C0000}"/>
    <cellStyle name="Input 12 36" xfId="19747" xr:uid="{00000000-0005-0000-0000-00008A4C0000}"/>
    <cellStyle name="Input 12 36 2" xfId="19748" xr:uid="{00000000-0005-0000-0000-00008B4C0000}"/>
    <cellStyle name="Input 12 36 3" xfId="19749" xr:uid="{00000000-0005-0000-0000-00008C4C0000}"/>
    <cellStyle name="Input 12 36 4" xfId="19750" xr:uid="{00000000-0005-0000-0000-00008D4C0000}"/>
    <cellStyle name="Input 12 37" xfId="19751" xr:uid="{00000000-0005-0000-0000-00008E4C0000}"/>
    <cellStyle name="Input 12 37 2" xfId="19752" xr:uid="{00000000-0005-0000-0000-00008F4C0000}"/>
    <cellStyle name="Input 12 37 3" xfId="19753" xr:uid="{00000000-0005-0000-0000-0000904C0000}"/>
    <cellStyle name="Input 12 37 4" xfId="19754" xr:uid="{00000000-0005-0000-0000-0000914C0000}"/>
    <cellStyle name="Input 12 38" xfId="19755" xr:uid="{00000000-0005-0000-0000-0000924C0000}"/>
    <cellStyle name="Input 12 38 2" xfId="19756" xr:uid="{00000000-0005-0000-0000-0000934C0000}"/>
    <cellStyle name="Input 12 38 3" xfId="19757" xr:uid="{00000000-0005-0000-0000-0000944C0000}"/>
    <cellStyle name="Input 12 38 4" xfId="19758" xr:uid="{00000000-0005-0000-0000-0000954C0000}"/>
    <cellStyle name="Input 12 39" xfId="19759" xr:uid="{00000000-0005-0000-0000-0000964C0000}"/>
    <cellStyle name="Input 12 39 2" xfId="19760" xr:uid="{00000000-0005-0000-0000-0000974C0000}"/>
    <cellStyle name="Input 12 39 3" xfId="19761" xr:uid="{00000000-0005-0000-0000-0000984C0000}"/>
    <cellStyle name="Input 12 39 4" xfId="19762" xr:uid="{00000000-0005-0000-0000-0000994C0000}"/>
    <cellStyle name="Input 12 4" xfId="19763" xr:uid="{00000000-0005-0000-0000-00009A4C0000}"/>
    <cellStyle name="Input 12 4 10" xfId="19764" xr:uid="{00000000-0005-0000-0000-00009B4C0000}"/>
    <cellStyle name="Input 12 4 10 2" xfId="19765" xr:uid="{00000000-0005-0000-0000-00009C4C0000}"/>
    <cellStyle name="Input 12 4 10 3" xfId="19766" xr:uid="{00000000-0005-0000-0000-00009D4C0000}"/>
    <cellStyle name="Input 12 4 10 4" xfId="19767" xr:uid="{00000000-0005-0000-0000-00009E4C0000}"/>
    <cellStyle name="Input 12 4 11" xfId="19768" xr:uid="{00000000-0005-0000-0000-00009F4C0000}"/>
    <cellStyle name="Input 12 4 11 2" xfId="19769" xr:uid="{00000000-0005-0000-0000-0000A04C0000}"/>
    <cellStyle name="Input 12 4 11 3" xfId="19770" xr:uid="{00000000-0005-0000-0000-0000A14C0000}"/>
    <cellStyle name="Input 12 4 11 4" xfId="19771" xr:uid="{00000000-0005-0000-0000-0000A24C0000}"/>
    <cellStyle name="Input 12 4 12" xfId="19772" xr:uid="{00000000-0005-0000-0000-0000A34C0000}"/>
    <cellStyle name="Input 12 4 12 2" xfId="19773" xr:uid="{00000000-0005-0000-0000-0000A44C0000}"/>
    <cellStyle name="Input 12 4 12 3" xfId="19774" xr:uid="{00000000-0005-0000-0000-0000A54C0000}"/>
    <cellStyle name="Input 12 4 12 4" xfId="19775" xr:uid="{00000000-0005-0000-0000-0000A64C0000}"/>
    <cellStyle name="Input 12 4 13" xfId="19776" xr:uid="{00000000-0005-0000-0000-0000A74C0000}"/>
    <cellStyle name="Input 12 4 13 2" xfId="19777" xr:uid="{00000000-0005-0000-0000-0000A84C0000}"/>
    <cellStyle name="Input 12 4 13 3" xfId="19778" xr:uid="{00000000-0005-0000-0000-0000A94C0000}"/>
    <cellStyle name="Input 12 4 13 4" xfId="19779" xr:uid="{00000000-0005-0000-0000-0000AA4C0000}"/>
    <cellStyle name="Input 12 4 14" xfId="19780" xr:uid="{00000000-0005-0000-0000-0000AB4C0000}"/>
    <cellStyle name="Input 12 4 14 2" xfId="19781" xr:uid="{00000000-0005-0000-0000-0000AC4C0000}"/>
    <cellStyle name="Input 12 4 14 3" xfId="19782" xr:uid="{00000000-0005-0000-0000-0000AD4C0000}"/>
    <cellStyle name="Input 12 4 14 4" xfId="19783" xr:uid="{00000000-0005-0000-0000-0000AE4C0000}"/>
    <cellStyle name="Input 12 4 15" xfId="19784" xr:uid="{00000000-0005-0000-0000-0000AF4C0000}"/>
    <cellStyle name="Input 12 4 15 2" xfId="19785" xr:uid="{00000000-0005-0000-0000-0000B04C0000}"/>
    <cellStyle name="Input 12 4 15 3" xfId="19786" xr:uid="{00000000-0005-0000-0000-0000B14C0000}"/>
    <cellStyle name="Input 12 4 15 4" xfId="19787" xr:uid="{00000000-0005-0000-0000-0000B24C0000}"/>
    <cellStyle name="Input 12 4 16" xfId="19788" xr:uid="{00000000-0005-0000-0000-0000B34C0000}"/>
    <cellStyle name="Input 12 4 16 2" xfId="19789" xr:uid="{00000000-0005-0000-0000-0000B44C0000}"/>
    <cellStyle name="Input 12 4 16 3" xfId="19790" xr:uid="{00000000-0005-0000-0000-0000B54C0000}"/>
    <cellStyle name="Input 12 4 16 4" xfId="19791" xr:uid="{00000000-0005-0000-0000-0000B64C0000}"/>
    <cellStyle name="Input 12 4 17" xfId="19792" xr:uid="{00000000-0005-0000-0000-0000B74C0000}"/>
    <cellStyle name="Input 12 4 17 2" xfId="19793" xr:uid="{00000000-0005-0000-0000-0000B84C0000}"/>
    <cellStyle name="Input 12 4 17 3" xfId="19794" xr:uid="{00000000-0005-0000-0000-0000B94C0000}"/>
    <cellStyle name="Input 12 4 17 4" xfId="19795" xr:uid="{00000000-0005-0000-0000-0000BA4C0000}"/>
    <cellStyle name="Input 12 4 18" xfId="19796" xr:uid="{00000000-0005-0000-0000-0000BB4C0000}"/>
    <cellStyle name="Input 12 4 18 2" xfId="19797" xr:uid="{00000000-0005-0000-0000-0000BC4C0000}"/>
    <cellStyle name="Input 12 4 18 3" xfId="19798" xr:uid="{00000000-0005-0000-0000-0000BD4C0000}"/>
    <cellStyle name="Input 12 4 18 4" xfId="19799" xr:uid="{00000000-0005-0000-0000-0000BE4C0000}"/>
    <cellStyle name="Input 12 4 19" xfId="19800" xr:uid="{00000000-0005-0000-0000-0000BF4C0000}"/>
    <cellStyle name="Input 12 4 19 2" xfId="19801" xr:uid="{00000000-0005-0000-0000-0000C04C0000}"/>
    <cellStyle name="Input 12 4 19 3" xfId="19802" xr:uid="{00000000-0005-0000-0000-0000C14C0000}"/>
    <cellStyle name="Input 12 4 19 4" xfId="19803" xr:uid="{00000000-0005-0000-0000-0000C24C0000}"/>
    <cellStyle name="Input 12 4 2" xfId="19804" xr:uid="{00000000-0005-0000-0000-0000C34C0000}"/>
    <cellStyle name="Input 12 4 2 2" xfId="19805" xr:uid="{00000000-0005-0000-0000-0000C44C0000}"/>
    <cellStyle name="Input 12 4 2 3" xfId="19806" xr:uid="{00000000-0005-0000-0000-0000C54C0000}"/>
    <cellStyle name="Input 12 4 2 4" xfId="19807" xr:uid="{00000000-0005-0000-0000-0000C64C0000}"/>
    <cellStyle name="Input 12 4 20" xfId="19808" xr:uid="{00000000-0005-0000-0000-0000C74C0000}"/>
    <cellStyle name="Input 12 4 20 2" xfId="19809" xr:uid="{00000000-0005-0000-0000-0000C84C0000}"/>
    <cellStyle name="Input 12 4 20 3" xfId="19810" xr:uid="{00000000-0005-0000-0000-0000C94C0000}"/>
    <cellStyle name="Input 12 4 20 4" xfId="19811" xr:uid="{00000000-0005-0000-0000-0000CA4C0000}"/>
    <cellStyle name="Input 12 4 21" xfId="19812" xr:uid="{00000000-0005-0000-0000-0000CB4C0000}"/>
    <cellStyle name="Input 12 4 22" xfId="19813" xr:uid="{00000000-0005-0000-0000-0000CC4C0000}"/>
    <cellStyle name="Input 12 4 3" xfId="19814" xr:uid="{00000000-0005-0000-0000-0000CD4C0000}"/>
    <cellStyle name="Input 12 4 3 2" xfId="19815" xr:uid="{00000000-0005-0000-0000-0000CE4C0000}"/>
    <cellStyle name="Input 12 4 3 3" xfId="19816" xr:uid="{00000000-0005-0000-0000-0000CF4C0000}"/>
    <cellStyle name="Input 12 4 3 4" xfId="19817" xr:uid="{00000000-0005-0000-0000-0000D04C0000}"/>
    <cellStyle name="Input 12 4 4" xfId="19818" xr:uid="{00000000-0005-0000-0000-0000D14C0000}"/>
    <cellStyle name="Input 12 4 4 2" xfId="19819" xr:uid="{00000000-0005-0000-0000-0000D24C0000}"/>
    <cellStyle name="Input 12 4 4 3" xfId="19820" xr:uid="{00000000-0005-0000-0000-0000D34C0000}"/>
    <cellStyle name="Input 12 4 4 4" xfId="19821" xr:uid="{00000000-0005-0000-0000-0000D44C0000}"/>
    <cellStyle name="Input 12 4 5" xfId="19822" xr:uid="{00000000-0005-0000-0000-0000D54C0000}"/>
    <cellStyle name="Input 12 4 5 2" xfId="19823" xr:uid="{00000000-0005-0000-0000-0000D64C0000}"/>
    <cellStyle name="Input 12 4 5 3" xfId="19824" xr:uid="{00000000-0005-0000-0000-0000D74C0000}"/>
    <cellStyle name="Input 12 4 5 4" xfId="19825" xr:uid="{00000000-0005-0000-0000-0000D84C0000}"/>
    <cellStyle name="Input 12 4 6" xfId="19826" xr:uid="{00000000-0005-0000-0000-0000D94C0000}"/>
    <cellStyle name="Input 12 4 6 2" xfId="19827" xr:uid="{00000000-0005-0000-0000-0000DA4C0000}"/>
    <cellStyle name="Input 12 4 6 3" xfId="19828" xr:uid="{00000000-0005-0000-0000-0000DB4C0000}"/>
    <cellStyle name="Input 12 4 6 4" xfId="19829" xr:uid="{00000000-0005-0000-0000-0000DC4C0000}"/>
    <cellStyle name="Input 12 4 7" xfId="19830" xr:uid="{00000000-0005-0000-0000-0000DD4C0000}"/>
    <cellStyle name="Input 12 4 7 2" xfId="19831" xr:uid="{00000000-0005-0000-0000-0000DE4C0000}"/>
    <cellStyle name="Input 12 4 7 3" xfId="19832" xr:uid="{00000000-0005-0000-0000-0000DF4C0000}"/>
    <cellStyle name="Input 12 4 7 4" xfId="19833" xr:uid="{00000000-0005-0000-0000-0000E04C0000}"/>
    <cellStyle name="Input 12 4 8" xfId="19834" xr:uid="{00000000-0005-0000-0000-0000E14C0000}"/>
    <cellStyle name="Input 12 4 8 2" xfId="19835" xr:uid="{00000000-0005-0000-0000-0000E24C0000}"/>
    <cellStyle name="Input 12 4 8 3" xfId="19836" xr:uid="{00000000-0005-0000-0000-0000E34C0000}"/>
    <cellStyle name="Input 12 4 8 4" xfId="19837" xr:uid="{00000000-0005-0000-0000-0000E44C0000}"/>
    <cellStyle name="Input 12 4 9" xfId="19838" xr:uid="{00000000-0005-0000-0000-0000E54C0000}"/>
    <cellStyle name="Input 12 4 9 2" xfId="19839" xr:uid="{00000000-0005-0000-0000-0000E64C0000}"/>
    <cellStyle name="Input 12 4 9 3" xfId="19840" xr:uid="{00000000-0005-0000-0000-0000E74C0000}"/>
    <cellStyle name="Input 12 4 9 4" xfId="19841" xr:uid="{00000000-0005-0000-0000-0000E84C0000}"/>
    <cellStyle name="Input 12 40" xfId="19842" xr:uid="{00000000-0005-0000-0000-0000E94C0000}"/>
    <cellStyle name="Input 12 40 2" xfId="19843" xr:uid="{00000000-0005-0000-0000-0000EA4C0000}"/>
    <cellStyle name="Input 12 40 3" xfId="19844" xr:uid="{00000000-0005-0000-0000-0000EB4C0000}"/>
    <cellStyle name="Input 12 40 4" xfId="19845" xr:uid="{00000000-0005-0000-0000-0000EC4C0000}"/>
    <cellStyle name="Input 12 41" xfId="19846" xr:uid="{00000000-0005-0000-0000-0000ED4C0000}"/>
    <cellStyle name="Input 12 41 2" xfId="19847" xr:uid="{00000000-0005-0000-0000-0000EE4C0000}"/>
    <cellStyle name="Input 12 41 3" xfId="19848" xr:uid="{00000000-0005-0000-0000-0000EF4C0000}"/>
    <cellStyle name="Input 12 41 4" xfId="19849" xr:uid="{00000000-0005-0000-0000-0000F04C0000}"/>
    <cellStyle name="Input 12 42" xfId="19850" xr:uid="{00000000-0005-0000-0000-0000F14C0000}"/>
    <cellStyle name="Input 12 42 2" xfId="19851" xr:uid="{00000000-0005-0000-0000-0000F24C0000}"/>
    <cellStyle name="Input 12 42 3" xfId="19852" xr:uid="{00000000-0005-0000-0000-0000F34C0000}"/>
    <cellStyle name="Input 12 42 4" xfId="19853" xr:uid="{00000000-0005-0000-0000-0000F44C0000}"/>
    <cellStyle name="Input 12 43" xfId="19854" xr:uid="{00000000-0005-0000-0000-0000F54C0000}"/>
    <cellStyle name="Input 12 43 2" xfId="19855" xr:uid="{00000000-0005-0000-0000-0000F64C0000}"/>
    <cellStyle name="Input 12 43 3" xfId="19856" xr:uid="{00000000-0005-0000-0000-0000F74C0000}"/>
    <cellStyle name="Input 12 43 4" xfId="19857" xr:uid="{00000000-0005-0000-0000-0000F84C0000}"/>
    <cellStyle name="Input 12 44" xfId="19858" xr:uid="{00000000-0005-0000-0000-0000F94C0000}"/>
    <cellStyle name="Input 12 44 2" xfId="19859" xr:uid="{00000000-0005-0000-0000-0000FA4C0000}"/>
    <cellStyle name="Input 12 44 3" xfId="19860" xr:uid="{00000000-0005-0000-0000-0000FB4C0000}"/>
    <cellStyle name="Input 12 44 4" xfId="19861" xr:uid="{00000000-0005-0000-0000-0000FC4C0000}"/>
    <cellStyle name="Input 12 45" xfId="19862" xr:uid="{00000000-0005-0000-0000-0000FD4C0000}"/>
    <cellStyle name="Input 12 45 2" xfId="19863" xr:uid="{00000000-0005-0000-0000-0000FE4C0000}"/>
    <cellStyle name="Input 12 45 3" xfId="19864" xr:uid="{00000000-0005-0000-0000-0000FF4C0000}"/>
    <cellStyle name="Input 12 45 4" xfId="19865" xr:uid="{00000000-0005-0000-0000-0000004D0000}"/>
    <cellStyle name="Input 12 46" xfId="19866" xr:uid="{00000000-0005-0000-0000-0000014D0000}"/>
    <cellStyle name="Input 12 46 2" xfId="19867" xr:uid="{00000000-0005-0000-0000-0000024D0000}"/>
    <cellStyle name="Input 12 46 3" xfId="19868" xr:uid="{00000000-0005-0000-0000-0000034D0000}"/>
    <cellStyle name="Input 12 46 4" xfId="19869" xr:uid="{00000000-0005-0000-0000-0000044D0000}"/>
    <cellStyle name="Input 12 47" xfId="19870" xr:uid="{00000000-0005-0000-0000-0000054D0000}"/>
    <cellStyle name="Input 12 47 2" xfId="19871" xr:uid="{00000000-0005-0000-0000-0000064D0000}"/>
    <cellStyle name="Input 12 47 3" xfId="19872" xr:uid="{00000000-0005-0000-0000-0000074D0000}"/>
    <cellStyle name="Input 12 47 4" xfId="19873" xr:uid="{00000000-0005-0000-0000-0000084D0000}"/>
    <cellStyle name="Input 12 48" xfId="19874" xr:uid="{00000000-0005-0000-0000-0000094D0000}"/>
    <cellStyle name="Input 12 48 2" xfId="19875" xr:uid="{00000000-0005-0000-0000-00000A4D0000}"/>
    <cellStyle name="Input 12 48 3" xfId="19876" xr:uid="{00000000-0005-0000-0000-00000B4D0000}"/>
    <cellStyle name="Input 12 48 4" xfId="19877" xr:uid="{00000000-0005-0000-0000-00000C4D0000}"/>
    <cellStyle name="Input 12 49" xfId="19878" xr:uid="{00000000-0005-0000-0000-00000D4D0000}"/>
    <cellStyle name="Input 12 49 2" xfId="19879" xr:uid="{00000000-0005-0000-0000-00000E4D0000}"/>
    <cellStyle name="Input 12 49 3" xfId="19880" xr:uid="{00000000-0005-0000-0000-00000F4D0000}"/>
    <cellStyle name="Input 12 49 4" xfId="19881" xr:uid="{00000000-0005-0000-0000-0000104D0000}"/>
    <cellStyle name="Input 12 5" xfId="19882" xr:uid="{00000000-0005-0000-0000-0000114D0000}"/>
    <cellStyle name="Input 12 5 10" xfId="19883" xr:uid="{00000000-0005-0000-0000-0000124D0000}"/>
    <cellStyle name="Input 12 5 10 2" xfId="19884" xr:uid="{00000000-0005-0000-0000-0000134D0000}"/>
    <cellStyle name="Input 12 5 10 3" xfId="19885" xr:uid="{00000000-0005-0000-0000-0000144D0000}"/>
    <cellStyle name="Input 12 5 10 4" xfId="19886" xr:uid="{00000000-0005-0000-0000-0000154D0000}"/>
    <cellStyle name="Input 12 5 11" xfId="19887" xr:uid="{00000000-0005-0000-0000-0000164D0000}"/>
    <cellStyle name="Input 12 5 11 2" xfId="19888" xr:uid="{00000000-0005-0000-0000-0000174D0000}"/>
    <cellStyle name="Input 12 5 11 3" xfId="19889" xr:uid="{00000000-0005-0000-0000-0000184D0000}"/>
    <cellStyle name="Input 12 5 11 4" xfId="19890" xr:uid="{00000000-0005-0000-0000-0000194D0000}"/>
    <cellStyle name="Input 12 5 12" xfId="19891" xr:uid="{00000000-0005-0000-0000-00001A4D0000}"/>
    <cellStyle name="Input 12 5 12 2" xfId="19892" xr:uid="{00000000-0005-0000-0000-00001B4D0000}"/>
    <cellStyle name="Input 12 5 12 3" xfId="19893" xr:uid="{00000000-0005-0000-0000-00001C4D0000}"/>
    <cellStyle name="Input 12 5 12 4" xfId="19894" xr:uid="{00000000-0005-0000-0000-00001D4D0000}"/>
    <cellStyle name="Input 12 5 13" xfId="19895" xr:uid="{00000000-0005-0000-0000-00001E4D0000}"/>
    <cellStyle name="Input 12 5 13 2" xfId="19896" xr:uid="{00000000-0005-0000-0000-00001F4D0000}"/>
    <cellStyle name="Input 12 5 13 3" xfId="19897" xr:uid="{00000000-0005-0000-0000-0000204D0000}"/>
    <cellStyle name="Input 12 5 13 4" xfId="19898" xr:uid="{00000000-0005-0000-0000-0000214D0000}"/>
    <cellStyle name="Input 12 5 14" xfId="19899" xr:uid="{00000000-0005-0000-0000-0000224D0000}"/>
    <cellStyle name="Input 12 5 14 2" xfId="19900" xr:uid="{00000000-0005-0000-0000-0000234D0000}"/>
    <cellStyle name="Input 12 5 14 3" xfId="19901" xr:uid="{00000000-0005-0000-0000-0000244D0000}"/>
    <cellStyle name="Input 12 5 14 4" xfId="19902" xr:uid="{00000000-0005-0000-0000-0000254D0000}"/>
    <cellStyle name="Input 12 5 15" xfId="19903" xr:uid="{00000000-0005-0000-0000-0000264D0000}"/>
    <cellStyle name="Input 12 5 15 2" xfId="19904" xr:uid="{00000000-0005-0000-0000-0000274D0000}"/>
    <cellStyle name="Input 12 5 15 3" xfId="19905" xr:uid="{00000000-0005-0000-0000-0000284D0000}"/>
    <cellStyle name="Input 12 5 15 4" xfId="19906" xr:uid="{00000000-0005-0000-0000-0000294D0000}"/>
    <cellStyle name="Input 12 5 16" xfId="19907" xr:uid="{00000000-0005-0000-0000-00002A4D0000}"/>
    <cellStyle name="Input 12 5 16 2" xfId="19908" xr:uid="{00000000-0005-0000-0000-00002B4D0000}"/>
    <cellStyle name="Input 12 5 16 3" xfId="19909" xr:uid="{00000000-0005-0000-0000-00002C4D0000}"/>
    <cellStyle name="Input 12 5 16 4" xfId="19910" xr:uid="{00000000-0005-0000-0000-00002D4D0000}"/>
    <cellStyle name="Input 12 5 17" xfId="19911" xr:uid="{00000000-0005-0000-0000-00002E4D0000}"/>
    <cellStyle name="Input 12 5 17 2" xfId="19912" xr:uid="{00000000-0005-0000-0000-00002F4D0000}"/>
    <cellStyle name="Input 12 5 17 3" xfId="19913" xr:uid="{00000000-0005-0000-0000-0000304D0000}"/>
    <cellStyle name="Input 12 5 17 4" xfId="19914" xr:uid="{00000000-0005-0000-0000-0000314D0000}"/>
    <cellStyle name="Input 12 5 18" xfId="19915" xr:uid="{00000000-0005-0000-0000-0000324D0000}"/>
    <cellStyle name="Input 12 5 18 2" xfId="19916" xr:uid="{00000000-0005-0000-0000-0000334D0000}"/>
    <cellStyle name="Input 12 5 18 3" xfId="19917" xr:uid="{00000000-0005-0000-0000-0000344D0000}"/>
    <cellStyle name="Input 12 5 18 4" xfId="19918" xr:uid="{00000000-0005-0000-0000-0000354D0000}"/>
    <cellStyle name="Input 12 5 19" xfId="19919" xr:uid="{00000000-0005-0000-0000-0000364D0000}"/>
    <cellStyle name="Input 12 5 19 2" xfId="19920" xr:uid="{00000000-0005-0000-0000-0000374D0000}"/>
    <cellStyle name="Input 12 5 19 3" xfId="19921" xr:uid="{00000000-0005-0000-0000-0000384D0000}"/>
    <cellStyle name="Input 12 5 19 4" xfId="19922" xr:uid="{00000000-0005-0000-0000-0000394D0000}"/>
    <cellStyle name="Input 12 5 2" xfId="19923" xr:uid="{00000000-0005-0000-0000-00003A4D0000}"/>
    <cellStyle name="Input 12 5 2 2" xfId="19924" xr:uid="{00000000-0005-0000-0000-00003B4D0000}"/>
    <cellStyle name="Input 12 5 2 3" xfId="19925" xr:uid="{00000000-0005-0000-0000-00003C4D0000}"/>
    <cellStyle name="Input 12 5 2 4" xfId="19926" xr:uid="{00000000-0005-0000-0000-00003D4D0000}"/>
    <cellStyle name="Input 12 5 20" xfId="19927" xr:uid="{00000000-0005-0000-0000-00003E4D0000}"/>
    <cellStyle name="Input 12 5 20 2" xfId="19928" xr:uid="{00000000-0005-0000-0000-00003F4D0000}"/>
    <cellStyle name="Input 12 5 20 3" xfId="19929" xr:uid="{00000000-0005-0000-0000-0000404D0000}"/>
    <cellStyle name="Input 12 5 20 4" xfId="19930" xr:uid="{00000000-0005-0000-0000-0000414D0000}"/>
    <cellStyle name="Input 12 5 21" xfId="19931" xr:uid="{00000000-0005-0000-0000-0000424D0000}"/>
    <cellStyle name="Input 12 5 22" xfId="19932" xr:uid="{00000000-0005-0000-0000-0000434D0000}"/>
    <cellStyle name="Input 12 5 3" xfId="19933" xr:uid="{00000000-0005-0000-0000-0000444D0000}"/>
    <cellStyle name="Input 12 5 3 2" xfId="19934" xr:uid="{00000000-0005-0000-0000-0000454D0000}"/>
    <cellStyle name="Input 12 5 3 3" xfId="19935" xr:uid="{00000000-0005-0000-0000-0000464D0000}"/>
    <cellStyle name="Input 12 5 3 4" xfId="19936" xr:uid="{00000000-0005-0000-0000-0000474D0000}"/>
    <cellStyle name="Input 12 5 4" xfId="19937" xr:uid="{00000000-0005-0000-0000-0000484D0000}"/>
    <cellStyle name="Input 12 5 4 2" xfId="19938" xr:uid="{00000000-0005-0000-0000-0000494D0000}"/>
    <cellStyle name="Input 12 5 4 3" xfId="19939" xr:uid="{00000000-0005-0000-0000-00004A4D0000}"/>
    <cellStyle name="Input 12 5 4 4" xfId="19940" xr:uid="{00000000-0005-0000-0000-00004B4D0000}"/>
    <cellStyle name="Input 12 5 5" xfId="19941" xr:uid="{00000000-0005-0000-0000-00004C4D0000}"/>
    <cellStyle name="Input 12 5 5 2" xfId="19942" xr:uid="{00000000-0005-0000-0000-00004D4D0000}"/>
    <cellStyle name="Input 12 5 5 3" xfId="19943" xr:uid="{00000000-0005-0000-0000-00004E4D0000}"/>
    <cellStyle name="Input 12 5 5 4" xfId="19944" xr:uid="{00000000-0005-0000-0000-00004F4D0000}"/>
    <cellStyle name="Input 12 5 6" xfId="19945" xr:uid="{00000000-0005-0000-0000-0000504D0000}"/>
    <cellStyle name="Input 12 5 6 2" xfId="19946" xr:uid="{00000000-0005-0000-0000-0000514D0000}"/>
    <cellStyle name="Input 12 5 6 3" xfId="19947" xr:uid="{00000000-0005-0000-0000-0000524D0000}"/>
    <cellStyle name="Input 12 5 6 4" xfId="19948" xr:uid="{00000000-0005-0000-0000-0000534D0000}"/>
    <cellStyle name="Input 12 5 7" xfId="19949" xr:uid="{00000000-0005-0000-0000-0000544D0000}"/>
    <cellStyle name="Input 12 5 7 2" xfId="19950" xr:uid="{00000000-0005-0000-0000-0000554D0000}"/>
    <cellStyle name="Input 12 5 7 3" xfId="19951" xr:uid="{00000000-0005-0000-0000-0000564D0000}"/>
    <cellStyle name="Input 12 5 7 4" xfId="19952" xr:uid="{00000000-0005-0000-0000-0000574D0000}"/>
    <cellStyle name="Input 12 5 8" xfId="19953" xr:uid="{00000000-0005-0000-0000-0000584D0000}"/>
    <cellStyle name="Input 12 5 8 2" xfId="19954" xr:uid="{00000000-0005-0000-0000-0000594D0000}"/>
    <cellStyle name="Input 12 5 8 3" xfId="19955" xr:uid="{00000000-0005-0000-0000-00005A4D0000}"/>
    <cellStyle name="Input 12 5 8 4" xfId="19956" xr:uid="{00000000-0005-0000-0000-00005B4D0000}"/>
    <cellStyle name="Input 12 5 9" xfId="19957" xr:uid="{00000000-0005-0000-0000-00005C4D0000}"/>
    <cellStyle name="Input 12 5 9 2" xfId="19958" xr:uid="{00000000-0005-0000-0000-00005D4D0000}"/>
    <cellStyle name="Input 12 5 9 3" xfId="19959" xr:uid="{00000000-0005-0000-0000-00005E4D0000}"/>
    <cellStyle name="Input 12 5 9 4" xfId="19960" xr:uid="{00000000-0005-0000-0000-00005F4D0000}"/>
    <cellStyle name="Input 12 50" xfId="19961" xr:uid="{00000000-0005-0000-0000-0000604D0000}"/>
    <cellStyle name="Input 12 51" xfId="19962" xr:uid="{00000000-0005-0000-0000-0000614D0000}"/>
    <cellStyle name="Input 12 52" xfId="19963" xr:uid="{00000000-0005-0000-0000-0000624D0000}"/>
    <cellStyle name="Input 12 6" xfId="19964" xr:uid="{00000000-0005-0000-0000-0000634D0000}"/>
    <cellStyle name="Input 12 6 10" xfId="19965" xr:uid="{00000000-0005-0000-0000-0000644D0000}"/>
    <cellStyle name="Input 12 6 10 2" xfId="19966" xr:uid="{00000000-0005-0000-0000-0000654D0000}"/>
    <cellStyle name="Input 12 6 10 3" xfId="19967" xr:uid="{00000000-0005-0000-0000-0000664D0000}"/>
    <cellStyle name="Input 12 6 10 4" xfId="19968" xr:uid="{00000000-0005-0000-0000-0000674D0000}"/>
    <cellStyle name="Input 12 6 11" xfId="19969" xr:uid="{00000000-0005-0000-0000-0000684D0000}"/>
    <cellStyle name="Input 12 6 11 2" xfId="19970" xr:uid="{00000000-0005-0000-0000-0000694D0000}"/>
    <cellStyle name="Input 12 6 11 3" xfId="19971" xr:uid="{00000000-0005-0000-0000-00006A4D0000}"/>
    <cellStyle name="Input 12 6 11 4" xfId="19972" xr:uid="{00000000-0005-0000-0000-00006B4D0000}"/>
    <cellStyle name="Input 12 6 12" xfId="19973" xr:uid="{00000000-0005-0000-0000-00006C4D0000}"/>
    <cellStyle name="Input 12 6 12 2" xfId="19974" xr:uid="{00000000-0005-0000-0000-00006D4D0000}"/>
    <cellStyle name="Input 12 6 12 3" xfId="19975" xr:uid="{00000000-0005-0000-0000-00006E4D0000}"/>
    <cellStyle name="Input 12 6 12 4" xfId="19976" xr:uid="{00000000-0005-0000-0000-00006F4D0000}"/>
    <cellStyle name="Input 12 6 13" xfId="19977" xr:uid="{00000000-0005-0000-0000-0000704D0000}"/>
    <cellStyle name="Input 12 6 13 2" xfId="19978" xr:uid="{00000000-0005-0000-0000-0000714D0000}"/>
    <cellStyle name="Input 12 6 13 3" xfId="19979" xr:uid="{00000000-0005-0000-0000-0000724D0000}"/>
    <cellStyle name="Input 12 6 13 4" xfId="19980" xr:uid="{00000000-0005-0000-0000-0000734D0000}"/>
    <cellStyle name="Input 12 6 14" xfId="19981" xr:uid="{00000000-0005-0000-0000-0000744D0000}"/>
    <cellStyle name="Input 12 6 14 2" xfId="19982" xr:uid="{00000000-0005-0000-0000-0000754D0000}"/>
    <cellStyle name="Input 12 6 14 3" xfId="19983" xr:uid="{00000000-0005-0000-0000-0000764D0000}"/>
    <cellStyle name="Input 12 6 14 4" xfId="19984" xr:uid="{00000000-0005-0000-0000-0000774D0000}"/>
    <cellStyle name="Input 12 6 15" xfId="19985" xr:uid="{00000000-0005-0000-0000-0000784D0000}"/>
    <cellStyle name="Input 12 6 15 2" xfId="19986" xr:uid="{00000000-0005-0000-0000-0000794D0000}"/>
    <cellStyle name="Input 12 6 15 3" xfId="19987" xr:uid="{00000000-0005-0000-0000-00007A4D0000}"/>
    <cellStyle name="Input 12 6 15 4" xfId="19988" xr:uid="{00000000-0005-0000-0000-00007B4D0000}"/>
    <cellStyle name="Input 12 6 16" xfId="19989" xr:uid="{00000000-0005-0000-0000-00007C4D0000}"/>
    <cellStyle name="Input 12 6 16 2" xfId="19990" xr:uid="{00000000-0005-0000-0000-00007D4D0000}"/>
    <cellStyle name="Input 12 6 16 3" xfId="19991" xr:uid="{00000000-0005-0000-0000-00007E4D0000}"/>
    <cellStyle name="Input 12 6 16 4" xfId="19992" xr:uid="{00000000-0005-0000-0000-00007F4D0000}"/>
    <cellStyle name="Input 12 6 17" xfId="19993" xr:uid="{00000000-0005-0000-0000-0000804D0000}"/>
    <cellStyle name="Input 12 6 17 2" xfId="19994" xr:uid="{00000000-0005-0000-0000-0000814D0000}"/>
    <cellStyle name="Input 12 6 17 3" xfId="19995" xr:uid="{00000000-0005-0000-0000-0000824D0000}"/>
    <cellStyle name="Input 12 6 17 4" xfId="19996" xr:uid="{00000000-0005-0000-0000-0000834D0000}"/>
    <cellStyle name="Input 12 6 18" xfId="19997" xr:uid="{00000000-0005-0000-0000-0000844D0000}"/>
    <cellStyle name="Input 12 6 18 2" xfId="19998" xr:uid="{00000000-0005-0000-0000-0000854D0000}"/>
    <cellStyle name="Input 12 6 18 3" xfId="19999" xr:uid="{00000000-0005-0000-0000-0000864D0000}"/>
    <cellStyle name="Input 12 6 18 4" xfId="20000" xr:uid="{00000000-0005-0000-0000-0000874D0000}"/>
    <cellStyle name="Input 12 6 19" xfId="20001" xr:uid="{00000000-0005-0000-0000-0000884D0000}"/>
    <cellStyle name="Input 12 6 19 2" xfId="20002" xr:uid="{00000000-0005-0000-0000-0000894D0000}"/>
    <cellStyle name="Input 12 6 19 3" xfId="20003" xr:uid="{00000000-0005-0000-0000-00008A4D0000}"/>
    <cellStyle name="Input 12 6 19 4" xfId="20004" xr:uid="{00000000-0005-0000-0000-00008B4D0000}"/>
    <cellStyle name="Input 12 6 2" xfId="20005" xr:uid="{00000000-0005-0000-0000-00008C4D0000}"/>
    <cellStyle name="Input 12 6 2 2" xfId="20006" xr:uid="{00000000-0005-0000-0000-00008D4D0000}"/>
    <cellStyle name="Input 12 6 2 3" xfId="20007" xr:uid="{00000000-0005-0000-0000-00008E4D0000}"/>
    <cellStyle name="Input 12 6 2 4" xfId="20008" xr:uid="{00000000-0005-0000-0000-00008F4D0000}"/>
    <cellStyle name="Input 12 6 20" xfId="20009" xr:uid="{00000000-0005-0000-0000-0000904D0000}"/>
    <cellStyle name="Input 12 6 20 2" xfId="20010" xr:uid="{00000000-0005-0000-0000-0000914D0000}"/>
    <cellStyle name="Input 12 6 20 3" xfId="20011" xr:uid="{00000000-0005-0000-0000-0000924D0000}"/>
    <cellStyle name="Input 12 6 20 4" xfId="20012" xr:uid="{00000000-0005-0000-0000-0000934D0000}"/>
    <cellStyle name="Input 12 6 21" xfId="20013" xr:uid="{00000000-0005-0000-0000-0000944D0000}"/>
    <cellStyle name="Input 12 6 22" xfId="20014" xr:uid="{00000000-0005-0000-0000-0000954D0000}"/>
    <cellStyle name="Input 12 6 3" xfId="20015" xr:uid="{00000000-0005-0000-0000-0000964D0000}"/>
    <cellStyle name="Input 12 6 3 2" xfId="20016" xr:uid="{00000000-0005-0000-0000-0000974D0000}"/>
    <cellStyle name="Input 12 6 3 3" xfId="20017" xr:uid="{00000000-0005-0000-0000-0000984D0000}"/>
    <cellStyle name="Input 12 6 3 4" xfId="20018" xr:uid="{00000000-0005-0000-0000-0000994D0000}"/>
    <cellStyle name="Input 12 6 4" xfId="20019" xr:uid="{00000000-0005-0000-0000-00009A4D0000}"/>
    <cellStyle name="Input 12 6 4 2" xfId="20020" xr:uid="{00000000-0005-0000-0000-00009B4D0000}"/>
    <cellStyle name="Input 12 6 4 3" xfId="20021" xr:uid="{00000000-0005-0000-0000-00009C4D0000}"/>
    <cellStyle name="Input 12 6 4 4" xfId="20022" xr:uid="{00000000-0005-0000-0000-00009D4D0000}"/>
    <cellStyle name="Input 12 6 5" xfId="20023" xr:uid="{00000000-0005-0000-0000-00009E4D0000}"/>
    <cellStyle name="Input 12 6 5 2" xfId="20024" xr:uid="{00000000-0005-0000-0000-00009F4D0000}"/>
    <cellStyle name="Input 12 6 5 3" xfId="20025" xr:uid="{00000000-0005-0000-0000-0000A04D0000}"/>
    <cellStyle name="Input 12 6 5 4" xfId="20026" xr:uid="{00000000-0005-0000-0000-0000A14D0000}"/>
    <cellStyle name="Input 12 6 6" xfId="20027" xr:uid="{00000000-0005-0000-0000-0000A24D0000}"/>
    <cellStyle name="Input 12 6 6 2" xfId="20028" xr:uid="{00000000-0005-0000-0000-0000A34D0000}"/>
    <cellStyle name="Input 12 6 6 3" xfId="20029" xr:uid="{00000000-0005-0000-0000-0000A44D0000}"/>
    <cellStyle name="Input 12 6 6 4" xfId="20030" xr:uid="{00000000-0005-0000-0000-0000A54D0000}"/>
    <cellStyle name="Input 12 6 7" xfId="20031" xr:uid="{00000000-0005-0000-0000-0000A64D0000}"/>
    <cellStyle name="Input 12 6 7 2" xfId="20032" xr:uid="{00000000-0005-0000-0000-0000A74D0000}"/>
    <cellStyle name="Input 12 6 7 3" xfId="20033" xr:uid="{00000000-0005-0000-0000-0000A84D0000}"/>
    <cellStyle name="Input 12 6 7 4" xfId="20034" xr:uid="{00000000-0005-0000-0000-0000A94D0000}"/>
    <cellStyle name="Input 12 6 8" xfId="20035" xr:uid="{00000000-0005-0000-0000-0000AA4D0000}"/>
    <cellStyle name="Input 12 6 8 2" xfId="20036" xr:uid="{00000000-0005-0000-0000-0000AB4D0000}"/>
    <cellStyle name="Input 12 6 8 3" xfId="20037" xr:uid="{00000000-0005-0000-0000-0000AC4D0000}"/>
    <cellStyle name="Input 12 6 8 4" xfId="20038" xr:uid="{00000000-0005-0000-0000-0000AD4D0000}"/>
    <cellStyle name="Input 12 6 9" xfId="20039" xr:uid="{00000000-0005-0000-0000-0000AE4D0000}"/>
    <cellStyle name="Input 12 6 9 2" xfId="20040" xr:uid="{00000000-0005-0000-0000-0000AF4D0000}"/>
    <cellStyle name="Input 12 6 9 3" xfId="20041" xr:uid="{00000000-0005-0000-0000-0000B04D0000}"/>
    <cellStyle name="Input 12 6 9 4" xfId="20042" xr:uid="{00000000-0005-0000-0000-0000B14D0000}"/>
    <cellStyle name="Input 12 7" xfId="20043" xr:uid="{00000000-0005-0000-0000-0000B24D0000}"/>
    <cellStyle name="Input 12 7 10" xfId="20044" xr:uid="{00000000-0005-0000-0000-0000B34D0000}"/>
    <cellStyle name="Input 12 7 10 2" xfId="20045" xr:uid="{00000000-0005-0000-0000-0000B44D0000}"/>
    <cellStyle name="Input 12 7 10 3" xfId="20046" xr:uid="{00000000-0005-0000-0000-0000B54D0000}"/>
    <cellStyle name="Input 12 7 10 4" xfId="20047" xr:uid="{00000000-0005-0000-0000-0000B64D0000}"/>
    <cellStyle name="Input 12 7 11" xfId="20048" xr:uid="{00000000-0005-0000-0000-0000B74D0000}"/>
    <cellStyle name="Input 12 7 11 2" xfId="20049" xr:uid="{00000000-0005-0000-0000-0000B84D0000}"/>
    <cellStyle name="Input 12 7 11 3" xfId="20050" xr:uid="{00000000-0005-0000-0000-0000B94D0000}"/>
    <cellStyle name="Input 12 7 11 4" xfId="20051" xr:uid="{00000000-0005-0000-0000-0000BA4D0000}"/>
    <cellStyle name="Input 12 7 12" xfId="20052" xr:uid="{00000000-0005-0000-0000-0000BB4D0000}"/>
    <cellStyle name="Input 12 7 12 2" xfId="20053" xr:uid="{00000000-0005-0000-0000-0000BC4D0000}"/>
    <cellStyle name="Input 12 7 12 3" xfId="20054" xr:uid="{00000000-0005-0000-0000-0000BD4D0000}"/>
    <cellStyle name="Input 12 7 12 4" xfId="20055" xr:uid="{00000000-0005-0000-0000-0000BE4D0000}"/>
    <cellStyle name="Input 12 7 13" xfId="20056" xr:uid="{00000000-0005-0000-0000-0000BF4D0000}"/>
    <cellStyle name="Input 12 7 13 2" xfId="20057" xr:uid="{00000000-0005-0000-0000-0000C04D0000}"/>
    <cellStyle name="Input 12 7 13 3" xfId="20058" xr:uid="{00000000-0005-0000-0000-0000C14D0000}"/>
    <cellStyle name="Input 12 7 13 4" xfId="20059" xr:uid="{00000000-0005-0000-0000-0000C24D0000}"/>
    <cellStyle name="Input 12 7 14" xfId="20060" xr:uid="{00000000-0005-0000-0000-0000C34D0000}"/>
    <cellStyle name="Input 12 7 14 2" xfId="20061" xr:uid="{00000000-0005-0000-0000-0000C44D0000}"/>
    <cellStyle name="Input 12 7 14 3" xfId="20062" xr:uid="{00000000-0005-0000-0000-0000C54D0000}"/>
    <cellStyle name="Input 12 7 14 4" xfId="20063" xr:uid="{00000000-0005-0000-0000-0000C64D0000}"/>
    <cellStyle name="Input 12 7 15" xfId="20064" xr:uid="{00000000-0005-0000-0000-0000C74D0000}"/>
    <cellStyle name="Input 12 7 15 2" xfId="20065" xr:uid="{00000000-0005-0000-0000-0000C84D0000}"/>
    <cellStyle name="Input 12 7 15 3" xfId="20066" xr:uid="{00000000-0005-0000-0000-0000C94D0000}"/>
    <cellStyle name="Input 12 7 15 4" xfId="20067" xr:uid="{00000000-0005-0000-0000-0000CA4D0000}"/>
    <cellStyle name="Input 12 7 16" xfId="20068" xr:uid="{00000000-0005-0000-0000-0000CB4D0000}"/>
    <cellStyle name="Input 12 7 16 2" xfId="20069" xr:uid="{00000000-0005-0000-0000-0000CC4D0000}"/>
    <cellStyle name="Input 12 7 16 3" xfId="20070" xr:uid="{00000000-0005-0000-0000-0000CD4D0000}"/>
    <cellStyle name="Input 12 7 16 4" xfId="20071" xr:uid="{00000000-0005-0000-0000-0000CE4D0000}"/>
    <cellStyle name="Input 12 7 17" xfId="20072" xr:uid="{00000000-0005-0000-0000-0000CF4D0000}"/>
    <cellStyle name="Input 12 7 17 2" xfId="20073" xr:uid="{00000000-0005-0000-0000-0000D04D0000}"/>
    <cellStyle name="Input 12 7 17 3" xfId="20074" xr:uid="{00000000-0005-0000-0000-0000D14D0000}"/>
    <cellStyle name="Input 12 7 17 4" xfId="20075" xr:uid="{00000000-0005-0000-0000-0000D24D0000}"/>
    <cellStyle name="Input 12 7 18" xfId="20076" xr:uid="{00000000-0005-0000-0000-0000D34D0000}"/>
    <cellStyle name="Input 12 7 18 2" xfId="20077" xr:uid="{00000000-0005-0000-0000-0000D44D0000}"/>
    <cellStyle name="Input 12 7 18 3" xfId="20078" xr:uid="{00000000-0005-0000-0000-0000D54D0000}"/>
    <cellStyle name="Input 12 7 18 4" xfId="20079" xr:uid="{00000000-0005-0000-0000-0000D64D0000}"/>
    <cellStyle name="Input 12 7 19" xfId="20080" xr:uid="{00000000-0005-0000-0000-0000D74D0000}"/>
    <cellStyle name="Input 12 7 19 2" xfId="20081" xr:uid="{00000000-0005-0000-0000-0000D84D0000}"/>
    <cellStyle name="Input 12 7 19 3" xfId="20082" xr:uid="{00000000-0005-0000-0000-0000D94D0000}"/>
    <cellStyle name="Input 12 7 19 4" xfId="20083" xr:uid="{00000000-0005-0000-0000-0000DA4D0000}"/>
    <cellStyle name="Input 12 7 2" xfId="20084" xr:uid="{00000000-0005-0000-0000-0000DB4D0000}"/>
    <cellStyle name="Input 12 7 2 2" xfId="20085" xr:uid="{00000000-0005-0000-0000-0000DC4D0000}"/>
    <cellStyle name="Input 12 7 2 3" xfId="20086" xr:uid="{00000000-0005-0000-0000-0000DD4D0000}"/>
    <cellStyle name="Input 12 7 2 4" xfId="20087" xr:uid="{00000000-0005-0000-0000-0000DE4D0000}"/>
    <cellStyle name="Input 12 7 20" xfId="20088" xr:uid="{00000000-0005-0000-0000-0000DF4D0000}"/>
    <cellStyle name="Input 12 7 20 2" xfId="20089" xr:uid="{00000000-0005-0000-0000-0000E04D0000}"/>
    <cellStyle name="Input 12 7 20 3" xfId="20090" xr:uid="{00000000-0005-0000-0000-0000E14D0000}"/>
    <cellStyle name="Input 12 7 20 4" xfId="20091" xr:uid="{00000000-0005-0000-0000-0000E24D0000}"/>
    <cellStyle name="Input 12 7 21" xfId="20092" xr:uid="{00000000-0005-0000-0000-0000E34D0000}"/>
    <cellStyle name="Input 12 7 22" xfId="20093" xr:uid="{00000000-0005-0000-0000-0000E44D0000}"/>
    <cellStyle name="Input 12 7 3" xfId="20094" xr:uid="{00000000-0005-0000-0000-0000E54D0000}"/>
    <cellStyle name="Input 12 7 3 2" xfId="20095" xr:uid="{00000000-0005-0000-0000-0000E64D0000}"/>
    <cellStyle name="Input 12 7 3 3" xfId="20096" xr:uid="{00000000-0005-0000-0000-0000E74D0000}"/>
    <cellStyle name="Input 12 7 3 4" xfId="20097" xr:uid="{00000000-0005-0000-0000-0000E84D0000}"/>
    <cellStyle name="Input 12 7 4" xfId="20098" xr:uid="{00000000-0005-0000-0000-0000E94D0000}"/>
    <cellStyle name="Input 12 7 4 2" xfId="20099" xr:uid="{00000000-0005-0000-0000-0000EA4D0000}"/>
    <cellStyle name="Input 12 7 4 3" xfId="20100" xr:uid="{00000000-0005-0000-0000-0000EB4D0000}"/>
    <cellStyle name="Input 12 7 4 4" xfId="20101" xr:uid="{00000000-0005-0000-0000-0000EC4D0000}"/>
    <cellStyle name="Input 12 7 5" xfId="20102" xr:uid="{00000000-0005-0000-0000-0000ED4D0000}"/>
    <cellStyle name="Input 12 7 5 2" xfId="20103" xr:uid="{00000000-0005-0000-0000-0000EE4D0000}"/>
    <cellStyle name="Input 12 7 5 3" xfId="20104" xr:uid="{00000000-0005-0000-0000-0000EF4D0000}"/>
    <cellStyle name="Input 12 7 5 4" xfId="20105" xr:uid="{00000000-0005-0000-0000-0000F04D0000}"/>
    <cellStyle name="Input 12 7 6" xfId="20106" xr:uid="{00000000-0005-0000-0000-0000F14D0000}"/>
    <cellStyle name="Input 12 7 6 2" xfId="20107" xr:uid="{00000000-0005-0000-0000-0000F24D0000}"/>
    <cellStyle name="Input 12 7 6 3" xfId="20108" xr:uid="{00000000-0005-0000-0000-0000F34D0000}"/>
    <cellStyle name="Input 12 7 6 4" xfId="20109" xr:uid="{00000000-0005-0000-0000-0000F44D0000}"/>
    <cellStyle name="Input 12 7 7" xfId="20110" xr:uid="{00000000-0005-0000-0000-0000F54D0000}"/>
    <cellStyle name="Input 12 7 7 2" xfId="20111" xr:uid="{00000000-0005-0000-0000-0000F64D0000}"/>
    <cellStyle name="Input 12 7 7 3" xfId="20112" xr:uid="{00000000-0005-0000-0000-0000F74D0000}"/>
    <cellStyle name="Input 12 7 7 4" xfId="20113" xr:uid="{00000000-0005-0000-0000-0000F84D0000}"/>
    <cellStyle name="Input 12 7 8" xfId="20114" xr:uid="{00000000-0005-0000-0000-0000F94D0000}"/>
    <cellStyle name="Input 12 7 8 2" xfId="20115" xr:uid="{00000000-0005-0000-0000-0000FA4D0000}"/>
    <cellStyle name="Input 12 7 8 3" xfId="20116" xr:uid="{00000000-0005-0000-0000-0000FB4D0000}"/>
    <cellStyle name="Input 12 7 8 4" xfId="20117" xr:uid="{00000000-0005-0000-0000-0000FC4D0000}"/>
    <cellStyle name="Input 12 7 9" xfId="20118" xr:uid="{00000000-0005-0000-0000-0000FD4D0000}"/>
    <cellStyle name="Input 12 7 9 2" xfId="20119" xr:uid="{00000000-0005-0000-0000-0000FE4D0000}"/>
    <cellStyle name="Input 12 7 9 3" xfId="20120" xr:uid="{00000000-0005-0000-0000-0000FF4D0000}"/>
    <cellStyle name="Input 12 7 9 4" xfId="20121" xr:uid="{00000000-0005-0000-0000-0000004E0000}"/>
    <cellStyle name="Input 12 8" xfId="20122" xr:uid="{00000000-0005-0000-0000-0000014E0000}"/>
    <cellStyle name="Input 12 8 10" xfId="20123" xr:uid="{00000000-0005-0000-0000-0000024E0000}"/>
    <cellStyle name="Input 12 8 10 2" xfId="20124" xr:uid="{00000000-0005-0000-0000-0000034E0000}"/>
    <cellStyle name="Input 12 8 10 3" xfId="20125" xr:uid="{00000000-0005-0000-0000-0000044E0000}"/>
    <cellStyle name="Input 12 8 10 4" xfId="20126" xr:uid="{00000000-0005-0000-0000-0000054E0000}"/>
    <cellStyle name="Input 12 8 11" xfId="20127" xr:uid="{00000000-0005-0000-0000-0000064E0000}"/>
    <cellStyle name="Input 12 8 11 2" xfId="20128" xr:uid="{00000000-0005-0000-0000-0000074E0000}"/>
    <cellStyle name="Input 12 8 11 3" xfId="20129" xr:uid="{00000000-0005-0000-0000-0000084E0000}"/>
    <cellStyle name="Input 12 8 11 4" xfId="20130" xr:uid="{00000000-0005-0000-0000-0000094E0000}"/>
    <cellStyle name="Input 12 8 12" xfId="20131" xr:uid="{00000000-0005-0000-0000-00000A4E0000}"/>
    <cellStyle name="Input 12 8 12 2" xfId="20132" xr:uid="{00000000-0005-0000-0000-00000B4E0000}"/>
    <cellStyle name="Input 12 8 12 3" xfId="20133" xr:uid="{00000000-0005-0000-0000-00000C4E0000}"/>
    <cellStyle name="Input 12 8 12 4" xfId="20134" xr:uid="{00000000-0005-0000-0000-00000D4E0000}"/>
    <cellStyle name="Input 12 8 13" xfId="20135" xr:uid="{00000000-0005-0000-0000-00000E4E0000}"/>
    <cellStyle name="Input 12 8 13 2" xfId="20136" xr:uid="{00000000-0005-0000-0000-00000F4E0000}"/>
    <cellStyle name="Input 12 8 13 3" xfId="20137" xr:uid="{00000000-0005-0000-0000-0000104E0000}"/>
    <cellStyle name="Input 12 8 13 4" xfId="20138" xr:uid="{00000000-0005-0000-0000-0000114E0000}"/>
    <cellStyle name="Input 12 8 14" xfId="20139" xr:uid="{00000000-0005-0000-0000-0000124E0000}"/>
    <cellStyle name="Input 12 8 14 2" xfId="20140" xr:uid="{00000000-0005-0000-0000-0000134E0000}"/>
    <cellStyle name="Input 12 8 14 3" xfId="20141" xr:uid="{00000000-0005-0000-0000-0000144E0000}"/>
    <cellStyle name="Input 12 8 14 4" xfId="20142" xr:uid="{00000000-0005-0000-0000-0000154E0000}"/>
    <cellStyle name="Input 12 8 15" xfId="20143" xr:uid="{00000000-0005-0000-0000-0000164E0000}"/>
    <cellStyle name="Input 12 8 15 2" xfId="20144" xr:uid="{00000000-0005-0000-0000-0000174E0000}"/>
    <cellStyle name="Input 12 8 15 3" xfId="20145" xr:uid="{00000000-0005-0000-0000-0000184E0000}"/>
    <cellStyle name="Input 12 8 15 4" xfId="20146" xr:uid="{00000000-0005-0000-0000-0000194E0000}"/>
    <cellStyle name="Input 12 8 16" xfId="20147" xr:uid="{00000000-0005-0000-0000-00001A4E0000}"/>
    <cellStyle name="Input 12 8 16 2" xfId="20148" xr:uid="{00000000-0005-0000-0000-00001B4E0000}"/>
    <cellStyle name="Input 12 8 16 3" xfId="20149" xr:uid="{00000000-0005-0000-0000-00001C4E0000}"/>
    <cellStyle name="Input 12 8 16 4" xfId="20150" xr:uid="{00000000-0005-0000-0000-00001D4E0000}"/>
    <cellStyle name="Input 12 8 17" xfId="20151" xr:uid="{00000000-0005-0000-0000-00001E4E0000}"/>
    <cellStyle name="Input 12 8 17 2" xfId="20152" xr:uid="{00000000-0005-0000-0000-00001F4E0000}"/>
    <cellStyle name="Input 12 8 17 3" xfId="20153" xr:uid="{00000000-0005-0000-0000-0000204E0000}"/>
    <cellStyle name="Input 12 8 17 4" xfId="20154" xr:uid="{00000000-0005-0000-0000-0000214E0000}"/>
    <cellStyle name="Input 12 8 18" xfId="20155" xr:uid="{00000000-0005-0000-0000-0000224E0000}"/>
    <cellStyle name="Input 12 8 18 2" xfId="20156" xr:uid="{00000000-0005-0000-0000-0000234E0000}"/>
    <cellStyle name="Input 12 8 18 3" xfId="20157" xr:uid="{00000000-0005-0000-0000-0000244E0000}"/>
    <cellStyle name="Input 12 8 18 4" xfId="20158" xr:uid="{00000000-0005-0000-0000-0000254E0000}"/>
    <cellStyle name="Input 12 8 19" xfId="20159" xr:uid="{00000000-0005-0000-0000-0000264E0000}"/>
    <cellStyle name="Input 12 8 19 2" xfId="20160" xr:uid="{00000000-0005-0000-0000-0000274E0000}"/>
    <cellStyle name="Input 12 8 19 3" xfId="20161" xr:uid="{00000000-0005-0000-0000-0000284E0000}"/>
    <cellStyle name="Input 12 8 19 4" xfId="20162" xr:uid="{00000000-0005-0000-0000-0000294E0000}"/>
    <cellStyle name="Input 12 8 2" xfId="20163" xr:uid="{00000000-0005-0000-0000-00002A4E0000}"/>
    <cellStyle name="Input 12 8 2 2" xfId="20164" xr:uid="{00000000-0005-0000-0000-00002B4E0000}"/>
    <cellStyle name="Input 12 8 2 3" xfId="20165" xr:uid="{00000000-0005-0000-0000-00002C4E0000}"/>
    <cellStyle name="Input 12 8 2 4" xfId="20166" xr:uid="{00000000-0005-0000-0000-00002D4E0000}"/>
    <cellStyle name="Input 12 8 20" xfId="20167" xr:uid="{00000000-0005-0000-0000-00002E4E0000}"/>
    <cellStyle name="Input 12 8 20 2" xfId="20168" xr:uid="{00000000-0005-0000-0000-00002F4E0000}"/>
    <cellStyle name="Input 12 8 20 3" xfId="20169" xr:uid="{00000000-0005-0000-0000-0000304E0000}"/>
    <cellStyle name="Input 12 8 20 4" xfId="20170" xr:uid="{00000000-0005-0000-0000-0000314E0000}"/>
    <cellStyle name="Input 12 8 21" xfId="20171" xr:uid="{00000000-0005-0000-0000-0000324E0000}"/>
    <cellStyle name="Input 12 8 22" xfId="20172" xr:uid="{00000000-0005-0000-0000-0000334E0000}"/>
    <cellStyle name="Input 12 8 3" xfId="20173" xr:uid="{00000000-0005-0000-0000-0000344E0000}"/>
    <cellStyle name="Input 12 8 3 2" xfId="20174" xr:uid="{00000000-0005-0000-0000-0000354E0000}"/>
    <cellStyle name="Input 12 8 3 3" xfId="20175" xr:uid="{00000000-0005-0000-0000-0000364E0000}"/>
    <cellStyle name="Input 12 8 3 4" xfId="20176" xr:uid="{00000000-0005-0000-0000-0000374E0000}"/>
    <cellStyle name="Input 12 8 4" xfId="20177" xr:uid="{00000000-0005-0000-0000-0000384E0000}"/>
    <cellStyle name="Input 12 8 4 2" xfId="20178" xr:uid="{00000000-0005-0000-0000-0000394E0000}"/>
    <cellStyle name="Input 12 8 4 3" xfId="20179" xr:uid="{00000000-0005-0000-0000-00003A4E0000}"/>
    <cellStyle name="Input 12 8 4 4" xfId="20180" xr:uid="{00000000-0005-0000-0000-00003B4E0000}"/>
    <cellStyle name="Input 12 8 5" xfId="20181" xr:uid="{00000000-0005-0000-0000-00003C4E0000}"/>
    <cellStyle name="Input 12 8 5 2" xfId="20182" xr:uid="{00000000-0005-0000-0000-00003D4E0000}"/>
    <cellStyle name="Input 12 8 5 3" xfId="20183" xr:uid="{00000000-0005-0000-0000-00003E4E0000}"/>
    <cellStyle name="Input 12 8 5 4" xfId="20184" xr:uid="{00000000-0005-0000-0000-00003F4E0000}"/>
    <cellStyle name="Input 12 8 6" xfId="20185" xr:uid="{00000000-0005-0000-0000-0000404E0000}"/>
    <cellStyle name="Input 12 8 6 2" xfId="20186" xr:uid="{00000000-0005-0000-0000-0000414E0000}"/>
    <cellStyle name="Input 12 8 6 3" xfId="20187" xr:uid="{00000000-0005-0000-0000-0000424E0000}"/>
    <cellStyle name="Input 12 8 6 4" xfId="20188" xr:uid="{00000000-0005-0000-0000-0000434E0000}"/>
    <cellStyle name="Input 12 8 7" xfId="20189" xr:uid="{00000000-0005-0000-0000-0000444E0000}"/>
    <cellStyle name="Input 12 8 7 2" xfId="20190" xr:uid="{00000000-0005-0000-0000-0000454E0000}"/>
    <cellStyle name="Input 12 8 7 3" xfId="20191" xr:uid="{00000000-0005-0000-0000-0000464E0000}"/>
    <cellStyle name="Input 12 8 7 4" xfId="20192" xr:uid="{00000000-0005-0000-0000-0000474E0000}"/>
    <cellStyle name="Input 12 8 8" xfId="20193" xr:uid="{00000000-0005-0000-0000-0000484E0000}"/>
    <cellStyle name="Input 12 8 8 2" xfId="20194" xr:uid="{00000000-0005-0000-0000-0000494E0000}"/>
    <cellStyle name="Input 12 8 8 3" xfId="20195" xr:uid="{00000000-0005-0000-0000-00004A4E0000}"/>
    <cellStyle name="Input 12 8 8 4" xfId="20196" xr:uid="{00000000-0005-0000-0000-00004B4E0000}"/>
    <cellStyle name="Input 12 8 9" xfId="20197" xr:uid="{00000000-0005-0000-0000-00004C4E0000}"/>
    <cellStyle name="Input 12 8 9 2" xfId="20198" xr:uid="{00000000-0005-0000-0000-00004D4E0000}"/>
    <cellStyle name="Input 12 8 9 3" xfId="20199" xr:uid="{00000000-0005-0000-0000-00004E4E0000}"/>
    <cellStyle name="Input 12 8 9 4" xfId="20200" xr:uid="{00000000-0005-0000-0000-00004F4E0000}"/>
    <cellStyle name="Input 12 9" xfId="20201" xr:uid="{00000000-0005-0000-0000-0000504E0000}"/>
    <cellStyle name="Input 12 9 10" xfId="20202" xr:uid="{00000000-0005-0000-0000-0000514E0000}"/>
    <cellStyle name="Input 12 9 10 2" xfId="20203" xr:uid="{00000000-0005-0000-0000-0000524E0000}"/>
    <cellStyle name="Input 12 9 10 3" xfId="20204" xr:uid="{00000000-0005-0000-0000-0000534E0000}"/>
    <cellStyle name="Input 12 9 10 4" xfId="20205" xr:uid="{00000000-0005-0000-0000-0000544E0000}"/>
    <cellStyle name="Input 12 9 11" xfId="20206" xr:uid="{00000000-0005-0000-0000-0000554E0000}"/>
    <cellStyle name="Input 12 9 11 2" xfId="20207" xr:uid="{00000000-0005-0000-0000-0000564E0000}"/>
    <cellStyle name="Input 12 9 11 3" xfId="20208" xr:uid="{00000000-0005-0000-0000-0000574E0000}"/>
    <cellStyle name="Input 12 9 11 4" xfId="20209" xr:uid="{00000000-0005-0000-0000-0000584E0000}"/>
    <cellStyle name="Input 12 9 12" xfId="20210" xr:uid="{00000000-0005-0000-0000-0000594E0000}"/>
    <cellStyle name="Input 12 9 12 2" xfId="20211" xr:uid="{00000000-0005-0000-0000-00005A4E0000}"/>
    <cellStyle name="Input 12 9 12 3" xfId="20212" xr:uid="{00000000-0005-0000-0000-00005B4E0000}"/>
    <cellStyle name="Input 12 9 12 4" xfId="20213" xr:uid="{00000000-0005-0000-0000-00005C4E0000}"/>
    <cellStyle name="Input 12 9 13" xfId="20214" xr:uid="{00000000-0005-0000-0000-00005D4E0000}"/>
    <cellStyle name="Input 12 9 13 2" xfId="20215" xr:uid="{00000000-0005-0000-0000-00005E4E0000}"/>
    <cellStyle name="Input 12 9 13 3" xfId="20216" xr:uid="{00000000-0005-0000-0000-00005F4E0000}"/>
    <cellStyle name="Input 12 9 13 4" xfId="20217" xr:uid="{00000000-0005-0000-0000-0000604E0000}"/>
    <cellStyle name="Input 12 9 14" xfId="20218" xr:uid="{00000000-0005-0000-0000-0000614E0000}"/>
    <cellStyle name="Input 12 9 14 2" xfId="20219" xr:uid="{00000000-0005-0000-0000-0000624E0000}"/>
    <cellStyle name="Input 12 9 14 3" xfId="20220" xr:uid="{00000000-0005-0000-0000-0000634E0000}"/>
    <cellStyle name="Input 12 9 14 4" xfId="20221" xr:uid="{00000000-0005-0000-0000-0000644E0000}"/>
    <cellStyle name="Input 12 9 15" xfId="20222" xr:uid="{00000000-0005-0000-0000-0000654E0000}"/>
    <cellStyle name="Input 12 9 15 2" xfId="20223" xr:uid="{00000000-0005-0000-0000-0000664E0000}"/>
    <cellStyle name="Input 12 9 15 3" xfId="20224" xr:uid="{00000000-0005-0000-0000-0000674E0000}"/>
    <cellStyle name="Input 12 9 15 4" xfId="20225" xr:uid="{00000000-0005-0000-0000-0000684E0000}"/>
    <cellStyle name="Input 12 9 16" xfId="20226" xr:uid="{00000000-0005-0000-0000-0000694E0000}"/>
    <cellStyle name="Input 12 9 16 2" xfId="20227" xr:uid="{00000000-0005-0000-0000-00006A4E0000}"/>
    <cellStyle name="Input 12 9 16 3" xfId="20228" xr:uid="{00000000-0005-0000-0000-00006B4E0000}"/>
    <cellStyle name="Input 12 9 16 4" xfId="20229" xr:uid="{00000000-0005-0000-0000-00006C4E0000}"/>
    <cellStyle name="Input 12 9 17" xfId="20230" xr:uid="{00000000-0005-0000-0000-00006D4E0000}"/>
    <cellStyle name="Input 12 9 17 2" xfId="20231" xr:uid="{00000000-0005-0000-0000-00006E4E0000}"/>
    <cellStyle name="Input 12 9 17 3" xfId="20232" xr:uid="{00000000-0005-0000-0000-00006F4E0000}"/>
    <cellStyle name="Input 12 9 17 4" xfId="20233" xr:uid="{00000000-0005-0000-0000-0000704E0000}"/>
    <cellStyle name="Input 12 9 18" xfId="20234" xr:uid="{00000000-0005-0000-0000-0000714E0000}"/>
    <cellStyle name="Input 12 9 18 2" xfId="20235" xr:uid="{00000000-0005-0000-0000-0000724E0000}"/>
    <cellStyle name="Input 12 9 18 3" xfId="20236" xr:uid="{00000000-0005-0000-0000-0000734E0000}"/>
    <cellStyle name="Input 12 9 18 4" xfId="20237" xr:uid="{00000000-0005-0000-0000-0000744E0000}"/>
    <cellStyle name="Input 12 9 19" xfId="20238" xr:uid="{00000000-0005-0000-0000-0000754E0000}"/>
    <cellStyle name="Input 12 9 19 2" xfId="20239" xr:uid="{00000000-0005-0000-0000-0000764E0000}"/>
    <cellStyle name="Input 12 9 19 3" xfId="20240" xr:uid="{00000000-0005-0000-0000-0000774E0000}"/>
    <cellStyle name="Input 12 9 19 4" xfId="20241" xr:uid="{00000000-0005-0000-0000-0000784E0000}"/>
    <cellStyle name="Input 12 9 2" xfId="20242" xr:uid="{00000000-0005-0000-0000-0000794E0000}"/>
    <cellStyle name="Input 12 9 2 2" xfId="20243" xr:uid="{00000000-0005-0000-0000-00007A4E0000}"/>
    <cellStyle name="Input 12 9 2 3" xfId="20244" xr:uid="{00000000-0005-0000-0000-00007B4E0000}"/>
    <cellStyle name="Input 12 9 2 4" xfId="20245" xr:uid="{00000000-0005-0000-0000-00007C4E0000}"/>
    <cellStyle name="Input 12 9 20" xfId="20246" xr:uid="{00000000-0005-0000-0000-00007D4E0000}"/>
    <cellStyle name="Input 12 9 20 2" xfId="20247" xr:uid="{00000000-0005-0000-0000-00007E4E0000}"/>
    <cellStyle name="Input 12 9 20 3" xfId="20248" xr:uid="{00000000-0005-0000-0000-00007F4E0000}"/>
    <cellStyle name="Input 12 9 20 4" xfId="20249" xr:uid="{00000000-0005-0000-0000-0000804E0000}"/>
    <cellStyle name="Input 12 9 21" xfId="20250" xr:uid="{00000000-0005-0000-0000-0000814E0000}"/>
    <cellStyle name="Input 12 9 22" xfId="20251" xr:uid="{00000000-0005-0000-0000-0000824E0000}"/>
    <cellStyle name="Input 12 9 3" xfId="20252" xr:uid="{00000000-0005-0000-0000-0000834E0000}"/>
    <cellStyle name="Input 12 9 3 2" xfId="20253" xr:uid="{00000000-0005-0000-0000-0000844E0000}"/>
    <cellStyle name="Input 12 9 3 3" xfId="20254" xr:uid="{00000000-0005-0000-0000-0000854E0000}"/>
    <cellStyle name="Input 12 9 3 4" xfId="20255" xr:uid="{00000000-0005-0000-0000-0000864E0000}"/>
    <cellStyle name="Input 12 9 4" xfId="20256" xr:uid="{00000000-0005-0000-0000-0000874E0000}"/>
    <cellStyle name="Input 12 9 4 2" xfId="20257" xr:uid="{00000000-0005-0000-0000-0000884E0000}"/>
    <cellStyle name="Input 12 9 4 3" xfId="20258" xr:uid="{00000000-0005-0000-0000-0000894E0000}"/>
    <cellStyle name="Input 12 9 4 4" xfId="20259" xr:uid="{00000000-0005-0000-0000-00008A4E0000}"/>
    <cellStyle name="Input 12 9 5" xfId="20260" xr:uid="{00000000-0005-0000-0000-00008B4E0000}"/>
    <cellStyle name="Input 12 9 5 2" xfId="20261" xr:uid="{00000000-0005-0000-0000-00008C4E0000}"/>
    <cellStyle name="Input 12 9 5 3" xfId="20262" xr:uid="{00000000-0005-0000-0000-00008D4E0000}"/>
    <cellStyle name="Input 12 9 5 4" xfId="20263" xr:uid="{00000000-0005-0000-0000-00008E4E0000}"/>
    <cellStyle name="Input 12 9 6" xfId="20264" xr:uid="{00000000-0005-0000-0000-00008F4E0000}"/>
    <cellStyle name="Input 12 9 6 2" xfId="20265" xr:uid="{00000000-0005-0000-0000-0000904E0000}"/>
    <cellStyle name="Input 12 9 6 3" xfId="20266" xr:uid="{00000000-0005-0000-0000-0000914E0000}"/>
    <cellStyle name="Input 12 9 6 4" xfId="20267" xr:uid="{00000000-0005-0000-0000-0000924E0000}"/>
    <cellStyle name="Input 12 9 7" xfId="20268" xr:uid="{00000000-0005-0000-0000-0000934E0000}"/>
    <cellStyle name="Input 12 9 7 2" xfId="20269" xr:uid="{00000000-0005-0000-0000-0000944E0000}"/>
    <cellStyle name="Input 12 9 7 3" xfId="20270" xr:uid="{00000000-0005-0000-0000-0000954E0000}"/>
    <cellStyle name="Input 12 9 7 4" xfId="20271" xr:uid="{00000000-0005-0000-0000-0000964E0000}"/>
    <cellStyle name="Input 12 9 8" xfId="20272" xr:uid="{00000000-0005-0000-0000-0000974E0000}"/>
    <cellStyle name="Input 12 9 8 2" xfId="20273" xr:uid="{00000000-0005-0000-0000-0000984E0000}"/>
    <cellStyle name="Input 12 9 8 3" xfId="20274" xr:uid="{00000000-0005-0000-0000-0000994E0000}"/>
    <cellStyle name="Input 12 9 8 4" xfId="20275" xr:uid="{00000000-0005-0000-0000-00009A4E0000}"/>
    <cellStyle name="Input 12 9 9" xfId="20276" xr:uid="{00000000-0005-0000-0000-00009B4E0000}"/>
    <cellStyle name="Input 12 9 9 2" xfId="20277" xr:uid="{00000000-0005-0000-0000-00009C4E0000}"/>
    <cellStyle name="Input 12 9 9 3" xfId="20278" xr:uid="{00000000-0005-0000-0000-00009D4E0000}"/>
    <cellStyle name="Input 12 9 9 4" xfId="20279" xr:uid="{00000000-0005-0000-0000-00009E4E0000}"/>
    <cellStyle name="Input 13" xfId="20280" xr:uid="{00000000-0005-0000-0000-00009F4E0000}"/>
    <cellStyle name="Input 13 10" xfId="20281" xr:uid="{00000000-0005-0000-0000-0000A04E0000}"/>
    <cellStyle name="Input 13 10 2" xfId="20282" xr:uid="{00000000-0005-0000-0000-0000A14E0000}"/>
    <cellStyle name="Input 13 10 3" xfId="20283" xr:uid="{00000000-0005-0000-0000-0000A24E0000}"/>
    <cellStyle name="Input 13 10 4" xfId="20284" xr:uid="{00000000-0005-0000-0000-0000A34E0000}"/>
    <cellStyle name="Input 13 11" xfId="20285" xr:uid="{00000000-0005-0000-0000-0000A44E0000}"/>
    <cellStyle name="Input 13 11 2" xfId="20286" xr:uid="{00000000-0005-0000-0000-0000A54E0000}"/>
    <cellStyle name="Input 13 11 3" xfId="20287" xr:uid="{00000000-0005-0000-0000-0000A64E0000}"/>
    <cellStyle name="Input 13 11 4" xfId="20288" xr:uid="{00000000-0005-0000-0000-0000A74E0000}"/>
    <cellStyle name="Input 13 12" xfId="20289" xr:uid="{00000000-0005-0000-0000-0000A84E0000}"/>
    <cellStyle name="Input 13 12 2" xfId="20290" xr:uid="{00000000-0005-0000-0000-0000A94E0000}"/>
    <cellStyle name="Input 13 12 3" xfId="20291" xr:uid="{00000000-0005-0000-0000-0000AA4E0000}"/>
    <cellStyle name="Input 13 12 4" xfId="20292" xr:uid="{00000000-0005-0000-0000-0000AB4E0000}"/>
    <cellStyle name="Input 13 13" xfId="20293" xr:uid="{00000000-0005-0000-0000-0000AC4E0000}"/>
    <cellStyle name="Input 13 13 2" xfId="20294" xr:uid="{00000000-0005-0000-0000-0000AD4E0000}"/>
    <cellStyle name="Input 13 13 3" xfId="20295" xr:uid="{00000000-0005-0000-0000-0000AE4E0000}"/>
    <cellStyle name="Input 13 13 4" xfId="20296" xr:uid="{00000000-0005-0000-0000-0000AF4E0000}"/>
    <cellStyle name="Input 13 14" xfId="20297" xr:uid="{00000000-0005-0000-0000-0000B04E0000}"/>
    <cellStyle name="Input 13 14 2" xfId="20298" xr:uid="{00000000-0005-0000-0000-0000B14E0000}"/>
    <cellStyle name="Input 13 14 3" xfId="20299" xr:uid="{00000000-0005-0000-0000-0000B24E0000}"/>
    <cellStyle name="Input 13 14 4" xfId="20300" xr:uid="{00000000-0005-0000-0000-0000B34E0000}"/>
    <cellStyle name="Input 13 15" xfId="20301" xr:uid="{00000000-0005-0000-0000-0000B44E0000}"/>
    <cellStyle name="Input 13 15 2" xfId="20302" xr:uid="{00000000-0005-0000-0000-0000B54E0000}"/>
    <cellStyle name="Input 13 15 3" xfId="20303" xr:uid="{00000000-0005-0000-0000-0000B64E0000}"/>
    <cellStyle name="Input 13 15 4" xfId="20304" xr:uid="{00000000-0005-0000-0000-0000B74E0000}"/>
    <cellStyle name="Input 13 16" xfId="20305" xr:uid="{00000000-0005-0000-0000-0000B84E0000}"/>
    <cellStyle name="Input 13 16 2" xfId="20306" xr:uid="{00000000-0005-0000-0000-0000B94E0000}"/>
    <cellStyle name="Input 13 16 3" xfId="20307" xr:uid="{00000000-0005-0000-0000-0000BA4E0000}"/>
    <cellStyle name="Input 13 16 4" xfId="20308" xr:uid="{00000000-0005-0000-0000-0000BB4E0000}"/>
    <cellStyle name="Input 13 17" xfId="20309" xr:uid="{00000000-0005-0000-0000-0000BC4E0000}"/>
    <cellStyle name="Input 13 17 2" xfId="20310" xr:uid="{00000000-0005-0000-0000-0000BD4E0000}"/>
    <cellStyle name="Input 13 17 3" xfId="20311" xr:uid="{00000000-0005-0000-0000-0000BE4E0000}"/>
    <cellStyle name="Input 13 17 4" xfId="20312" xr:uid="{00000000-0005-0000-0000-0000BF4E0000}"/>
    <cellStyle name="Input 13 18" xfId="20313" xr:uid="{00000000-0005-0000-0000-0000C04E0000}"/>
    <cellStyle name="Input 13 18 2" xfId="20314" xr:uid="{00000000-0005-0000-0000-0000C14E0000}"/>
    <cellStyle name="Input 13 18 3" xfId="20315" xr:uid="{00000000-0005-0000-0000-0000C24E0000}"/>
    <cellStyle name="Input 13 18 4" xfId="20316" xr:uid="{00000000-0005-0000-0000-0000C34E0000}"/>
    <cellStyle name="Input 13 19" xfId="20317" xr:uid="{00000000-0005-0000-0000-0000C44E0000}"/>
    <cellStyle name="Input 13 19 2" xfId="20318" xr:uid="{00000000-0005-0000-0000-0000C54E0000}"/>
    <cellStyle name="Input 13 19 3" xfId="20319" xr:uid="{00000000-0005-0000-0000-0000C64E0000}"/>
    <cellStyle name="Input 13 19 4" xfId="20320" xr:uid="{00000000-0005-0000-0000-0000C74E0000}"/>
    <cellStyle name="Input 13 2" xfId="20321" xr:uid="{00000000-0005-0000-0000-0000C84E0000}"/>
    <cellStyle name="Input 13 2 2" xfId="20322" xr:uid="{00000000-0005-0000-0000-0000C94E0000}"/>
    <cellStyle name="Input 13 2 3" xfId="20323" xr:uid="{00000000-0005-0000-0000-0000CA4E0000}"/>
    <cellStyle name="Input 13 2 4" xfId="20324" xr:uid="{00000000-0005-0000-0000-0000CB4E0000}"/>
    <cellStyle name="Input 13 20" xfId="20325" xr:uid="{00000000-0005-0000-0000-0000CC4E0000}"/>
    <cellStyle name="Input 13 20 2" xfId="20326" xr:uid="{00000000-0005-0000-0000-0000CD4E0000}"/>
    <cellStyle name="Input 13 20 3" xfId="20327" xr:uid="{00000000-0005-0000-0000-0000CE4E0000}"/>
    <cellStyle name="Input 13 20 4" xfId="20328" xr:uid="{00000000-0005-0000-0000-0000CF4E0000}"/>
    <cellStyle name="Input 13 21" xfId="20329" xr:uid="{00000000-0005-0000-0000-0000D04E0000}"/>
    <cellStyle name="Input 13 22" xfId="20330" xr:uid="{00000000-0005-0000-0000-0000D14E0000}"/>
    <cellStyle name="Input 13 3" xfId="20331" xr:uid="{00000000-0005-0000-0000-0000D24E0000}"/>
    <cellStyle name="Input 13 3 2" xfId="20332" xr:uid="{00000000-0005-0000-0000-0000D34E0000}"/>
    <cellStyle name="Input 13 3 3" xfId="20333" xr:uid="{00000000-0005-0000-0000-0000D44E0000}"/>
    <cellStyle name="Input 13 3 4" xfId="20334" xr:uid="{00000000-0005-0000-0000-0000D54E0000}"/>
    <cellStyle name="Input 13 4" xfId="20335" xr:uid="{00000000-0005-0000-0000-0000D64E0000}"/>
    <cellStyle name="Input 13 4 2" xfId="20336" xr:uid="{00000000-0005-0000-0000-0000D74E0000}"/>
    <cellStyle name="Input 13 4 3" xfId="20337" xr:uid="{00000000-0005-0000-0000-0000D84E0000}"/>
    <cellStyle name="Input 13 4 4" xfId="20338" xr:uid="{00000000-0005-0000-0000-0000D94E0000}"/>
    <cellStyle name="Input 13 5" xfId="20339" xr:uid="{00000000-0005-0000-0000-0000DA4E0000}"/>
    <cellStyle name="Input 13 5 2" xfId="20340" xr:uid="{00000000-0005-0000-0000-0000DB4E0000}"/>
    <cellStyle name="Input 13 5 3" xfId="20341" xr:uid="{00000000-0005-0000-0000-0000DC4E0000}"/>
    <cellStyle name="Input 13 5 4" xfId="20342" xr:uid="{00000000-0005-0000-0000-0000DD4E0000}"/>
    <cellStyle name="Input 13 6" xfId="20343" xr:uid="{00000000-0005-0000-0000-0000DE4E0000}"/>
    <cellStyle name="Input 13 6 2" xfId="20344" xr:uid="{00000000-0005-0000-0000-0000DF4E0000}"/>
    <cellStyle name="Input 13 6 3" xfId="20345" xr:uid="{00000000-0005-0000-0000-0000E04E0000}"/>
    <cellStyle name="Input 13 6 4" xfId="20346" xr:uid="{00000000-0005-0000-0000-0000E14E0000}"/>
    <cellStyle name="Input 13 7" xfId="20347" xr:uid="{00000000-0005-0000-0000-0000E24E0000}"/>
    <cellStyle name="Input 13 7 2" xfId="20348" xr:uid="{00000000-0005-0000-0000-0000E34E0000}"/>
    <cellStyle name="Input 13 7 3" xfId="20349" xr:uid="{00000000-0005-0000-0000-0000E44E0000}"/>
    <cellStyle name="Input 13 7 4" xfId="20350" xr:uid="{00000000-0005-0000-0000-0000E54E0000}"/>
    <cellStyle name="Input 13 8" xfId="20351" xr:uid="{00000000-0005-0000-0000-0000E64E0000}"/>
    <cellStyle name="Input 13 8 2" xfId="20352" xr:uid="{00000000-0005-0000-0000-0000E74E0000}"/>
    <cellStyle name="Input 13 8 3" xfId="20353" xr:uid="{00000000-0005-0000-0000-0000E84E0000}"/>
    <cellStyle name="Input 13 8 4" xfId="20354" xr:uid="{00000000-0005-0000-0000-0000E94E0000}"/>
    <cellStyle name="Input 13 9" xfId="20355" xr:uid="{00000000-0005-0000-0000-0000EA4E0000}"/>
    <cellStyle name="Input 13 9 2" xfId="20356" xr:uid="{00000000-0005-0000-0000-0000EB4E0000}"/>
    <cellStyle name="Input 13 9 3" xfId="20357" xr:uid="{00000000-0005-0000-0000-0000EC4E0000}"/>
    <cellStyle name="Input 13 9 4" xfId="20358" xr:uid="{00000000-0005-0000-0000-0000ED4E0000}"/>
    <cellStyle name="Input 14" xfId="20359" xr:uid="{00000000-0005-0000-0000-0000EE4E0000}"/>
    <cellStyle name="Input 14 10" xfId="20360" xr:uid="{00000000-0005-0000-0000-0000EF4E0000}"/>
    <cellStyle name="Input 14 10 2" xfId="20361" xr:uid="{00000000-0005-0000-0000-0000F04E0000}"/>
    <cellStyle name="Input 14 10 3" xfId="20362" xr:uid="{00000000-0005-0000-0000-0000F14E0000}"/>
    <cellStyle name="Input 14 10 4" xfId="20363" xr:uid="{00000000-0005-0000-0000-0000F24E0000}"/>
    <cellStyle name="Input 14 11" xfId="20364" xr:uid="{00000000-0005-0000-0000-0000F34E0000}"/>
    <cellStyle name="Input 14 11 2" xfId="20365" xr:uid="{00000000-0005-0000-0000-0000F44E0000}"/>
    <cellStyle name="Input 14 11 3" xfId="20366" xr:uid="{00000000-0005-0000-0000-0000F54E0000}"/>
    <cellStyle name="Input 14 11 4" xfId="20367" xr:uid="{00000000-0005-0000-0000-0000F64E0000}"/>
    <cellStyle name="Input 14 12" xfId="20368" xr:uid="{00000000-0005-0000-0000-0000F74E0000}"/>
    <cellStyle name="Input 14 12 2" xfId="20369" xr:uid="{00000000-0005-0000-0000-0000F84E0000}"/>
    <cellStyle name="Input 14 12 3" xfId="20370" xr:uid="{00000000-0005-0000-0000-0000F94E0000}"/>
    <cellStyle name="Input 14 12 4" xfId="20371" xr:uid="{00000000-0005-0000-0000-0000FA4E0000}"/>
    <cellStyle name="Input 14 13" xfId="20372" xr:uid="{00000000-0005-0000-0000-0000FB4E0000}"/>
    <cellStyle name="Input 14 13 2" xfId="20373" xr:uid="{00000000-0005-0000-0000-0000FC4E0000}"/>
    <cellStyle name="Input 14 13 3" xfId="20374" xr:uid="{00000000-0005-0000-0000-0000FD4E0000}"/>
    <cellStyle name="Input 14 13 4" xfId="20375" xr:uid="{00000000-0005-0000-0000-0000FE4E0000}"/>
    <cellStyle name="Input 14 14" xfId="20376" xr:uid="{00000000-0005-0000-0000-0000FF4E0000}"/>
    <cellStyle name="Input 14 14 2" xfId="20377" xr:uid="{00000000-0005-0000-0000-0000004F0000}"/>
    <cellStyle name="Input 14 14 3" xfId="20378" xr:uid="{00000000-0005-0000-0000-0000014F0000}"/>
    <cellStyle name="Input 14 14 4" xfId="20379" xr:uid="{00000000-0005-0000-0000-0000024F0000}"/>
    <cellStyle name="Input 14 15" xfId="20380" xr:uid="{00000000-0005-0000-0000-0000034F0000}"/>
    <cellStyle name="Input 14 15 2" xfId="20381" xr:uid="{00000000-0005-0000-0000-0000044F0000}"/>
    <cellStyle name="Input 14 15 3" xfId="20382" xr:uid="{00000000-0005-0000-0000-0000054F0000}"/>
    <cellStyle name="Input 14 15 4" xfId="20383" xr:uid="{00000000-0005-0000-0000-0000064F0000}"/>
    <cellStyle name="Input 14 16" xfId="20384" xr:uid="{00000000-0005-0000-0000-0000074F0000}"/>
    <cellStyle name="Input 14 16 2" xfId="20385" xr:uid="{00000000-0005-0000-0000-0000084F0000}"/>
    <cellStyle name="Input 14 16 3" xfId="20386" xr:uid="{00000000-0005-0000-0000-0000094F0000}"/>
    <cellStyle name="Input 14 16 4" xfId="20387" xr:uid="{00000000-0005-0000-0000-00000A4F0000}"/>
    <cellStyle name="Input 14 17" xfId="20388" xr:uid="{00000000-0005-0000-0000-00000B4F0000}"/>
    <cellStyle name="Input 14 17 2" xfId="20389" xr:uid="{00000000-0005-0000-0000-00000C4F0000}"/>
    <cellStyle name="Input 14 17 3" xfId="20390" xr:uid="{00000000-0005-0000-0000-00000D4F0000}"/>
    <cellStyle name="Input 14 17 4" xfId="20391" xr:uid="{00000000-0005-0000-0000-00000E4F0000}"/>
    <cellStyle name="Input 14 18" xfId="20392" xr:uid="{00000000-0005-0000-0000-00000F4F0000}"/>
    <cellStyle name="Input 14 18 2" xfId="20393" xr:uid="{00000000-0005-0000-0000-0000104F0000}"/>
    <cellStyle name="Input 14 18 3" xfId="20394" xr:uid="{00000000-0005-0000-0000-0000114F0000}"/>
    <cellStyle name="Input 14 18 4" xfId="20395" xr:uid="{00000000-0005-0000-0000-0000124F0000}"/>
    <cellStyle name="Input 14 19" xfId="20396" xr:uid="{00000000-0005-0000-0000-0000134F0000}"/>
    <cellStyle name="Input 14 19 2" xfId="20397" xr:uid="{00000000-0005-0000-0000-0000144F0000}"/>
    <cellStyle name="Input 14 19 3" xfId="20398" xr:uid="{00000000-0005-0000-0000-0000154F0000}"/>
    <cellStyle name="Input 14 19 4" xfId="20399" xr:uid="{00000000-0005-0000-0000-0000164F0000}"/>
    <cellStyle name="Input 14 2" xfId="20400" xr:uid="{00000000-0005-0000-0000-0000174F0000}"/>
    <cellStyle name="Input 14 2 2" xfId="20401" xr:uid="{00000000-0005-0000-0000-0000184F0000}"/>
    <cellStyle name="Input 14 2 3" xfId="20402" xr:uid="{00000000-0005-0000-0000-0000194F0000}"/>
    <cellStyle name="Input 14 2 4" xfId="20403" xr:uid="{00000000-0005-0000-0000-00001A4F0000}"/>
    <cellStyle name="Input 14 20" xfId="20404" xr:uid="{00000000-0005-0000-0000-00001B4F0000}"/>
    <cellStyle name="Input 14 20 2" xfId="20405" xr:uid="{00000000-0005-0000-0000-00001C4F0000}"/>
    <cellStyle name="Input 14 20 3" xfId="20406" xr:uid="{00000000-0005-0000-0000-00001D4F0000}"/>
    <cellStyle name="Input 14 20 4" xfId="20407" xr:uid="{00000000-0005-0000-0000-00001E4F0000}"/>
    <cellStyle name="Input 14 21" xfId="20408" xr:uid="{00000000-0005-0000-0000-00001F4F0000}"/>
    <cellStyle name="Input 14 22" xfId="20409" xr:uid="{00000000-0005-0000-0000-0000204F0000}"/>
    <cellStyle name="Input 14 3" xfId="20410" xr:uid="{00000000-0005-0000-0000-0000214F0000}"/>
    <cellStyle name="Input 14 3 2" xfId="20411" xr:uid="{00000000-0005-0000-0000-0000224F0000}"/>
    <cellStyle name="Input 14 3 3" xfId="20412" xr:uid="{00000000-0005-0000-0000-0000234F0000}"/>
    <cellStyle name="Input 14 3 4" xfId="20413" xr:uid="{00000000-0005-0000-0000-0000244F0000}"/>
    <cellStyle name="Input 14 4" xfId="20414" xr:uid="{00000000-0005-0000-0000-0000254F0000}"/>
    <cellStyle name="Input 14 4 2" xfId="20415" xr:uid="{00000000-0005-0000-0000-0000264F0000}"/>
    <cellStyle name="Input 14 4 3" xfId="20416" xr:uid="{00000000-0005-0000-0000-0000274F0000}"/>
    <cellStyle name="Input 14 4 4" xfId="20417" xr:uid="{00000000-0005-0000-0000-0000284F0000}"/>
    <cellStyle name="Input 14 5" xfId="20418" xr:uid="{00000000-0005-0000-0000-0000294F0000}"/>
    <cellStyle name="Input 14 5 2" xfId="20419" xr:uid="{00000000-0005-0000-0000-00002A4F0000}"/>
    <cellStyle name="Input 14 5 3" xfId="20420" xr:uid="{00000000-0005-0000-0000-00002B4F0000}"/>
    <cellStyle name="Input 14 5 4" xfId="20421" xr:uid="{00000000-0005-0000-0000-00002C4F0000}"/>
    <cellStyle name="Input 14 6" xfId="20422" xr:uid="{00000000-0005-0000-0000-00002D4F0000}"/>
    <cellStyle name="Input 14 6 2" xfId="20423" xr:uid="{00000000-0005-0000-0000-00002E4F0000}"/>
    <cellStyle name="Input 14 6 3" xfId="20424" xr:uid="{00000000-0005-0000-0000-00002F4F0000}"/>
    <cellStyle name="Input 14 6 4" xfId="20425" xr:uid="{00000000-0005-0000-0000-0000304F0000}"/>
    <cellStyle name="Input 14 7" xfId="20426" xr:uid="{00000000-0005-0000-0000-0000314F0000}"/>
    <cellStyle name="Input 14 7 2" xfId="20427" xr:uid="{00000000-0005-0000-0000-0000324F0000}"/>
    <cellStyle name="Input 14 7 3" xfId="20428" xr:uid="{00000000-0005-0000-0000-0000334F0000}"/>
    <cellStyle name="Input 14 7 4" xfId="20429" xr:uid="{00000000-0005-0000-0000-0000344F0000}"/>
    <cellStyle name="Input 14 8" xfId="20430" xr:uid="{00000000-0005-0000-0000-0000354F0000}"/>
    <cellStyle name="Input 14 8 2" xfId="20431" xr:uid="{00000000-0005-0000-0000-0000364F0000}"/>
    <cellStyle name="Input 14 8 3" xfId="20432" xr:uid="{00000000-0005-0000-0000-0000374F0000}"/>
    <cellStyle name="Input 14 8 4" xfId="20433" xr:uid="{00000000-0005-0000-0000-0000384F0000}"/>
    <cellStyle name="Input 14 9" xfId="20434" xr:uid="{00000000-0005-0000-0000-0000394F0000}"/>
    <cellStyle name="Input 14 9 2" xfId="20435" xr:uid="{00000000-0005-0000-0000-00003A4F0000}"/>
    <cellStyle name="Input 14 9 3" xfId="20436" xr:uid="{00000000-0005-0000-0000-00003B4F0000}"/>
    <cellStyle name="Input 14 9 4" xfId="20437" xr:uid="{00000000-0005-0000-0000-00003C4F0000}"/>
    <cellStyle name="Input 15" xfId="20438" xr:uid="{00000000-0005-0000-0000-00003D4F0000}"/>
    <cellStyle name="Input 15 10" xfId="20439" xr:uid="{00000000-0005-0000-0000-00003E4F0000}"/>
    <cellStyle name="Input 15 10 2" xfId="20440" xr:uid="{00000000-0005-0000-0000-00003F4F0000}"/>
    <cellStyle name="Input 15 10 3" xfId="20441" xr:uid="{00000000-0005-0000-0000-0000404F0000}"/>
    <cellStyle name="Input 15 10 4" xfId="20442" xr:uid="{00000000-0005-0000-0000-0000414F0000}"/>
    <cellStyle name="Input 15 11" xfId="20443" xr:uid="{00000000-0005-0000-0000-0000424F0000}"/>
    <cellStyle name="Input 15 11 2" xfId="20444" xr:uid="{00000000-0005-0000-0000-0000434F0000}"/>
    <cellStyle name="Input 15 11 3" xfId="20445" xr:uid="{00000000-0005-0000-0000-0000444F0000}"/>
    <cellStyle name="Input 15 11 4" xfId="20446" xr:uid="{00000000-0005-0000-0000-0000454F0000}"/>
    <cellStyle name="Input 15 12" xfId="20447" xr:uid="{00000000-0005-0000-0000-0000464F0000}"/>
    <cellStyle name="Input 15 12 2" xfId="20448" xr:uid="{00000000-0005-0000-0000-0000474F0000}"/>
    <cellStyle name="Input 15 12 3" xfId="20449" xr:uid="{00000000-0005-0000-0000-0000484F0000}"/>
    <cellStyle name="Input 15 12 4" xfId="20450" xr:uid="{00000000-0005-0000-0000-0000494F0000}"/>
    <cellStyle name="Input 15 13" xfId="20451" xr:uid="{00000000-0005-0000-0000-00004A4F0000}"/>
    <cellStyle name="Input 15 13 2" xfId="20452" xr:uid="{00000000-0005-0000-0000-00004B4F0000}"/>
    <cellStyle name="Input 15 13 3" xfId="20453" xr:uid="{00000000-0005-0000-0000-00004C4F0000}"/>
    <cellStyle name="Input 15 13 4" xfId="20454" xr:uid="{00000000-0005-0000-0000-00004D4F0000}"/>
    <cellStyle name="Input 15 14" xfId="20455" xr:uid="{00000000-0005-0000-0000-00004E4F0000}"/>
    <cellStyle name="Input 15 14 2" xfId="20456" xr:uid="{00000000-0005-0000-0000-00004F4F0000}"/>
    <cellStyle name="Input 15 14 3" xfId="20457" xr:uid="{00000000-0005-0000-0000-0000504F0000}"/>
    <cellStyle name="Input 15 14 4" xfId="20458" xr:uid="{00000000-0005-0000-0000-0000514F0000}"/>
    <cellStyle name="Input 15 15" xfId="20459" xr:uid="{00000000-0005-0000-0000-0000524F0000}"/>
    <cellStyle name="Input 15 15 2" xfId="20460" xr:uid="{00000000-0005-0000-0000-0000534F0000}"/>
    <cellStyle name="Input 15 15 3" xfId="20461" xr:uid="{00000000-0005-0000-0000-0000544F0000}"/>
    <cellStyle name="Input 15 15 4" xfId="20462" xr:uid="{00000000-0005-0000-0000-0000554F0000}"/>
    <cellStyle name="Input 15 16" xfId="20463" xr:uid="{00000000-0005-0000-0000-0000564F0000}"/>
    <cellStyle name="Input 15 16 2" xfId="20464" xr:uid="{00000000-0005-0000-0000-0000574F0000}"/>
    <cellStyle name="Input 15 16 3" xfId="20465" xr:uid="{00000000-0005-0000-0000-0000584F0000}"/>
    <cellStyle name="Input 15 16 4" xfId="20466" xr:uid="{00000000-0005-0000-0000-0000594F0000}"/>
    <cellStyle name="Input 15 17" xfId="20467" xr:uid="{00000000-0005-0000-0000-00005A4F0000}"/>
    <cellStyle name="Input 15 17 2" xfId="20468" xr:uid="{00000000-0005-0000-0000-00005B4F0000}"/>
    <cellStyle name="Input 15 17 3" xfId="20469" xr:uid="{00000000-0005-0000-0000-00005C4F0000}"/>
    <cellStyle name="Input 15 17 4" xfId="20470" xr:uid="{00000000-0005-0000-0000-00005D4F0000}"/>
    <cellStyle name="Input 15 18" xfId="20471" xr:uid="{00000000-0005-0000-0000-00005E4F0000}"/>
    <cellStyle name="Input 15 18 2" xfId="20472" xr:uid="{00000000-0005-0000-0000-00005F4F0000}"/>
    <cellStyle name="Input 15 18 3" xfId="20473" xr:uid="{00000000-0005-0000-0000-0000604F0000}"/>
    <cellStyle name="Input 15 18 4" xfId="20474" xr:uid="{00000000-0005-0000-0000-0000614F0000}"/>
    <cellStyle name="Input 15 19" xfId="20475" xr:uid="{00000000-0005-0000-0000-0000624F0000}"/>
    <cellStyle name="Input 15 19 2" xfId="20476" xr:uid="{00000000-0005-0000-0000-0000634F0000}"/>
    <cellStyle name="Input 15 19 3" xfId="20477" xr:uid="{00000000-0005-0000-0000-0000644F0000}"/>
    <cellStyle name="Input 15 19 4" xfId="20478" xr:uid="{00000000-0005-0000-0000-0000654F0000}"/>
    <cellStyle name="Input 15 2" xfId="20479" xr:uid="{00000000-0005-0000-0000-0000664F0000}"/>
    <cellStyle name="Input 15 2 2" xfId="20480" xr:uid="{00000000-0005-0000-0000-0000674F0000}"/>
    <cellStyle name="Input 15 2 3" xfId="20481" xr:uid="{00000000-0005-0000-0000-0000684F0000}"/>
    <cellStyle name="Input 15 2 4" xfId="20482" xr:uid="{00000000-0005-0000-0000-0000694F0000}"/>
    <cellStyle name="Input 15 20" xfId="20483" xr:uid="{00000000-0005-0000-0000-00006A4F0000}"/>
    <cellStyle name="Input 15 20 2" xfId="20484" xr:uid="{00000000-0005-0000-0000-00006B4F0000}"/>
    <cellStyle name="Input 15 20 3" xfId="20485" xr:uid="{00000000-0005-0000-0000-00006C4F0000}"/>
    <cellStyle name="Input 15 20 4" xfId="20486" xr:uid="{00000000-0005-0000-0000-00006D4F0000}"/>
    <cellStyle name="Input 15 21" xfId="20487" xr:uid="{00000000-0005-0000-0000-00006E4F0000}"/>
    <cellStyle name="Input 15 22" xfId="20488" xr:uid="{00000000-0005-0000-0000-00006F4F0000}"/>
    <cellStyle name="Input 15 3" xfId="20489" xr:uid="{00000000-0005-0000-0000-0000704F0000}"/>
    <cellStyle name="Input 15 3 2" xfId="20490" xr:uid="{00000000-0005-0000-0000-0000714F0000}"/>
    <cellStyle name="Input 15 3 3" xfId="20491" xr:uid="{00000000-0005-0000-0000-0000724F0000}"/>
    <cellStyle name="Input 15 3 4" xfId="20492" xr:uid="{00000000-0005-0000-0000-0000734F0000}"/>
    <cellStyle name="Input 15 4" xfId="20493" xr:uid="{00000000-0005-0000-0000-0000744F0000}"/>
    <cellStyle name="Input 15 4 2" xfId="20494" xr:uid="{00000000-0005-0000-0000-0000754F0000}"/>
    <cellStyle name="Input 15 4 3" xfId="20495" xr:uid="{00000000-0005-0000-0000-0000764F0000}"/>
    <cellStyle name="Input 15 4 4" xfId="20496" xr:uid="{00000000-0005-0000-0000-0000774F0000}"/>
    <cellStyle name="Input 15 5" xfId="20497" xr:uid="{00000000-0005-0000-0000-0000784F0000}"/>
    <cellStyle name="Input 15 5 2" xfId="20498" xr:uid="{00000000-0005-0000-0000-0000794F0000}"/>
    <cellStyle name="Input 15 5 3" xfId="20499" xr:uid="{00000000-0005-0000-0000-00007A4F0000}"/>
    <cellStyle name="Input 15 5 4" xfId="20500" xr:uid="{00000000-0005-0000-0000-00007B4F0000}"/>
    <cellStyle name="Input 15 6" xfId="20501" xr:uid="{00000000-0005-0000-0000-00007C4F0000}"/>
    <cellStyle name="Input 15 6 2" xfId="20502" xr:uid="{00000000-0005-0000-0000-00007D4F0000}"/>
    <cellStyle name="Input 15 6 3" xfId="20503" xr:uid="{00000000-0005-0000-0000-00007E4F0000}"/>
    <cellStyle name="Input 15 6 4" xfId="20504" xr:uid="{00000000-0005-0000-0000-00007F4F0000}"/>
    <cellStyle name="Input 15 7" xfId="20505" xr:uid="{00000000-0005-0000-0000-0000804F0000}"/>
    <cellStyle name="Input 15 7 2" xfId="20506" xr:uid="{00000000-0005-0000-0000-0000814F0000}"/>
    <cellStyle name="Input 15 7 3" xfId="20507" xr:uid="{00000000-0005-0000-0000-0000824F0000}"/>
    <cellStyle name="Input 15 7 4" xfId="20508" xr:uid="{00000000-0005-0000-0000-0000834F0000}"/>
    <cellStyle name="Input 15 8" xfId="20509" xr:uid="{00000000-0005-0000-0000-0000844F0000}"/>
    <cellStyle name="Input 15 8 2" xfId="20510" xr:uid="{00000000-0005-0000-0000-0000854F0000}"/>
    <cellStyle name="Input 15 8 3" xfId="20511" xr:uid="{00000000-0005-0000-0000-0000864F0000}"/>
    <cellStyle name="Input 15 8 4" xfId="20512" xr:uid="{00000000-0005-0000-0000-0000874F0000}"/>
    <cellStyle name="Input 15 9" xfId="20513" xr:uid="{00000000-0005-0000-0000-0000884F0000}"/>
    <cellStyle name="Input 15 9 2" xfId="20514" xr:uid="{00000000-0005-0000-0000-0000894F0000}"/>
    <cellStyle name="Input 15 9 3" xfId="20515" xr:uid="{00000000-0005-0000-0000-00008A4F0000}"/>
    <cellStyle name="Input 15 9 4" xfId="20516" xr:uid="{00000000-0005-0000-0000-00008B4F0000}"/>
    <cellStyle name="Input 16" xfId="20517" xr:uid="{00000000-0005-0000-0000-00008C4F0000}"/>
    <cellStyle name="Input 16 2" xfId="20518" xr:uid="{00000000-0005-0000-0000-00008D4F0000}"/>
    <cellStyle name="Input 16 3" xfId="20519" xr:uid="{00000000-0005-0000-0000-00008E4F0000}"/>
    <cellStyle name="Input 17" xfId="20520" xr:uid="{00000000-0005-0000-0000-00008F4F0000}"/>
    <cellStyle name="Input 17 2" xfId="20521" xr:uid="{00000000-0005-0000-0000-0000904F0000}"/>
    <cellStyle name="Input 17 3" xfId="20522" xr:uid="{00000000-0005-0000-0000-0000914F0000}"/>
    <cellStyle name="Input 17 4" xfId="20523" xr:uid="{00000000-0005-0000-0000-0000924F0000}"/>
    <cellStyle name="Input 18" xfId="20524" xr:uid="{00000000-0005-0000-0000-0000934F0000}"/>
    <cellStyle name="Input 18 2" xfId="20525" xr:uid="{00000000-0005-0000-0000-0000944F0000}"/>
    <cellStyle name="Input 18 3" xfId="20526" xr:uid="{00000000-0005-0000-0000-0000954F0000}"/>
    <cellStyle name="Input 18 4" xfId="20527" xr:uid="{00000000-0005-0000-0000-0000964F0000}"/>
    <cellStyle name="Input 19" xfId="20528" xr:uid="{00000000-0005-0000-0000-0000974F0000}"/>
    <cellStyle name="Input 19 2" xfId="20529" xr:uid="{00000000-0005-0000-0000-0000984F0000}"/>
    <cellStyle name="Input 19 3" xfId="20530" xr:uid="{00000000-0005-0000-0000-0000994F0000}"/>
    <cellStyle name="Input 19 4" xfId="20531" xr:uid="{00000000-0005-0000-0000-00009A4F0000}"/>
    <cellStyle name="Input 2" xfId="20532" xr:uid="{00000000-0005-0000-0000-00009B4F0000}"/>
    <cellStyle name="Input 2 10" xfId="20533" xr:uid="{00000000-0005-0000-0000-00009C4F0000}"/>
    <cellStyle name="Input 2 10 2" xfId="20534" xr:uid="{00000000-0005-0000-0000-00009D4F0000}"/>
    <cellStyle name="Input 2 10 3" xfId="20535" xr:uid="{00000000-0005-0000-0000-00009E4F0000}"/>
    <cellStyle name="Input 2 10 4" xfId="20536" xr:uid="{00000000-0005-0000-0000-00009F4F0000}"/>
    <cellStyle name="Input 2 10 5" xfId="20537" xr:uid="{00000000-0005-0000-0000-0000A04F0000}"/>
    <cellStyle name="Input 2 11" xfId="20538" xr:uid="{00000000-0005-0000-0000-0000A14F0000}"/>
    <cellStyle name="Input 2 11 2" xfId="20539" xr:uid="{00000000-0005-0000-0000-0000A24F0000}"/>
    <cellStyle name="Input 2 11 3" xfId="20540" xr:uid="{00000000-0005-0000-0000-0000A34F0000}"/>
    <cellStyle name="Input 2 11 4" xfId="20541" xr:uid="{00000000-0005-0000-0000-0000A44F0000}"/>
    <cellStyle name="Input 2 11 5" xfId="20542" xr:uid="{00000000-0005-0000-0000-0000A54F0000}"/>
    <cellStyle name="Input 2 12" xfId="20543" xr:uid="{00000000-0005-0000-0000-0000A64F0000}"/>
    <cellStyle name="Input 2 12 2" xfId="20544" xr:uid="{00000000-0005-0000-0000-0000A74F0000}"/>
    <cellStyle name="Input 2 12 3" xfId="20545" xr:uid="{00000000-0005-0000-0000-0000A84F0000}"/>
    <cellStyle name="Input 2 12 4" xfId="20546" xr:uid="{00000000-0005-0000-0000-0000A94F0000}"/>
    <cellStyle name="Input 2 12 5" xfId="20547" xr:uid="{00000000-0005-0000-0000-0000AA4F0000}"/>
    <cellStyle name="Input 2 13" xfId="20548" xr:uid="{00000000-0005-0000-0000-0000AB4F0000}"/>
    <cellStyle name="Input 2 13 2" xfId="20549" xr:uid="{00000000-0005-0000-0000-0000AC4F0000}"/>
    <cellStyle name="Input 2 13 3" xfId="20550" xr:uid="{00000000-0005-0000-0000-0000AD4F0000}"/>
    <cellStyle name="Input 2 13 4" xfId="20551" xr:uid="{00000000-0005-0000-0000-0000AE4F0000}"/>
    <cellStyle name="Input 2 14" xfId="20552" xr:uid="{00000000-0005-0000-0000-0000AF4F0000}"/>
    <cellStyle name="Input 2 14 2" xfId="20553" xr:uid="{00000000-0005-0000-0000-0000B04F0000}"/>
    <cellStyle name="Input 2 14 3" xfId="20554" xr:uid="{00000000-0005-0000-0000-0000B14F0000}"/>
    <cellStyle name="Input 2 14 4" xfId="20555" xr:uid="{00000000-0005-0000-0000-0000B24F0000}"/>
    <cellStyle name="Input 2 15" xfId="20556" xr:uid="{00000000-0005-0000-0000-0000B34F0000}"/>
    <cellStyle name="Input 2 15 2" xfId="20557" xr:uid="{00000000-0005-0000-0000-0000B44F0000}"/>
    <cellStyle name="Input 2 15 3" xfId="20558" xr:uid="{00000000-0005-0000-0000-0000B54F0000}"/>
    <cellStyle name="Input 2 15 4" xfId="20559" xr:uid="{00000000-0005-0000-0000-0000B64F0000}"/>
    <cellStyle name="Input 2 16" xfId="20560" xr:uid="{00000000-0005-0000-0000-0000B74F0000}"/>
    <cellStyle name="Input 2 16 2" xfId="20561" xr:uid="{00000000-0005-0000-0000-0000B84F0000}"/>
    <cellStyle name="Input 2 16 3" xfId="20562" xr:uid="{00000000-0005-0000-0000-0000B94F0000}"/>
    <cellStyle name="Input 2 16 4" xfId="20563" xr:uid="{00000000-0005-0000-0000-0000BA4F0000}"/>
    <cellStyle name="Input 2 17" xfId="20564" xr:uid="{00000000-0005-0000-0000-0000BB4F0000}"/>
    <cellStyle name="Input 2 17 2" xfId="20565" xr:uid="{00000000-0005-0000-0000-0000BC4F0000}"/>
    <cellStyle name="Input 2 17 3" xfId="20566" xr:uid="{00000000-0005-0000-0000-0000BD4F0000}"/>
    <cellStyle name="Input 2 17 4" xfId="20567" xr:uid="{00000000-0005-0000-0000-0000BE4F0000}"/>
    <cellStyle name="Input 2 18" xfId="20568" xr:uid="{00000000-0005-0000-0000-0000BF4F0000}"/>
    <cellStyle name="Input 2 18 2" xfId="20569" xr:uid="{00000000-0005-0000-0000-0000C04F0000}"/>
    <cellStyle name="Input 2 18 3" xfId="20570" xr:uid="{00000000-0005-0000-0000-0000C14F0000}"/>
    <cellStyle name="Input 2 18 4" xfId="20571" xr:uid="{00000000-0005-0000-0000-0000C24F0000}"/>
    <cellStyle name="Input 2 19" xfId="20572" xr:uid="{00000000-0005-0000-0000-0000C34F0000}"/>
    <cellStyle name="Input 2 19 2" xfId="20573" xr:uid="{00000000-0005-0000-0000-0000C44F0000}"/>
    <cellStyle name="Input 2 19 3" xfId="20574" xr:uid="{00000000-0005-0000-0000-0000C54F0000}"/>
    <cellStyle name="Input 2 19 4" xfId="20575" xr:uid="{00000000-0005-0000-0000-0000C64F0000}"/>
    <cellStyle name="Input 2 2" xfId="20576" xr:uid="{00000000-0005-0000-0000-0000C74F0000}"/>
    <cellStyle name="Input 2 2 10" xfId="20577" xr:uid="{00000000-0005-0000-0000-0000C84F0000}"/>
    <cellStyle name="Input 2 2 10 2" xfId="20578" xr:uid="{00000000-0005-0000-0000-0000C94F0000}"/>
    <cellStyle name="Input 2 2 10 3" xfId="20579" xr:uid="{00000000-0005-0000-0000-0000CA4F0000}"/>
    <cellStyle name="Input 2 2 10 4" xfId="20580" xr:uid="{00000000-0005-0000-0000-0000CB4F0000}"/>
    <cellStyle name="Input 2 2 11" xfId="20581" xr:uid="{00000000-0005-0000-0000-0000CC4F0000}"/>
    <cellStyle name="Input 2 2 11 2" xfId="20582" xr:uid="{00000000-0005-0000-0000-0000CD4F0000}"/>
    <cellStyle name="Input 2 2 11 3" xfId="20583" xr:uid="{00000000-0005-0000-0000-0000CE4F0000}"/>
    <cellStyle name="Input 2 2 11 4" xfId="20584" xr:uid="{00000000-0005-0000-0000-0000CF4F0000}"/>
    <cellStyle name="Input 2 2 12" xfId="20585" xr:uid="{00000000-0005-0000-0000-0000D04F0000}"/>
    <cellStyle name="Input 2 2 12 2" xfId="20586" xr:uid="{00000000-0005-0000-0000-0000D14F0000}"/>
    <cellStyle name="Input 2 2 12 3" xfId="20587" xr:uid="{00000000-0005-0000-0000-0000D24F0000}"/>
    <cellStyle name="Input 2 2 12 4" xfId="20588" xr:uid="{00000000-0005-0000-0000-0000D34F0000}"/>
    <cellStyle name="Input 2 2 13" xfId="20589" xr:uid="{00000000-0005-0000-0000-0000D44F0000}"/>
    <cellStyle name="Input 2 2 13 2" xfId="20590" xr:uid="{00000000-0005-0000-0000-0000D54F0000}"/>
    <cellStyle name="Input 2 2 13 3" xfId="20591" xr:uid="{00000000-0005-0000-0000-0000D64F0000}"/>
    <cellStyle name="Input 2 2 13 4" xfId="20592" xr:uid="{00000000-0005-0000-0000-0000D74F0000}"/>
    <cellStyle name="Input 2 2 14" xfId="20593" xr:uid="{00000000-0005-0000-0000-0000D84F0000}"/>
    <cellStyle name="Input 2 2 14 2" xfId="20594" xr:uid="{00000000-0005-0000-0000-0000D94F0000}"/>
    <cellStyle name="Input 2 2 14 3" xfId="20595" xr:uid="{00000000-0005-0000-0000-0000DA4F0000}"/>
    <cellStyle name="Input 2 2 14 4" xfId="20596" xr:uid="{00000000-0005-0000-0000-0000DB4F0000}"/>
    <cellStyle name="Input 2 2 15" xfId="20597" xr:uid="{00000000-0005-0000-0000-0000DC4F0000}"/>
    <cellStyle name="Input 2 2 15 2" xfId="20598" xr:uid="{00000000-0005-0000-0000-0000DD4F0000}"/>
    <cellStyle name="Input 2 2 15 3" xfId="20599" xr:uid="{00000000-0005-0000-0000-0000DE4F0000}"/>
    <cellStyle name="Input 2 2 15 4" xfId="20600" xr:uid="{00000000-0005-0000-0000-0000DF4F0000}"/>
    <cellStyle name="Input 2 2 16" xfId="20601" xr:uid="{00000000-0005-0000-0000-0000E04F0000}"/>
    <cellStyle name="Input 2 2 16 2" xfId="20602" xr:uid="{00000000-0005-0000-0000-0000E14F0000}"/>
    <cellStyle name="Input 2 2 16 3" xfId="20603" xr:uid="{00000000-0005-0000-0000-0000E24F0000}"/>
    <cellStyle name="Input 2 2 16 4" xfId="20604" xr:uid="{00000000-0005-0000-0000-0000E34F0000}"/>
    <cellStyle name="Input 2 2 17" xfId="20605" xr:uid="{00000000-0005-0000-0000-0000E44F0000}"/>
    <cellStyle name="Input 2 2 17 2" xfId="20606" xr:uid="{00000000-0005-0000-0000-0000E54F0000}"/>
    <cellStyle name="Input 2 2 17 3" xfId="20607" xr:uid="{00000000-0005-0000-0000-0000E64F0000}"/>
    <cellStyle name="Input 2 2 17 4" xfId="20608" xr:uid="{00000000-0005-0000-0000-0000E74F0000}"/>
    <cellStyle name="Input 2 2 18" xfId="20609" xr:uid="{00000000-0005-0000-0000-0000E84F0000}"/>
    <cellStyle name="Input 2 2 18 2" xfId="20610" xr:uid="{00000000-0005-0000-0000-0000E94F0000}"/>
    <cellStyle name="Input 2 2 18 3" xfId="20611" xr:uid="{00000000-0005-0000-0000-0000EA4F0000}"/>
    <cellStyle name="Input 2 2 18 4" xfId="20612" xr:uid="{00000000-0005-0000-0000-0000EB4F0000}"/>
    <cellStyle name="Input 2 2 19" xfId="20613" xr:uid="{00000000-0005-0000-0000-0000EC4F0000}"/>
    <cellStyle name="Input 2 2 19 2" xfId="20614" xr:uid="{00000000-0005-0000-0000-0000ED4F0000}"/>
    <cellStyle name="Input 2 2 19 3" xfId="20615" xr:uid="{00000000-0005-0000-0000-0000EE4F0000}"/>
    <cellStyle name="Input 2 2 19 4" xfId="20616" xr:uid="{00000000-0005-0000-0000-0000EF4F0000}"/>
    <cellStyle name="Input 2 2 2" xfId="20617" xr:uid="{00000000-0005-0000-0000-0000F04F0000}"/>
    <cellStyle name="Input 2 2 2 2" xfId="20618" xr:uid="{00000000-0005-0000-0000-0000F14F0000}"/>
    <cellStyle name="Input 2 2 2 3" xfId="20619" xr:uid="{00000000-0005-0000-0000-0000F24F0000}"/>
    <cellStyle name="Input 2 2 2 4" xfId="20620" xr:uid="{00000000-0005-0000-0000-0000F34F0000}"/>
    <cellStyle name="Input 2 2 20" xfId="20621" xr:uid="{00000000-0005-0000-0000-0000F44F0000}"/>
    <cellStyle name="Input 2 2 20 2" xfId="20622" xr:uid="{00000000-0005-0000-0000-0000F54F0000}"/>
    <cellStyle name="Input 2 2 20 3" xfId="20623" xr:uid="{00000000-0005-0000-0000-0000F64F0000}"/>
    <cellStyle name="Input 2 2 20 4" xfId="20624" xr:uid="{00000000-0005-0000-0000-0000F74F0000}"/>
    <cellStyle name="Input 2 2 21" xfId="20625" xr:uid="{00000000-0005-0000-0000-0000F84F0000}"/>
    <cellStyle name="Input 2 2 22" xfId="20626" xr:uid="{00000000-0005-0000-0000-0000F94F0000}"/>
    <cellStyle name="Input 2 2 23" xfId="20627" xr:uid="{00000000-0005-0000-0000-0000FA4F0000}"/>
    <cellStyle name="Input 2 2 3" xfId="20628" xr:uid="{00000000-0005-0000-0000-0000FB4F0000}"/>
    <cellStyle name="Input 2 2 3 2" xfId="20629" xr:uid="{00000000-0005-0000-0000-0000FC4F0000}"/>
    <cellStyle name="Input 2 2 3 3" xfId="20630" xr:uid="{00000000-0005-0000-0000-0000FD4F0000}"/>
    <cellStyle name="Input 2 2 3 4" xfId="20631" xr:uid="{00000000-0005-0000-0000-0000FE4F0000}"/>
    <cellStyle name="Input 2 2 4" xfId="20632" xr:uid="{00000000-0005-0000-0000-0000FF4F0000}"/>
    <cellStyle name="Input 2 2 4 2" xfId="20633" xr:uid="{00000000-0005-0000-0000-000000500000}"/>
    <cellStyle name="Input 2 2 4 3" xfId="20634" xr:uid="{00000000-0005-0000-0000-000001500000}"/>
    <cellStyle name="Input 2 2 4 4" xfId="20635" xr:uid="{00000000-0005-0000-0000-000002500000}"/>
    <cellStyle name="Input 2 2 5" xfId="20636" xr:uid="{00000000-0005-0000-0000-000003500000}"/>
    <cellStyle name="Input 2 2 5 2" xfId="20637" xr:uid="{00000000-0005-0000-0000-000004500000}"/>
    <cellStyle name="Input 2 2 5 3" xfId="20638" xr:uid="{00000000-0005-0000-0000-000005500000}"/>
    <cellStyle name="Input 2 2 5 4" xfId="20639" xr:uid="{00000000-0005-0000-0000-000006500000}"/>
    <cellStyle name="Input 2 2 6" xfId="20640" xr:uid="{00000000-0005-0000-0000-000007500000}"/>
    <cellStyle name="Input 2 2 6 2" xfId="20641" xr:uid="{00000000-0005-0000-0000-000008500000}"/>
    <cellStyle name="Input 2 2 6 3" xfId="20642" xr:uid="{00000000-0005-0000-0000-000009500000}"/>
    <cellStyle name="Input 2 2 6 4" xfId="20643" xr:uid="{00000000-0005-0000-0000-00000A500000}"/>
    <cellStyle name="Input 2 2 7" xfId="20644" xr:uid="{00000000-0005-0000-0000-00000B500000}"/>
    <cellStyle name="Input 2 2 7 2" xfId="20645" xr:uid="{00000000-0005-0000-0000-00000C500000}"/>
    <cellStyle name="Input 2 2 7 3" xfId="20646" xr:uid="{00000000-0005-0000-0000-00000D500000}"/>
    <cellStyle name="Input 2 2 7 4" xfId="20647" xr:uid="{00000000-0005-0000-0000-00000E500000}"/>
    <cellStyle name="Input 2 2 8" xfId="20648" xr:uid="{00000000-0005-0000-0000-00000F500000}"/>
    <cellStyle name="Input 2 2 8 2" xfId="20649" xr:uid="{00000000-0005-0000-0000-000010500000}"/>
    <cellStyle name="Input 2 2 8 3" xfId="20650" xr:uid="{00000000-0005-0000-0000-000011500000}"/>
    <cellStyle name="Input 2 2 8 4" xfId="20651" xr:uid="{00000000-0005-0000-0000-000012500000}"/>
    <cellStyle name="Input 2 2 9" xfId="20652" xr:uid="{00000000-0005-0000-0000-000013500000}"/>
    <cellStyle name="Input 2 2 9 2" xfId="20653" xr:uid="{00000000-0005-0000-0000-000014500000}"/>
    <cellStyle name="Input 2 2 9 3" xfId="20654" xr:uid="{00000000-0005-0000-0000-000015500000}"/>
    <cellStyle name="Input 2 2 9 4" xfId="20655" xr:uid="{00000000-0005-0000-0000-000016500000}"/>
    <cellStyle name="Input 2 20" xfId="20656" xr:uid="{00000000-0005-0000-0000-000017500000}"/>
    <cellStyle name="Input 2 20 2" xfId="20657" xr:uid="{00000000-0005-0000-0000-000018500000}"/>
    <cellStyle name="Input 2 20 3" xfId="20658" xr:uid="{00000000-0005-0000-0000-000019500000}"/>
    <cellStyle name="Input 2 20 4" xfId="20659" xr:uid="{00000000-0005-0000-0000-00001A500000}"/>
    <cellStyle name="Input 2 21" xfId="20660" xr:uid="{00000000-0005-0000-0000-00001B500000}"/>
    <cellStyle name="Input 2 21 2" xfId="20661" xr:uid="{00000000-0005-0000-0000-00001C500000}"/>
    <cellStyle name="Input 2 21 3" xfId="20662" xr:uid="{00000000-0005-0000-0000-00001D500000}"/>
    <cellStyle name="Input 2 21 4" xfId="20663" xr:uid="{00000000-0005-0000-0000-00001E500000}"/>
    <cellStyle name="Input 2 22" xfId="20664" xr:uid="{00000000-0005-0000-0000-00001F500000}"/>
    <cellStyle name="Input 2 22 2" xfId="20665" xr:uid="{00000000-0005-0000-0000-000020500000}"/>
    <cellStyle name="Input 2 22 3" xfId="20666" xr:uid="{00000000-0005-0000-0000-000021500000}"/>
    <cellStyle name="Input 2 22 4" xfId="20667" xr:uid="{00000000-0005-0000-0000-000022500000}"/>
    <cellStyle name="Input 2 23" xfId="20668" xr:uid="{00000000-0005-0000-0000-000023500000}"/>
    <cellStyle name="Input 2 23 2" xfId="20669" xr:uid="{00000000-0005-0000-0000-000024500000}"/>
    <cellStyle name="Input 2 23 3" xfId="20670" xr:uid="{00000000-0005-0000-0000-000025500000}"/>
    <cellStyle name="Input 2 23 4" xfId="20671" xr:uid="{00000000-0005-0000-0000-000026500000}"/>
    <cellStyle name="Input 2 24" xfId="20672" xr:uid="{00000000-0005-0000-0000-000027500000}"/>
    <cellStyle name="Input 2 24 2" xfId="20673" xr:uid="{00000000-0005-0000-0000-000028500000}"/>
    <cellStyle name="Input 2 24 3" xfId="20674" xr:uid="{00000000-0005-0000-0000-000029500000}"/>
    <cellStyle name="Input 2 24 4" xfId="20675" xr:uid="{00000000-0005-0000-0000-00002A500000}"/>
    <cellStyle name="Input 2 25" xfId="20676" xr:uid="{00000000-0005-0000-0000-00002B500000}"/>
    <cellStyle name="Input 2 25 2" xfId="20677" xr:uid="{00000000-0005-0000-0000-00002C500000}"/>
    <cellStyle name="Input 2 25 3" xfId="20678" xr:uid="{00000000-0005-0000-0000-00002D500000}"/>
    <cellStyle name="Input 2 25 4" xfId="20679" xr:uid="{00000000-0005-0000-0000-00002E500000}"/>
    <cellStyle name="Input 2 26" xfId="20680" xr:uid="{00000000-0005-0000-0000-00002F500000}"/>
    <cellStyle name="Input 2 26 2" xfId="20681" xr:uid="{00000000-0005-0000-0000-000030500000}"/>
    <cellStyle name="Input 2 26 3" xfId="20682" xr:uid="{00000000-0005-0000-0000-000031500000}"/>
    <cellStyle name="Input 2 26 4" xfId="20683" xr:uid="{00000000-0005-0000-0000-000032500000}"/>
    <cellStyle name="Input 2 27" xfId="20684" xr:uid="{00000000-0005-0000-0000-000033500000}"/>
    <cellStyle name="Input 2 27 2" xfId="20685" xr:uid="{00000000-0005-0000-0000-000034500000}"/>
    <cellStyle name="Input 2 27 3" xfId="20686" xr:uid="{00000000-0005-0000-0000-000035500000}"/>
    <cellStyle name="Input 2 27 4" xfId="20687" xr:uid="{00000000-0005-0000-0000-000036500000}"/>
    <cellStyle name="Input 2 28" xfId="20688" xr:uid="{00000000-0005-0000-0000-000037500000}"/>
    <cellStyle name="Input 2 29" xfId="20689" xr:uid="{00000000-0005-0000-0000-000038500000}"/>
    <cellStyle name="Input 2 3" xfId="20690" xr:uid="{00000000-0005-0000-0000-000039500000}"/>
    <cellStyle name="Input 2 3 10" xfId="20691" xr:uid="{00000000-0005-0000-0000-00003A500000}"/>
    <cellStyle name="Input 2 3 10 2" xfId="20692" xr:uid="{00000000-0005-0000-0000-00003B500000}"/>
    <cellStyle name="Input 2 3 10 3" xfId="20693" xr:uid="{00000000-0005-0000-0000-00003C500000}"/>
    <cellStyle name="Input 2 3 10 4" xfId="20694" xr:uid="{00000000-0005-0000-0000-00003D500000}"/>
    <cellStyle name="Input 2 3 11" xfId="20695" xr:uid="{00000000-0005-0000-0000-00003E500000}"/>
    <cellStyle name="Input 2 3 11 2" xfId="20696" xr:uid="{00000000-0005-0000-0000-00003F500000}"/>
    <cellStyle name="Input 2 3 11 3" xfId="20697" xr:uid="{00000000-0005-0000-0000-000040500000}"/>
    <cellStyle name="Input 2 3 11 4" xfId="20698" xr:uid="{00000000-0005-0000-0000-000041500000}"/>
    <cellStyle name="Input 2 3 12" xfId="20699" xr:uid="{00000000-0005-0000-0000-000042500000}"/>
    <cellStyle name="Input 2 3 12 2" xfId="20700" xr:uid="{00000000-0005-0000-0000-000043500000}"/>
    <cellStyle name="Input 2 3 12 3" xfId="20701" xr:uid="{00000000-0005-0000-0000-000044500000}"/>
    <cellStyle name="Input 2 3 12 4" xfId="20702" xr:uid="{00000000-0005-0000-0000-000045500000}"/>
    <cellStyle name="Input 2 3 13" xfId="20703" xr:uid="{00000000-0005-0000-0000-000046500000}"/>
    <cellStyle name="Input 2 3 13 2" xfId="20704" xr:uid="{00000000-0005-0000-0000-000047500000}"/>
    <cellStyle name="Input 2 3 13 3" xfId="20705" xr:uid="{00000000-0005-0000-0000-000048500000}"/>
    <cellStyle name="Input 2 3 13 4" xfId="20706" xr:uid="{00000000-0005-0000-0000-000049500000}"/>
    <cellStyle name="Input 2 3 14" xfId="20707" xr:uid="{00000000-0005-0000-0000-00004A500000}"/>
    <cellStyle name="Input 2 3 14 2" xfId="20708" xr:uid="{00000000-0005-0000-0000-00004B500000}"/>
    <cellStyle name="Input 2 3 14 3" xfId="20709" xr:uid="{00000000-0005-0000-0000-00004C500000}"/>
    <cellStyle name="Input 2 3 14 4" xfId="20710" xr:uid="{00000000-0005-0000-0000-00004D500000}"/>
    <cellStyle name="Input 2 3 15" xfId="20711" xr:uid="{00000000-0005-0000-0000-00004E500000}"/>
    <cellStyle name="Input 2 3 15 2" xfId="20712" xr:uid="{00000000-0005-0000-0000-00004F500000}"/>
    <cellStyle name="Input 2 3 15 3" xfId="20713" xr:uid="{00000000-0005-0000-0000-000050500000}"/>
    <cellStyle name="Input 2 3 15 4" xfId="20714" xr:uid="{00000000-0005-0000-0000-000051500000}"/>
    <cellStyle name="Input 2 3 16" xfId="20715" xr:uid="{00000000-0005-0000-0000-000052500000}"/>
    <cellStyle name="Input 2 3 16 2" xfId="20716" xr:uid="{00000000-0005-0000-0000-000053500000}"/>
    <cellStyle name="Input 2 3 16 3" xfId="20717" xr:uid="{00000000-0005-0000-0000-000054500000}"/>
    <cellStyle name="Input 2 3 16 4" xfId="20718" xr:uid="{00000000-0005-0000-0000-000055500000}"/>
    <cellStyle name="Input 2 3 17" xfId="20719" xr:uid="{00000000-0005-0000-0000-000056500000}"/>
    <cellStyle name="Input 2 3 17 2" xfId="20720" xr:uid="{00000000-0005-0000-0000-000057500000}"/>
    <cellStyle name="Input 2 3 17 3" xfId="20721" xr:uid="{00000000-0005-0000-0000-000058500000}"/>
    <cellStyle name="Input 2 3 17 4" xfId="20722" xr:uid="{00000000-0005-0000-0000-000059500000}"/>
    <cellStyle name="Input 2 3 18" xfId="20723" xr:uid="{00000000-0005-0000-0000-00005A500000}"/>
    <cellStyle name="Input 2 3 18 2" xfId="20724" xr:uid="{00000000-0005-0000-0000-00005B500000}"/>
    <cellStyle name="Input 2 3 18 3" xfId="20725" xr:uid="{00000000-0005-0000-0000-00005C500000}"/>
    <cellStyle name="Input 2 3 18 4" xfId="20726" xr:uid="{00000000-0005-0000-0000-00005D500000}"/>
    <cellStyle name="Input 2 3 19" xfId="20727" xr:uid="{00000000-0005-0000-0000-00005E500000}"/>
    <cellStyle name="Input 2 3 19 2" xfId="20728" xr:uid="{00000000-0005-0000-0000-00005F500000}"/>
    <cellStyle name="Input 2 3 19 3" xfId="20729" xr:uid="{00000000-0005-0000-0000-000060500000}"/>
    <cellStyle name="Input 2 3 19 4" xfId="20730" xr:uid="{00000000-0005-0000-0000-000061500000}"/>
    <cellStyle name="Input 2 3 2" xfId="20731" xr:uid="{00000000-0005-0000-0000-000062500000}"/>
    <cellStyle name="Input 2 3 2 2" xfId="20732" xr:uid="{00000000-0005-0000-0000-000063500000}"/>
    <cellStyle name="Input 2 3 2 3" xfId="20733" xr:uid="{00000000-0005-0000-0000-000064500000}"/>
    <cellStyle name="Input 2 3 2 4" xfId="20734" xr:uid="{00000000-0005-0000-0000-000065500000}"/>
    <cellStyle name="Input 2 3 20" xfId="20735" xr:uid="{00000000-0005-0000-0000-000066500000}"/>
    <cellStyle name="Input 2 3 20 2" xfId="20736" xr:uid="{00000000-0005-0000-0000-000067500000}"/>
    <cellStyle name="Input 2 3 20 3" xfId="20737" xr:uid="{00000000-0005-0000-0000-000068500000}"/>
    <cellStyle name="Input 2 3 20 4" xfId="20738" xr:uid="{00000000-0005-0000-0000-000069500000}"/>
    <cellStyle name="Input 2 3 21" xfId="20739" xr:uid="{00000000-0005-0000-0000-00006A500000}"/>
    <cellStyle name="Input 2 3 22" xfId="20740" xr:uid="{00000000-0005-0000-0000-00006B500000}"/>
    <cellStyle name="Input 2 3 23" xfId="20741" xr:uid="{00000000-0005-0000-0000-00006C500000}"/>
    <cellStyle name="Input 2 3 3" xfId="20742" xr:uid="{00000000-0005-0000-0000-00006D500000}"/>
    <cellStyle name="Input 2 3 3 2" xfId="20743" xr:uid="{00000000-0005-0000-0000-00006E500000}"/>
    <cellStyle name="Input 2 3 3 3" xfId="20744" xr:uid="{00000000-0005-0000-0000-00006F500000}"/>
    <cellStyle name="Input 2 3 3 4" xfId="20745" xr:uid="{00000000-0005-0000-0000-000070500000}"/>
    <cellStyle name="Input 2 3 4" xfId="20746" xr:uid="{00000000-0005-0000-0000-000071500000}"/>
    <cellStyle name="Input 2 3 4 2" xfId="20747" xr:uid="{00000000-0005-0000-0000-000072500000}"/>
    <cellStyle name="Input 2 3 4 3" xfId="20748" xr:uid="{00000000-0005-0000-0000-000073500000}"/>
    <cellStyle name="Input 2 3 4 4" xfId="20749" xr:uid="{00000000-0005-0000-0000-000074500000}"/>
    <cellStyle name="Input 2 3 5" xfId="20750" xr:uid="{00000000-0005-0000-0000-000075500000}"/>
    <cellStyle name="Input 2 3 5 2" xfId="20751" xr:uid="{00000000-0005-0000-0000-000076500000}"/>
    <cellStyle name="Input 2 3 5 3" xfId="20752" xr:uid="{00000000-0005-0000-0000-000077500000}"/>
    <cellStyle name="Input 2 3 5 4" xfId="20753" xr:uid="{00000000-0005-0000-0000-000078500000}"/>
    <cellStyle name="Input 2 3 6" xfId="20754" xr:uid="{00000000-0005-0000-0000-000079500000}"/>
    <cellStyle name="Input 2 3 6 2" xfId="20755" xr:uid="{00000000-0005-0000-0000-00007A500000}"/>
    <cellStyle name="Input 2 3 6 3" xfId="20756" xr:uid="{00000000-0005-0000-0000-00007B500000}"/>
    <cellStyle name="Input 2 3 6 4" xfId="20757" xr:uid="{00000000-0005-0000-0000-00007C500000}"/>
    <cellStyle name="Input 2 3 7" xfId="20758" xr:uid="{00000000-0005-0000-0000-00007D500000}"/>
    <cellStyle name="Input 2 3 7 2" xfId="20759" xr:uid="{00000000-0005-0000-0000-00007E500000}"/>
    <cellStyle name="Input 2 3 7 3" xfId="20760" xr:uid="{00000000-0005-0000-0000-00007F500000}"/>
    <cellStyle name="Input 2 3 7 4" xfId="20761" xr:uid="{00000000-0005-0000-0000-000080500000}"/>
    <cellStyle name="Input 2 3 8" xfId="20762" xr:uid="{00000000-0005-0000-0000-000081500000}"/>
    <cellStyle name="Input 2 3 8 2" xfId="20763" xr:uid="{00000000-0005-0000-0000-000082500000}"/>
    <cellStyle name="Input 2 3 8 3" xfId="20764" xr:uid="{00000000-0005-0000-0000-000083500000}"/>
    <cellStyle name="Input 2 3 8 4" xfId="20765" xr:uid="{00000000-0005-0000-0000-000084500000}"/>
    <cellStyle name="Input 2 3 9" xfId="20766" xr:uid="{00000000-0005-0000-0000-000085500000}"/>
    <cellStyle name="Input 2 3 9 2" xfId="20767" xr:uid="{00000000-0005-0000-0000-000086500000}"/>
    <cellStyle name="Input 2 3 9 3" xfId="20768" xr:uid="{00000000-0005-0000-0000-000087500000}"/>
    <cellStyle name="Input 2 3 9 4" xfId="20769" xr:uid="{00000000-0005-0000-0000-000088500000}"/>
    <cellStyle name="Input 2 30" xfId="20770" xr:uid="{00000000-0005-0000-0000-000089500000}"/>
    <cellStyle name="Input 2 31" xfId="20771" xr:uid="{00000000-0005-0000-0000-00008A500000}"/>
    <cellStyle name="Input 2 32" xfId="20772" xr:uid="{00000000-0005-0000-0000-00008B500000}"/>
    <cellStyle name="Input 2 33" xfId="20773" xr:uid="{00000000-0005-0000-0000-00008C500000}"/>
    <cellStyle name="Input 2 34" xfId="20774" xr:uid="{00000000-0005-0000-0000-00008D500000}"/>
    <cellStyle name="Input 2 35" xfId="20775" xr:uid="{00000000-0005-0000-0000-00008E500000}"/>
    <cellStyle name="Input 2 36" xfId="20776" xr:uid="{00000000-0005-0000-0000-00008F500000}"/>
    <cellStyle name="Input 2 37" xfId="20777" xr:uid="{00000000-0005-0000-0000-000090500000}"/>
    <cellStyle name="Input 2 38" xfId="20778" xr:uid="{00000000-0005-0000-0000-000091500000}"/>
    <cellStyle name="Input 2 39" xfId="20779" xr:uid="{00000000-0005-0000-0000-000092500000}"/>
    <cellStyle name="Input 2 4" xfId="20780" xr:uid="{00000000-0005-0000-0000-000093500000}"/>
    <cellStyle name="Input 2 4 10" xfId="20781" xr:uid="{00000000-0005-0000-0000-000094500000}"/>
    <cellStyle name="Input 2 4 10 2" xfId="20782" xr:uid="{00000000-0005-0000-0000-000095500000}"/>
    <cellStyle name="Input 2 4 10 3" xfId="20783" xr:uid="{00000000-0005-0000-0000-000096500000}"/>
    <cellStyle name="Input 2 4 10 4" xfId="20784" xr:uid="{00000000-0005-0000-0000-000097500000}"/>
    <cellStyle name="Input 2 4 11" xfId="20785" xr:uid="{00000000-0005-0000-0000-000098500000}"/>
    <cellStyle name="Input 2 4 11 2" xfId="20786" xr:uid="{00000000-0005-0000-0000-000099500000}"/>
    <cellStyle name="Input 2 4 11 3" xfId="20787" xr:uid="{00000000-0005-0000-0000-00009A500000}"/>
    <cellStyle name="Input 2 4 11 4" xfId="20788" xr:uid="{00000000-0005-0000-0000-00009B500000}"/>
    <cellStyle name="Input 2 4 12" xfId="20789" xr:uid="{00000000-0005-0000-0000-00009C500000}"/>
    <cellStyle name="Input 2 4 12 2" xfId="20790" xr:uid="{00000000-0005-0000-0000-00009D500000}"/>
    <cellStyle name="Input 2 4 12 3" xfId="20791" xr:uid="{00000000-0005-0000-0000-00009E500000}"/>
    <cellStyle name="Input 2 4 12 4" xfId="20792" xr:uid="{00000000-0005-0000-0000-00009F500000}"/>
    <cellStyle name="Input 2 4 13" xfId="20793" xr:uid="{00000000-0005-0000-0000-0000A0500000}"/>
    <cellStyle name="Input 2 4 13 2" xfId="20794" xr:uid="{00000000-0005-0000-0000-0000A1500000}"/>
    <cellStyle name="Input 2 4 13 3" xfId="20795" xr:uid="{00000000-0005-0000-0000-0000A2500000}"/>
    <cellStyle name="Input 2 4 13 4" xfId="20796" xr:uid="{00000000-0005-0000-0000-0000A3500000}"/>
    <cellStyle name="Input 2 4 14" xfId="20797" xr:uid="{00000000-0005-0000-0000-0000A4500000}"/>
    <cellStyle name="Input 2 4 14 2" xfId="20798" xr:uid="{00000000-0005-0000-0000-0000A5500000}"/>
    <cellStyle name="Input 2 4 14 3" xfId="20799" xr:uid="{00000000-0005-0000-0000-0000A6500000}"/>
    <cellStyle name="Input 2 4 14 4" xfId="20800" xr:uid="{00000000-0005-0000-0000-0000A7500000}"/>
    <cellStyle name="Input 2 4 15" xfId="20801" xr:uid="{00000000-0005-0000-0000-0000A8500000}"/>
    <cellStyle name="Input 2 4 15 2" xfId="20802" xr:uid="{00000000-0005-0000-0000-0000A9500000}"/>
    <cellStyle name="Input 2 4 15 3" xfId="20803" xr:uid="{00000000-0005-0000-0000-0000AA500000}"/>
    <cellStyle name="Input 2 4 15 4" xfId="20804" xr:uid="{00000000-0005-0000-0000-0000AB500000}"/>
    <cellStyle name="Input 2 4 16" xfId="20805" xr:uid="{00000000-0005-0000-0000-0000AC500000}"/>
    <cellStyle name="Input 2 4 16 2" xfId="20806" xr:uid="{00000000-0005-0000-0000-0000AD500000}"/>
    <cellStyle name="Input 2 4 16 3" xfId="20807" xr:uid="{00000000-0005-0000-0000-0000AE500000}"/>
    <cellStyle name="Input 2 4 16 4" xfId="20808" xr:uid="{00000000-0005-0000-0000-0000AF500000}"/>
    <cellStyle name="Input 2 4 17" xfId="20809" xr:uid="{00000000-0005-0000-0000-0000B0500000}"/>
    <cellStyle name="Input 2 4 17 2" xfId="20810" xr:uid="{00000000-0005-0000-0000-0000B1500000}"/>
    <cellStyle name="Input 2 4 17 3" xfId="20811" xr:uid="{00000000-0005-0000-0000-0000B2500000}"/>
    <cellStyle name="Input 2 4 17 4" xfId="20812" xr:uid="{00000000-0005-0000-0000-0000B3500000}"/>
    <cellStyle name="Input 2 4 18" xfId="20813" xr:uid="{00000000-0005-0000-0000-0000B4500000}"/>
    <cellStyle name="Input 2 4 18 2" xfId="20814" xr:uid="{00000000-0005-0000-0000-0000B5500000}"/>
    <cellStyle name="Input 2 4 18 3" xfId="20815" xr:uid="{00000000-0005-0000-0000-0000B6500000}"/>
    <cellStyle name="Input 2 4 18 4" xfId="20816" xr:uid="{00000000-0005-0000-0000-0000B7500000}"/>
    <cellStyle name="Input 2 4 19" xfId="20817" xr:uid="{00000000-0005-0000-0000-0000B8500000}"/>
    <cellStyle name="Input 2 4 19 2" xfId="20818" xr:uid="{00000000-0005-0000-0000-0000B9500000}"/>
    <cellStyle name="Input 2 4 19 3" xfId="20819" xr:uid="{00000000-0005-0000-0000-0000BA500000}"/>
    <cellStyle name="Input 2 4 19 4" xfId="20820" xr:uid="{00000000-0005-0000-0000-0000BB500000}"/>
    <cellStyle name="Input 2 4 2" xfId="20821" xr:uid="{00000000-0005-0000-0000-0000BC500000}"/>
    <cellStyle name="Input 2 4 2 2" xfId="20822" xr:uid="{00000000-0005-0000-0000-0000BD500000}"/>
    <cellStyle name="Input 2 4 2 3" xfId="20823" xr:uid="{00000000-0005-0000-0000-0000BE500000}"/>
    <cellStyle name="Input 2 4 2 4" xfId="20824" xr:uid="{00000000-0005-0000-0000-0000BF500000}"/>
    <cellStyle name="Input 2 4 20" xfId="20825" xr:uid="{00000000-0005-0000-0000-0000C0500000}"/>
    <cellStyle name="Input 2 4 20 2" xfId="20826" xr:uid="{00000000-0005-0000-0000-0000C1500000}"/>
    <cellStyle name="Input 2 4 20 3" xfId="20827" xr:uid="{00000000-0005-0000-0000-0000C2500000}"/>
    <cellStyle name="Input 2 4 20 4" xfId="20828" xr:uid="{00000000-0005-0000-0000-0000C3500000}"/>
    <cellStyle name="Input 2 4 21" xfId="20829" xr:uid="{00000000-0005-0000-0000-0000C4500000}"/>
    <cellStyle name="Input 2 4 22" xfId="20830" xr:uid="{00000000-0005-0000-0000-0000C5500000}"/>
    <cellStyle name="Input 2 4 23" xfId="20831" xr:uid="{00000000-0005-0000-0000-0000C6500000}"/>
    <cellStyle name="Input 2 4 3" xfId="20832" xr:uid="{00000000-0005-0000-0000-0000C7500000}"/>
    <cellStyle name="Input 2 4 3 2" xfId="20833" xr:uid="{00000000-0005-0000-0000-0000C8500000}"/>
    <cellStyle name="Input 2 4 3 3" xfId="20834" xr:uid="{00000000-0005-0000-0000-0000C9500000}"/>
    <cellStyle name="Input 2 4 3 4" xfId="20835" xr:uid="{00000000-0005-0000-0000-0000CA500000}"/>
    <cellStyle name="Input 2 4 4" xfId="20836" xr:uid="{00000000-0005-0000-0000-0000CB500000}"/>
    <cellStyle name="Input 2 4 4 2" xfId="20837" xr:uid="{00000000-0005-0000-0000-0000CC500000}"/>
    <cellStyle name="Input 2 4 4 3" xfId="20838" xr:uid="{00000000-0005-0000-0000-0000CD500000}"/>
    <cellStyle name="Input 2 4 4 4" xfId="20839" xr:uid="{00000000-0005-0000-0000-0000CE500000}"/>
    <cellStyle name="Input 2 4 5" xfId="20840" xr:uid="{00000000-0005-0000-0000-0000CF500000}"/>
    <cellStyle name="Input 2 4 5 2" xfId="20841" xr:uid="{00000000-0005-0000-0000-0000D0500000}"/>
    <cellStyle name="Input 2 4 5 3" xfId="20842" xr:uid="{00000000-0005-0000-0000-0000D1500000}"/>
    <cellStyle name="Input 2 4 5 4" xfId="20843" xr:uid="{00000000-0005-0000-0000-0000D2500000}"/>
    <cellStyle name="Input 2 4 6" xfId="20844" xr:uid="{00000000-0005-0000-0000-0000D3500000}"/>
    <cellStyle name="Input 2 4 6 2" xfId="20845" xr:uid="{00000000-0005-0000-0000-0000D4500000}"/>
    <cellStyle name="Input 2 4 6 3" xfId="20846" xr:uid="{00000000-0005-0000-0000-0000D5500000}"/>
    <cellStyle name="Input 2 4 6 4" xfId="20847" xr:uid="{00000000-0005-0000-0000-0000D6500000}"/>
    <cellStyle name="Input 2 4 7" xfId="20848" xr:uid="{00000000-0005-0000-0000-0000D7500000}"/>
    <cellStyle name="Input 2 4 7 2" xfId="20849" xr:uid="{00000000-0005-0000-0000-0000D8500000}"/>
    <cellStyle name="Input 2 4 7 3" xfId="20850" xr:uid="{00000000-0005-0000-0000-0000D9500000}"/>
    <cellStyle name="Input 2 4 7 4" xfId="20851" xr:uid="{00000000-0005-0000-0000-0000DA500000}"/>
    <cellStyle name="Input 2 4 8" xfId="20852" xr:uid="{00000000-0005-0000-0000-0000DB500000}"/>
    <cellStyle name="Input 2 4 8 2" xfId="20853" xr:uid="{00000000-0005-0000-0000-0000DC500000}"/>
    <cellStyle name="Input 2 4 8 3" xfId="20854" xr:uid="{00000000-0005-0000-0000-0000DD500000}"/>
    <cellStyle name="Input 2 4 8 4" xfId="20855" xr:uid="{00000000-0005-0000-0000-0000DE500000}"/>
    <cellStyle name="Input 2 4 9" xfId="20856" xr:uid="{00000000-0005-0000-0000-0000DF500000}"/>
    <cellStyle name="Input 2 4 9 2" xfId="20857" xr:uid="{00000000-0005-0000-0000-0000E0500000}"/>
    <cellStyle name="Input 2 4 9 3" xfId="20858" xr:uid="{00000000-0005-0000-0000-0000E1500000}"/>
    <cellStyle name="Input 2 4 9 4" xfId="20859" xr:uid="{00000000-0005-0000-0000-0000E2500000}"/>
    <cellStyle name="Input 2 40" xfId="20860" xr:uid="{00000000-0005-0000-0000-0000E3500000}"/>
    <cellStyle name="Input 2 41" xfId="20861" xr:uid="{00000000-0005-0000-0000-0000E4500000}"/>
    <cellStyle name="Input 2 42" xfId="20862" xr:uid="{00000000-0005-0000-0000-0000E5500000}"/>
    <cellStyle name="Input 2 43" xfId="20863" xr:uid="{00000000-0005-0000-0000-0000E6500000}"/>
    <cellStyle name="Input 2 44" xfId="20864" xr:uid="{00000000-0005-0000-0000-0000E7500000}"/>
    <cellStyle name="Input 2 45" xfId="55601" xr:uid="{00000000-0005-0000-0000-0000E8500000}"/>
    <cellStyle name="Input 2 5" xfId="20865" xr:uid="{00000000-0005-0000-0000-0000E9500000}"/>
    <cellStyle name="Input 2 5 10" xfId="20866" xr:uid="{00000000-0005-0000-0000-0000EA500000}"/>
    <cellStyle name="Input 2 5 10 2" xfId="20867" xr:uid="{00000000-0005-0000-0000-0000EB500000}"/>
    <cellStyle name="Input 2 5 10 3" xfId="20868" xr:uid="{00000000-0005-0000-0000-0000EC500000}"/>
    <cellStyle name="Input 2 5 10 4" xfId="20869" xr:uid="{00000000-0005-0000-0000-0000ED500000}"/>
    <cellStyle name="Input 2 5 11" xfId="20870" xr:uid="{00000000-0005-0000-0000-0000EE500000}"/>
    <cellStyle name="Input 2 5 11 2" xfId="20871" xr:uid="{00000000-0005-0000-0000-0000EF500000}"/>
    <cellStyle name="Input 2 5 11 3" xfId="20872" xr:uid="{00000000-0005-0000-0000-0000F0500000}"/>
    <cellStyle name="Input 2 5 11 4" xfId="20873" xr:uid="{00000000-0005-0000-0000-0000F1500000}"/>
    <cellStyle name="Input 2 5 12" xfId="20874" xr:uid="{00000000-0005-0000-0000-0000F2500000}"/>
    <cellStyle name="Input 2 5 12 2" xfId="20875" xr:uid="{00000000-0005-0000-0000-0000F3500000}"/>
    <cellStyle name="Input 2 5 12 3" xfId="20876" xr:uid="{00000000-0005-0000-0000-0000F4500000}"/>
    <cellStyle name="Input 2 5 12 4" xfId="20877" xr:uid="{00000000-0005-0000-0000-0000F5500000}"/>
    <cellStyle name="Input 2 5 13" xfId="20878" xr:uid="{00000000-0005-0000-0000-0000F6500000}"/>
    <cellStyle name="Input 2 5 13 2" xfId="20879" xr:uid="{00000000-0005-0000-0000-0000F7500000}"/>
    <cellStyle name="Input 2 5 13 3" xfId="20880" xr:uid="{00000000-0005-0000-0000-0000F8500000}"/>
    <cellStyle name="Input 2 5 13 4" xfId="20881" xr:uid="{00000000-0005-0000-0000-0000F9500000}"/>
    <cellStyle name="Input 2 5 14" xfId="20882" xr:uid="{00000000-0005-0000-0000-0000FA500000}"/>
    <cellStyle name="Input 2 5 14 2" xfId="20883" xr:uid="{00000000-0005-0000-0000-0000FB500000}"/>
    <cellStyle name="Input 2 5 14 3" xfId="20884" xr:uid="{00000000-0005-0000-0000-0000FC500000}"/>
    <cellStyle name="Input 2 5 14 4" xfId="20885" xr:uid="{00000000-0005-0000-0000-0000FD500000}"/>
    <cellStyle name="Input 2 5 15" xfId="20886" xr:uid="{00000000-0005-0000-0000-0000FE500000}"/>
    <cellStyle name="Input 2 5 15 2" xfId="20887" xr:uid="{00000000-0005-0000-0000-0000FF500000}"/>
    <cellStyle name="Input 2 5 15 3" xfId="20888" xr:uid="{00000000-0005-0000-0000-000000510000}"/>
    <cellStyle name="Input 2 5 15 4" xfId="20889" xr:uid="{00000000-0005-0000-0000-000001510000}"/>
    <cellStyle name="Input 2 5 16" xfId="20890" xr:uid="{00000000-0005-0000-0000-000002510000}"/>
    <cellStyle name="Input 2 5 16 2" xfId="20891" xr:uid="{00000000-0005-0000-0000-000003510000}"/>
    <cellStyle name="Input 2 5 16 3" xfId="20892" xr:uid="{00000000-0005-0000-0000-000004510000}"/>
    <cellStyle name="Input 2 5 16 4" xfId="20893" xr:uid="{00000000-0005-0000-0000-000005510000}"/>
    <cellStyle name="Input 2 5 17" xfId="20894" xr:uid="{00000000-0005-0000-0000-000006510000}"/>
    <cellStyle name="Input 2 5 17 2" xfId="20895" xr:uid="{00000000-0005-0000-0000-000007510000}"/>
    <cellStyle name="Input 2 5 17 3" xfId="20896" xr:uid="{00000000-0005-0000-0000-000008510000}"/>
    <cellStyle name="Input 2 5 17 4" xfId="20897" xr:uid="{00000000-0005-0000-0000-000009510000}"/>
    <cellStyle name="Input 2 5 18" xfId="20898" xr:uid="{00000000-0005-0000-0000-00000A510000}"/>
    <cellStyle name="Input 2 5 18 2" xfId="20899" xr:uid="{00000000-0005-0000-0000-00000B510000}"/>
    <cellStyle name="Input 2 5 18 3" xfId="20900" xr:uid="{00000000-0005-0000-0000-00000C510000}"/>
    <cellStyle name="Input 2 5 18 4" xfId="20901" xr:uid="{00000000-0005-0000-0000-00000D510000}"/>
    <cellStyle name="Input 2 5 19" xfId="20902" xr:uid="{00000000-0005-0000-0000-00000E510000}"/>
    <cellStyle name="Input 2 5 19 2" xfId="20903" xr:uid="{00000000-0005-0000-0000-00000F510000}"/>
    <cellStyle name="Input 2 5 19 3" xfId="20904" xr:uid="{00000000-0005-0000-0000-000010510000}"/>
    <cellStyle name="Input 2 5 19 4" xfId="20905" xr:uid="{00000000-0005-0000-0000-000011510000}"/>
    <cellStyle name="Input 2 5 2" xfId="20906" xr:uid="{00000000-0005-0000-0000-000012510000}"/>
    <cellStyle name="Input 2 5 2 2" xfId="20907" xr:uid="{00000000-0005-0000-0000-000013510000}"/>
    <cellStyle name="Input 2 5 2 3" xfId="20908" xr:uid="{00000000-0005-0000-0000-000014510000}"/>
    <cellStyle name="Input 2 5 2 4" xfId="20909" xr:uid="{00000000-0005-0000-0000-000015510000}"/>
    <cellStyle name="Input 2 5 20" xfId="20910" xr:uid="{00000000-0005-0000-0000-000016510000}"/>
    <cellStyle name="Input 2 5 20 2" xfId="20911" xr:uid="{00000000-0005-0000-0000-000017510000}"/>
    <cellStyle name="Input 2 5 20 3" xfId="20912" xr:uid="{00000000-0005-0000-0000-000018510000}"/>
    <cellStyle name="Input 2 5 20 4" xfId="20913" xr:uid="{00000000-0005-0000-0000-000019510000}"/>
    <cellStyle name="Input 2 5 21" xfId="20914" xr:uid="{00000000-0005-0000-0000-00001A510000}"/>
    <cellStyle name="Input 2 5 22" xfId="20915" xr:uid="{00000000-0005-0000-0000-00001B510000}"/>
    <cellStyle name="Input 2 5 23" xfId="20916" xr:uid="{00000000-0005-0000-0000-00001C510000}"/>
    <cellStyle name="Input 2 5 3" xfId="20917" xr:uid="{00000000-0005-0000-0000-00001D510000}"/>
    <cellStyle name="Input 2 5 3 2" xfId="20918" xr:uid="{00000000-0005-0000-0000-00001E510000}"/>
    <cellStyle name="Input 2 5 3 3" xfId="20919" xr:uid="{00000000-0005-0000-0000-00001F510000}"/>
    <cellStyle name="Input 2 5 3 4" xfId="20920" xr:uid="{00000000-0005-0000-0000-000020510000}"/>
    <cellStyle name="Input 2 5 4" xfId="20921" xr:uid="{00000000-0005-0000-0000-000021510000}"/>
    <cellStyle name="Input 2 5 4 2" xfId="20922" xr:uid="{00000000-0005-0000-0000-000022510000}"/>
    <cellStyle name="Input 2 5 4 3" xfId="20923" xr:uid="{00000000-0005-0000-0000-000023510000}"/>
    <cellStyle name="Input 2 5 4 4" xfId="20924" xr:uid="{00000000-0005-0000-0000-000024510000}"/>
    <cellStyle name="Input 2 5 5" xfId="20925" xr:uid="{00000000-0005-0000-0000-000025510000}"/>
    <cellStyle name="Input 2 5 5 2" xfId="20926" xr:uid="{00000000-0005-0000-0000-000026510000}"/>
    <cellStyle name="Input 2 5 5 3" xfId="20927" xr:uid="{00000000-0005-0000-0000-000027510000}"/>
    <cellStyle name="Input 2 5 5 4" xfId="20928" xr:uid="{00000000-0005-0000-0000-000028510000}"/>
    <cellStyle name="Input 2 5 6" xfId="20929" xr:uid="{00000000-0005-0000-0000-000029510000}"/>
    <cellStyle name="Input 2 5 6 2" xfId="20930" xr:uid="{00000000-0005-0000-0000-00002A510000}"/>
    <cellStyle name="Input 2 5 6 3" xfId="20931" xr:uid="{00000000-0005-0000-0000-00002B510000}"/>
    <cellStyle name="Input 2 5 6 4" xfId="20932" xr:uid="{00000000-0005-0000-0000-00002C510000}"/>
    <cellStyle name="Input 2 5 7" xfId="20933" xr:uid="{00000000-0005-0000-0000-00002D510000}"/>
    <cellStyle name="Input 2 5 7 2" xfId="20934" xr:uid="{00000000-0005-0000-0000-00002E510000}"/>
    <cellStyle name="Input 2 5 7 3" xfId="20935" xr:uid="{00000000-0005-0000-0000-00002F510000}"/>
    <cellStyle name="Input 2 5 7 4" xfId="20936" xr:uid="{00000000-0005-0000-0000-000030510000}"/>
    <cellStyle name="Input 2 5 8" xfId="20937" xr:uid="{00000000-0005-0000-0000-000031510000}"/>
    <cellStyle name="Input 2 5 8 2" xfId="20938" xr:uid="{00000000-0005-0000-0000-000032510000}"/>
    <cellStyle name="Input 2 5 8 3" xfId="20939" xr:uid="{00000000-0005-0000-0000-000033510000}"/>
    <cellStyle name="Input 2 5 8 4" xfId="20940" xr:uid="{00000000-0005-0000-0000-000034510000}"/>
    <cellStyle name="Input 2 5 9" xfId="20941" xr:uid="{00000000-0005-0000-0000-000035510000}"/>
    <cellStyle name="Input 2 5 9 2" xfId="20942" xr:uid="{00000000-0005-0000-0000-000036510000}"/>
    <cellStyle name="Input 2 5 9 3" xfId="20943" xr:uid="{00000000-0005-0000-0000-000037510000}"/>
    <cellStyle name="Input 2 5 9 4" xfId="20944" xr:uid="{00000000-0005-0000-0000-000038510000}"/>
    <cellStyle name="Input 2 6" xfId="20945" xr:uid="{00000000-0005-0000-0000-000039510000}"/>
    <cellStyle name="Input 2 6 10" xfId="20946" xr:uid="{00000000-0005-0000-0000-00003A510000}"/>
    <cellStyle name="Input 2 6 10 2" xfId="20947" xr:uid="{00000000-0005-0000-0000-00003B510000}"/>
    <cellStyle name="Input 2 6 10 3" xfId="20948" xr:uid="{00000000-0005-0000-0000-00003C510000}"/>
    <cellStyle name="Input 2 6 10 4" xfId="20949" xr:uid="{00000000-0005-0000-0000-00003D510000}"/>
    <cellStyle name="Input 2 6 11" xfId="20950" xr:uid="{00000000-0005-0000-0000-00003E510000}"/>
    <cellStyle name="Input 2 6 11 2" xfId="20951" xr:uid="{00000000-0005-0000-0000-00003F510000}"/>
    <cellStyle name="Input 2 6 11 3" xfId="20952" xr:uid="{00000000-0005-0000-0000-000040510000}"/>
    <cellStyle name="Input 2 6 11 4" xfId="20953" xr:uid="{00000000-0005-0000-0000-000041510000}"/>
    <cellStyle name="Input 2 6 12" xfId="20954" xr:uid="{00000000-0005-0000-0000-000042510000}"/>
    <cellStyle name="Input 2 6 12 2" xfId="20955" xr:uid="{00000000-0005-0000-0000-000043510000}"/>
    <cellStyle name="Input 2 6 12 3" xfId="20956" xr:uid="{00000000-0005-0000-0000-000044510000}"/>
    <cellStyle name="Input 2 6 12 4" xfId="20957" xr:uid="{00000000-0005-0000-0000-000045510000}"/>
    <cellStyle name="Input 2 6 13" xfId="20958" xr:uid="{00000000-0005-0000-0000-000046510000}"/>
    <cellStyle name="Input 2 6 13 2" xfId="20959" xr:uid="{00000000-0005-0000-0000-000047510000}"/>
    <cellStyle name="Input 2 6 13 3" xfId="20960" xr:uid="{00000000-0005-0000-0000-000048510000}"/>
    <cellStyle name="Input 2 6 13 4" xfId="20961" xr:uid="{00000000-0005-0000-0000-000049510000}"/>
    <cellStyle name="Input 2 6 14" xfId="20962" xr:uid="{00000000-0005-0000-0000-00004A510000}"/>
    <cellStyle name="Input 2 6 14 2" xfId="20963" xr:uid="{00000000-0005-0000-0000-00004B510000}"/>
    <cellStyle name="Input 2 6 14 3" xfId="20964" xr:uid="{00000000-0005-0000-0000-00004C510000}"/>
    <cellStyle name="Input 2 6 14 4" xfId="20965" xr:uid="{00000000-0005-0000-0000-00004D510000}"/>
    <cellStyle name="Input 2 6 15" xfId="20966" xr:uid="{00000000-0005-0000-0000-00004E510000}"/>
    <cellStyle name="Input 2 6 15 2" xfId="20967" xr:uid="{00000000-0005-0000-0000-00004F510000}"/>
    <cellStyle name="Input 2 6 15 3" xfId="20968" xr:uid="{00000000-0005-0000-0000-000050510000}"/>
    <cellStyle name="Input 2 6 15 4" xfId="20969" xr:uid="{00000000-0005-0000-0000-000051510000}"/>
    <cellStyle name="Input 2 6 16" xfId="20970" xr:uid="{00000000-0005-0000-0000-000052510000}"/>
    <cellStyle name="Input 2 6 16 2" xfId="20971" xr:uid="{00000000-0005-0000-0000-000053510000}"/>
    <cellStyle name="Input 2 6 16 3" xfId="20972" xr:uid="{00000000-0005-0000-0000-000054510000}"/>
    <cellStyle name="Input 2 6 16 4" xfId="20973" xr:uid="{00000000-0005-0000-0000-000055510000}"/>
    <cellStyle name="Input 2 6 17" xfId="20974" xr:uid="{00000000-0005-0000-0000-000056510000}"/>
    <cellStyle name="Input 2 6 17 2" xfId="20975" xr:uid="{00000000-0005-0000-0000-000057510000}"/>
    <cellStyle name="Input 2 6 17 3" xfId="20976" xr:uid="{00000000-0005-0000-0000-000058510000}"/>
    <cellStyle name="Input 2 6 17 4" xfId="20977" xr:uid="{00000000-0005-0000-0000-000059510000}"/>
    <cellStyle name="Input 2 6 18" xfId="20978" xr:uid="{00000000-0005-0000-0000-00005A510000}"/>
    <cellStyle name="Input 2 6 18 2" xfId="20979" xr:uid="{00000000-0005-0000-0000-00005B510000}"/>
    <cellStyle name="Input 2 6 18 3" xfId="20980" xr:uid="{00000000-0005-0000-0000-00005C510000}"/>
    <cellStyle name="Input 2 6 18 4" xfId="20981" xr:uid="{00000000-0005-0000-0000-00005D510000}"/>
    <cellStyle name="Input 2 6 19" xfId="20982" xr:uid="{00000000-0005-0000-0000-00005E510000}"/>
    <cellStyle name="Input 2 6 19 2" xfId="20983" xr:uid="{00000000-0005-0000-0000-00005F510000}"/>
    <cellStyle name="Input 2 6 19 3" xfId="20984" xr:uid="{00000000-0005-0000-0000-000060510000}"/>
    <cellStyle name="Input 2 6 19 4" xfId="20985" xr:uid="{00000000-0005-0000-0000-000061510000}"/>
    <cellStyle name="Input 2 6 2" xfId="20986" xr:uid="{00000000-0005-0000-0000-000062510000}"/>
    <cellStyle name="Input 2 6 2 2" xfId="20987" xr:uid="{00000000-0005-0000-0000-000063510000}"/>
    <cellStyle name="Input 2 6 2 3" xfId="20988" xr:uid="{00000000-0005-0000-0000-000064510000}"/>
    <cellStyle name="Input 2 6 2 4" xfId="20989" xr:uid="{00000000-0005-0000-0000-000065510000}"/>
    <cellStyle name="Input 2 6 20" xfId="20990" xr:uid="{00000000-0005-0000-0000-000066510000}"/>
    <cellStyle name="Input 2 6 20 2" xfId="20991" xr:uid="{00000000-0005-0000-0000-000067510000}"/>
    <cellStyle name="Input 2 6 20 3" xfId="20992" xr:uid="{00000000-0005-0000-0000-000068510000}"/>
    <cellStyle name="Input 2 6 20 4" xfId="20993" xr:uid="{00000000-0005-0000-0000-000069510000}"/>
    <cellStyle name="Input 2 6 21" xfId="20994" xr:uid="{00000000-0005-0000-0000-00006A510000}"/>
    <cellStyle name="Input 2 6 22" xfId="20995" xr:uid="{00000000-0005-0000-0000-00006B510000}"/>
    <cellStyle name="Input 2 6 23" xfId="20996" xr:uid="{00000000-0005-0000-0000-00006C510000}"/>
    <cellStyle name="Input 2 6 3" xfId="20997" xr:uid="{00000000-0005-0000-0000-00006D510000}"/>
    <cellStyle name="Input 2 6 3 2" xfId="20998" xr:uid="{00000000-0005-0000-0000-00006E510000}"/>
    <cellStyle name="Input 2 6 3 3" xfId="20999" xr:uid="{00000000-0005-0000-0000-00006F510000}"/>
    <cellStyle name="Input 2 6 3 4" xfId="21000" xr:uid="{00000000-0005-0000-0000-000070510000}"/>
    <cellStyle name="Input 2 6 4" xfId="21001" xr:uid="{00000000-0005-0000-0000-000071510000}"/>
    <cellStyle name="Input 2 6 4 2" xfId="21002" xr:uid="{00000000-0005-0000-0000-000072510000}"/>
    <cellStyle name="Input 2 6 4 3" xfId="21003" xr:uid="{00000000-0005-0000-0000-000073510000}"/>
    <cellStyle name="Input 2 6 4 4" xfId="21004" xr:uid="{00000000-0005-0000-0000-000074510000}"/>
    <cellStyle name="Input 2 6 5" xfId="21005" xr:uid="{00000000-0005-0000-0000-000075510000}"/>
    <cellStyle name="Input 2 6 5 2" xfId="21006" xr:uid="{00000000-0005-0000-0000-000076510000}"/>
    <cellStyle name="Input 2 6 5 3" xfId="21007" xr:uid="{00000000-0005-0000-0000-000077510000}"/>
    <cellStyle name="Input 2 6 5 4" xfId="21008" xr:uid="{00000000-0005-0000-0000-000078510000}"/>
    <cellStyle name="Input 2 6 6" xfId="21009" xr:uid="{00000000-0005-0000-0000-000079510000}"/>
    <cellStyle name="Input 2 6 6 2" xfId="21010" xr:uid="{00000000-0005-0000-0000-00007A510000}"/>
    <cellStyle name="Input 2 6 6 3" xfId="21011" xr:uid="{00000000-0005-0000-0000-00007B510000}"/>
    <cellStyle name="Input 2 6 6 4" xfId="21012" xr:uid="{00000000-0005-0000-0000-00007C510000}"/>
    <cellStyle name="Input 2 6 7" xfId="21013" xr:uid="{00000000-0005-0000-0000-00007D510000}"/>
    <cellStyle name="Input 2 6 7 2" xfId="21014" xr:uid="{00000000-0005-0000-0000-00007E510000}"/>
    <cellStyle name="Input 2 6 7 3" xfId="21015" xr:uid="{00000000-0005-0000-0000-00007F510000}"/>
    <cellStyle name="Input 2 6 7 4" xfId="21016" xr:uid="{00000000-0005-0000-0000-000080510000}"/>
    <cellStyle name="Input 2 6 8" xfId="21017" xr:uid="{00000000-0005-0000-0000-000081510000}"/>
    <cellStyle name="Input 2 6 8 2" xfId="21018" xr:uid="{00000000-0005-0000-0000-000082510000}"/>
    <cellStyle name="Input 2 6 8 3" xfId="21019" xr:uid="{00000000-0005-0000-0000-000083510000}"/>
    <cellStyle name="Input 2 6 8 4" xfId="21020" xr:uid="{00000000-0005-0000-0000-000084510000}"/>
    <cellStyle name="Input 2 6 9" xfId="21021" xr:uid="{00000000-0005-0000-0000-000085510000}"/>
    <cellStyle name="Input 2 6 9 2" xfId="21022" xr:uid="{00000000-0005-0000-0000-000086510000}"/>
    <cellStyle name="Input 2 6 9 3" xfId="21023" xr:uid="{00000000-0005-0000-0000-000087510000}"/>
    <cellStyle name="Input 2 6 9 4" xfId="21024" xr:uid="{00000000-0005-0000-0000-000088510000}"/>
    <cellStyle name="Input 2 7" xfId="21025" xr:uid="{00000000-0005-0000-0000-000089510000}"/>
    <cellStyle name="Input 2 7 10" xfId="21026" xr:uid="{00000000-0005-0000-0000-00008A510000}"/>
    <cellStyle name="Input 2 7 10 2" xfId="21027" xr:uid="{00000000-0005-0000-0000-00008B510000}"/>
    <cellStyle name="Input 2 7 10 3" xfId="21028" xr:uid="{00000000-0005-0000-0000-00008C510000}"/>
    <cellStyle name="Input 2 7 10 4" xfId="21029" xr:uid="{00000000-0005-0000-0000-00008D510000}"/>
    <cellStyle name="Input 2 7 11" xfId="21030" xr:uid="{00000000-0005-0000-0000-00008E510000}"/>
    <cellStyle name="Input 2 7 11 2" xfId="21031" xr:uid="{00000000-0005-0000-0000-00008F510000}"/>
    <cellStyle name="Input 2 7 11 3" xfId="21032" xr:uid="{00000000-0005-0000-0000-000090510000}"/>
    <cellStyle name="Input 2 7 11 4" xfId="21033" xr:uid="{00000000-0005-0000-0000-000091510000}"/>
    <cellStyle name="Input 2 7 12" xfId="21034" xr:uid="{00000000-0005-0000-0000-000092510000}"/>
    <cellStyle name="Input 2 7 12 2" xfId="21035" xr:uid="{00000000-0005-0000-0000-000093510000}"/>
    <cellStyle name="Input 2 7 12 3" xfId="21036" xr:uid="{00000000-0005-0000-0000-000094510000}"/>
    <cellStyle name="Input 2 7 12 4" xfId="21037" xr:uid="{00000000-0005-0000-0000-000095510000}"/>
    <cellStyle name="Input 2 7 13" xfId="21038" xr:uid="{00000000-0005-0000-0000-000096510000}"/>
    <cellStyle name="Input 2 7 13 2" xfId="21039" xr:uid="{00000000-0005-0000-0000-000097510000}"/>
    <cellStyle name="Input 2 7 13 3" xfId="21040" xr:uid="{00000000-0005-0000-0000-000098510000}"/>
    <cellStyle name="Input 2 7 13 4" xfId="21041" xr:uid="{00000000-0005-0000-0000-000099510000}"/>
    <cellStyle name="Input 2 7 14" xfId="21042" xr:uid="{00000000-0005-0000-0000-00009A510000}"/>
    <cellStyle name="Input 2 7 14 2" xfId="21043" xr:uid="{00000000-0005-0000-0000-00009B510000}"/>
    <cellStyle name="Input 2 7 14 3" xfId="21044" xr:uid="{00000000-0005-0000-0000-00009C510000}"/>
    <cellStyle name="Input 2 7 14 4" xfId="21045" xr:uid="{00000000-0005-0000-0000-00009D510000}"/>
    <cellStyle name="Input 2 7 15" xfId="21046" xr:uid="{00000000-0005-0000-0000-00009E510000}"/>
    <cellStyle name="Input 2 7 15 2" xfId="21047" xr:uid="{00000000-0005-0000-0000-00009F510000}"/>
    <cellStyle name="Input 2 7 15 3" xfId="21048" xr:uid="{00000000-0005-0000-0000-0000A0510000}"/>
    <cellStyle name="Input 2 7 15 4" xfId="21049" xr:uid="{00000000-0005-0000-0000-0000A1510000}"/>
    <cellStyle name="Input 2 7 16" xfId="21050" xr:uid="{00000000-0005-0000-0000-0000A2510000}"/>
    <cellStyle name="Input 2 7 16 2" xfId="21051" xr:uid="{00000000-0005-0000-0000-0000A3510000}"/>
    <cellStyle name="Input 2 7 16 3" xfId="21052" xr:uid="{00000000-0005-0000-0000-0000A4510000}"/>
    <cellStyle name="Input 2 7 16 4" xfId="21053" xr:uid="{00000000-0005-0000-0000-0000A5510000}"/>
    <cellStyle name="Input 2 7 17" xfId="21054" xr:uid="{00000000-0005-0000-0000-0000A6510000}"/>
    <cellStyle name="Input 2 7 17 2" xfId="21055" xr:uid="{00000000-0005-0000-0000-0000A7510000}"/>
    <cellStyle name="Input 2 7 17 3" xfId="21056" xr:uid="{00000000-0005-0000-0000-0000A8510000}"/>
    <cellStyle name="Input 2 7 17 4" xfId="21057" xr:uid="{00000000-0005-0000-0000-0000A9510000}"/>
    <cellStyle name="Input 2 7 18" xfId="21058" xr:uid="{00000000-0005-0000-0000-0000AA510000}"/>
    <cellStyle name="Input 2 7 18 2" xfId="21059" xr:uid="{00000000-0005-0000-0000-0000AB510000}"/>
    <cellStyle name="Input 2 7 18 3" xfId="21060" xr:uid="{00000000-0005-0000-0000-0000AC510000}"/>
    <cellStyle name="Input 2 7 18 4" xfId="21061" xr:uid="{00000000-0005-0000-0000-0000AD510000}"/>
    <cellStyle name="Input 2 7 19" xfId="21062" xr:uid="{00000000-0005-0000-0000-0000AE510000}"/>
    <cellStyle name="Input 2 7 19 2" xfId="21063" xr:uid="{00000000-0005-0000-0000-0000AF510000}"/>
    <cellStyle name="Input 2 7 19 3" xfId="21064" xr:uid="{00000000-0005-0000-0000-0000B0510000}"/>
    <cellStyle name="Input 2 7 19 4" xfId="21065" xr:uid="{00000000-0005-0000-0000-0000B1510000}"/>
    <cellStyle name="Input 2 7 2" xfId="21066" xr:uid="{00000000-0005-0000-0000-0000B2510000}"/>
    <cellStyle name="Input 2 7 2 2" xfId="21067" xr:uid="{00000000-0005-0000-0000-0000B3510000}"/>
    <cellStyle name="Input 2 7 2 3" xfId="21068" xr:uid="{00000000-0005-0000-0000-0000B4510000}"/>
    <cellStyle name="Input 2 7 2 4" xfId="21069" xr:uid="{00000000-0005-0000-0000-0000B5510000}"/>
    <cellStyle name="Input 2 7 20" xfId="21070" xr:uid="{00000000-0005-0000-0000-0000B6510000}"/>
    <cellStyle name="Input 2 7 20 2" xfId="21071" xr:uid="{00000000-0005-0000-0000-0000B7510000}"/>
    <cellStyle name="Input 2 7 20 3" xfId="21072" xr:uid="{00000000-0005-0000-0000-0000B8510000}"/>
    <cellStyle name="Input 2 7 20 4" xfId="21073" xr:uid="{00000000-0005-0000-0000-0000B9510000}"/>
    <cellStyle name="Input 2 7 21" xfId="21074" xr:uid="{00000000-0005-0000-0000-0000BA510000}"/>
    <cellStyle name="Input 2 7 22" xfId="21075" xr:uid="{00000000-0005-0000-0000-0000BB510000}"/>
    <cellStyle name="Input 2 7 23" xfId="21076" xr:uid="{00000000-0005-0000-0000-0000BC510000}"/>
    <cellStyle name="Input 2 7 3" xfId="21077" xr:uid="{00000000-0005-0000-0000-0000BD510000}"/>
    <cellStyle name="Input 2 7 3 2" xfId="21078" xr:uid="{00000000-0005-0000-0000-0000BE510000}"/>
    <cellStyle name="Input 2 7 3 3" xfId="21079" xr:uid="{00000000-0005-0000-0000-0000BF510000}"/>
    <cellStyle name="Input 2 7 3 4" xfId="21080" xr:uid="{00000000-0005-0000-0000-0000C0510000}"/>
    <cellStyle name="Input 2 7 4" xfId="21081" xr:uid="{00000000-0005-0000-0000-0000C1510000}"/>
    <cellStyle name="Input 2 7 4 2" xfId="21082" xr:uid="{00000000-0005-0000-0000-0000C2510000}"/>
    <cellStyle name="Input 2 7 4 3" xfId="21083" xr:uid="{00000000-0005-0000-0000-0000C3510000}"/>
    <cellStyle name="Input 2 7 4 4" xfId="21084" xr:uid="{00000000-0005-0000-0000-0000C4510000}"/>
    <cellStyle name="Input 2 7 5" xfId="21085" xr:uid="{00000000-0005-0000-0000-0000C5510000}"/>
    <cellStyle name="Input 2 7 5 2" xfId="21086" xr:uid="{00000000-0005-0000-0000-0000C6510000}"/>
    <cellStyle name="Input 2 7 5 3" xfId="21087" xr:uid="{00000000-0005-0000-0000-0000C7510000}"/>
    <cellStyle name="Input 2 7 5 4" xfId="21088" xr:uid="{00000000-0005-0000-0000-0000C8510000}"/>
    <cellStyle name="Input 2 7 6" xfId="21089" xr:uid="{00000000-0005-0000-0000-0000C9510000}"/>
    <cellStyle name="Input 2 7 6 2" xfId="21090" xr:uid="{00000000-0005-0000-0000-0000CA510000}"/>
    <cellStyle name="Input 2 7 6 3" xfId="21091" xr:uid="{00000000-0005-0000-0000-0000CB510000}"/>
    <cellStyle name="Input 2 7 6 4" xfId="21092" xr:uid="{00000000-0005-0000-0000-0000CC510000}"/>
    <cellStyle name="Input 2 7 7" xfId="21093" xr:uid="{00000000-0005-0000-0000-0000CD510000}"/>
    <cellStyle name="Input 2 7 7 2" xfId="21094" xr:uid="{00000000-0005-0000-0000-0000CE510000}"/>
    <cellStyle name="Input 2 7 7 3" xfId="21095" xr:uid="{00000000-0005-0000-0000-0000CF510000}"/>
    <cellStyle name="Input 2 7 7 4" xfId="21096" xr:uid="{00000000-0005-0000-0000-0000D0510000}"/>
    <cellStyle name="Input 2 7 8" xfId="21097" xr:uid="{00000000-0005-0000-0000-0000D1510000}"/>
    <cellStyle name="Input 2 7 8 2" xfId="21098" xr:uid="{00000000-0005-0000-0000-0000D2510000}"/>
    <cellStyle name="Input 2 7 8 3" xfId="21099" xr:uid="{00000000-0005-0000-0000-0000D3510000}"/>
    <cellStyle name="Input 2 7 8 4" xfId="21100" xr:uid="{00000000-0005-0000-0000-0000D4510000}"/>
    <cellStyle name="Input 2 7 9" xfId="21101" xr:uid="{00000000-0005-0000-0000-0000D5510000}"/>
    <cellStyle name="Input 2 7 9 2" xfId="21102" xr:uid="{00000000-0005-0000-0000-0000D6510000}"/>
    <cellStyle name="Input 2 7 9 3" xfId="21103" xr:uid="{00000000-0005-0000-0000-0000D7510000}"/>
    <cellStyle name="Input 2 7 9 4" xfId="21104" xr:uid="{00000000-0005-0000-0000-0000D8510000}"/>
    <cellStyle name="Input 2 8" xfId="21105" xr:uid="{00000000-0005-0000-0000-0000D9510000}"/>
    <cellStyle name="Input 2 8 10" xfId="21106" xr:uid="{00000000-0005-0000-0000-0000DA510000}"/>
    <cellStyle name="Input 2 8 10 2" xfId="21107" xr:uid="{00000000-0005-0000-0000-0000DB510000}"/>
    <cellStyle name="Input 2 8 10 3" xfId="21108" xr:uid="{00000000-0005-0000-0000-0000DC510000}"/>
    <cellStyle name="Input 2 8 10 4" xfId="21109" xr:uid="{00000000-0005-0000-0000-0000DD510000}"/>
    <cellStyle name="Input 2 8 11" xfId="21110" xr:uid="{00000000-0005-0000-0000-0000DE510000}"/>
    <cellStyle name="Input 2 8 11 2" xfId="21111" xr:uid="{00000000-0005-0000-0000-0000DF510000}"/>
    <cellStyle name="Input 2 8 11 3" xfId="21112" xr:uid="{00000000-0005-0000-0000-0000E0510000}"/>
    <cellStyle name="Input 2 8 11 4" xfId="21113" xr:uid="{00000000-0005-0000-0000-0000E1510000}"/>
    <cellStyle name="Input 2 8 12" xfId="21114" xr:uid="{00000000-0005-0000-0000-0000E2510000}"/>
    <cellStyle name="Input 2 8 12 2" xfId="21115" xr:uid="{00000000-0005-0000-0000-0000E3510000}"/>
    <cellStyle name="Input 2 8 12 3" xfId="21116" xr:uid="{00000000-0005-0000-0000-0000E4510000}"/>
    <cellStyle name="Input 2 8 12 4" xfId="21117" xr:uid="{00000000-0005-0000-0000-0000E5510000}"/>
    <cellStyle name="Input 2 8 13" xfId="21118" xr:uid="{00000000-0005-0000-0000-0000E6510000}"/>
    <cellStyle name="Input 2 8 13 2" xfId="21119" xr:uid="{00000000-0005-0000-0000-0000E7510000}"/>
    <cellStyle name="Input 2 8 13 3" xfId="21120" xr:uid="{00000000-0005-0000-0000-0000E8510000}"/>
    <cellStyle name="Input 2 8 13 4" xfId="21121" xr:uid="{00000000-0005-0000-0000-0000E9510000}"/>
    <cellStyle name="Input 2 8 14" xfId="21122" xr:uid="{00000000-0005-0000-0000-0000EA510000}"/>
    <cellStyle name="Input 2 8 14 2" xfId="21123" xr:uid="{00000000-0005-0000-0000-0000EB510000}"/>
    <cellStyle name="Input 2 8 14 3" xfId="21124" xr:uid="{00000000-0005-0000-0000-0000EC510000}"/>
    <cellStyle name="Input 2 8 14 4" xfId="21125" xr:uid="{00000000-0005-0000-0000-0000ED510000}"/>
    <cellStyle name="Input 2 8 15" xfId="21126" xr:uid="{00000000-0005-0000-0000-0000EE510000}"/>
    <cellStyle name="Input 2 8 15 2" xfId="21127" xr:uid="{00000000-0005-0000-0000-0000EF510000}"/>
    <cellStyle name="Input 2 8 15 3" xfId="21128" xr:uid="{00000000-0005-0000-0000-0000F0510000}"/>
    <cellStyle name="Input 2 8 15 4" xfId="21129" xr:uid="{00000000-0005-0000-0000-0000F1510000}"/>
    <cellStyle name="Input 2 8 16" xfId="21130" xr:uid="{00000000-0005-0000-0000-0000F2510000}"/>
    <cellStyle name="Input 2 8 16 2" xfId="21131" xr:uid="{00000000-0005-0000-0000-0000F3510000}"/>
    <cellStyle name="Input 2 8 16 3" xfId="21132" xr:uid="{00000000-0005-0000-0000-0000F4510000}"/>
    <cellStyle name="Input 2 8 16 4" xfId="21133" xr:uid="{00000000-0005-0000-0000-0000F5510000}"/>
    <cellStyle name="Input 2 8 17" xfId="21134" xr:uid="{00000000-0005-0000-0000-0000F6510000}"/>
    <cellStyle name="Input 2 8 17 2" xfId="21135" xr:uid="{00000000-0005-0000-0000-0000F7510000}"/>
    <cellStyle name="Input 2 8 17 3" xfId="21136" xr:uid="{00000000-0005-0000-0000-0000F8510000}"/>
    <cellStyle name="Input 2 8 17 4" xfId="21137" xr:uid="{00000000-0005-0000-0000-0000F9510000}"/>
    <cellStyle name="Input 2 8 18" xfId="21138" xr:uid="{00000000-0005-0000-0000-0000FA510000}"/>
    <cellStyle name="Input 2 8 18 2" xfId="21139" xr:uid="{00000000-0005-0000-0000-0000FB510000}"/>
    <cellStyle name="Input 2 8 18 3" xfId="21140" xr:uid="{00000000-0005-0000-0000-0000FC510000}"/>
    <cellStyle name="Input 2 8 18 4" xfId="21141" xr:uid="{00000000-0005-0000-0000-0000FD510000}"/>
    <cellStyle name="Input 2 8 19" xfId="21142" xr:uid="{00000000-0005-0000-0000-0000FE510000}"/>
    <cellStyle name="Input 2 8 19 2" xfId="21143" xr:uid="{00000000-0005-0000-0000-0000FF510000}"/>
    <cellStyle name="Input 2 8 19 3" xfId="21144" xr:uid="{00000000-0005-0000-0000-000000520000}"/>
    <cellStyle name="Input 2 8 19 4" xfId="21145" xr:uid="{00000000-0005-0000-0000-000001520000}"/>
    <cellStyle name="Input 2 8 2" xfId="21146" xr:uid="{00000000-0005-0000-0000-000002520000}"/>
    <cellStyle name="Input 2 8 2 2" xfId="21147" xr:uid="{00000000-0005-0000-0000-000003520000}"/>
    <cellStyle name="Input 2 8 2 3" xfId="21148" xr:uid="{00000000-0005-0000-0000-000004520000}"/>
    <cellStyle name="Input 2 8 2 4" xfId="21149" xr:uid="{00000000-0005-0000-0000-000005520000}"/>
    <cellStyle name="Input 2 8 20" xfId="21150" xr:uid="{00000000-0005-0000-0000-000006520000}"/>
    <cellStyle name="Input 2 8 20 2" xfId="21151" xr:uid="{00000000-0005-0000-0000-000007520000}"/>
    <cellStyle name="Input 2 8 20 3" xfId="21152" xr:uid="{00000000-0005-0000-0000-000008520000}"/>
    <cellStyle name="Input 2 8 20 4" xfId="21153" xr:uid="{00000000-0005-0000-0000-000009520000}"/>
    <cellStyle name="Input 2 8 21" xfId="21154" xr:uid="{00000000-0005-0000-0000-00000A520000}"/>
    <cellStyle name="Input 2 8 22" xfId="21155" xr:uid="{00000000-0005-0000-0000-00000B520000}"/>
    <cellStyle name="Input 2 8 23" xfId="21156" xr:uid="{00000000-0005-0000-0000-00000C520000}"/>
    <cellStyle name="Input 2 8 3" xfId="21157" xr:uid="{00000000-0005-0000-0000-00000D520000}"/>
    <cellStyle name="Input 2 8 3 2" xfId="21158" xr:uid="{00000000-0005-0000-0000-00000E520000}"/>
    <cellStyle name="Input 2 8 3 3" xfId="21159" xr:uid="{00000000-0005-0000-0000-00000F520000}"/>
    <cellStyle name="Input 2 8 3 4" xfId="21160" xr:uid="{00000000-0005-0000-0000-000010520000}"/>
    <cellStyle name="Input 2 8 4" xfId="21161" xr:uid="{00000000-0005-0000-0000-000011520000}"/>
    <cellStyle name="Input 2 8 4 2" xfId="21162" xr:uid="{00000000-0005-0000-0000-000012520000}"/>
    <cellStyle name="Input 2 8 4 3" xfId="21163" xr:uid="{00000000-0005-0000-0000-000013520000}"/>
    <cellStyle name="Input 2 8 4 4" xfId="21164" xr:uid="{00000000-0005-0000-0000-000014520000}"/>
    <cellStyle name="Input 2 8 5" xfId="21165" xr:uid="{00000000-0005-0000-0000-000015520000}"/>
    <cellStyle name="Input 2 8 5 2" xfId="21166" xr:uid="{00000000-0005-0000-0000-000016520000}"/>
    <cellStyle name="Input 2 8 5 3" xfId="21167" xr:uid="{00000000-0005-0000-0000-000017520000}"/>
    <cellStyle name="Input 2 8 5 4" xfId="21168" xr:uid="{00000000-0005-0000-0000-000018520000}"/>
    <cellStyle name="Input 2 8 6" xfId="21169" xr:uid="{00000000-0005-0000-0000-000019520000}"/>
    <cellStyle name="Input 2 8 6 2" xfId="21170" xr:uid="{00000000-0005-0000-0000-00001A520000}"/>
    <cellStyle name="Input 2 8 6 3" xfId="21171" xr:uid="{00000000-0005-0000-0000-00001B520000}"/>
    <cellStyle name="Input 2 8 6 4" xfId="21172" xr:uid="{00000000-0005-0000-0000-00001C520000}"/>
    <cellStyle name="Input 2 8 7" xfId="21173" xr:uid="{00000000-0005-0000-0000-00001D520000}"/>
    <cellStyle name="Input 2 8 7 2" xfId="21174" xr:uid="{00000000-0005-0000-0000-00001E520000}"/>
    <cellStyle name="Input 2 8 7 3" xfId="21175" xr:uid="{00000000-0005-0000-0000-00001F520000}"/>
    <cellStyle name="Input 2 8 7 4" xfId="21176" xr:uid="{00000000-0005-0000-0000-000020520000}"/>
    <cellStyle name="Input 2 8 8" xfId="21177" xr:uid="{00000000-0005-0000-0000-000021520000}"/>
    <cellStyle name="Input 2 8 8 2" xfId="21178" xr:uid="{00000000-0005-0000-0000-000022520000}"/>
    <cellStyle name="Input 2 8 8 3" xfId="21179" xr:uid="{00000000-0005-0000-0000-000023520000}"/>
    <cellStyle name="Input 2 8 8 4" xfId="21180" xr:uid="{00000000-0005-0000-0000-000024520000}"/>
    <cellStyle name="Input 2 8 9" xfId="21181" xr:uid="{00000000-0005-0000-0000-000025520000}"/>
    <cellStyle name="Input 2 8 9 2" xfId="21182" xr:uid="{00000000-0005-0000-0000-000026520000}"/>
    <cellStyle name="Input 2 8 9 3" xfId="21183" xr:uid="{00000000-0005-0000-0000-000027520000}"/>
    <cellStyle name="Input 2 8 9 4" xfId="21184" xr:uid="{00000000-0005-0000-0000-000028520000}"/>
    <cellStyle name="Input 2 9" xfId="21185" xr:uid="{00000000-0005-0000-0000-000029520000}"/>
    <cellStyle name="Input 2 9 2" xfId="21186" xr:uid="{00000000-0005-0000-0000-00002A520000}"/>
    <cellStyle name="Input 2 9 3" xfId="21187" xr:uid="{00000000-0005-0000-0000-00002B520000}"/>
    <cellStyle name="Input 2 9 4" xfId="21188" xr:uid="{00000000-0005-0000-0000-00002C520000}"/>
    <cellStyle name="Input 20" xfId="21189" xr:uid="{00000000-0005-0000-0000-00002D520000}"/>
    <cellStyle name="Input 20 2" xfId="21190" xr:uid="{00000000-0005-0000-0000-00002E520000}"/>
    <cellStyle name="Input 20 3" xfId="21191" xr:uid="{00000000-0005-0000-0000-00002F520000}"/>
    <cellStyle name="Input 20 4" xfId="21192" xr:uid="{00000000-0005-0000-0000-000030520000}"/>
    <cellStyle name="Input 21" xfId="21193" xr:uid="{00000000-0005-0000-0000-000031520000}"/>
    <cellStyle name="Input 21 2" xfId="21194" xr:uid="{00000000-0005-0000-0000-000032520000}"/>
    <cellStyle name="Input 21 3" xfId="21195" xr:uid="{00000000-0005-0000-0000-000033520000}"/>
    <cellStyle name="Input 21 4" xfId="21196" xr:uid="{00000000-0005-0000-0000-000034520000}"/>
    <cellStyle name="Input 22" xfId="21197" xr:uid="{00000000-0005-0000-0000-000035520000}"/>
    <cellStyle name="Input 22 2" xfId="21198" xr:uid="{00000000-0005-0000-0000-000036520000}"/>
    <cellStyle name="Input 22 3" xfId="21199" xr:uid="{00000000-0005-0000-0000-000037520000}"/>
    <cellStyle name="Input 22 4" xfId="21200" xr:uid="{00000000-0005-0000-0000-000038520000}"/>
    <cellStyle name="Input 23" xfId="21201" xr:uid="{00000000-0005-0000-0000-000039520000}"/>
    <cellStyle name="Input 23 2" xfId="21202" xr:uid="{00000000-0005-0000-0000-00003A520000}"/>
    <cellStyle name="Input 23 3" xfId="21203" xr:uid="{00000000-0005-0000-0000-00003B520000}"/>
    <cellStyle name="Input 23 4" xfId="21204" xr:uid="{00000000-0005-0000-0000-00003C520000}"/>
    <cellStyle name="Input 24" xfId="21205" xr:uid="{00000000-0005-0000-0000-00003D520000}"/>
    <cellStyle name="Input 24 2" xfId="21206" xr:uid="{00000000-0005-0000-0000-00003E520000}"/>
    <cellStyle name="Input 24 3" xfId="21207" xr:uid="{00000000-0005-0000-0000-00003F520000}"/>
    <cellStyle name="Input 24 4" xfId="21208" xr:uid="{00000000-0005-0000-0000-000040520000}"/>
    <cellStyle name="Input 25" xfId="21209" xr:uid="{00000000-0005-0000-0000-000041520000}"/>
    <cellStyle name="Input 25 2" xfId="21210" xr:uid="{00000000-0005-0000-0000-000042520000}"/>
    <cellStyle name="Input 25 3" xfId="21211" xr:uid="{00000000-0005-0000-0000-000043520000}"/>
    <cellStyle name="Input 25 4" xfId="21212" xr:uid="{00000000-0005-0000-0000-000044520000}"/>
    <cellStyle name="Input 26" xfId="21213" xr:uid="{00000000-0005-0000-0000-000045520000}"/>
    <cellStyle name="Input 26 2" xfId="21214" xr:uid="{00000000-0005-0000-0000-000046520000}"/>
    <cellStyle name="Input 26 3" xfId="21215" xr:uid="{00000000-0005-0000-0000-000047520000}"/>
    <cellStyle name="Input 26 4" xfId="21216" xr:uid="{00000000-0005-0000-0000-000048520000}"/>
    <cellStyle name="Input 27" xfId="21217" xr:uid="{00000000-0005-0000-0000-000049520000}"/>
    <cellStyle name="Input 27 2" xfId="21218" xr:uid="{00000000-0005-0000-0000-00004A520000}"/>
    <cellStyle name="Input 27 3" xfId="21219" xr:uid="{00000000-0005-0000-0000-00004B520000}"/>
    <cellStyle name="Input 27 4" xfId="21220" xr:uid="{00000000-0005-0000-0000-00004C520000}"/>
    <cellStyle name="Input 28" xfId="21221" xr:uid="{00000000-0005-0000-0000-00004D520000}"/>
    <cellStyle name="Input 28 2" xfId="21222" xr:uid="{00000000-0005-0000-0000-00004E520000}"/>
    <cellStyle name="Input 28 3" xfId="21223" xr:uid="{00000000-0005-0000-0000-00004F520000}"/>
    <cellStyle name="Input 28 4" xfId="21224" xr:uid="{00000000-0005-0000-0000-000050520000}"/>
    <cellStyle name="Input 29" xfId="21225" xr:uid="{00000000-0005-0000-0000-000051520000}"/>
    <cellStyle name="Input 29 2" xfId="21226" xr:uid="{00000000-0005-0000-0000-000052520000}"/>
    <cellStyle name="Input 29 3" xfId="21227" xr:uid="{00000000-0005-0000-0000-000053520000}"/>
    <cellStyle name="Input 29 4" xfId="21228" xr:uid="{00000000-0005-0000-0000-000054520000}"/>
    <cellStyle name="Input 3" xfId="21229" xr:uid="{00000000-0005-0000-0000-000055520000}"/>
    <cellStyle name="Input 3 10" xfId="21230" xr:uid="{00000000-0005-0000-0000-000056520000}"/>
    <cellStyle name="Input 3 10 2" xfId="21231" xr:uid="{00000000-0005-0000-0000-000057520000}"/>
    <cellStyle name="Input 3 10 3" xfId="21232" xr:uid="{00000000-0005-0000-0000-000058520000}"/>
    <cellStyle name="Input 3 10 4" xfId="21233" xr:uid="{00000000-0005-0000-0000-000059520000}"/>
    <cellStyle name="Input 3 11" xfId="21234" xr:uid="{00000000-0005-0000-0000-00005A520000}"/>
    <cellStyle name="Input 3 11 2" xfId="21235" xr:uid="{00000000-0005-0000-0000-00005B520000}"/>
    <cellStyle name="Input 3 11 3" xfId="21236" xr:uid="{00000000-0005-0000-0000-00005C520000}"/>
    <cellStyle name="Input 3 11 4" xfId="21237" xr:uid="{00000000-0005-0000-0000-00005D520000}"/>
    <cellStyle name="Input 3 12" xfId="21238" xr:uid="{00000000-0005-0000-0000-00005E520000}"/>
    <cellStyle name="Input 3 12 2" xfId="21239" xr:uid="{00000000-0005-0000-0000-00005F520000}"/>
    <cellStyle name="Input 3 12 3" xfId="21240" xr:uid="{00000000-0005-0000-0000-000060520000}"/>
    <cellStyle name="Input 3 12 4" xfId="21241" xr:uid="{00000000-0005-0000-0000-000061520000}"/>
    <cellStyle name="Input 3 13" xfId="21242" xr:uid="{00000000-0005-0000-0000-000062520000}"/>
    <cellStyle name="Input 3 13 2" xfId="21243" xr:uid="{00000000-0005-0000-0000-000063520000}"/>
    <cellStyle name="Input 3 13 3" xfId="21244" xr:uid="{00000000-0005-0000-0000-000064520000}"/>
    <cellStyle name="Input 3 13 4" xfId="21245" xr:uid="{00000000-0005-0000-0000-000065520000}"/>
    <cellStyle name="Input 3 14" xfId="21246" xr:uid="{00000000-0005-0000-0000-000066520000}"/>
    <cellStyle name="Input 3 14 2" xfId="21247" xr:uid="{00000000-0005-0000-0000-000067520000}"/>
    <cellStyle name="Input 3 14 3" xfId="21248" xr:uid="{00000000-0005-0000-0000-000068520000}"/>
    <cellStyle name="Input 3 14 4" xfId="21249" xr:uid="{00000000-0005-0000-0000-000069520000}"/>
    <cellStyle name="Input 3 15" xfId="21250" xr:uid="{00000000-0005-0000-0000-00006A520000}"/>
    <cellStyle name="Input 3 15 2" xfId="21251" xr:uid="{00000000-0005-0000-0000-00006B520000}"/>
    <cellStyle name="Input 3 15 3" xfId="21252" xr:uid="{00000000-0005-0000-0000-00006C520000}"/>
    <cellStyle name="Input 3 15 4" xfId="21253" xr:uid="{00000000-0005-0000-0000-00006D520000}"/>
    <cellStyle name="Input 3 16" xfId="21254" xr:uid="{00000000-0005-0000-0000-00006E520000}"/>
    <cellStyle name="Input 3 16 2" xfId="21255" xr:uid="{00000000-0005-0000-0000-00006F520000}"/>
    <cellStyle name="Input 3 16 3" xfId="21256" xr:uid="{00000000-0005-0000-0000-000070520000}"/>
    <cellStyle name="Input 3 16 4" xfId="21257" xr:uid="{00000000-0005-0000-0000-000071520000}"/>
    <cellStyle name="Input 3 17" xfId="21258" xr:uid="{00000000-0005-0000-0000-000072520000}"/>
    <cellStyle name="Input 3 17 2" xfId="21259" xr:uid="{00000000-0005-0000-0000-000073520000}"/>
    <cellStyle name="Input 3 17 3" xfId="21260" xr:uid="{00000000-0005-0000-0000-000074520000}"/>
    <cellStyle name="Input 3 17 4" xfId="21261" xr:uid="{00000000-0005-0000-0000-000075520000}"/>
    <cellStyle name="Input 3 18" xfId="21262" xr:uid="{00000000-0005-0000-0000-000076520000}"/>
    <cellStyle name="Input 3 18 2" xfId="21263" xr:uid="{00000000-0005-0000-0000-000077520000}"/>
    <cellStyle name="Input 3 18 3" xfId="21264" xr:uid="{00000000-0005-0000-0000-000078520000}"/>
    <cellStyle name="Input 3 18 4" xfId="21265" xr:uid="{00000000-0005-0000-0000-000079520000}"/>
    <cellStyle name="Input 3 19" xfId="21266" xr:uid="{00000000-0005-0000-0000-00007A520000}"/>
    <cellStyle name="Input 3 19 2" xfId="21267" xr:uid="{00000000-0005-0000-0000-00007B520000}"/>
    <cellStyle name="Input 3 19 3" xfId="21268" xr:uid="{00000000-0005-0000-0000-00007C520000}"/>
    <cellStyle name="Input 3 19 4" xfId="21269" xr:uid="{00000000-0005-0000-0000-00007D520000}"/>
    <cellStyle name="Input 3 2" xfId="21270" xr:uid="{00000000-0005-0000-0000-00007E520000}"/>
    <cellStyle name="Input 3 2 10" xfId="21271" xr:uid="{00000000-0005-0000-0000-00007F520000}"/>
    <cellStyle name="Input 3 2 10 2" xfId="21272" xr:uid="{00000000-0005-0000-0000-000080520000}"/>
    <cellStyle name="Input 3 2 10 3" xfId="21273" xr:uid="{00000000-0005-0000-0000-000081520000}"/>
    <cellStyle name="Input 3 2 10 4" xfId="21274" xr:uid="{00000000-0005-0000-0000-000082520000}"/>
    <cellStyle name="Input 3 2 11" xfId="21275" xr:uid="{00000000-0005-0000-0000-000083520000}"/>
    <cellStyle name="Input 3 2 11 2" xfId="21276" xr:uid="{00000000-0005-0000-0000-000084520000}"/>
    <cellStyle name="Input 3 2 11 3" xfId="21277" xr:uid="{00000000-0005-0000-0000-000085520000}"/>
    <cellStyle name="Input 3 2 11 4" xfId="21278" xr:uid="{00000000-0005-0000-0000-000086520000}"/>
    <cellStyle name="Input 3 2 12" xfId="21279" xr:uid="{00000000-0005-0000-0000-000087520000}"/>
    <cellStyle name="Input 3 2 12 2" xfId="21280" xr:uid="{00000000-0005-0000-0000-000088520000}"/>
    <cellStyle name="Input 3 2 12 3" xfId="21281" xr:uid="{00000000-0005-0000-0000-000089520000}"/>
    <cellStyle name="Input 3 2 12 4" xfId="21282" xr:uid="{00000000-0005-0000-0000-00008A520000}"/>
    <cellStyle name="Input 3 2 13" xfId="21283" xr:uid="{00000000-0005-0000-0000-00008B520000}"/>
    <cellStyle name="Input 3 2 13 2" xfId="21284" xr:uid="{00000000-0005-0000-0000-00008C520000}"/>
    <cellStyle name="Input 3 2 13 3" xfId="21285" xr:uid="{00000000-0005-0000-0000-00008D520000}"/>
    <cellStyle name="Input 3 2 13 4" xfId="21286" xr:uid="{00000000-0005-0000-0000-00008E520000}"/>
    <cellStyle name="Input 3 2 14" xfId="21287" xr:uid="{00000000-0005-0000-0000-00008F520000}"/>
    <cellStyle name="Input 3 2 14 2" xfId="21288" xr:uid="{00000000-0005-0000-0000-000090520000}"/>
    <cellStyle name="Input 3 2 14 3" xfId="21289" xr:uid="{00000000-0005-0000-0000-000091520000}"/>
    <cellStyle name="Input 3 2 14 4" xfId="21290" xr:uid="{00000000-0005-0000-0000-000092520000}"/>
    <cellStyle name="Input 3 2 15" xfId="21291" xr:uid="{00000000-0005-0000-0000-000093520000}"/>
    <cellStyle name="Input 3 2 15 2" xfId="21292" xr:uid="{00000000-0005-0000-0000-000094520000}"/>
    <cellStyle name="Input 3 2 15 3" xfId="21293" xr:uid="{00000000-0005-0000-0000-000095520000}"/>
    <cellStyle name="Input 3 2 15 4" xfId="21294" xr:uid="{00000000-0005-0000-0000-000096520000}"/>
    <cellStyle name="Input 3 2 16" xfId="21295" xr:uid="{00000000-0005-0000-0000-000097520000}"/>
    <cellStyle name="Input 3 2 16 2" xfId="21296" xr:uid="{00000000-0005-0000-0000-000098520000}"/>
    <cellStyle name="Input 3 2 16 3" xfId="21297" xr:uid="{00000000-0005-0000-0000-000099520000}"/>
    <cellStyle name="Input 3 2 16 4" xfId="21298" xr:uid="{00000000-0005-0000-0000-00009A520000}"/>
    <cellStyle name="Input 3 2 17" xfId="21299" xr:uid="{00000000-0005-0000-0000-00009B520000}"/>
    <cellStyle name="Input 3 2 17 2" xfId="21300" xr:uid="{00000000-0005-0000-0000-00009C520000}"/>
    <cellStyle name="Input 3 2 17 3" xfId="21301" xr:uid="{00000000-0005-0000-0000-00009D520000}"/>
    <cellStyle name="Input 3 2 17 4" xfId="21302" xr:uid="{00000000-0005-0000-0000-00009E520000}"/>
    <cellStyle name="Input 3 2 18" xfId="21303" xr:uid="{00000000-0005-0000-0000-00009F520000}"/>
    <cellStyle name="Input 3 2 18 2" xfId="21304" xr:uid="{00000000-0005-0000-0000-0000A0520000}"/>
    <cellStyle name="Input 3 2 18 3" xfId="21305" xr:uid="{00000000-0005-0000-0000-0000A1520000}"/>
    <cellStyle name="Input 3 2 18 4" xfId="21306" xr:uid="{00000000-0005-0000-0000-0000A2520000}"/>
    <cellStyle name="Input 3 2 19" xfId="21307" xr:uid="{00000000-0005-0000-0000-0000A3520000}"/>
    <cellStyle name="Input 3 2 19 2" xfId="21308" xr:uid="{00000000-0005-0000-0000-0000A4520000}"/>
    <cellStyle name="Input 3 2 19 3" xfId="21309" xr:uid="{00000000-0005-0000-0000-0000A5520000}"/>
    <cellStyle name="Input 3 2 19 4" xfId="21310" xr:uid="{00000000-0005-0000-0000-0000A6520000}"/>
    <cellStyle name="Input 3 2 2" xfId="21311" xr:uid="{00000000-0005-0000-0000-0000A7520000}"/>
    <cellStyle name="Input 3 2 2 2" xfId="21312" xr:uid="{00000000-0005-0000-0000-0000A8520000}"/>
    <cellStyle name="Input 3 2 2 3" xfId="21313" xr:uid="{00000000-0005-0000-0000-0000A9520000}"/>
    <cellStyle name="Input 3 2 2 4" xfId="21314" xr:uid="{00000000-0005-0000-0000-0000AA520000}"/>
    <cellStyle name="Input 3 2 20" xfId="21315" xr:uid="{00000000-0005-0000-0000-0000AB520000}"/>
    <cellStyle name="Input 3 2 20 2" xfId="21316" xr:uid="{00000000-0005-0000-0000-0000AC520000}"/>
    <cellStyle name="Input 3 2 20 3" xfId="21317" xr:uid="{00000000-0005-0000-0000-0000AD520000}"/>
    <cellStyle name="Input 3 2 20 4" xfId="21318" xr:uid="{00000000-0005-0000-0000-0000AE520000}"/>
    <cellStyle name="Input 3 2 21" xfId="21319" xr:uid="{00000000-0005-0000-0000-0000AF520000}"/>
    <cellStyle name="Input 3 2 22" xfId="21320" xr:uid="{00000000-0005-0000-0000-0000B0520000}"/>
    <cellStyle name="Input 3 2 3" xfId="21321" xr:uid="{00000000-0005-0000-0000-0000B1520000}"/>
    <cellStyle name="Input 3 2 3 2" xfId="21322" xr:uid="{00000000-0005-0000-0000-0000B2520000}"/>
    <cellStyle name="Input 3 2 3 3" xfId="21323" xr:uid="{00000000-0005-0000-0000-0000B3520000}"/>
    <cellStyle name="Input 3 2 3 4" xfId="21324" xr:uid="{00000000-0005-0000-0000-0000B4520000}"/>
    <cellStyle name="Input 3 2 4" xfId="21325" xr:uid="{00000000-0005-0000-0000-0000B5520000}"/>
    <cellStyle name="Input 3 2 4 2" xfId="21326" xr:uid="{00000000-0005-0000-0000-0000B6520000}"/>
    <cellStyle name="Input 3 2 4 3" xfId="21327" xr:uid="{00000000-0005-0000-0000-0000B7520000}"/>
    <cellStyle name="Input 3 2 4 4" xfId="21328" xr:uid="{00000000-0005-0000-0000-0000B8520000}"/>
    <cellStyle name="Input 3 2 5" xfId="21329" xr:uid="{00000000-0005-0000-0000-0000B9520000}"/>
    <cellStyle name="Input 3 2 5 2" xfId="21330" xr:uid="{00000000-0005-0000-0000-0000BA520000}"/>
    <cellStyle name="Input 3 2 5 3" xfId="21331" xr:uid="{00000000-0005-0000-0000-0000BB520000}"/>
    <cellStyle name="Input 3 2 5 4" xfId="21332" xr:uid="{00000000-0005-0000-0000-0000BC520000}"/>
    <cellStyle name="Input 3 2 6" xfId="21333" xr:uid="{00000000-0005-0000-0000-0000BD520000}"/>
    <cellStyle name="Input 3 2 6 2" xfId="21334" xr:uid="{00000000-0005-0000-0000-0000BE520000}"/>
    <cellStyle name="Input 3 2 6 3" xfId="21335" xr:uid="{00000000-0005-0000-0000-0000BF520000}"/>
    <cellStyle name="Input 3 2 6 4" xfId="21336" xr:uid="{00000000-0005-0000-0000-0000C0520000}"/>
    <cellStyle name="Input 3 2 7" xfId="21337" xr:uid="{00000000-0005-0000-0000-0000C1520000}"/>
    <cellStyle name="Input 3 2 7 2" xfId="21338" xr:uid="{00000000-0005-0000-0000-0000C2520000}"/>
    <cellStyle name="Input 3 2 7 3" xfId="21339" xr:uid="{00000000-0005-0000-0000-0000C3520000}"/>
    <cellStyle name="Input 3 2 7 4" xfId="21340" xr:uid="{00000000-0005-0000-0000-0000C4520000}"/>
    <cellStyle name="Input 3 2 8" xfId="21341" xr:uid="{00000000-0005-0000-0000-0000C5520000}"/>
    <cellStyle name="Input 3 2 8 2" xfId="21342" xr:uid="{00000000-0005-0000-0000-0000C6520000}"/>
    <cellStyle name="Input 3 2 8 3" xfId="21343" xr:uid="{00000000-0005-0000-0000-0000C7520000}"/>
    <cellStyle name="Input 3 2 8 4" xfId="21344" xr:uid="{00000000-0005-0000-0000-0000C8520000}"/>
    <cellStyle name="Input 3 2 9" xfId="21345" xr:uid="{00000000-0005-0000-0000-0000C9520000}"/>
    <cellStyle name="Input 3 2 9 2" xfId="21346" xr:uid="{00000000-0005-0000-0000-0000CA520000}"/>
    <cellStyle name="Input 3 2 9 3" xfId="21347" xr:uid="{00000000-0005-0000-0000-0000CB520000}"/>
    <cellStyle name="Input 3 2 9 4" xfId="21348" xr:uid="{00000000-0005-0000-0000-0000CC520000}"/>
    <cellStyle name="Input 3 20" xfId="21349" xr:uid="{00000000-0005-0000-0000-0000CD520000}"/>
    <cellStyle name="Input 3 20 2" xfId="21350" xr:uid="{00000000-0005-0000-0000-0000CE520000}"/>
    <cellStyle name="Input 3 20 3" xfId="21351" xr:uid="{00000000-0005-0000-0000-0000CF520000}"/>
    <cellStyle name="Input 3 20 4" xfId="21352" xr:uid="{00000000-0005-0000-0000-0000D0520000}"/>
    <cellStyle name="Input 3 21" xfId="21353" xr:uid="{00000000-0005-0000-0000-0000D1520000}"/>
    <cellStyle name="Input 3 21 2" xfId="21354" xr:uid="{00000000-0005-0000-0000-0000D2520000}"/>
    <cellStyle name="Input 3 21 3" xfId="21355" xr:uid="{00000000-0005-0000-0000-0000D3520000}"/>
    <cellStyle name="Input 3 21 4" xfId="21356" xr:uid="{00000000-0005-0000-0000-0000D4520000}"/>
    <cellStyle name="Input 3 22" xfId="21357" xr:uid="{00000000-0005-0000-0000-0000D5520000}"/>
    <cellStyle name="Input 3 22 2" xfId="21358" xr:uid="{00000000-0005-0000-0000-0000D6520000}"/>
    <cellStyle name="Input 3 22 3" xfId="21359" xr:uid="{00000000-0005-0000-0000-0000D7520000}"/>
    <cellStyle name="Input 3 22 4" xfId="21360" xr:uid="{00000000-0005-0000-0000-0000D8520000}"/>
    <cellStyle name="Input 3 23" xfId="21361" xr:uid="{00000000-0005-0000-0000-0000D9520000}"/>
    <cellStyle name="Input 3 24" xfId="21362" xr:uid="{00000000-0005-0000-0000-0000DA520000}"/>
    <cellStyle name="Input 3 25" xfId="21363" xr:uid="{00000000-0005-0000-0000-0000DB520000}"/>
    <cellStyle name="Input 3 3" xfId="21364" xr:uid="{00000000-0005-0000-0000-0000DC520000}"/>
    <cellStyle name="Input 3 3 10" xfId="21365" xr:uid="{00000000-0005-0000-0000-0000DD520000}"/>
    <cellStyle name="Input 3 3 10 2" xfId="21366" xr:uid="{00000000-0005-0000-0000-0000DE520000}"/>
    <cellStyle name="Input 3 3 10 3" xfId="21367" xr:uid="{00000000-0005-0000-0000-0000DF520000}"/>
    <cellStyle name="Input 3 3 10 4" xfId="21368" xr:uid="{00000000-0005-0000-0000-0000E0520000}"/>
    <cellStyle name="Input 3 3 11" xfId="21369" xr:uid="{00000000-0005-0000-0000-0000E1520000}"/>
    <cellStyle name="Input 3 3 11 2" xfId="21370" xr:uid="{00000000-0005-0000-0000-0000E2520000}"/>
    <cellStyle name="Input 3 3 11 3" xfId="21371" xr:uid="{00000000-0005-0000-0000-0000E3520000}"/>
    <cellStyle name="Input 3 3 11 4" xfId="21372" xr:uid="{00000000-0005-0000-0000-0000E4520000}"/>
    <cellStyle name="Input 3 3 12" xfId="21373" xr:uid="{00000000-0005-0000-0000-0000E5520000}"/>
    <cellStyle name="Input 3 3 12 2" xfId="21374" xr:uid="{00000000-0005-0000-0000-0000E6520000}"/>
    <cellStyle name="Input 3 3 12 3" xfId="21375" xr:uid="{00000000-0005-0000-0000-0000E7520000}"/>
    <cellStyle name="Input 3 3 12 4" xfId="21376" xr:uid="{00000000-0005-0000-0000-0000E8520000}"/>
    <cellStyle name="Input 3 3 13" xfId="21377" xr:uid="{00000000-0005-0000-0000-0000E9520000}"/>
    <cellStyle name="Input 3 3 13 2" xfId="21378" xr:uid="{00000000-0005-0000-0000-0000EA520000}"/>
    <cellStyle name="Input 3 3 13 3" xfId="21379" xr:uid="{00000000-0005-0000-0000-0000EB520000}"/>
    <cellStyle name="Input 3 3 13 4" xfId="21380" xr:uid="{00000000-0005-0000-0000-0000EC520000}"/>
    <cellStyle name="Input 3 3 14" xfId="21381" xr:uid="{00000000-0005-0000-0000-0000ED520000}"/>
    <cellStyle name="Input 3 3 14 2" xfId="21382" xr:uid="{00000000-0005-0000-0000-0000EE520000}"/>
    <cellStyle name="Input 3 3 14 3" xfId="21383" xr:uid="{00000000-0005-0000-0000-0000EF520000}"/>
    <cellStyle name="Input 3 3 14 4" xfId="21384" xr:uid="{00000000-0005-0000-0000-0000F0520000}"/>
    <cellStyle name="Input 3 3 15" xfId="21385" xr:uid="{00000000-0005-0000-0000-0000F1520000}"/>
    <cellStyle name="Input 3 3 15 2" xfId="21386" xr:uid="{00000000-0005-0000-0000-0000F2520000}"/>
    <cellStyle name="Input 3 3 15 3" xfId="21387" xr:uid="{00000000-0005-0000-0000-0000F3520000}"/>
    <cellStyle name="Input 3 3 15 4" xfId="21388" xr:uid="{00000000-0005-0000-0000-0000F4520000}"/>
    <cellStyle name="Input 3 3 16" xfId="21389" xr:uid="{00000000-0005-0000-0000-0000F5520000}"/>
    <cellStyle name="Input 3 3 16 2" xfId="21390" xr:uid="{00000000-0005-0000-0000-0000F6520000}"/>
    <cellStyle name="Input 3 3 16 3" xfId="21391" xr:uid="{00000000-0005-0000-0000-0000F7520000}"/>
    <cellStyle name="Input 3 3 16 4" xfId="21392" xr:uid="{00000000-0005-0000-0000-0000F8520000}"/>
    <cellStyle name="Input 3 3 17" xfId="21393" xr:uid="{00000000-0005-0000-0000-0000F9520000}"/>
    <cellStyle name="Input 3 3 17 2" xfId="21394" xr:uid="{00000000-0005-0000-0000-0000FA520000}"/>
    <cellStyle name="Input 3 3 17 3" xfId="21395" xr:uid="{00000000-0005-0000-0000-0000FB520000}"/>
    <cellStyle name="Input 3 3 17 4" xfId="21396" xr:uid="{00000000-0005-0000-0000-0000FC520000}"/>
    <cellStyle name="Input 3 3 18" xfId="21397" xr:uid="{00000000-0005-0000-0000-0000FD520000}"/>
    <cellStyle name="Input 3 3 18 2" xfId="21398" xr:uid="{00000000-0005-0000-0000-0000FE520000}"/>
    <cellStyle name="Input 3 3 18 3" xfId="21399" xr:uid="{00000000-0005-0000-0000-0000FF520000}"/>
    <cellStyle name="Input 3 3 18 4" xfId="21400" xr:uid="{00000000-0005-0000-0000-000000530000}"/>
    <cellStyle name="Input 3 3 19" xfId="21401" xr:uid="{00000000-0005-0000-0000-000001530000}"/>
    <cellStyle name="Input 3 3 19 2" xfId="21402" xr:uid="{00000000-0005-0000-0000-000002530000}"/>
    <cellStyle name="Input 3 3 19 3" xfId="21403" xr:uid="{00000000-0005-0000-0000-000003530000}"/>
    <cellStyle name="Input 3 3 19 4" xfId="21404" xr:uid="{00000000-0005-0000-0000-000004530000}"/>
    <cellStyle name="Input 3 3 2" xfId="21405" xr:uid="{00000000-0005-0000-0000-000005530000}"/>
    <cellStyle name="Input 3 3 2 2" xfId="21406" xr:uid="{00000000-0005-0000-0000-000006530000}"/>
    <cellStyle name="Input 3 3 2 3" xfId="21407" xr:uid="{00000000-0005-0000-0000-000007530000}"/>
    <cellStyle name="Input 3 3 2 4" xfId="21408" xr:uid="{00000000-0005-0000-0000-000008530000}"/>
    <cellStyle name="Input 3 3 20" xfId="21409" xr:uid="{00000000-0005-0000-0000-000009530000}"/>
    <cellStyle name="Input 3 3 20 2" xfId="21410" xr:uid="{00000000-0005-0000-0000-00000A530000}"/>
    <cellStyle name="Input 3 3 20 3" xfId="21411" xr:uid="{00000000-0005-0000-0000-00000B530000}"/>
    <cellStyle name="Input 3 3 20 4" xfId="21412" xr:uid="{00000000-0005-0000-0000-00000C530000}"/>
    <cellStyle name="Input 3 3 21" xfId="21413" xr:uid="{00000000-0005-0000-0000-00000D530000}"/>
    <cellStyle name="Input 3 3 22" xfId="21414" xr:uid="{00000000-0005-0000-0000-00000E530000}"/>
    <cellStyle name="Input 3 3 3" xfId="21415" xr:uid="{00000000-0005-0000-0000-00000F530000}"/>
    <cellStyle name="Input 3 3 3 2" xfId="21416" xr:uid="{00000000-0005-0000-0000-000010530000}"/>
    <cellStyle name="Input 3 3 3 3" xfId="21417" xr:uid="{00000000-0005-0000-0000-000011530000}"/>
    <cellStyle name="Input 3 3 3 4" xfId="21418" xr:uid="{00000000-0005-0000-0000-000012530000}"/>
    <cellStyle name="Input 3 3 4" xfId="21419" xr:uid="{00000000-0005-0000-0000-000013530000}"/>
    <cellStyle name="Input 3 3 4 2" xfId="21420" xr:uid="{00000000-0005-0000-0000-000014530000}"/>
    <cellStyle name="Input 3 3 4 3" xfId="21421" xr:uid="{00000000-0005-0000-0000-000015530000}"/>
    <cellStyle name="Input 3 3 4 4" xfId="21422" xr:uid="{00000000-0005-0000-0000-000016530000}"/>
    <cellStyle name="Input 3 3 5" xfId="21423" xr:uid="{00000000-0005-0000-0000-000017530000}"/>
    <cellStyle name="Input 3 3 5 2" xfId="21424" xr:uid="{00000000-0005-0000-0000-000018530000}"/>
    <cellStyle name="Input 3 3 5 3" xfId="21425" xr:uid="{00000000-0005-0000-0000-000019530000}"/>
    <cellStyle name="Input 3 3 5 4" xfId="21426" xr:uid="{00000000-0005-0000-0000-00001A530000}"/>
    <cellStyle name="Input 3 3 6" xfId="21427" xr:uid="{00000000-0005-0000-0000-00001B530000}"/>
    <cellStyle name="Input 3 3 6 2" xfId="21428" xr:uid="{00000000-0005-0000-0000-00001C530000}"/>
    <cellStyle name="Input 3 3 6 3" xfId="21429" xr:uid="{00000000-0005-0000-0000-00001D530000}"/>
    <cellStyle name="Input 3 3 6 4" xfId="21430" xr:uid="{00000000-0005-0000-0000-00001E530000}"/>
    <cellStyle name="Input 3 3 7" xfId="21431" xr:uid="{00000000-0005-0000-0000-00001F530000}"/>
    <cellStyle name="Input 3 3 7 2" xfId="21432" xr:uid="{00000000-0005-0000-0000-000020530000}"/>
    <cellStyle name="Input 3 3 7 3" xfId="21433" xr:uid="{00000000-0005-0000-0000-000021530000}"/>
    <cellStyle name="Input 3 3 7 4" xfId="21434" xr:uid="{00000000-0005-0000-0000-000022530000}"/>
    <cellStyle name="Input 3 3 8" xfId="21435" xr:uid="{00000000-0005-0000-0000-000023530000}"/>
    <cellStyle name="Input 3 3 8 2" xfId="21436" xr:uid="{00000000-0005-0000-0000-000024530000}"/>
    <cellStyle name="Input 3 3 8 3" xfId="21437" xr:uid="{00000000-0005-0000-0000-000025530000}"/>
    <cellStyle name="Input 3 3 8 4" xfId="21438" xr:uid="{00000000-0005-0000-0000-000026530000}"/>
    <cellStyle name="Input 3 3 9" xfId="21439" xr:uid="{00000000-0005-0000-0000-000027530000}"/>
    <cellStyle name="Input 3 3 9 2" xfId="21440" xr:uid="{00000000-0005-0000-0000-000028530000}"/>
    <cellStyle name="Input 3 3 9 3" xfId="21441" xr:uid="{00000000-0005-0000-0000-000029530000}"/>
    <cellStyle name="Input 3 3 9 4" xfId="21442" xr:uid="{00000000-0005-0000-0000-00002A530000}"/>
    <cellStyle name="Input 3 4" xfId="21443" xr:uid="{00000000-0005-0000-0000-00002B530000}"/>
    <cellStyle name="Input 3 4 2" xfId="21444" xr:uid="{00000000-0005-0000-0000-00002C530000}"/>
    <cellStyle name="Input 3 4 3" xfId="21445" xr:uid="{00000000-0005-0000-0000-00002D530000}"/>
    <cellStyle name="Input 3 5" xfId="21446" xr:uid="{00000000-0005-0000-0000-00002E530000}"/>
    <cellStyle name="Input 3 5 2" xfId="21447" xr:uid="{00000000-0005-0000-0000-00002F530000}"/>
    <cellStyle name="Input 3 5 3" xfId="21448" xr:uid="{00000000-0005-0000-0000-000030530000}"/>
    <cellStyle name="Input 3 5 4" xfId="21449" xr:uid="{00000000-0005-0000-0000-000031530000}"/>
    <cellStyle name="Input 3 6" xfId="21450" xr:uid="{00000000-0005-0000-0000-000032530000}"/>
    <cellStyle name="Input 3 6 2" xfId="21451" xr:uid="{00000000-0005-0000-0000-000033530000}"/>
    <cellStyle name="Input 3 6 3" xfId="21452" xr:uid="{00000000-0005-0000-0000-000034530000}"/>
    <cellStyle name="Input 3 6 4" xfId="21453" xr:uid="{00000000-0005-0000-0000-000035530000}"/>
    <cellStyle name="Input 3 7" xfId="21454" xr:uid="{00000000-0005-0000-0000-000036530000}"/>
    <cellStyle name="Input 3 7 2" xfId="21455" xr:uid="{00000000-0005-0000-0000-000037530000}"/>
    <cellStyle name="Input 3 7 3" xfId="21456" xr:uid="{00000000-0005-0000-0000-000038530000}"/>
    <cellStyle name="Input 3 7 4" xfId="21457" xr:uid="{00000000-0005-0000-0000-000039530000}"/>
    <cellStyle name="Input 3 8" xfId="21458" xr:uid="{00000000-0005-0000-0000-00003A530000}"/>
    <cellStyle name="Input 3 8 2" xfId="21459" xr:uid="{00000000-0005-0000-0000-00003B530000}"/>
    <cellStyle name="Input 3 8 3" xfId="21460" xr:uid="{00000000-0005-0000-0000-00003C530000}"/>
    <cellStyle name="Input 3 8 4" xfId="21461" xr:uid="{00000000-0005-0000-0000-00003D530000}"/>
    <cellStyle name="Input 3 9" xfId="21462" xr:uid="{00000000-0005-0000-0000-00003E530000}"/>
    <cellStyle name="Input 3 9 2" xfId="21463" xr:uid="{00000000-0005-0000-0000-00003F530000}"/>
    <cellStyle name="Input 3 9 3" xfId="21464" xr:uid="{00000000-0005-0000-0000-000040530000}"/>
    <cellStyle name="Input 3 9 4" xfId="21465" xr:uid="{00000000-0005-0000-0000-000041530000}"/>
    <cellStyle name="Input 30" xfId="21466" xr:uid="{00000000-0005-0000-0000-000042530000}"/>
    <cellStyle name="Input 30 2" xfId="21467" xr:uid="{00000000-0005-0000-0000-000043530000}"/>
    <cellStyle name="Input 30 3" xfId="21468" xr:uid="{00000000-0005-0000-0000-000044530000}"/>
    <cellStyle name="Input 30 4" xfId="21469" xr:uid="{00000000-0005-0000-0000-000045530000}"/>
    <cellStyle name="Input 31" xfId="21470" xr:uid="{00000000-0005-0000-0000-000046530000}"/>
    <cellStyle name="Input 31 2" xfId="21471" xr:uid="{00000000-0005-0000-0000-000047530000}"/>
    <cellStyle name="Input 31 3" xfId="21472" xr:uid="{00000000-0005-0000-0000-000048530000}"/>
    <cellStyle name="Input 31 4" xfId="21473" xr:uid="{00000000-0005-0000-0000-000049530000}"/>
    <cellStyle name="Input 32" xfId="21474" xr:uid="{00000000-0005-0000-0000-00004A530000}"/>
    <cellStyle name="Input 32 2" xfId="21475" xr:uid="{00000000-0005-0000-0000-00004B530000}"/>
    <cellStyle name="Input 32 3" xfId="21476" xr:uid="{00000000-0005-0000-0000-00004C530000}"/>
    <cellStyle name="Input 32 4" xfId="21477" xr:uid="{00000000-0005-0000-0000-00004D530000}"/>
    <cellStyle name="Input 33" xfId="21478" xr:uid="{00000000-0005-0000-0000-00004E530000}"/>
    <cellStyle name="Input 33 2" xfId="21479" xr:uid="{00000000-0005-0000-0000-00004F530000}"/>
    <cellStyle name="Input 33 3" xfId="21480" xr:uid="{00000000-0005-0000-0000-000050530000}"/>
    <cellStyle name="Input 33 4" xfId="21481" xr:uid="{00000000-0005-0000-0000-000051530000}"/>
    <cellStyle name="Input 34" xfId="21482" xr:uid="{00000000-0005-0000-0000-000052530000}"/>
    <cellStyle name="Input 34 2" xfId="21483" xr:uid="{00000000-0005-0000-0000-000053530000}"/>
    <cellStyle name="Input 34 3" xfId="21484" xr:uid="{00000000-0005-0000-0000-000054530000}"/>
    <cellStyle name="Input 34 4" xfId="21485" xr:uid="{00000000-0005-0000-0000-000055530000}"/>
    <cellStyle name="Input 35" xfId="21486" xr:uid="{00000000-0005-0000-0000-000056530000}"/>
    <cellStyle name="Input 35 2" xfId="21487" xr:uid="{00000000-0005-0000-0000-000057530000}"/>
    <cellStyle name="Input 36" xfId="21488" xr:uid="{00000000-0005-0000-0000-000058530000}"/>
    <cellStyle name="Input 36 2" xfId="21489" xr:uid="{00000000-0005-0000-0000-000059530000}"/>
    <cellStyle name="Input 37" xfId="21490" xr:uid="{00000000-0005-0000-0000-00005A530000}"/>
    <cellStyle name="Input 38" xfId="21491" xr:uid="{00000000-0005-0000-0000-00005B530000}"/>
    <cellStyle name="Input 39" xfId="21492" xr:uid="{00000000-0005-0000-0000-00005C530000}"/>
    <cellStyle name="Input 4" xfId="21493" xr:uid="{00000000-0005-0000-0000-00005D530000}"/>
    <cellStyle name="Input 4 10" xfId="21494" xr:uid="{00000000-0005-0000-0000-00005E530000}"/>
    <cellStyle name="Input 4 10 2" xfId="21495" xr:uid="{00000000-0005-0000-0000-00005F530000}"/>
    <cellStyle name="Input 4 10 3" xfId="21496" xr:uid="{00000000-0005-0000-0000-000060530000}"/>
    <cellStyle name="Input 4 10 4" xfId="21497" xr:uid="{00000000-0005-0000-0000-000061530000}"/>
    <cellStyle name="Input 4 11" xfId="21498" xr:uid="{00000000-0005-0000-0000-000062530000}"/>
    <cellStyle name="Input 4 11 2" xfId="21499" xr:uid="{00000000-0005-0000-0000-000063530000}"/>
    <cellStyle name="Input 4 11 3" xfId="21500" xr:uid="{00000000-0005-0000-0000-000064530000}"/>
    <cellStyle name="Input 4 11 4" xfId="21501" xr:uid="{00000000-0005-0000-0000-000065530000}"/>
    <cellStyle name="Input 4 12" xfId="21502" xr:uid="{00000000-0005-0000-0000-000066530000}"/>
    <cellStyle name="Input 4 12 2" xfId="21503" xr:uid="{00000000-0005-0000-0000-000067530000}"/>
    <cellStyle name="Input 4 12 3" xfId="21504" xr:uid="{00000000-0005-0000-0000-000068530000}"/>
    <cellStyle name="Input 4 12 4" xfId="21505" xr:uid="{00000000-0005-0000-0000-000069530000}"/>
    <cellStyle name="Input 4 13" xfId="21506" xr:uid="{00000000-0005-0000-0000-00006A530000}"/>
    <cellStyle name="Input 4 13 2" xfId="21507" xr:uid="{00000000-0005-0000-0000-00006B530000}"/>
    <cellStyle name="Input 4 13 3" xfId="21508" xr:uid="{00000000-0005-0000-0000-00006C530000}"/>
    <cellStyle name="Input 4 13 4" xfId="21509" xr:uid="{00000000-0005-0000-0000-00006D530000}"/>
    <cellStyle name="Input 4 14" xfId="21510" xr:uid="{00000000-0005-0000-0000-00006E530000}"/>
    <cellStyle name="Input 4 14 2" xfId="21511" xr:uid="{00000000-0005-0000-0000-00006F530000}"/>
    <cellStyle name="Input 4 14 3" xfId="21512" xr:uid="{00000000-0005-0000-0000-000070530000}"/>
    <cellStyle name="Input 4 14 4" xfId="21513" xr:uid="{00000000-0005-0000-0000-000071530000}"/>
    <cellStyle name="Input 4 15" xfId="21514" xr:uid="{00000000-0005-0000-0000-000072530000}"/>
    <cellStyle name="Input 4 15 2" xfId="21515" xr:uid="{00000000-0005-0000-0000-000073530000}"/>
    <cellStyle name="Input 4 15 3" xfId="21516" xr:uid="{00000000-0005-0000-0000-000074530000}"/>
    <cellStyle name="Input 4 15 4" xfId="21517" xr:uid="{00000000-0005-0000-0000-000075530000}"/>
    <cellStyle name="Input 4 16" xfId="21518" xr:uid="{00000000-0005-0000-0000-000076530000}"/>
    <cellStyle name="Input 4 16 2" xfId="21519" xr:uid="{00000000-0005-0000-0000-000077530000}"/>
    <cellStyle name="Input 4 16 3" xfId="21520" xr:uid="{00000000-0005-0000-0000-000078530000}"/>
    <cellStyle name="Input 4 16 4" xfId="21521" xr:uid="{00000000-0005-0000-0000-000079530000}"/>
    <cellStyle name="Input 4 17" xfId="21522" xr:uid="{00000000-0005-0000-0000-00007A530000}"/>
    <cellStyle name="Input 4 17 2" xfId="21523" xr:uid="{00000000-0005-0000-0000-00007B530000}"/>
    <cellStyle name="Input 4 17 3" xfId="21524" xr:uid="{00000000-0005-0000-0000-00007C530000}"/>
    <cellStyle name="Input 4 17 4" xfId="21525" xr:uid="{00000000-0005-0000-0000-00007D530000}"/>
    <cellStyle name="Input 4 18" xfId="21526" xr:uid="{00000000-0005-0000-0000-00007E530000}"/>
    <cellStyle name="Input 4 18 2" xfId="21527" xr:uid="{00000000-0005-0000-0000-00007F530000}"/>
    <cellStyle name="Input 4 18 3" xfId="21528" xr:uid="{00000000-0005-0000-0000-000080530000}"/>
    <cellStyle name="Input 4 18 4" xfId="21529" xr:uid="{00000000-0005-0000-0000-000081530000}"/>
    <cellStyle name="Input 4 19" xfId="21530" xr:uid="{00000000-0005-0000-0000-000082530000}"/>
    <cellStyle name="Input 4 19 2" xfId="21531" xr:uid="{00000000-0005-0000-0000-000083530000}"/>
    <cellStyle name="Input 4 19 3" xfId="21532" xr:uid="{00000000-0005-0000-0000-000084530000}"/>
    <cellStyle name="Input 4 19 4" xfId="21533" xr:uid="{00000000-0005-0000-0000-000085530000}"/>
    <cellStyle name="Input 4 2" xfId="21534" xr:uid="{00000000-0005-0000-0000-000086530000}"/>
    <cellStyle name="Input 4 2 10" xfId="21535" xr:uid="{00000000-0005-0000-0000-000087530000}"/>
    <cellStyle name="Input 4 2 10 2" xfId="21536" xr:uid="{00000000-0005-0000-0000-000088530000}"/>
    <cellStyle name="Input 4 2 10 3" xfId="21537" xr:uid="{00000000-0005-0000-0000-000089530000}"/>
    <cellStyle name="Input 4 2 10 4" xfId="21538" xr:uid="{00000000-0005-0000-0000-00008A530000}"/>
    <cellStyle name="Input 4 2 11" xfId="21539" xr:uid="{00000000-0005-0000-0000-00008B530000}"/>
    <cellStyle name="Input 4 2 11 2" xfId="21540" xr:uid="{00000000-0005-0000-0000-00008C530000}"/>
    <cellStyle name="Input 4 2 11 3" xfId="21541" xr:uid="{00000000-0005-0000-0000-00008D530000}"/>
    <cellStyle name="Input 4 2 11 4" xfId="21542" xr:uid="{00000000-0005-0000-0000-00008E530000}"/>
    <cellStyle name="Input 4 2 12" xfId="21543" xr:uid="{00000000-0005-0000-0000-00008F530000}"/>
    <cellStyle name="Input 4 2 12 2" xfId="21544" xr:uid="{00000000-0005-0000-0000-000090530000}"/>
    <cellStyle name="Input 4 2 12 3" xfId="21545" xr:uid="{00000000-0005-0000-0000-000091530000}"/>
    <cellStyle name="Input 4 2 12 4" xfId="21546" xr:uid="{00000000-0005-0000-0000-000092530000}"/>
    <cellStyle name="Input 4 2 13" xfId="21547" xr:uid="{00000000-0005-0000-0000-000093530000}"/>
    <cellStyle name="Input 4 2 13 2" xfId="21548" xr:uid="{00000000-0005-0000-0000-000094530000}"/>
    <cellStyle name="Input 4 2 13 3" xfId="21549" xr:uid="{00000000-0005-0000-0000-000095530000}"/>
    <cellStyle name="Input 4 2 13 4" xfId="21550" xr:uid="{00000000-0005-0000-0000-000096530000}"/>
    <cellStyle name="Input 4 2 14" xfId="21551" xr:uid="{00000000-0005-0000-0000-000097530000}"/>
    <cellStyle name="Input 4 2 14 2" xfId="21552" xr:uid="{00000000-0005-0000-0000-000098530000}"/>
    <cellStyle name="Input 4 2 14 3" xfId="21553" xr:uid="{00000000-0005-0000-0000-000099530000}"/>
    <cellStyle name="Input 4 2 14 4" xfId="21554" xr:uid="{00000000-0005-0000-0000-00009A530000}"/>
    <cellStyle name="Input 4 2 15" xfId="21555" xr:uid="{00000000-0005-0000-0000-00009B530000}"/>
    <cellStyle name="Input 4 2 15 2" xfId="21556" xr:uid="{00000000-0005-0000-0000-00009C530000}"/>
    <cellStyle name="Input 4 2 15 3" xfId="21557" xr:uid="{00000000-0005-0000-0000-00009D530000}"/>
    <cellStyle name="Input 4 2 15 4" xfId="21558" xr:uid="{00000000-0005-0000-0000-00009E530000}"/>
    <cellStyle name="Input 4 2 16" xfId="21559" xr:uid="{00000000-0005-0000-0000-00009F530000}"/>
    <cellStyle name="Input 4 2 16 2" xfId="21560" xr:uid="{00000000-0005-0000-0000-0000A0530000}"/>
    <cellStyle name="Input 4 2 16 3" xfId="21561" xr:uid="{00000000-0005-0000-0000-0000A1530000}"/>
    <cellStyle name="Input 4 2 16 4" xfId="21562" xr:uid="{00000000-0005-0000-0000-0000A2530000}"/>
    <cellStyle name="Input 4 2 17" xfId="21563" xr:uid="{00000000-0005-0000-0000-0000A3530000}"/>
    <cellStyle name="Input 4 2 17 2" xfId="21564" xr:uid="{00000000-0005-0000-0000-0000A4530000}"/>
    <cellStyle name="Input 4 2 17 3" xfId="21565" xr:uid="{00000000-0005-0000-0000-0000A5530000}"/>
    <cellStyle name="Input 4 2 17 4" xfId="21566" xr:uid="{00000000-0005-0000-0000-0000A6530000}"/>
    <cellStyle name="Input 4 2 18" xfId="21567" xr:uid="{00000000-0005-0000-0000-0000A7530000}"/>
    <cellStyle name="Input 4 2 18 2" xfId="21568" xr:uid="{00000000-0005-0000-0000-0000A8530000}"/>
    <cellStyle name="Input 4 2 18 3" xfId="21569" xr:uid="{00000000-0005-0000-0000-0000A9530000}"/>
    <cellStyle name="Input 4 2 18 4" xfId="21570" xr:uid="{00000000-0005-0000-0000-0000AA530000}"/>
    <cellStyle name="Input 4 2 19" xfId="21571" xr:uid="{00000000-0005-0000-0000-0000AB530000}"/>
    <cellStyle name="Input 4 2 19 2" xfId="21572" xr:uid="{00000000-0005-0000-0000-0000AC530000}"/>
    <cellStyle name="Input 4 2 19 3" xfId="21573" xr:uid="{00000000-0005-0000-0000-0000AD530000}"/>
    <cellStyle name="Input 4 2 19 4" xfId="21574" xr:uid="{00000000-0005-0000-0000-0000AE530000}"/>
    <cellStyle name="Input 4 2 2" xfId="21575" xr:uid="{00000000-0005-0000-0000-0000AF530000}"/>
    <cellStyle name="Input 4 2 2 2" xfId="21576" xr:uid="{00000000-0005-0000-0000-0000B0530000}"/>
    <cellStyle name="Input 4 2 2 3" xfId="21577" xr:uid="{00000000-0005-0000-0000-0000B1530000}"/>
    <cellStyle name="Input 4 2 2 4" xfId="21578" xr:uid="{00000000-0005-0000-0000-0000B2530000}"/>
    <cellStyle name="Input 4 2 20" xfId="21579" xr:uid="{00000000-0005-0000-0000-0000B3530000}"/>
    <cellStyle name="Input 4 2 20 2" xfId="21580" xr:uid="{00000000-0005-0000-0000-0000B4530000}"/>
    <cellStyle name="Input 4 2 20 3" xfId="21581" xr:uid="{00000000-0005-0000-0000-0000B5530000}"/>
    <cellStyle name="Input 4 2 20 4" xfId="21582" xr:uid="{00000000-0005-0000-0000-0000B6530000}"/>
    <cellStyle name="Input 4 2 21" xfId="21583" xr:uid="{00000000-0005-0000-0000-0000B7530000}"/>
    <cellStyle name="Input 4 2 22" xfId="21584" xr:uid="{00000000-0005-0000-0000-0000B8530000}"/>
    <cellStyle name="Input 4 2 3" xfId="21585" xr:uid="{00000000-0005-0000-0000-0000B9530000}"/>
    <cellStyle name="Input 4 2 3 2" xfId="21586" xr:uid="{00000000-0005-0000-0000-0000BA530000}"/>
    <cellStyle name="Input 4 2 3 3" xfId="21587" xr:uid="{00000000-0005-0000-0000-0000BB530000}"/>
    <cellStyle name="Input 4 2 3 4" xfId="21588" xr:uid="{00000000-0005-0000-0000-0000BC530000}"/>
    <cellStyle name="Input 4 2 4" xfId="21589" xr:uid="{00000000-0005-0000-0000-0000BD530000}"/>
    <cellStyle name="Input 4 2 4 2" xfId="21590" xr:uid="{00000000-0005-0000-0000-0000BE530000}"/>
    <cellStyle name="Input 4 2 4 3" xfId="21591" xr:uid="{00000000-0005-0000-0000-0000BF530000}"/>
    <cellStyle name="Input 4 2 4 4" xfId="21592" xr:uid="{00000000-0005-0000-0000-0000C0530000}"/>
    <cellStyle name="Input 4 2 5" xfId="21593" xr:uid="{00000000-0005-0000-0000-0000C1530000}"/>
    <cellStyle name="Input 4 2 5 2" xfId="21594" xr:uid="{00000000-0005-0000-0000-0000C2530000}"/>
    <cellStyle name="Input 4 2 5 3" xfId="21595" xr:uid="{00000000-0005-0000-0000-0000C3530000}"/>
    <cellStyle name="Input 4 2 5 4" xfId="21596" xr:uid="{00000000-0005-0000-0000-0000C4530000}"/>
    <cellStyle name="Input 4 2 6" xfId="21597" xr:uid="{00000000-0005-0000-0000-0000C5530000}"/>
    <cellStyle name="Input 4 2 6 2" xfId="21598" xr:uid="{00000000-0005-0000-0000-0000C6530000}"/>
    <cellStyle name="Input 4 2 6 3" xfId="21599" xr:uid="{00000000-0005-0000-0000-0000C7530000}"/>
    <cellStyle name="Input 4 2 6 4" xfId="21600" xr:uid="{00000000-0005-0000-0000-0000C8530000}"/>
    <cellStyle name="Input 4 2 7" xfId="21601" xr:uid="{00000000-0005-0000-0000-0000C9530000}"/>
    <cellStyle name="Input 4 2 7 2" xfId="21602" xr:uid="{00000000-0005-0000-0000-0000CA530000}"/>
    <cellStyle name="Input 4 2 7 3" xfId="21603" xr:uid="{00000000-0005-0000-0000-0000CB530000}"/>
    <cellStyle name="Input 4 2 7 4" xfId="21604" xr:uid="{00000000-0005-0000-0000-0000CC530000}"/>
    <cellStyle name="Input 4 2 8" xfId="21605" xr:uid="{00000000-0005-0000-0000-0000CD530000}"/>
    <cellStyle name="Input 4 2 8 2" xfId="21606" xr:uid="{00000000-0005-0000-0000-0000CE530000}"/>
    <cellStyle name="Input 4 2 8 3" xfId="21607" xr:uid="{00000000-0005-0000-0000-0000CF530000}"/>
    <cellStyle name="Input 4 2 8 4" xfId="21608" xr:uid="{00000000-0005-0000-0000-0000D0530000}"/>
    <cellStyle name="Input 4 2 9" xfId="21609" xr:uid="{00000000-0005-0000-0000-0000D1530000}"/>
    <cellStyle name="Input 4 2 9 2" xfId="21610" xr:uid="{00000000-0005-0000-0000-0000D2530000}"/>
    <cellStyle name="Input 4 2 9 3" xfId="21611" xr:uid="{00000000-0005-0000-0000-0000D3530000}"/>
    <cellStyle name="Input 4 2 9 4" xfId="21612" xr:uid="{00000000-0005-0000-0000-0000D4530000}"/>
    <cellStyle name="Input 4 20" xfId="21613" xr:uid="{00000000-0005-0000-0000-0000D5530000}"/>
    <cellStyle name="Input 4 20 2" xfId="21614" xr:uid="{00000000-0005-0000-0000-0000D6530000}"/>
    <cellStyle name="Input 4 20 3" xfId="21615" xr:uid="{00000000-0005-0000-0000-0000D7530000}"/>
    <cellStyle name="Input 4 20 4" xfId="21616" xr:uid="{00000000-0005-0000-0000-0000D8530000}"/>
    <cellStyle name="Input 4 21" xfId="21617" xr:uid="{00000000-0005-0000-0000-0000D9530000}"/>
    <cellStyle name="Input 4 21 2" xfId="21618" xr:uid="{00000000-0005-0000-0000-0000DA530000}"/>
    <cellStyle name="Input 4 21 3" xfId="21619" xr:uid="{00000000-0005-0000-0000-0000DB530000}"/>
    <cellStyle name="Input 4 21 4" xfId="21620" xr:uid="{00000000-0005-0000-0000-0000DC530000}"/>
    <cellStyle name="Input 4 22" xfId="21621" xr:uid="{00000000-0005-0000-0000-0000DD530000}"/>
    <cellStyle name="Input 4 22 2" xfId="21622" xr:uid="{00000000-0005-0000-0000-0000DE530000}"/>
    <cellStyle name="Input 4 22 3" xfId="21623" xr:uid="{00000000-0005-0000-0000-0000DF530000}"/>
    <cellStyle name="Input 4 22 4" xfId="21624" xr:uid="{00000000-0005-0000-0000-0000E0530000}"/>
    <cellStyle name="Input 4 23" xfId="21625" xr:uid="{00000000-0005-0000-0000-0000E1530000}"/>
    <cellStyle name="Input 4 24" xfId="21626" xr:uid="{00000000-0005-0000-0000-0000E2530000}"/>
    <cellStyle name="Input 4 25" xfId="21627" xr:uid="{00000000-0005-0000-0000-0000E3530000}"/>
    <cellStyle name="Input 4 3" xfId="21628" xr:uid="{00000000-0005-0000-0000-0000E4530000}"/>
    <cellStyle name="Input 4 3 10" xfId="21629" xr:uid="{00000000-0005-0000-0000-0000E5530000}"/>
    <cellStyle name="Input 4 3 10 2" xfId="21630" xr:uid="{00000000-0005-0000-0000-0000E6530000}"/>
    <cellStyle name="Input 4 3 10 3" xfId="21631" xr:uid="{00000000-0005-0000-0000-0000E7530000}"/>
    <cellStyle name="Input 4 3 10 4" xfId="21632" xr:uid="{00000000-0005-0000-0000-0000E8530000}"/>
    <cellStyle name="Input 4 3 11" xfId="21633" xr:uid="{00000000-0005-0000-0000-0000E9530000}"/>
    <cellStyle name="Input 4 3 11 2" xfId="21634" xr:uid="{00000000-0005-0000-0000-0000EA530000}"/>
    <cellStyle name="Input 4 3 11 3" xfId="21635" xr:uid="{00000000-0005-0000-0000-0000EB530000}"/>
    <cellStyle name="Input 4 3 11 4" xfId="21636" xr:uid="{00000000-0005-0000-0000-0000EC530000}"/>
    <cellStyle name="Input 4 3 12" xfId="21637" xr:uid="{00000000-0005-0000-0000-0000ED530000}"/>
    <cellStyle name="Input 4 3 12 2" xfId="21638" xr:uid="{00000000-0005-0000-0000-0000EE530000}"/>
    <cellStyle name="Input 4 3 12 3" xfId="21639" xr:uid="{00000000-0005-0000-0000-0000EF530000}"/>
    <cellStyle name="Input 4 3 12 4" xfId="21640" xr:uid="{00000000-0005-0000-0000-0000F0530000}"/>
    <cellStyle name="Input 4 3 13" xfId="21641" xr:uid="{00000000-0005-0000-0000-0000F1530000}"/>
    <cellStyle name="Input 4 3 13 2" xfId="21642" xr:uid="{00000000-0005-0000-0000-0000F2530000}"/>
    <cellStyle name="Input 4 3 13 3" xfId="21643" xr:uid="{00000000-0005-0000-0000-0000F3530000}"/>
    <cellStyle name="Input 4 3 13 4" xfId="21644" xr:uid="{00000000-0005-0000-0000-0000F4530000}"/>
    <cellStyle name="Input 4 3 14" xfId="21645" xr:uid="{00000000-0005-0000-0000-0000F5530000}"/>
    <cellStyle name="Input 4 3 14 2" xfId="21646" xr:uid="{00000000-0005-0000-0000-0000F6530000}"/>
    <cellStyle name="Input 4 3 14 3" xfId="21647" xr:uid="{00000000-0005-0000-0000-0000F7530000}"/>
    <cellStyle name="Input 4 3 14 4" xfId="21648" xr:uid="{00000000-0005-0000-0000-0000F8530000}"/>
    <cellStyle name="Input 4 3 15" xfId="21649" xr:uid="{00000000-0005-0000-0000-0000F9530000}"/>
    <cellStyle name="Input 4 3 15 2" xfId="21650" xr:uid="{00000000-0005-0000-0000-0000FA530000}"/>
    <cellStyle name="Input 4 3 15 3" xfId="21651" xr:uid="{00000000-0005-0000-0000-0000FB530000}"/>
    <cellStyle name="Input 4 3 15 4" xfId="21652" xr:uid="{00000000-0005-0000-0000-0000FC530000}"/>
    <cellStyle name="Input 4 3 16" xfId="21653" xr:uid="{00000000-0005-0000-0000-0000FD530000}"/>
    <cellStyle name="Input 4 3 16 2" xfId="21654" xr:uid="{00000000-0005-0000-0000-0000FE530000}"/>
    <cellStyle name="Input 4 3 16 3" xfId="21655" xr:uid="{00000000-0005-0000-0000-0000FF530000}"/>
    <cellStyle name="Input 4 3 16 4" xfId="21656" xr:uid="{00000000-0005-0000-0000-000000540000}"/>
    <cellStyle name="Input 4 3 17" xfId="21657" xr:uid="{00000000-0005-0000-0000-000001540000}"/>
    <cellStyle name="Input 4 3 17 2" xfId="21658" xr:uid="{00000000-0005-0000-0000-000002540000}"/>
    <cellStyle name="Input 4 3 17 3" xfId="21659" xr:uid="{00000000-0005-0000-0000-000003540000}"/>
    <cellStyle name="Input 4 3 17 4" xfId="21660" xr:uid="{00000000-0005-0000-0000-000004540000}"/>
    <cellStyle name="Input 4 3 18" xfId="21661" xr:uid="{00000000-0005-0000-0000-000005540000}"/>
    <cellStyle name="Input 4 3 18 2" xfId="21662" xr:uid="{00000000-0005-0000-0000-000006540000}"/>
    <cellStyle name="Input 4 3 18 3" xfId="21663" xr:uid="{00000000-0005-0000-0000-000007540000}"/>
    <cellStyle name="Input 4 3 18 4" xfId="21664" xr:uid="{00000000-0005-0000-0000-000008540000}"/>
    <cellStyle name="Input 4 3 19" xfId="21665" xr:uid="{00000000-0005-0000-0000-000009540000}"/>
    <cellStyle name="Input 4 3 19 2" xfId="21666" xr:uid="{00000000-0005-0000-0000-00000A540000}"/>
    <cellStyle name="Input 4 3 19 3" xfId="21667" xr:uid="{00000000-0005-0000-0000-00000B540000}"/>
    <cellStyle name="Input 4 3 19 4" xfId="21668" xr:uid="{00000000-0005-0000-0000-00000C540000}"/>
    <cellStyle name="Input 4 3 2" xfId="21669" xr:uid="{00000000-0005-0000-0000-00000D540000}"/>
    <cellStyle name="Input 4 3 2 2" xfId="21670" xr:uid="{00000000-0005-0000-0000-00000E540000}"/>
    <cellStyle name="Input 4 3 2 3" xfId="21671" xr:uid="{00000000-0005-0000-0000-00000F540000}"/>
    <cellStyle name="Input 4 3 2 4" xfId="21672" xr:uid="{00000000-0005-0000-0000-000010540000}"/>
    <cellStyle name="Input 4 3 20" xfId="21673" xr:uid="{00000000-0005-0000-0000-000011540000}"/>
    <cellStyle name="Input 4 3 20 2" xfId="21674" xr:uid="{00000000-0005-0000-0000-000012540000}"/>
    <cellStyle name="Input 4 3 20 3" xfId="21675" xr:uid="{00000000-0005-0000-0000-000013540000}"/>
    <cellStyle name="Input 4 3 20 4" xfId="21676" xr:uid="{00000000-0005-0000-0000-000014540000}"/>
    <cellStyle name="Input 4 3 21" xfId="21677" xr:uid="{00000000-0005-0000-0000-000015540000}"/>
    <cellStyle name="Input 4 3 22" xfId="21678" xr:uid="{00000000-0005-0000-0000-000016540000}"/>
    <cellStyle name="Input 4 3 3" xfId="21679" xr:uid="{00000000-0005-0000-0000-000017540000}"/>
    <cellStyle name="Input 4 3 3 2" xfId="21680" xr:uid="{00000000-0005-0000-0000-000018540000}"/>
    <cellStyle name="Input 4 3 3 3" xfId="21681" xr:uid="{00000000-0005-0000-0000-000019540000}"/>
    <cellStyle name="Input 4 3 3 4" xfId="21682" xr:uid="{00000000-0005-0000-0000-00001A540000}"/>
    <cellStyle name="Input 4 3 4" xfId="21683" xr:uid="{00000000-0005-0000-0000-00001B540000}"/>
    <cellStyle name="Input 4 3 4 2" xfId="21684" xr:uid="{00000000-0005-0000-0000-00001C540000}"/>
    <cellStyle name="Input 4 3 4 3" xfId="21685" xr:uid="{00000000-0005-0000-0000-00001D540000}"/>
    <cellStyle name="Input 4 3 4 4" xfId="21686" xr:uid="{00000000-0005-0000-0000-00001E540000}"/>
    <cellStyle name="Input 4 3 5" xfId="21687" xr:uid="{00000000-0005-0000-0000-00001F540000}"/>
    <cellStyle name="Input 4 3 5 2" xfId="21688" xr:uid="{00000000-0005-0000-0000-000020540000}"/>
    <cellStyle name="Input 4 3 5 3" xfId="21689" xr:uid="{00000000-0005-0000-0000-000021540000}"/>
    <cellStyle name="Input 4 3 5 4" xfId="21690" xr:uid="{00000000-0005-0000-0000-000022540000}"/>
    <cellStyle name="Input 4 3 6" xfId="21691" xr:uid="{00000000-0005-0000-0000-000023540000}"/>
    <cellStyle name="Input 4 3 6 2" xfId="21692" xr:uid="{00000000-0005-0000-0000-000024540000}"/>
    <cellStyle name="Input 4 3 6 3" xfId="21693" xr:uid="{00000000-0005-0000-0000-000025540000}"/>
    <cellStyle name="Input 4 3 6 4" xfId="21694" xr:uid="{00000000-0005-0000-0000-000026540000}"/>
    <cellStyle name="Input 4 3 7" xfId="21695" xr:uid="{00000000-0005-0000-0000-000027540000}"/>
    <cellStyle name="Input 4 3 7 2" xfId="21696" xr:uid="{00000000-0005-0000-0000-000028540000}"/>
    <cellStyle name="Input 4 3 7 3" xfId="21697" xr:uid="{00000000-0005-0000-0000-000029540000}"/>
    <cellStyle name="Input 4 3 7 4" xfId="21698" xr:uid="{00000000-0005-0000-0000-00002A540000}"/>
    <cellStyle name="Input 4 3 8" xfId="21699" xr:uid="{00000000-0005-0000-0000-00002B540000}"/>
    <cellStyle name="Input 4 3 8 2" xfId="21700" xr:uid="{00000000-0005-0000-0000-00002C540000}"/>
    <cellStyle name="Input 4 3 8 3" xfId="21701" xr:uid="{00000000-0005-0000-0000-00002D540000}"/>
    <cellStyle name="Input 4 3 8 4" xfId="21702" xr:uid="{00000000-0005-0000-0000-00002E540000}"/>
    <cellStyle name="Input 4 3 9" xfId="21703" xr:uid="{00000000-0005-0000-0000-00002F540000}"/>
    <cellStyle name="Input 4 3 9 2" xfId="21704" xr:uid="{00000000-0005-0000-0000-000030540000}"/>
    <cellStyle name="Input 4 3 9 3" xfId="21705" xr:uid="{00000000-0005-0000-0000-000031540000}"/>
    <cellStyle name="Input 4 3 9 4" xfId="21706" xr:uid="{00000000-0005-0000-0000-000032540000}"/>
    <cellStyle name="Input 4 4" xfId="21707" xr:uid="{00000000-0005-0000-0000-000033540000}"/>
    <cellStyle name="Input 4 4 2" xfId="21708" xr:uid="{00000000-0005-0000-0000-000034540000}"/>
    <cellStyle name="Input 4 4 3" xfId="21709" xr:uid="{00000000-0005-0000-0000-000035540000}"/>
    <cellStyle name="Input 4 5" xfId="21710" xr:uid="{00000000-0005-0000-0000-000036540000}"/>
    <cellStyle name="Input 4 5 2" xfId="21711" xr:uid="{00000000-0005-0000-0000-000037540000}"/>
    <cellStyle name="Input 4 5 3" xfId="21712" xr:uid="{00000000-0005-0000-0000-000038540000}"/>
    <cellStyle name="Input 4 5 4" xfId="21713" xr:uid="{00000000-0005-0000-0000-000039540000}"/>
    <cellStyle name="Input 4 6" xfId="21714" xr:uid="{00000000-0005-0000-0000-00003A540000}"/>
    <cellStyle name="Input 4 6 2" xfId="21715" xr:uid="{00000000-0005-0000-0000-00003B540000}"/>
    <cellStyle name="Input 4 6 3" xfId="21716" xr:uid="{00000000-0005-0000-0000-00003C540000}"/>
    <cellStyle name="Input 4 6 4" xfId="21717" xr:uid="{00000000-0005-0000-0000-00003D540000}"/>
    <cellStyle name="Input 4 7" xfId="21718" xr:uid="{00000000-0005-0000-0000-00003E540000}"/>
    <cellStyle name="Input 4 7 2" xfId="21719" xr:uid="{00000000-0005-0000-0000-00003F540000}"/>
    <cellStyle name="Input 4 7 3" xfId="21720" xr:uid="{00000000-0005-0000-0000-000040540000}"/>
    <cellStyle name="Input 4 7 4" xfId="21721" xr:uid="{00000000-0005-0000-0000-000041540000}"/>
    <cellStyle name="Input 4 8" xfId="21722" xr:uid="{00000000-0005-0000-0000-000042540000}"/>
    <cellStyle name="Input 4 8 2" xfId="21723" xr:uid="{00000000-0005-0000-0000-000043540000}"/>
    <cellStyle name="Input 4 8 3" xfId="21724" xr:uid="{00000000-0005-0000-0000-000044540000}"/>
    <cellStyle name="Input 4 8 4" xfId="21725" xr:uid="{00000000-0005-0000-0000-000045540000}"/>
    <cellStyle name="Input 4 9" xfId="21726" xr:uid="{00000000-0005-0000-0000-000046540000}"/>
    <cellStyle name="Input 4 9 2" xfId="21727" xr:uid="{00000000-0005-0000-0000-000047540000}"/>
    <cellStyle name="Input 4 9 3" xfId="21728" xr:uid="{00000000-0005-0000-0000-000048540000}"/>
    <cellStyle name="Input 4 9 4" xfId="21729" xr:uid="{00000000-0005-0000-0000-000049540000}"/>
    <cellStyle name="Input 40" xfId="21730" xr:uid="{00000000-0005-0000-0000-00004A540000}"/>
    <cellStyle name="Input 41" xfId="21731" xr:uid="{00000000-0005-0000-0000-00004B540000}"/>
    <cellStyle name="Input 42" xfId="21732" xr:uid="{00000000-0005-0000-0000-00004C540000}"/>
    <cellStyle name="Input 43" xfId="21733" xr:uid="{00000000-0005-0000-0000-00004D540000}"/>
    <cellStyle name="Input 44" xfId="21734" xr:uid="{00000000-0005-0000-0000-00004E540000}"/>
    <cellStyle name="Input 45" xfId="21735" xr:uid="{00000000-0005-0000-0000-00004F540000}"/>
    <cellStyle name="Input 46" xfId="21736" xr:uid="{00000000-0005-0000-0000-000050540000}"/>
    <cellStyle name="Input 47" xfId="21737" xr:uid="{00000000-0005-0000-0000-000051540000}"/>
    <cellStyle name="Input 48" xfId="21738" xr:uid="{00000000-0005-0000-0000-000052540000}"/>
    <cellStyle name="Input 49" xfId="21739" xr:uid="{00000000-0005-0000-0000-000053540000}"/>
    <cellStyle name="Input 5" xfId="21740" xr:uid="{00000000-0005-0000-0000-000054540000}"/>
    <cellStyle name="Input 5 10" xfId="21741" xr:uid="{00000000-0005-0000-0000-000055540000}"/>
    <cellStyle name="Input 5 10 2" xfId="21742" xr:uid="{00000000-0005-0000-0000-000056540000}"/>
    <cellStyle name="Input 5 10 3" xfId="21743" xr:uid="{00000000-0005-0000-0000-000057540000}"/>
    <cellStyle name="Input 5 10 4" xfId="21744" xr:uid="{00000000-0005-0000-0000-000058540000}"/>
    <cellStyle name="Input 5 11" xfId="21745" xr:uid="{00000000-0005-0000-0000-000059540000}"/>
    <cellStyle name="Input 5 11 2" xfId="21746" xr:uid="{00000000-0005-0000-0000-00005A540000}"/>
    <cellStyle name="Input 5 11 3" xfId="21747" xr:uid="{00000000-0005-0000-0000-00005B540000}"/>
    <cellStyle name="Input 5 11 4" xfId="21748" xr:uid="{00000000-0005-0000-0000-00005C540000}"/>
    <cellStyle name="Input 5 12" xfId="21749" xr:uid="{00000000-0005-0000-0000-00005D540000}"/>
    <cellStyle name="Input 5 12 2" xfId="21750" xr:uid="{00000000-0005-0000-0000-00005E540000}"/>
    <cellStyle name="Input 5 12 3" xfId="21751" xr:uid="{00000000-0005-0000-0000-00005F540000}"/>
    <cellStyle name="Input 5 12 4" xfId="21752" xr:uid="{00000000-0005-0000-0000-000060540000}"/>
    <cellStyle name="Input 5 13" xfId="21753" xr:uid="{00000000-0005-0000-0000-000061540000}"/>
    <cellStyle name="Input 5 13 2" xfId="21754" xr:uid="{00000000-0005-0000-0000-000062540000}"/>
    <cellStyle name="Input 5 13 3" xfId="21755" xr:uid="{00000000-0005-0000-0000-000063540000}"/>
    <cellStyle name="Input 5 13 4" xfId="21756" xr:uid="{00000000-0005-0000-0000-000064540000}"/>
    <cellStyle name="Input 5 14" xfId="21757" xr:uid="{00000000-0005-0000-0000-000065540000}"/>
    <cellStyle name="Input 5 14 2" xfId="21758" xr:uid="{00000000-0005-0000-0000-000066540000}"/>
    <cellStyle name="Input 5 14 3" xfId="21759" xr:uid="{00000000-0005-0000-0000-000067540000}"/>
    <cellStyle name="Input 5 14 4" xfId="21760" xr:uid="{00000000-0005-0000-0000-000068540000}"/>
    <cellStyle name="Input 5 15" xfId="21761" xr:uid="{00000000-0005-0000-0000-000069540000}"/>
    <cellStyle name="Input 5 15 2" xfId="21762" xr:uid="{00000000-0005-0000-0000-00006A540000}"/>
    <cellStyle name="Input 5 15 3" xfId="21763" xr:uid="{00000000-0005-0000-0000-00006B540000}"/>
    <cellStyle name="Input 5 15 4" xfId="21764" xr:uid="{00000000-0005-0000-0000-00006C540000}"/>
    <cellStyle name="Input 5 16" xfId="21765" xr:uid="{00000000-0005-0000-0000-00006D540000}"/>
    <cellStyle name="Input 5 16 2" xfId="21766" xr:uid="{00000000-0005-0000-0000-00006E540000}"/>
    <cellStyle name="Input 5 16 3" xfId="21767" xr:uid="{00000000-0005-0000-0000-00006F540000}"/>
    <cellStyle name="Input 5 16 4" xfId="21768" xr:uid="{00000000-0005-0000-0000-000070540000}"/>
    <cellStyle name="Input 5 17" xfId="21769" xr:uid="{00000000-0005-0000-0000-000071540000}"/>
    <cellStyle name="Input 5 17 2" xfId="21770" xr:uid="{00000000-0005-0000-0000-000072540000}"/>
    <cellStyle name="Input 5 17 3" xfId="21771" xr:uid="{00000000-0005-0000-0000-000073540000}"/>
    <cellStyle name="Input 5 17 4" xfId="21772" xr:uid="{00000000-0005-0000-0000-000074540000}"/>
    <cellStyle name="Input 5 18" xfId="21773" xr:uid="{00000000-0005-0000-0000-000075540000}"/>
    <cellStyle name="Input 5 18 2" xfId="21774" xr:uid="{00000000-0005-0000-0000-000076540000}"/>
    <cellStyle name="Input 5 18 3" xfId="21775" xr:uid="{00000000-0005-0000-0000-000077540000}"/>
    <cellStyle name="Input 5 18 4" xfId="21776" xr:uid="{00000000-0005-0000-0000-000078540000}"/>
    <cellStyle name="Input 5 19" xfId="21777" xr:uid="{00000000-0005-0000-0000-000079540000}"/>
    <cellStyle name="Input 5 19 2" xfId="21778" xr:uid="{00000000-0005-0000-0000-00007A540000}"/>
    <cellStyle name="Input 5 19 3" xfId="21779" xr:uid="{00000000-0005-0000-0000-00007B540000}"/>
    <cellStyle name="Input 5 19 4" xfId="21780" xr:uid="{00000000-0005-0000-0000-00007C540000}"/>
    <cellStyle name="Input 5 2" xfId="21781" xr:uid="{00000000-0005-0000-0000-00007D540000}"/>
    <cellStyle name="Input 5 2 10" xfId="21782" xr:uid="{00000000-0005-0000-0000-00007E540000}"/>
    <cellStyle name="Input 5 2 10 2" xfId="21783" xr:uid="{00000000-0005-0000-0000-00007F540000}"/>
    <cellStyle name="Input 5 2 10 3" xfId="21784" xr:uid="{00000000-0005-0000-0000-000080540000}"/>
    <cellStyle name="Input 5 2 10 4" xfId="21785" xr:uid="{00000000-0005-0000-0000-000081540000}"/>
    <cellStyle name="Input 5 2 11" xfId="21786" xr:uid="{00000000-0005-0000-0000-000082540000}"/>
    <cellStyle name="Input 5 2 11 2" xfId="21787" xr:uid="{00000000-0005-0000-0000-000083540000}"/>
    <cellStyle name="Input 5 2 11 3" xfId="21788" xr:uid="{00000000-0005-0000-0000-000084540000}"/>
    <cellStyle name="Input 5 2 11 4" xfId="21789" xr:uid="{00000000-0005-0000-0000-000085540000}"/>
    <cellStyle name="Input 5 2 12" xfId="21790" xr:uid="{00000000-0005-0000-0000-000086540000}"/>
    <cellStyle name="Input 5 2 12 2" xfId="21791" xr:uid="{00000000-0005-0000-0000-000087540000}"/>
    <cellStyle name="Input 5 2 12 3" xfId="21792" xr:uid="{00000000-0005-0000-0000-000088540000}"/>
    <cellStyle name="Input 5 2 12 4" xfId="21793" xr:uid="{00000000-0005-0000-0000-000089540000}"/>
    <cellStyle name="Input 5 2 13" xfId="21794" xr:uid="{00000000-0005-0000-0000-00008A540000}"/>
    <cellStyle name="Input 5 2 13 2" xfId="21795" xr:uid="{00000000-0005-0000-0000-00008B540000}"/>
    <cellStyle name="Input 5 2 13 3" xfId="21796" xr:uid="{00000000-0005-0000-0000-00008C540000}"/>
    <cellStyle name="Input 5 2 13 4" xfId="21797" xr:uid="{00000000-0005-0000-0000-00008D540000}"/>
    <cellStyle name="Input 5 2 14" xfId="21798" xr:uid="{00000000-0005-0000-0000-00008E540000}"/>
    <cellStyle name="Input 5 2 14 2" xfId="21799" xr:uid="{00000000-0005-0000-0000-00008F540000}"/>
    <cellStyle name="Input 5 2 14 3" xfId="21800" xr:uid="{00000000-0005-0000-0000-000090540000}"/>
    <cellStyle name="Input 5 2 14 4" xfId="21801" xr:uid="{00000000-0005-0000-0000-000091540000}"/>
    <cellStyle name="Input 5 2 15" xfId="21802" xr:uid="{00000000-0005-0000-0000-000092540000}"/>
    <cellStyle name="Input 5 2 15 2" xfId="21803" xr:uid="{00000000-0005-0000-0000-000093540000}"/>
    <cellStyle name="Input 5 2 15 3" xfId="21804" xr:uid="{00000000-0005-0000-0000-000094540000}"/>
    <cellStyle name="Input 5 2 15 4" xfId="21805" xr:uid="{00000000-0005-0000-0000-000095540000}"/>
    <cellStyle name="Input 5 2 16" xfId="21806" xr:uid="{00000000-0005-0000-0000-000096540000}"/>
    <cellStyle name="Input 5 2 16 2" xfId="21807" xr:uid="{00000000-0005-0000-0000-000097540000}"/>
    <cellStyle name="Input 5 2 16 3" xfId="21808" xr:uid="{00000000-0005-0000-0000-000098540000}"/>
    <cellStyle name="Input 5 2 16 4" xfId="21809" xr:uid="{00000000-0005-0000-0000-000099540000}"/>
    <cellStyle name="Input 5 2 17" xfId="21810" xr:uid="{00000000-0005-0000-0000-00009A540000}"/>
    <cellStyle name="Input 5 2 17 2" xfId="21811" xr:uid="{00000000-0005-0000-0000-00009B540000}"/>
    <cellStyle name="Input 5 2 17 3" xfId="21812" xr:uid="{00000000-0005-0000-0000-00009C540000}"/>
    <cellStyle name="Input 5 2 17 4" xfId="21813" xr:uid="{00000000-0005-0000-0000-00009D540000}"/>
    <cellStyle name="Input 5 2 18" xfId="21814" xr:uid="{00000000-0005-0000-0000-00009E540000}"/>
    <cellStyle name="Input 5 2 18 2" xfId="21815" xr:uid="{00000000-0005-0000-0000-00009F540000}"/>
    <cellStyle name="Input 5 2 18 3" xfId="21816" xr:uid="{00000000-0005-0000-0000-0000A0540000}"/>
    <cellStyle name="Input 5 2 18 4" xfId="21817" xr:uid="{00000000-0005-0000-0000-0000A1540000}"/>
    <cellStyle name="Input 5 2 19" xfId="21818" xr:uid="{00000000-0005-0000-0000-0000A2540000}"/>
    <cellStyle name="Input 5 2 19 2" xfId="21819" xr:uid="{00000000-0005-0000-0000-0000A3540000}"/>
    <cellStyle name="Input 5 2 19 3" xfId="21820" xr:uid="{00000000-0005-0000-0000-0000A4540000}"/>
    <cellStyle name="Input 5 2 19 4" xfId="21821" xr:uid="{00000000-0005-0000-0000-0000A5540000}"/>
    <cellStyle name="Input 5 2 2" xfId="21822" xr:uid="{00000000-0005-0000-0000-0000A6540000}"/>
    <cellStyle name="Input 5 2 2 2" xfId="21823" xr:uid="{00000000-0005-0000-0000-0000A7540000}"/>
    <cellStyle name="Input 5 2 2 3" xfId="21824" xr:uid="{00000000-0005-0000-0000-0000A8540000}"/>
    <cellStyle name="Input 5 2 2 4" xfId="21825" xr:uid="{00000000-0005-0000-0000-0000A9540000}"/>
    <cellStyle name="Input 5 2 20" xfId="21826" xr:uid="{00000000-0005-0000-0000-0000AA540000}"/>
    <cellStyle name="Input 5 2 20 2" xfId="21827" xr:uid="{00000000-0005-0000-0000-0000AB540000}"/>
    <cellStyle name="Input 5 2 20 3" xfId="21828" xr:uid="{00000000-0005-0000-0000-0000AC540000}"/>
    <cellStyle name="Input 5 2 20 4" xfId="21829" xr:uid="{00000000-0005-0000-0000-0000AD540000}"/>
    <cellStyle name="Input 5 2 21" xfId="21830" xr:uid="{00000000-0005-0000-0000-0000AE540000}"/>
    <cellStyle name="Input 5 2 22" xfId="21831" xr:uid="{00000000-0005-0000-0000-0000AF540000}"/>
    <cellStyle name="Input 5 2 3" xfId="21832" xr:uid="{00000000-0005-0000-0000-0000B0540000}"/>
    <cellStyle name="Input 5 2 3 2" xfId="21833" xr:uid="{00000000-0005-0000-0000-0000B1540000}"/>
    <cellStyle name="Input 5 2 3 3" xfId="21834" xr:uid="{00000000-0005-0000-0000-0000B2540000}"/>
    <cellStyle name="Input 5 2 3 4" xfId="21835" xr:uid="{00000000-0005-0000-0000-0000B3540000}"/>
    <cellStyle name="Input 5 2 4" xfId="21836" xr:uid="{00000000-0005-0000-0000-0000B4540000}"/>
    <cellStyle name="Input 5 2 4 2" xfId="21837" xr:uid="{00000000-0005-0000-0000-0000B5540000}"/>
    <cellStyle name="Input 5 2 4 3" xfId="21838" xr:uid="{00000000-0005-0000-0000-0000B6540000}"/>
    <cellStyle name="Input 5 2 4 4" xfId="21839" xr:uid="{00000000-0005-0000-0000-0000B7540000}"/>
    <cellStyle name="Input 5 2 5" xfId="21840" xr:uid="{00000000-0005-0000-0000-0000B8540000}"/>
    <cellStyle name="Input 5 2 5 2" xfId="21841" xr:uid="{00000000-0005-0000-0000-0000B9540000}"/>
    <cellStyle name="Input 5 2 5 3" xfId="21842" xr:uid="{00000000-0005-0000-0000-0000BA540000}"/>
    <cellStyle name="Input 5 2 5 4" xfId="21843" xr:uid="{00000000-0005-0000-0000-0000BB540000}"/>
    <cellStyle name="Input 5 2 6" xfId="21844" xr:uid="{00000000-0005-0000-0000-0000BC540000}"/>
    <cellStyle name="Input 5 2 6 2" xfId="21845" xr:uid="{00000000-0005-0000-0000-0000BD540000}"/>
    <cellStyle name="Input 5 2 6 3" xfId="21846" xr:uid="{00000000-0005-0000-0000-0000BE540000}"/>
    <cellStyle name="Input 5 2 6 4" xfId="21847" xr:uid="{00000000-0005-0000-0000-0000BF540000}"/>
    <cellStyle name="Input 5 2 7" xfId="21848" xr:uid="{00000000-0005-0000-0000-0000C0540000}"/>
    <cellStyle name="Input 5 2 7 2" xfId="21849" xr:uid="{00000000-0005-0000-0000-0000C1540000}"/>
    <cellStyle name="Input 5 2 7 3" xfId="21850" xr:uid="{00000000-0005-0000-0000-0000C2540000}"/>
    <cellStyle name="Input 5 2 7 4" xfId="21851" xr:uid="{00000000-0005-0000-0000-0000C3540000}"/>
    <cellStyle name="Input 5 2 8" xfId="21852" xr:uid="{00000000-0005-0000-0000-0000C4540000}"/>
    <cellStyle name="Input 5 2 8 2" xfId="21853" xr:uid="{00000000-0005-0000-0000-0000C5540000}"/>
    <cellStyle name="Input 5 2 8 3" xfId="21854" xr:uid="{00000000-0005-0000-0000-0000C6540000}"/>
    <cellStyle name="Input 5 2 8 4" xfId="21855" xr:uid="{00000000-0005-0000-0000-0000C7540000}"/>
    <cellStyle name="Input 5 2 9" xfId="21856" xr:uid="{00000000-0005-0000-0000-0000C8540000}"/>
    <cellStyle name="Input 5 2 9 2" xfId="21857" xr:uid="{00000000-0005-0000-0000-0000C9540000}"/>
    <cellStyle name="Input 5 2 9 3" xfId="21858" xr:uid="{00000000-0005-0000-0000-0000CA540000}"/>
    <cellStyle name="Input 5 2 9 4" xfId="21859" xr:uid="{00000000-0005-0000-0000-0000CB540000}"/>
    <cellStyle name="Input 5 20" xfId="21860" xr:uid="{00000000-0005-0000-0000-0000CC540000}"/>
    <cellStyle name="Input 5 20 2" xfId="21861" xr:uid="{00000000-0005-0000-0000-0000CD540000}"/>
    <cellStyle name="Input 5 20 3" xfId="21862" xr:uid="{00000000-0005-0000-0000-0000CE540000}"/>
    <cellStyle name="Input 5 20 4" xfId="21863" xr:uid="{00000000-0005-0000-0000-0000CF540000}"/>
    <cellStyle name="Input 5 21" xfId="21864" xr:uid="{00000000-0005-0000-0000-0000D0540000}"/>
    <cellStyle name="Input 5 21 2" xfId="21865" xr:uid="{00000000-0005-0000-0000-0000D1540000}"/>
    <cellStyle name="Input 5 21 3" xfId="21866" xr:uid="{00000000-0005-0000-0000-0000D2540000}"/>
    <cellStyle name="Input 5 21 4" xfId="21867" xr:uid="{00000000-0005-0000-0000-0000D3540000}"/>
    <cellStyle name="Input 5 22" xfId="21868" xr:uid="{00000000-0005-0000-0000-0000D4540000}"/>
    <cellStyle name="Input 5 22 2" xfId="21869" xr:uid="{00000000-0005-0000-0000-0000D5540000}"/>
    <cellStyle name="Input 5 22 3" xfId="21870" xr:uid="{00000000-0005-0000-0000-0000D6540000}"/>
    <cellStyle name="Input 5 22 4" xfId="21871" xr:uid="{00000000-0005-0000-0000-0000D7540000}"/>
    <cellStyle name="Input 5 23" xfId="21872" xr:uid="{00000000-0005-0000-0000-0000D8540000}"/>
    <cellStyle name="Input 5 24" xfId="21873" xr:uid="{00000000-0005-0000-0000-0000D9540000}"/>
    <cellStyle name="Input 5 25" xfId="21874" xr:uid="{00000000-0005-0000-0000-0000DA540000}"/>
    <cellStyle name="Input 5 3" xfId="21875" xr:uid="{00000000-0005-0000-0000-0000DB540000}"/>
    <cellStyle name="Input 5 3 10" xfId="21876" xr:uid="{00000000-0005-0000-0000-0000DC540000}"/>
    <cellStyle name="Input 5 3 10 2" xfId="21877" xr:uid="{00000000-0005-0000-0000-0000DD540000}"/>
    <cellStyle name="Input 5 3 10 3" xfId="21878" xr:uid="{00000000-0005-0000-0000-0000DE540000}"/>
    <cellStyle name="Input 5 3 10 4" xfId="21879" xr:uid="{00000000-0005-0000-0000-0000DF540000}"/>
    <cellStyle name="Input 5 3 11" xfId="21880" xr:uid="{00000000-0005-0000-0000-0000E0540000}"/>
    <cellStyle name="Input 5 3 11 2" xfId="21881" xr:uid="{00000000-0005-0000-0000-0000E1540000}"/>
    <cellStyle name="Input 5 3 11 3" xfId="21882" xr:uid="{00000000-0005-0000-0000-0000E2540000}"/>
    <cellStyle name="Input 5 3 11 4" xfId="21883" xr:uid="{00000000-0005-0000-0000-0000E3540000}"/>
    <cellStyle name="Input 5 3 12" xfId="21884" xr:uid="{00000000-0005-0000-0000-0000E4540000}"/>
    <cellStyle name="Input 5 3 12 2" xfId="21885" xr:uid="{00000000-0005-0000-0000-0000E5540000}"/>
    <cellStyle name="Input 5 3 12 3" xfId="21886" xr:uid="{00000000-0005-0000-0000-0000E6540000}"/>
    <cellStyle name="Input 5 3 12 4" xfId="21887" xr:uid="{00000000-0005-0000-0000-0000E7540000}"/>
    <cellStyle name="Input 5 3 13" xfId="21888" xr:uid="{00000000-0005-0000-0000-0000E8540000}"/>
    <cellStyle name="Input 5 3 13 2" xfId="21889" xr:uid="{00000000-0005-0000-0000-0000E9540000}"/>
    <cellStyle name="Input 5 3 13 3" xfId="21890" xr:uid="{00000000-0005-0000-0000-0000EA540000}"/>
    <cellStyle name="Input 5 3 13 4" xfId="21891" xr:uid="{00000000-0005-0000-0000-0000EB540000}"/>
    <cellStyle name="Input 5 3 14" xfId="21892" xr:uid="{00000000-0005-0000-0000-0000EC540000}"/>
    <cellStyle name="Input 5 3 14 2" xfId="21893" xr:uid="{00000000-0005-0000-0000-0000ED540000}"/>
    <cellStyle name="Input 5 3 14 3" xfId="21894" xr:uid="{00000000-0005-0000-0000-0000EE540000}"/>
    <cellStyle name="Input 5 3 14 4" xfId="21895" xr:uid="{00000000-0005-0000-0000-0000EF540000}"/>
    <cellStyle name="Input 5 3 15" xfId="21896" xr:uid="{00000000-0005-0000-0000-0000F0540000}"/>
    <cellStyle name="Input 5 3 15 2" xfId="21897" xr:uid="{00000000-0005-0000-0000-0000F1540000}"/>
    <cellStyle name="Input 5 3 15 3" xfId="21898" xr:uid="{00000000-0005-0000-0000-0000F2540000}"/>
    <cellStyle name="Input 5 3 15 4" xfId="21899" xr:uid="{00000000-0005-0000-0000-0000F3540000}"/>
    <cellStyle name="Input 5 3 16" xfId="21900" xr:uid="{00000000-0005-0000-0000-0000F4540000}"/>
    <cellStyle name="Input 5 3 16 2" xfId="21901" xr:uid="{00000000-0005-0000-0000-0000F5540000}"/>
    <cellStyle name="Input 5 3 16 3" xfId="21902" xr:uid="{00000000-0005-0000-0000-0000F6540000}"/>
    <cellStyle name="Input 5 3 16 4" xfId="21903" xr:uid="{00000000-0005-0000-0000-0000F7540000}"/>
    <cellStyle name="Input 5 3 17" xfId="21904" xr:uid="{00000000-0005-0000-0000-0000F8540000}"/>
    <cellStyle name="Input 5 3 17 2" xfId="21905" xr:uid="{00000000-0005-0000-0000-0000F9540000}"/>
    <cellStyle name="Input 5 3 17 3" xfId="21906" xr:uid="{00000000-0005-0000-0000-0000FA540000}"/>
    <cellStyle name="Input 5 3 17 4" xfId="21907" xr:uid="{00000000-0005-0000-0000-0000FB540000}"/>
    <cellStyle name="Input 5 3 18" xfId="21908" xr:uid="{00000000-0005-0000-0000-0000FC540000}"/>
    <cellStyle name="Input 5 3 18 2" xfId="21909" xr:uid="{00000000-0005-0000-0000-0000FD540000}"/>
    <cellStyle name="Input 5 3 18 3" xfId="21910" xr:uid="{00000000-0005-0000-0000-0000FE540000}"/>
    <cellStyle name="Input 5 3 18 4" xfId="21911" xr:uid="{00000000-0005-0000-0000-0000FF540000}"/>
    <cellStyle name="Input 5 3 19" xfId="21912" xr:uid="{00000000-0005-0000-0000-000000550000}"/>
    <cellStyle name="Input 5 3 19 2" xfId="21913" xr:uid="{00000000-0005-0000-0000-000001550000}"/>
    <cellStyle name="Input 5 3 19 3" xfId="21914" xr:uid="{00000000-0005-0000-0000-000002550000}"/>
    <cellStyle name="Input 5 3 19 4" xfId="21915" xr:uid="{00000000-0005-0000-0000-000003550000}"/>
    <cellStyle name="Input 5 3 2" xfId="21916" xr:uid="{00000000-0005-0000-0000-000004550000}"/>
    <cellStyle name="Input 5 3 2 2" xfId="21917" xr:uid="{00000000-0005-0000-0000-000005550000}"/>
    <cellStyle name="Input 5 3 2 3" xfId="21918" xr:uid="{00000000-0005-0000-0000-000006550000}"/>
    <cellStyle name="Input 5 3 2 4" xfId="21919" xr:uid="{00000000-0005-0000-0000-000007550000}"/>
    <cellStyle name="Input 5 3 20" xfId="21920" xr:uid="{00000000-0005-0000-0000-000008550000}"/>
    <cellStyle name="Input 5 3 20 2" xfId="21921" xr:uid="{00000000-0005-0000-0000-000009550000}"/>
    <cellStyle name="Input 5 3 20 3" xfId="21922" xr:uid="{00000000-0005-0000-0000-00000A550000}"/>
    <cellStyle name="Input 5 3 20 4" xfId="21923" xr:uid="{00000000-0005-0000-0000-00000B550000}"/>
    <cellStyle name="Input 5 3 21" xfId="21924" xr:uid="{00000000-0005-0000-0000-00000C550000}"/>
    <cellStyle name="Input 5 3 22" xfId="21925" xr:uid="{00000000-0005-0000-0000-00000D550000}"/>
    <cellStyle name="Input 5 3 3" xfId="21926" xr:uid="{00000000-0005-0000-0000-00000E550000}"/>
    <cellStyle name="Input 5 3 3 2" xfId="21927" xr:uid="{00000000-0005-0000-0000-00000F550000}"/>
    <cellStyle name="Input 5 3 3 3" xfId="21928" xr:uid="{00000000-0005-0000-0000-000010550000}"/>
    <cellStyle name="Input 5 3 3 4" xfId="21929" xr:uid="{00000000-0005-0000-0000-000011550000}"/>
    <cellStyle name="Input 5 3 4" xfId="21930" xr:uid="{00000000-0005-0000-0000-000012550000}"/>
    <cellStyle name="Input 5 3 4 2" xfId="21931" xr:uid="{00000000-0005-0000-0000-000013550000}"/>
    <cellStyle name="Input 5 3 4 3" xfId="21932" xr:uid="{00000000-0005-0000-0000-000014550000}"/>
    <cellStyle name="Input 5 3 4 4" xfId="21933" xr:uid="{00000000-0005-0000-0000-000015550000}"/>
    <cellStyle name="Input 5 3 5" xfId="21934" xr:uid="{00000000-0005-0000-0000-000016550000}"/>
    <cellStyle name="Input 5 3 5 2" xfId="21935" xr:uid="{00000000-0005-0000-0000-000017550000}"/>
    <cellStyle name="Input 5 3 5 3" xfId="21936" xr:uid="{00000000-0005-0000-0000-000018550000}"/>
    <cellStyle name="Input 5 3 5 4" xfId="21937" xr:uid="{00000000-0005-0000-0000-000019550000}"/>
    <cellStyle name="Input 5 3 6" xfId="21938" xr:uid="{00000000-0005-0000-0000-00001A550000}"/>
    <cellStyle name="Input 5 3 6 2" xfId="21939" xr:uid="{00000000-0005-0000-0000-00001B550000}"/>
    <cellStyle name="Input 5 3 6 3" xfId="21940" xr:uid="{00000000-0005-0000-0000-00001C550000}"/>
    <cellStyle name="Input 5 3 6 4" xfId="21941" xr:uid="{00000000-0005-0000-0000-00001D550000}"/>
    <cellStyle name="Input 5 3 7" xfId="21942" xr:uid="{00000000-0005-0000-0000-00001E550000}"/>
    <cellStyle name="Input 5 3 7 2" xfId="21943" xr:uid="{00000000-0005-0000-0000-00001F550000}"/>
    <cellStyle name="Input 5 3 7 3" xfId="21944" xr:uid="{00000000-0005-0000-0000-000020550000}"/>
    <cellStyle name="Input 5 3 7 4" xfId="21945" xr:uid="{00000000-0005-0000-0000-000021550000}"/>
    <cellStyle name="Input 5 3 8" xfId="21946" xr:uid="{00000000-0005-0000-0000-000022550000}"/>
    <cellStyle name="Input 5 3 8 2" xfId="21947" xr:uid="{00000000-0005-0000-0000-000023550000}"/>
    <cellStyle name="Input 5 3 8 3" xfId="21948" xr:uid="{00000000-0005-0000-0000-000024550000}"/>
    <cellStyle name="Input 5 3 8 4" xfId="21949" xr:uid="{00000000-0005-0000-0000-000025550000}"/>
    <cellStyle name="Input 5 3 9" xfId="21950" xr:uid="{00000000-0005-0000-0000-000026550000}"/>
    <cellStyle name="Input 5 3 9 2" xfId="21951" xr:uid="{00000000-0005-0000-0000-000027550000}"/>
    <cellStyle name="Input 5 3 9 3" xfId="21952" xr:uid="{00000000-0005-0000-0000-000028550000}"/>
    <cellStyle name="Input 5 3 9 4" xfId="21953" xr:uid="{00000000-0005-0000-0000-000029550000}"/>
    <cellStyle name="Input 5 4" xfId="21954" xr:uid="{00000000-0005-0000-0000-00002A550000}"/>
    <cellStyle name="Input 5 4 2" xfId="21955" xr:uid="{00000000-0005-0000-0000-00002B550000}"/>
    <cellStyle name="Input 5 4 3" xfId="21956" xr:uid="{00000000-0005-0000-0000-00002C550000}"/>
    <cellStyle name="Input 5 5" xfId="21957" xr:uid="{00000000-0005-0000-0000-00002D550000}"/>
    <cellStyle name="Input 5 5 2" xfId="21958" xr:uid="{00000000-0005-0000-0000-00002E550000}"/>
    <cellStyle name="Input 5 5 3" xfId="21959" xr:uid="{00000000-0005-0000-0000-00002F550000}"/>
    <cellStyle name="Input 5 5 4" xfId="21960" xr:uid="{00000000-0005-0000-0000-000030550000}"/>
    <cellStyle name="Input 5 6" xfId="21961" xr:uid="{00000000-0005-0000-0000-000031550000}"/>
    <cellStyle name="Input 5 6 2" xfId="21962" xr:uid="{00000000-0005-0000-0000-000032550000}"/>
    <cellStyle name="Input 5 6 3" xfId="21963" xr:uid="{00000000-0005-0000-0000-000033550000}"/>
    <cellStyle name="Input 5 6 4" xfId="21964" xr:uid="{00000000-0005-0000-0000-000034550000}"/>
    <cellStyle name="Input 5 7" xfId="21965" xr:uid="{00000000-0005-0000-0000-000035550000}"/>
    <cellStyle name="Input 5 7 2" xfId="21966" xr:uid="{00000000-0005-0000-0000-000036550000}"/>
    <cellStyle name="Input 5 7 3" xfId="21967" xr:uid="{00000000-0005-0000-0000-000037550000}"/>
    <cellStyle name="Input 5 7 4" xfId="21968" xr:uid="{00000000-0005-0000-0000-000038550000}"/>
    <cellStyle name="Input 5 8" xfId="21969" xr:uid="{00000000-0005-0000-0000-000039550000}"/>
    <cellStyle name="Input 5 8 2" xfId="21970" xr:uid="{00000000-0005-0000-0000-00003A550000}"/>
    <cellStyle name="Input 5 8 3" xfId="21971" xr:uid="{00000000-0005-0000-0000-00003B550000}"/>
    <cellStyle name="Input 5 8 4" xfId="21972" xr:uid="{00000000-0005-0000-0000-00003C550000}"/>
    <cellStyle name="Input 5 9" xfId="21973" xr:uid="{00000000-0005-0000-0000-00003D550000}"/>
    <cellStyle name="Input 5 9 2" xfId="21974" xr:uid="{00000000-0005-0000-0000-00003E550000}"/>
    <cellStyle name="Input 5 9 3" xfId="21975" xr:uid="{00000000-0005-0000-0000-00003F550000}"/>
    <cellStyle name="Input 5 9 4" xfId="21976" xr:uid="{00000000-0005-0000-0000-000040550000}"/>
    <cellStyle name="Input 50" xfId="55632" xr:uid="{00000000-0005-0000-0000-000041550000}"/>
    <cellStyle name="Input 6" xfId="21977" xr:uid="{00000000-0005-0000-0000-000042550000}"/>
    <cellStyle name="Input 6 10" xfId="21978" xr:uid="{00000000-0005-0000-0000-000043550000}"/>
    <cellStyle name="Input 6 10 2" xfId="21979" xr:uid="{00000000-0005-0000-0000-000044550000}"/>
    <cellStyle name="Input 6 10 3" xfId="21980" xr:uid="{00000000-0005-0000-0000-000045550000}"/>
    <cellStyle name="Input 6 10 4" xfId="21981" xr:uid="{00000000-0005-0000-0000-000046550000}"/>
    <cellStyle name="Input 6 11" xfId="21982" xr:uid="{00000000-0005-0000-0000-000047550000}"/>
    <cellStyle name="Input 6 11 2" xfId="21983" xr:uid="{00000000-0005-0000-0000-000048550000}"/>
    <cellStyle name="Input 6 11 3" xfId="21984" xr:uid="{00000000-0005-0000-0000-000049550000}"/>
    <cellStyle name="Input 6 11 4" xfId="21985" xr:uid="{00000000-0005-0000-0000-00004A550000}"/>
    <cellStyle name="Input 6 12" xfId="21986" xr:uid="{00000000-0005-0000-0000-00004B550000}"/>
    <cellStyle name="Input 6 12 2" xfId="21987" xr:uid="{00000000-0005-0000-0000-00004C550000}"/>
    <cellStyle name="Input 6 12 3" xfId="21988" xr:uid="{00000000-0005-0000-0000-00004D550000}"/>
    <cellStyle name="Input 6 12 4" xfId="21989" xr:uid="{00000000-0005-0000-0000-00004E550000}"/>
    <cellStyle name="Input 6 13" xfId="21990" xr:uid="{00000000-0005-0000-0000-00004F550000}"/>
    <cellStyle name="Input 6 13 2" xfId="21991" xr:uid="{00000000-0005-0000-0000-000050550000}"/>
    <cellStyle name="Input 6 13 3" xfId="21992" xr:uid="{00000000-0005-0000-0000-000051550000}"/>
    <cellStyle name="Input 6 13 4" xfId="21993" xr:uid="{00000000-0005-0000-0000-000052550000}"/>
    <cellStyle name="Input 6 14" xfId="21994" xr:uid="{00000000-0005-0000-0000-000053550000}"/>
    <cellStyle name="Input 6 14 2" xfId="21995" xr:uid="{00000000-0005-0000-0000-000054550000}"/>
    <cellStyle name="Input 6 14 3" xfId="21996" xr:uid="{00000000-0005-0000-0000-000055550000}"/>
    <cellStyle name="Input 6 14 4" xfId="21997" xr:uid="{00000000-0005-0000-0000-000056550000}"/>
    <cellStyle name="Input 6 15" xfId="21998" xr:uid="{00000000-0005-0000-0000-000057550000}"/>
    <cellStyle name="Input 6 15 2" xfId="21999" xr:uid="{00000000-0005-0000-0000-000058550000}"/>
    <cellStyle name="Input 6 15 3" xfId="22000" xr:uid="{00000000-0005-0000-0000-000059550000}"/>
    <cellStyle name="Input 6 15 4" xfId="22001" xr:uid="{00000000-0005-0000-0000-00005A550000}"/>
    <cellStyle name="Input 6 16" xfId="22002" xr:uid="{00000000-0005-0000-0000-00005B550000}"/>
    <cellStyle name="Input 6 16 2" xfId="22003" xr:uid="{00000000-0005-0000-0000-00005C550000}"/>
    <cellStyle name="Input 6 16 3" xfId="22004" xr:uid="{00000000-0005-0000-0000-00005D550000}"/>
    <cellStyle name="Input 6 16 4" xfId="22005" xr:uid="{00000000-0005-0000-0000-00005E550000}"/>
    <cellStyle name="Input 6 17" xfId="22006" xr:uid="{00000000-0005-0000-0000-00005F550000}"/>
    <cellStyle name="Input 6 17 2" xfId="22007" xr:uid="{00000000-0005-0000-0000-000060550000}"/>
    <cellStyle name="Input 6 17 3" xfId="22008" xr:uid="{00000000-0005-0000-0000-000061550000}"/>
    <cellStyle name="Input 6 17 4" xfId="22009" xr:uid="{00000000-0005-0000-0000-000062550000}"/>
    <cellStyle name="Input 6 18" xfId="22010" xr:uid="{00000000-0005-0000-0000-000063550000}"/>
    <cellStyle name="Input 6 18 2" xfId="22011" xr:uid="{00000000-0005-0000-0000-000064550000}"/>
    <cellStyle name="Input 6 18 3" xfId="22012" xr:uid="{00000000-0005-0000-0000-000065550000}"/>
    <cellStyle name="Input 6 18 4" xfId="22013" xr:uid="{00000000-0005-0000-0000-000066550000}"/>
    <cellStyle name="Input 6 19" xfId="22014" xr:uid="{00000000-0005-0000-0000-000067550000}"/>
    <cellStyle name="Input 6 19 2" xfId="22015" xr:uid="{00000000-0005-0000-0000-000068550000}"/>
    <cellStyle name="Input 6 19 3" xfId="22016" xr:uid="{00000000-0005-0000-0000-000069550000}"/>
    <cellStyle name="Input 6 19 4" xfId="22017" xr:uid="{00000000-0005-0000-0000-00006A550000}"/>
    <cellStyle name="Input 6 2" xfId="22018" xr:uid="{00000000-0005-0000-0000-00006B550000}"/>
    <cellStyle name="Input 6 2 2" xfId="22019" xr:uid="{00000000-0005-0000-0000-00006C550000}"/>
    <cellStyle name="Input 6 2 2 10" xfId="22020" xr:uid="{00000000-0005-0000-0000-00006D550000}"/>
    <cellStyle name="Input 6 2 2 10 2" xfId="22021" xr:uid="{00000000-0005-0000-0000-00006E550000}"/>
    <cellStyle name="Input 6 2 2 10 3" xfId="22022" xr:uid="{00000000-0005-0000-0000-00006F550000}"/>
    <cellStyle name="Input 6 2 2 10 4" xfId="22023" xr:uid="{00000000-0005-0000-0000-000070550000}"/>
    <cellStyle name="Input 6 2 2 11" xfId="22024" xr:uid="{00000000-0005-0000-0000-000071550000}"/>
    <cellStyle name="Input 6 2 2 11 2" xfId="22025" xr:uid="{00000000-0005-0000-0000-000072550000}"/>
    <cellStyle name="Input 6 2 2 11 3" xfId="22026" xr:uid="{00000000-0005-0000-0000-000073550000}"/>
    <cellStyle name="Input 6 2 2 11 4" xfId="22027" xr:uid="{00000000-0005-0000-0000-000074550000}"/>
    <cellStyle name="Input 6 2 2 12" xfId="22028" xr:uid="{00000000-0005-0000-0000-000075550000}"/>
    <cellStyle name="Input 6 2 2 12 2" xfId="22029" xr:uid="{00000000-0005-0000-0000-000076550000}"/>
    <cellStyle name="Input 6 2 2 12 3" xfId="22030" xr:uid="{00000000-0005-0000-0000-000077550000}"/>
    <cellStyle name="Input 6 2 2 12 4" xfId="22031" xr:uid="{00000000-0005-0000-0000-000078550000}"/>
    <cellStyle name="Input 6 2 2 13" xfId="22032" xr:uid="{00000000-0005-0000-0000-000079550000}"/>
    <cellStyle name="Input 6 2 2 13 2" xfId="22033" xr:uid="{00000000-0005-0000-0000-00007A550000}"/>
    <cellStyle name="Input 6 2 2 13 3" xfId="22034" xr:uid="{00000000-0005-0000-0000-00007B550000}"/>
    <cellStyle name="Input 6 2 2 13 4" xfId="22035" xr:uid="{00000000-0005-0000-0000-00007C550000}"/>
    <cellStyle name="Input 6 2 2 14" xfId="22036" xr:uid="{00000000-0005-0000-0000-00007D550000}"/>
    <cellStyle name="Input 6 2 2 14 2" xfId="22037" xr:uid="{00000000-0005-0000-0000-00007E550000}"/>
    <cellStyle name="Input 6 2 2 14 3" xfId="22038" xr:uid="{00000000-0005-0000-0000-00007F550000}"/>
    <cellStyle name="Input 6 2 2 14 4" xfId="22039" xr:uid="{00000000-0005-0000-0000-000080550000}"/>
    <cellStyle name="Input 6 2 2 15" xfId="22040" xr:uid="{00000000-0005-0000-0000-000081550000}"/>
    <cellStyle name="Input 6 2 2 15 2" xfId="22041" xr:uid="{00000000-0005-0000-0000-000082550000}"/>
    <cellStyle name="Input 6 2 2 15 3" xfId="22042" xr:uid="{00000000-0005-0000-0000-000083550000}"/>
    <cellStyle name="Input 6 2 2 15 4" xfId="22043" xr:uid="{00000000-0005-0000-0000-000084550000}"/>
    <cellStyle name="Input 6 2 2 16" xfId="22044" xr:uid="{00000000-0005-0000-0000-000085550000}"/>
    <cellStyle name="Input 6 2 2 16 2" xfId="22045" xr:uid="{00000000-0005-0000-0000-000086550000}"/>
    <cellStyle name="Input 6 2 2 16 3" xfId="22046" xr:uid="{00000000-0005-0000-0000-000087550000}"/>
    <cellStyle name="Input 6 2 2 16 4" xfId="22047" xr:uid="{00000000-0005-0000-0000-000088550000}"/>
    <cellStyle name="Input 6 2 2 17" xfId="22048" xr:uid="{00000000-0005-0000-0000-000089550000}"/>
    <cellStyle name="Input 6 2 2 17 2" xfId="22049" xr:uid="{00000000-0005-0000-0000-00008A550000}"/>
    <cellStyle name="Input 6 2 2 17 3" xfId="22050" xr:uid="{00000000-0005-0000-0000-00008B550000}"/>
    <cellStyle name="Input 6 2 2 17 4" xfId="22051" xr:uid="{00000000-0005-0000-0000-00008C550000}"/>
    <cellStyle name="Input 6 2 2 18" xfId="22052" xr:uid="{00000000-0005-0000-0000-00008D550000}"/>
    <cellStyle name="Input 6 2 2 18 2" xfId="22053" xr:uid="{00000000-0005-0000-0000-00008E550000}"/>
    <cellStyle name="Input 6 2 2 18 3" xfId="22054" xr:uid="{00000000-0005-0000-0000-00008F550000}"/>
    <cellStyle name="Input 6 2 2 18 4" xfId="22055" xr:uid="{00000000-0005-0000-0000-000090550000}"/>
    <cellStyle name="Input 6 2 2 19" xfId="22056" xr:uid="{00000000-0005-0000-0000-000091550000}"/>
    <cellStyle name="Input 6 2 2 19 2" xfId="22057" xr:uid="{00000000-0005-0000-0000-000092550000}"/>
    <cellStyle name="Input 6 2 2 19 3" xfId="22058" xr:uid="{00000000-0005-0000-0000-000093550000}"/>
    <cellStyle name="Input 6 2 2 19 4" xfId="22059" xr:uid="{00000000-0005-0000-0000-000094550000}"/>
    <cellStyle name="Input 6 2 2 2" xfId="22060" xr:uid="{00000000-0005-0000-0000-000095550000}"/>
    <cellStyle name="Input 6 2 2 2 2" xfId="22061" xr:uid="{00000000-0005-0000-0000-000096550000}"/>
    <cellStyle name="Input 6 2 2 2 3" xfId="22062" xr:uid="{00000000-0005-0000-0000-000097550000}"/>
    <cellStyle name="Input 6 2 2 2 4" xfId="22063" xr:uid="{00000000-0005-0000-0000-000098550000}"/>
    <cellStyle name="Input 6 2 2 20" xfId="22064" xr:uid="{00000000-0005-0000-0000-000099550000}"/>
    <cellStyle name="Input 6 2 2 20 2" xfId="22065" xr:uid="{00000000-0005-0000-0000-00009A550000}"/>
    <cellStyle name="Input 6 2 2 20 3" xfId="22066" xr:uid="{00000000-0005-0000-0000-00009B550000}"/>
    <cellStyle name="Input 6 2 2 20 4" xfId="22067" xr:uid="{00000000-0005-0000-0000-00009C550000}"/>
    <cellStyle name="Input 6 2 2 21" xfId="22068" xr:uid="{00000000-0005-0000-0000-00009D550000}"/>
    <cellStyle name="Input 6 2 2 22" xfId="22069" xr:uid="{00000000-0005-0000-0000-00009E550000}"/>
    <cellStyle name="Input 6 2 2 3" xfId="22070" xr:uid="{00000000-0005-0000-0000-00009F550000}"/>
    <cellStyle name="Input 6 2 2 3 2" xfId="22071" xr:uid="{00000000-0005-0000-0000-0000A0550000}"/>
    <cellStyle name="Input 6 2 2 3 3" xfId="22072" xr:uid="{00000000-0005-0000-0000-0000A1550000}"/>
    <cellStyle name="Input 6 2 2 3 4" xfId="22073" xr:uid="{00000000-0005-0000-0000-0000A2550000}"/>
    <cellStyle name="Input 6 2 2 4" xfId="22074" xr:uid="{00000000-0005-0000-0000-0000A3550000}"/>
    <cellStyle name="Input 6 2 2 4 2" xfId="22075" xr:uid="{00000000-0005-0000-0000-0000A4550000}"/>
    <cellStyle name="Input 6 2 2 4 3" xfId="22076" xr:uid="{00000000-0005-0000-0000-0000A5550000}"/>
    <cellStyle name="Input 6 2 2 4 4" xfId="22077" xr:uid="{00000000-0005-0000-0000-0000A6550000}"/>
    <cellStyle name="Input 6 2 2 5" xfId="22078" xr:uid="{00000000-0005-0000-0000-0000A7550000}"/>
    <cellStyle name="Input 6 2 2 5 2" xfId="22079" xr:uid="{00000000-0005-0000-0000-0000A8550000}"/>
    <cellStyle name="Input 6 2 2 5 3" xfId="22080" xr:uid="{00000000-0005-0000-0000-0000A9550000}"/>
    <cellStyle name="Input 6 2 2 5 4" xfId="22081" xr:uid="{00000000-0005-0000-0000-0000AA550000}"/>
    <cellStyle name="Input 6 2 2 6" xfId="22082" xr:uid="{00000000-0005-0000-0000-0000AB550000}"/>
    <cellStyle name="Input 6 2 2 6 2" xfId="22083" xr:uid="{00000000-0005-0000-0000-0000AC550000}"/>
    <cellStyle name="Input 6 2 2 6 3" xfId="22084" xr:uid="{00000000-0005-0000-0000-0000AD550000}"/>
    <cellStyle name="Input 6 2 2 6 4" xfId="22085" xr:uid="{00000000-0005-0000-0000-0000AE550000}"/>
    <cellStyle name="Input 6 2 2 7" xfId="22086" xr:uid="{00000000-0005-0000-0000-0000AF550000}"/>
    <cellStyle name="Input 6 2 2 7 2" xfId="22087" xr:uid="{00000000-0005-0000-0000-0000B0550000}"/>
    <cellStyle name="Input 6 2 2 7 3" xfId="22088" xr:uid="{00000000-0005-0000-0000-0000B1550000}"/>
    <cellStyle name="Input 6 2 2 7 4" xfId="22089" xr:uid="{00000000-0005-0000-0000-0000B2550000}"/>
    <cellStyle name="Input 6 2 2 8" xfId="22090" xr:uid="{00000000-0005-0000-0000-0000B3550000}"/>
    <cellStyle name="Input 6 2 2 8 2" xfId="22091" xr:uid="{00000000-0005-0000-0000-0000B4550000}"/>
    <cellStyle name="Input 6 2 2 8 3" xfId="22092" xr:uid="{00000000-0005-0000-0000-0000B5550000}"/>
    <cellStyle name="Input 6 2 2 8 4" xfId="22093" xr:uid="{00000000-0005-0000-0000-0000B6550000}"/>
    <cellStyle name="Input 6 2 2 9" xfId="22094" xr:uid="{00000000-0005-0000-0000-0000B7550000}"/>
    <cellStyle name="Input 6 2 2 9 2" xfId="22095" xr:uid="{00000000-0005-0000-0000-0000B8550000}"/>
    <cellStyle name="Input 6 2 2 9 3" xfId="22096" xr:uid="{00000000-0005-0000-0000-0000B9550000}"/>
    <cellStyle name="Input 6 2 2 9 4" xfId="22097" xr:uid="{00000000-0005-0000-0000-0000BA550000}"/>
    <cellStyle name="Input 6 2 3" xfId="22098" xr:uid="{00000000-0005-0000-0000-0000BB550000}"/>
    <cellStyle name="Input 6 20" xfId="22099" xr:uid="{00000000-0005-0000-0000-0000BC550000}"/>
    <cellStyle name="Input 6 20 2" xfId="22100" xr:uid="{00000000-0005-0000-0000-0000BD550000}"/>
    <cellStyle name="Input 6 20 3" xfId="22101" xr:uid="{00000000-0005-0000-0000-0000BE550000}"/>
    <cellStyle name="Input 6 20 4" xfId="22102" xr:uid="{00000000-0005-0000-0000-0000BF550000}"/>
    <cellStyle name="Input 6 21" xfId="22103" xr:uid="{00000000-0005-0000-0000-0000C0550000}"/>
    <cellStyle name="Input 6 21 2" xfId="22104" xr:uid="{00000000-0005-0000-0000-0000C1550000}"/>
    <cellStyle name="Input 6 21 3" xfId="22105" xr:uid="{00000000-0005-0000-0000-0000C2550000}"/>
    <cellStyle name="Input 6 21 4" xfId="22106" xr:uid="{00000000-0005-0000-0000-0000C3550000}"/>
    <cellStyle name="Input 6 22" xfId="22107" xr:uid="{00000000-0005-0000-0000-0000C4550000}"/>
    <cellStyle name="Input 6 22 2" xfId="22108" xr:uid="{00000000-0005-0000-0000-0000C5550000}"/>
    <cellStyle name="Input 6 22 3" xfId="22109" xr:uid="{00000000-0005-0000-0000-0000C6550000}"/>
    <cellStyle name="Input 6 22 4" xfId="22110" xr:uid="{00000000-0005-0000-0000-0000C7550000}"/>
    <cellStyle name="Input 6 23" xfId="22111" xr:uid="{00000000-0005-0000-0000-0000C8550000}"/>
    <cellStyle name="Input 6 24" xfId="22112" xr:uid="{00000000-0005-0000-0000-0000C9550000}"/>
    <cellStyle name="Input 6 25" xfId="22113" xr:uid="{00000000-0005-0000-0000-0000CA550000}"/>
    <cellStyle name="Input 6 3" xfId="22114" xr:uid="{00000000-0005-0000-0000-0000CB550000}"/>
    <cellStyle name="Input 6 3 10" xfId="22115" xr:uid="{00000000-0005-0000-0000-0000CC550000}"/>
    <cellStyle name="Input 6 3 10 2" xfId="22116" xr:uid="{00000000-0005-0000-0000-0000CD550000}"/>
    <cellStyle name="Input 6 3 10 3" xfId="22117" xr:uid="{00000000-0005-0000-0000-0000CE550000}"/>
    <cellStyle name="Input 6 3 10 4" xfId="22118" xr:uid="{00000000-0005-0000-0000-0000CF550000}"/>
    <cellStyle name="Input 6 3 11" xfId="22119" xr:uid="{00000000-0005-0000-0000-0000D0550000}"/>
    <cellStyle name="Input 6 3 11 2" xfId="22120" xr:uid="{00000000-0005-0000-0000-0000D1550000}"/>
    <cellStyle name="Input 6 3 11 3" xfId="22121" xr:uid="{00000000-0005-0000-0000-0000D2550000}"/>
    <cellStyle name="Input 6 3 11 4" xfId="22122" xr:uid="{00000000-0005-0000-0000-0000D3550000}"/>
    <cellStyle name="Input 6 3 12" xfId="22123" xr:uid="{00000000-0005-0000-0000-0000D4550000}"/>
    <cellStyle name="Input 6 3 12 2" xfId="22124" xr:uid="{00000000-0005-0000-0000-0000D5550000}"/>
    <cellStyle name="Input 6 3 12 3" xfId="22125" xr:uid="{00000000-0005-0000-0000-0000D6550000}"/>
    <cellStyle name="Input 6 3 12 4" xfId="22126" xr:uid="{00000000-0005-0000-0000-0000D7550000}"/>
    <cellStyle name="Input 6 3 13" xfId="22127" xr:uid="{00000000-0005-0000-0000-0000D8550000}"/>
    <cellStyle name="Input 6 3 13 2" xfId="22128" xr:uid="{00000000-0005-0000-0000-0000D9550000}"/>
    <cellStyle name="Input 6 3 13 3" xfId="22129" xr:uid="{00000000-0005-0000-0000-0000DA550000}"/>
    <cellStyle name="Input 6 3 13 4" xfId="22130" xr:uid="{00000000-0005-0000-0000-0000DB550000}"/>
    <cellStyle name="Input 6 3 14" xfId="22131" xr:uid="{00000000-0005-0000-0000-0000DC550000}"/>
    <cellStyle name="Input 6 3 14 2" xfId="22132" xr:uid="{00000000-0005-0000-0000-0000DD550000}"/>
    <cellStyle name="Input 6 3 14 3" xfId="22133" xr:uid="{00000000-0005-0000-0000-0000DE550000}"/>
    <cellStyle name="Input 6 3 14 4" xfId="22134" xr:uid="{00000000-0005-0000-0000-0000DF550000}"/>
    <cellStyle name="Input 6 3 15" xfId="22135" xr:uid="{00000000-0005-0000-0000-0000E0550000}"/>
    <cellStyle name="Input 6 3 15 2" xfId="22136" xr:uid="{00000000-0005-0000-0000-0000E1550000}"/>
    <cellStyle name="Input 6 3 15 3" xfId="22137" xr:uid="{00000000-0005-0000-0000-0000E2550000}"/>
    <cellStyle name="Input 6 3 15 4" xfId="22138" xr:uid="{00000000-0005-0000-0000-0000E3550000}"/>
    <cellStyle name="Input 6 3 16" xfId="22139" xr:uid="{00000000-0005-0000-0000-0000E4550000}"/>
    <cellStyle name="Input 6 3 16 2" xfId="22140" xr:uid="{00000000-0005-0000-0000-0000E5550000}"/>
    <cellStyle name="Input 6 3 16 3" xfId="22141" xr:uid="{00000000-0005-0000-0000-0000E6550000}"/>
    <cellStyle name="Input 6 3 16 4" xfId="22142" xr:uid="{00000000-0005-0000-0000-0000E7550000}"/>
    <cellStyle name="Input 6 3 17" xfId="22143" xr:uid="{00000000-0005-0000-0000-0000E8550000}"/>
    <cellStyle name="Input 6 3 17 2" xfId="22144" xr:uid="{00000000-0005-0000-0000-0000E9550000}"/>
    <cellStyle name="Input 6 3 17 3" xfId="22145" xr:uid="{00000000-0005-0000-0000-0000EA550000}"/>
    <cellStyle name="Input 6 3 17 4" xfId="22146" xr:uid="{00000000-0005-0000-0000-0000EB550000}"/>
    <cellStyle name="Input 6 3 18" xfId="22147" xr:uid="{00000000-0005-0000-0000-0000EC550000}"/>
    <cellStyle name="Input 6 3 18 2" xfId="22148" xr:uid="{00000000-0005-0000-0000-0000ED550000}"/>
    <cellStyle name="Input 6 3 18 3" xfId="22149" xr:uid="{00000000-0005-0000-0000-0000EE550000}"/>
    <cellStyle name="Input 6 3 18 4" xfId="22150" xr:uid="{00000000-0005-0000-0000-0000EF550000}"/>
    <cellStyle name="Input 6 3 19" xfId="22151" xr:uid="{00000000-0005-0000-0000-0000F0550000}"/>
    <cellStyle name="Input 6 3 19 2" xfId="22152" xr:uid="{00000000-0005-0000-0000-0000F1550000}"/>
    <cellStyle name="Input 6 3 19 3" xfId="22153" xr:uid="{00000000-0005-0000-0000-0000F2550000}"/>
    <cellStyle name="Input 6 3 19 4" xfId="22154" xr:uid="{00000000-0005-0000-0000-0000F3550000}"/>
    <cellStyle name="Input 6 3 2" xfId="22155" xr:uid="{00000000-0005-0000-0000-0000F4550000}"/>
    <cellStyle name="Input 6 3 2 2" xfId="22156" xr:uid="{00000000-0005-0000-0000-0000F5550000}"/>
    <cellStyle name="Input 6 3 2 3" xfId="22157" xr:uid="{00000000-0005-0000-0000-0000F6550000}"/>
    <cellStyle name="Input 6 3 2 4" xfId="22158" xr:uid="{00000000-0005-0000-0000-0000F7550000}"/>
    <cellStyle name="Input 6 3 20" xfId="22159" xr:uid="{00000000-0005-0000-0000-0000F8550000}"/>
    <cellStyle name="Input 6 3 20 2" xfId="22160" xr:uid="{00000000-0005-0000-0000-0000F9550000}"/>
    <cellStyle name="Input 6 3 20 3" xfId="22161" xr:uid="{00000000-0005-0000-0000-0000FA550000}"/>
    <cellStyle name="Input 6 3 20 4" xfId="22162" xr:uid="{00000000-0005-0000-0000-0000FB550000}"/>
    <cellStyle name="Input 6 3 21" xfId="22163" xr:uid="{00000000-0005-0000-0000-0000FC550000}"/>
    <cellStyle name="Input 6 3 22" xfId="22164" xr:uid="{00000000-0005-0000-0000-0000FD550000}"/>
    <cellStyle name="Input 6 3 3" xfId="22165" xr:uid="{00000000-0005-0000-0000-0000FE550000}"/>
    <cellStyle name="Input 6 3 3 2" xfId="22166" xr:uid="{00000000-0005-0000-0000-0000FF550000}"/>
    <cellStyle name="Input 6 3 3 3" xfId="22167" xr:uid="{00000000-0005-0000-0000-000000560000}"/>
    <cellStyle name="Input 6 3 3 4" xfId="22168" xr:uid="{00000000-0005-0000-0000-000001560000}"/>
    <cellStyle name="Input 6 3 4" xfId="22169" xr:uid="{00000000-0005-0000-0000-000002560000}"/>
    <cellStyle name="Input 6 3 4 2" xfId="22170" xr:uid="{00000000-0005-0000-0000-000003560000}"/>
    <cellStyle name="Input 6 3 4 3" xfId="22171" xr:uid="{00000000-0005-0000-0000-000004560000}"/>
    <cellStyle name="Input 6 3 4 4" xfId="22172" xr:uid="{00000000-0005-0000-0000-000005560000}"/>
    <cellStyle name="Input 6 3 5" xfId="22173" xr:uid="{00000000-0005-0000-0000-000006560000}"/>
    <cellStyle name="Input 6 3 5 2" xfId="22174" xr:uid="{00000000-0005-0000-0000-000007560000}"/>
    <cellStyle name="Input 6 3 5 3" xfId="22175" xr:uid="{00000000-0005-0000-0000-000008560000}"/>
    <cellStyle name="Input 6 3 5 4" xfId="22176" xr:uid="{00000000-0005-0000-0000-000009560000}"/>
    <cellStyle name="Input 6 3 6" xfId="22177" xr:uid="{00000000-0005-0000-0000-00000A560000}"/>
    <cellStyle name="Input 6 3 6 2" xfId="22178" xr:uid="{00000000-0005-0000-0000-00000B560000}"/>
    <cellStyle name="Input 6 3 6 3" xfId="22179" xr:uid="{00000000-0005-0000-0000-00000C560000}"/>
    <cellStyle name="Input 6 3 6 4" xfId="22180" xr:uid="{00000000-0005-0000-0000-00000D560000}"/>
    <cellStyle name="Input 6 3 7" xfId="22181" xr:uid="{00000000-0005-0000-0000-00000E560000}"/>
    <cellStyle name="Input 6 3 7 2" xfId="22182" xr:uid="{00000000-0005-0000-0000-00000F560000}"/>
    <cellStyle name="Input 6 3 7 3" xfId="22183" xr:uid="{00000000-0005-0000-0000-000010560000}"/>
    <cellStyle name="Input 6 3 7 4" xfId="22184" xr:uid="{00000000-0005-0000-0000-000011560000}"/>
    <cellStyle name="Input 6 3 8" xfId="22185" xr:uid="{00000000-0005-0000-0000-000012560000}"/>
    <cellStyle name="Input 6 3 8 2" xfId="22186" xr:uid="{00000000-0005-0000-0000-000013560000}"/>
    <cellStyle name="Input 6 3 8 3" xfId="22187" xr:uid="{00000000-0005-0000-0000-000014560000}"/>
    <cellStyle name="Input 6 3 8 4" xfId="22188" xr:uid="{00000000-0005-0000-0000-000015560000}"/>
    <cellStyle name="Input 6 3 9" xfId="22189" xr:uid="{00000000-0005-0000-0000-000016560000}"/>
    <cellStyle name="Input 6 3 9 2" xfId="22190" xr:uid="{00000000-0005-0000-0000-000017560000}"/>
    <cellStyle name="Input 6 3 9 3" xfId="22191" xr:uid="{00000000-0005-0000-0000-000018560000}"/>
    <cellStyle name="Input 6 3 9 4" xfId="22192" xr:uid="{00000000-0005-0000-0000-000019560000}"/>
    <cellStyle name="Input 6 4" xfId="22193" xr:uid="{00000000-0005-0000-0000-00001A560000}"/>
    <cellStyle name="Input 6 4 2" xfId="22194" xr:uid="{00000000-0005-0000-0000-00001B560000}"/>
    <cellStyle name="Input 6 4 3" xfId="22195" xr:uid="{00000000-0005-0000-0000-00001C560000}"/>
    <cellStyle name="Input 6 4 4" xfId="22196" xr:uid="{00000000-0005-0000-0000-00001D560000}"/>
    <cellStyle name="Input 6 5" xfId="22197" xr:uid="{00000000-0005-0000-0000-00001E560000}"/>
    <cellStyle name="Input 6 5 2" xfId="22198" xr:uid="{00000000-0005-0000-0000-00001F560000}"/>
    <cellStyle name="Input 6 5 3" xfId="22199" xr:uid="{00000000-0005-0000-0000-000020560000}"/>
    <cellStyle name="Input 6 5 4" xfId="22200" xr:uid="{00000000-0005-0000-0000-000021560000}"/>
    <cellStyle name="Input 6 6" xfId="22201" xr:uid="{00000000-0005-0000-0000-000022560000}"/>
    <cellStyle name="Input 6 6 2" xfId="22202" xr:uid="{00000000-0005-0000-0000-000023560000}"/>
    <cellStyle name="Input 6 6 3" xfId="22203" xr:uid="{00000000-0005-0000-0000-000024560000}"/>
    <cellStyle name="Input 6 6 4" xfId="22204" xr:uid="{00000000-0005-0000-0000-000025560000}"/>
    <cellStyle name="Input 6 7" xfId="22205" xr:uid="{00000000-0005-0000-0000-000026560000}"/>
    <cellStyle name="Input 6 7 2" xfId="22206" xr:uid="{00000000-0005-0000-0000-000027560000}"/>
    <cellStyle name="Input 6 7 3" xfId="22207" xr:uid="{00000000-0005-0000-0000-000028560000}"/>
    <cellStyle name="Input 6 7 4" xfId="22208" xr:uid="{00000000-0005-0000-0000-000029560000}"/>
    <cellStyle name="Input 6 8" xfId="22209" xr:uid="{00000000-0005-0000-0000-00002A560000}"/>
    <cellStyle name="Input 6 8 2" xfId="22210" xr:uid="{00000000-0005-0000-0000-00002B560000}"/>
    <cellStyle name="Input 6 8 3" xfId="22211" xr:uid="{00000000-0005-0000-0000-00002C560000}"/>
    <cellStyle name="Input 6 8 4" xfId="22212" xr:uid="{00000000-0005-0000-0000-00002D560000}"/>
    <cellStyle name="Input 6 9" xfId="22213" xr:uid="{00000000-0005-0000-0000-00002E560000}"/>
    <cellStyle name="Input 6 9 2" xfId="22214" xr:uid="{00000000-0005-0000-0000-00002F560000}"/>
    <cellStyle name="Input 6 9 3" xfId="22215" xr:uid="{00000000-0005-0000-0000-000030560000}"/>
    <cellStyle name="Input 6 9 4" xfId="22216" xr:uid="{00000000-0005-0000-0000-000031560000}"/>
    <cellStyle name="Input 7" xfId="22217" xr:uid="{00000000-0005-0000-0000-000032560000}"/>
    <cellStyle name="Input 7 10" xfId="22218" xr:uid="{00000000-0005-0000-0000-000033560000}"/>
    <cellStyle name="Input 7 10 10" xfId="22219" xr:uid="{00000000-0005-0000-0000-000034560000}"/>
    <cellStyle name="Input 7 10 10 2" xfId="22220" xr:uid="{00000000-0005-0000-0000-000035560000}"/>
    <cellStyle name="Input 7 10 10 3" xfId="22221" xr:uid="{00000000-0005-0000-0000-000036560000}"/>
    <cellStyle name="Input 7 10 10 4" xfId="22222" xr:uid="{00000000-0005-0000-0000-000037560000}"/>
    <cellStyle name="Input 7 10 11" xfId="22223" xr:uid="{00000000-0005-0000-0000-000038560000}"/>
    <cellStyle name="Input 7 10 11 2" xfId="22224" xr:uid="{00000000-0005-0000-0000-000039560000}"/>
    <cellStyle name="Input 7 10 11 3" xfId="22225" xr:uid="{00000000-0005-0000-0000-00003A560000}"/>
    <cellStyle name="Input 7 10 11 4" xfId="22226" xr:uid="{00000000-0005-0000-0000-00003B560000}"/>
    <cellStyle name="Input 7 10 12" xfId="22227" xr:uid="{00000000-0005-0000-0000-00003C560000}"/>
    <cellStyle name="Input 7 10 12 2" xfId="22228" xr:uid="{00000000-0005-0000-0000-00003D560000}"/>
    <cellStyle name="Input 7 10 12 3" xfId="22229" xr:uid="{00000000-0005-0000-0000-00003E560000}"/>
    <cellStyle name="Input 7 10 12 4" xfId="22230" xr:uid="{00000000-0005-0000-0000-00003F560000}"/>
    <cellStyle name="Input 7 10 13" xfId="22231" xr:uid="{00000000-0005-0000-0000-000040560000}"/>
    <cellStyle name="Input 7 10 13 2" xfId="22232" xr:uid="{00000000-0005-0000-0000-000041560000}"/>
    <cellStyle name="Input 7 10 13 3" xfId="22233" xr:uid="{00000000-0005-0000-0000-000042560000}"/>
    <cellStyle name="Input 7 10 13 4" xfId="22234" xr:uid="{00000000-0005-0000-0000-000043560000}"/>
    <cellStyle name="Input 7 10 14" xfId="22235" xr:uid="{00000000-0005-0000-0000-000044560000}"/>
    <cellStyle name="Input 7 10 14 2" xfId="22236" xr:uid="{00000000-0005-0000-0000-000045560000}"/>
    <cellStyle name="Input 7 10 14 3" xfId="22237" xr:uid="{00000000-0005-0000-0000-000046560000}"/>
    <cellStyle name="Input 7 10 14 4" xfId="22238" xr:uid="{00000000-0005-0000-0000-000047560000}"/>
    <cellStyle name="Input 7 10 15" xfId="22239" xr:uid="{00000000-0005-0000-0000-000048560000}"/>
    <cellStyle name="Input 7 10 15 2" xfId="22240" xr:uid="{00000000-0005-0000-0000-000049560000}"/>
    <cellStyle name="Input 7 10 15 3" xfId="22241" xr:uid="{00000000-0005-0000-0000-00004A560000}"/>
    <cellStyle name="Input 7 10 15 4" xfId="22242" xr:uid="{00000000-0005-0000-0000-00004B560000}"/>
    <cellStyle name="Input 7 10 16" xfId="22243" xr:uid="{00000000-0005-0000-0000-00004C560000}"/>
    <cellStyle name="Input 7 10 16 2" xfId="22244" xr:uid="{00000000-0005-0000-0000-00004D560000}"/>
    <cellStyle name="Input 7 10 16 3" xfId="22245" xr:uid="{00000000-0005-0000-0000-00004E560000}"/>
    <cellStyle name="Input 7 10 16 4" xfId="22246" xr:uid="{00000000-0005-0000-0000-00004F560000}"/>
    <cellStyle name="Input 7 10 17" xfId="22247" xr:uid="{00000000-0005-0000-0000-000050560000}"/>
    <cellStyle name="Input 7 10 17 2" xfId="22248" xr:uid="{00000000-0005-0000-0000-000051560000}"/>
    <cellStyle name="Input 7 10 17 3" xfId="22249" xr:uid="{00000000-0005-0000-0000-000052560000}"/>
    <cellStyle name="Input 7 10 17 4" xfId="22250" xr:uid="{00000000-0005-0000-0000-000053560000}"/>
    <cellStyle name="Input 7 10 18" xfId="22251" xr:uid="{00000000-0005-0000-0000-000054560000}"/>
    <cellStyle name="Input 7 10 18 2" xfId="22252" xr:uid="{00000000-0005-0000-0000-000055560000}"/>
    <cellStyle name="Input 7 10 18 3" xfId="22253" xr:uid="{00000000-0005-0000-0000-000056560000}"/>
    <cellStyle name="Input 7 10 18 4" xfId="22254" xr:uid="{00000000-0005-0000-0000-000057560000}"/>
    <cellStyle name="Input 7 10 19" xfId="22255" xr:uid="{00000000-0005-0000-0000-000058560000}"/>
    <cellStyle name="Input 7 10 19 2" xfId="22256" xr:uid="{00000000-0005-0000-0000-000059560000}"/>
    <cellStyle name="Input 7 10 19 3" xfId="22257" xr:uid="{00000000-0005-0000-0000-00005A560000}"/>
    <cellStyle name="Input 7 10 19 4" xfId="22258" xr:uid="{00000000-0005-0000-0000-00005B560000}"/>
    <cellStyle name="Input 7 10 2" xfId="22259" xr:uid="{00000000-0005-0000-0000-00005C560000}"/>
    <cellStyle name="Input 7 10 2 2" xfId="22260" xr:uid="{00000000-0005-0000-0000-00005D560000}"/>
    <cellStyle name="Input 7 10 2 3" xfId="22261" xr:uid="{00000000-0005-0000-0000-00005E560000}"/>
    <cellStyle name="Input 7 10 2 4" xfId="22262" xr:uid="{00000000-0005-0000-0000-00005F560000}"/>
    <cellStyle name="Input 7 10 20" xfId="22263" xr:uid="{00000000-0005-0000-0000-000060560000}"/>
    <cellStyle name="Input 7 10 20 2" xfId="22264" xr:uid="{00000000-0005-0000-0000-000061560000}"/>
    <cellStyle name="Input 7 10 20 3" xfId="22265" xr:uid="{00000000-0005-0000-0000-000062560000}"/>
    <cellStyle name="Input 7 10 20 4" xfId="22266" xr:uid="{00000000-0005-0000-0000-000063560000}"/>
    <cellStyle name="Input 7 10 21" xfId="22267" xr:uid="{00000000-0005-0000-0000-000064560000}"/>
    <cellStyle name="Input 7 10 22" xfId="22268" xr:uid="{00000000-0005-0000-0000-000065560000}"/>
    <cellStyle name="Input 7 10 3" xfId="22269" xr:uid="{00000000-0005-0000-0000-000066560000}"/>
    <cellStyle name="Input 7 10 3 2" xfId="22270" xr:uid="{00000000-0005-0000-0000-000067560000}"/>
    <cellStyle name="Input 7 10 3 3" xfId="22271" xr:uid="{00000000-0005-0000-0000-000068560000}"/>
    <cellStyle name="Input 7 10 3 4" xfId="22272" xr:uid="{00000000-0005-0000-0000-000069560000}"/>
    <cellStyle name="Input 7 10 4" xfId="22273" xr:uid="{00000000-0005-0000-0000-00006A560000}"/>
    <cellStyle name="Input 7 10 4 2" xfId="22274" xr:uid="{00000000-0005-0000-0000-00006B560000}"/>
    <cellStyle name="Input 7 10 4 3" xfId="22275" xr:uid="{00000000-0005-0000-0000-00006C560000}"/>
    <cellStyle name="Input 7 10 4 4" xfId="22276" xr:uid="{00000000-0005-0000-0000-00006D560000}"/>
    <cellStyle name="Input 7 10 5" xfId="22277" xr:uid="{00000000-0005-0000-0000-00006E560000}"/>
    <cellStyle name="Input 7 10 5 2" xfId="22278" xr:uid="{00000000-0005-0000-0000-00006F560000}"/>
    <cellStyle name="Input 7 10 5 3" xfId="22279" xr:uid="{00000000-0005-0000-0000-000070560000}"/>
    <cellStyle name="Input 7 10 5 4" xfId="22280" xr:uid="{00000000-0005-0000-0000-000071560000}"/>
    <cellStyle name="Input 7 10 6" xfId="22281" xr:uid="{00000000-0005-0000-0000-000072560000}"/>
    <cellStyle name="Input 7 10 6 2" xfId="22282" xr:uid="{00000000-0005-0000-0000-000073560000}"/>
    <cellStyle name="Input 7 10 6 3" xfId="22283" xr:uid="{00000000-0005-0000-0000-000074560000}"/>
    <cellStyle name="Input 7 10 6 4" xfId="22284" xr:uid="{00000000-0005-0000-0000-000075560000}"/>
    <cellStyle name="Input 7 10 7" xfId="22285" xr:uid="{00000000-0005-0000-0000-000076560000}"/>
    <cellStyle name="Input 7 10 7 2" xfId="22286" xr:uid="{00000000-0005-0000-0000-000077560000}"/>
    <cellStyle name="Input 7 10 7 3" xfId="22287" xr:uid="{00000000-0005-0000-0000-000078560000}"/>
    <cellStyle name="Input 7 10 7 4" xfId="22288" xr:uid="{00000000-0005-0000-0000-000079560000}"/>
    <cellStyle name="Input 7 10 8" xfId="22289" xr:uid="{00000000-0005-0000-0000-00007A560000}"/>
    <cellStyle name="Input 7 10 8 2" xfId="22290" xr:uid="{00000000-0005-0000-0000-00007B560000}"/>
    <cellStyle name="Input 7 10 8 3" xfId="22291" xr:uid="{00000000-0005-0000-0000-00007C560000}"/>
    <cellStyle name="Input 7 10 8 4" xfId="22292" xr:uid="{00000000-0005-0000-0000-00007D560000}"/>
    <cellStyle name="Input 7 10 9" xfId="22293" xr:uid="{00000000-0005-0000-0000-00007E560000}"/>
    <cellStyle name="Input 7 10 9 2" xfId="22294" xr:uid="{00000000-0005-0000-0000-00007F560000}"/>
    <cellStyle name="Input 7 10 9 3" xfId="22295" xr:uid="{00000000-0005-0000-0000-000080560000}"/>
    <cellStyle name="Input 7 10 9 4" xfId="22296" xr:uid="{00000000-0005-0000-0000-000081560000}"/>
    <cellStyle name="Input 7 11" xfId="22297" xr:uid="{00000000-0005-0000-0000-000082560000}"/>
    <cellStyle name="Input 7 11 10" xfId="22298" xr:uid="{00000000-0005-0000-0000-000083560000}"/>
    <cellStyle name="Input 7 11 10 2" xfId="22299" xr:uid="{00000000-0005-0000-0000-000084560000}"/>
    <cellStyle name="Input 7 11 10 3" xfId="22300" xr:uid="{00000000-0005-0000-0000-000085560000}"/>
    <cellStyle name="Input 7 11 10 4" xfId="22301" xr:uid="{00000000-0005-0000-0000-000086560000}"/>
    <cellStyle name="Input 7 11 11" xfId="22302" xr:uid="{00000000-0005-0000-0000-000087560000}"/>
    <cellStyle name="Input 7 11 11 2" xfId="22303" xr:uid="{00000000-0005-0000-0000-000088560000}"/>
    <cellStyle name="Input 7 11 11 3" xfId="22304" xr:uid="{00000000-0005-0000-0000-000089560000}"/>
    <cellStyle name="Input 7 11 11 4" xfId="22305" xr:uid="{00000000-0005-0000-0000-00008A560000}"/>
    <cellStyle name="Input 7 11 12" xfId="22306" xr:uid="{00000000-0005-0000-0000-00008B560000}"/>
    <cellStyle name="Input 7 11 12 2" xfId="22307" xr:uid="{00000000-0005-0000-0000-00008C560000}"/>
    <cellStyle name="Input 7 11 12 3" xfId="22308" xr:uid="{00000000-0005-0000-0000-00008D560000}"/>
    <cellStyle name="Input 7 11 12 4" xfId="22309" xr:uid="{00000000-0005-0000-0000-00008E560000}"/>
    <cellStyle name="Input 7 11 13" xfId="22310" xr:uid="{00000000-0005-0000-0000-00008F560000}"/>
    <cellStyle name="Input 7 11 13 2" xfId="22311" xr:uid="{00000000-0005-0000-0000-000090560000}"/>
    <cellStyle name="Input 7 11 13 3" xfId="22312" xr:uid="{00000000-0005-0000-0000-000091560000}"/>
    <cellStyle name="Input 7 11 13 4" xfId="22313" xr:uid="{00000000-0005-0000-0000-000092560000}"/>
    <cellStyle name="Input 7 11 14" xfId="22314" xr:uid="{00000000-0005-0000-0000-000093560000}"/>
    <cellStyle name="Input 7 11 14 2" xfId="22315" xr:uid="{00000000-0005-0000-0000-000094560000}"/>
    <cellStyle name="Input 7 11 14 3" xfId="22316" xr:uid="{00000000-0005-0000-0000-000095560000}"/>
    <cellStyle name="Input 7 11 14 4" xfId="22317" xr:uid="{00000000-0005-0000-0000-000096560000}"/>
    <cellStyle name="Input 7 11 15" xfId="22318" xr:uid="{00000000-0005-0000-0000-000097560000}"/>
    <cellStyle name="Input 7 11 15 2" xfId="22319" xr:uid="{00000000-0005-0000-0000-000098560000}"/>
    <cellStyle name="Input 7 11 15 3" xfId="22320" xr:uid="{00000000-0005-0000-0000-000099560000}"/>
    <cellStyle name="Input 7 11 15 4" xfId="22321" xr:uid="{00000000-0005-0000-0000-00009A560000}"/>
    <cellStyle name="Input 7 11 16" xfId="22322" xr:uid="{00000000-0005-0000-0000-00009B560000}"/>
    <cellStyle name="Input 7 11 16 2" xfId="22323" xr:uid="{00000000-0005-0000-0000-00009C560000}"/>
    <cellStyle name="Input 7 11 16 3" xfId="22324" xr:uid="{00000000-0005-0000-0000-00009D560000}"/>
    <cellStyle name="Input 7 11 16 4" xfId="22325" xr:uid="{00000000-0005-0000-0000-00009E560000}"/>
    <cellStyle name="Input 7 11 17" xfId="22326" xr:uid="{00000000-0005-0000-0000-00009F560000}"/>
    <cellStyle name="Input 7 11 17 2" xfId="22327" xr:uid="{00000000-0005-0000-0000-0000A0560000}"/>
    <cellStyle name="Input 7 11 17 3" xfId="22328" xr:uid="{00000000-0005-0000-0000-0000A1560000}"/>
    <cellStyle name="Input 7 11 17 4" xfId="22329" xr:uid="{00000000-0005-0000-0000-0000A2560000}"/>
    <cellStyle name="Input 7 11 18" xfId="22330" xr:uid="{00000000-0005-0000-0000-0000A3560000}"/>
    <cellStyle name="Input 7 11 18 2" xfId="22331" xr:uid="{00000000-0005-0000-0000-0000A4560000}"/>
    <cellStyle name="Input 7 11 18 3" xfId="22332" xr:uid="{00000000-0005-0000-0000-0000A5560000}"/>
    <cellStyle name="Input 7 11 18 4" xfId="22333" xr:uid="{00000000-0005-0000-0000-0000A6560000}"/>
    <cellStyle name="Input 7 11 19" xfId="22334" xr:uid="{00000000-0005-0000-0000-0000A7560000}"/>
    <cellStyle name="Input 7 11 19 2" xfId="22335" xr:uid="{00000000-0005-0000-0000-0000A8560000}"/>
    <cellStyle name="Input 7 11 19 3" xfId="22336" xr:uid="{00000000-0005-0000-0000-0000A9560000}"/>
    <cellStyle name="Input 7 11 19 4" xfId="22337" xr:uid="{00000000-0005-0000-0000-0000AA560000}"/>
    <cellStyle name="Input 7 11 2" xfId="22338" xr:uid="{00000000-0005-0000-0000-0000AB560000}"/>
    <cellStyle name="Input 7 11 2 2" xfId="22339" xr:uid="{00000000-0005-0000-0000-0000AC560000}"/>
    <cellStyle name="Input 7 11 2 3" xfId="22340" xr:uid="{00000000-0005-0000-0000-0000AD560000}"/>
    <cellStyle name="Input 7 11 2 4" xfId="22341" xr:uid="{00000000-0005-0000-0000-0000AE560000}"/>
    <cellStyle name="Input 7 11 20" xfId="22342" xr:uid="{00000000-0005-0000-0000-0000AF560000}"/>
    <cellStyle name="Input 7 11 20 2" xfId="22343" xr:uid="{00000000-0005-0000-0000-0000B0560000}"/>
    <cellStyle name="Input 7 11 20 3" xfId="22344" xr:uid="{00000000-0005-0000-0000-0000B1560000}"/>
    <cellStyle name="Input 7 11 20 4" xfId="22345" xr:uid="{00000000-0005-0000-0000-0000B2560000}"/>
    <cellStyle name="Input 7 11 21" xfId="22346" xr:uid="{00000000-0005-0000-0000-0000B3560000}"/>
    <cellStyle name="Input 7 11 22" xfId="22347" xr:uid="{00000000-0005-0000-0000-0000B4560000}"/>
    <cellStyle name="Input 7 11 3" xfId="22348" xr:uid="{00000000-0005-0000-0000-0000B5560000}"/>
    <cellStyle name="Input 7 11 3 2" xfId="22349" xr:uid="{00000000-0005-0000-0000-0000B6560000}"/>
    <cellStyle name="Input 7 11 3 3" xfId="22350" xr:uid="{00000000-0005-0000-0000-0000B7560000}"/>
    <cellStyle name="Input 7 11 3 4" xfId="22351" xr:uid="{00000000-0005-0000-0000-0000B8560000}"/>
    <cellStyle name="Input 7 11 4" xfId="22352" xr:uid="{00000000-0005-0000-0000-0000B9560000}"/>
    <cellStyle name="Input 7 11 4 2" xfId="22353" xr:uid="{00000000-0005-0000-0000-0000BA560000}"/>
    <cellStyle name="Input 7 11 4 3" xfId="22354" xr:uid="{00000000-0005-0000-0000-0000BB560000}"/>
    <cellStyle name="Input 7 11 4 4" xfId="22355" xr:uid="{00000000-0005-0000-0000-0000BC560000}"/>
    <cellStyle name="Input 7 11 5" xfId="22356" xr:uid="{00000000-0005-0000-0000-0000BD560000}"/>
    <cellStyle name="Input 7 11 5 2" xfId="22357" xr:uid="{00000000-0005-0000-0000-0000BE560000}"/>
    <cellStyle name="Input 7 11 5 3" xfId="22358" xr:uid="{00000000-0005-0000-0000-0000BF560000}"/>
    <cellStyle name="Input 7 11 5 4" xfId="22359" xr:uid="{00000000-0005-0000-0000-0000C0560000}"/>
    <cellStyle name="Input 7 11 6" xfId="22360" xr:uid="{00000000-0005-0000-0000-0000C1560000}"/>
    <cellStyle name="Input 7 11 6 2" xfId="22361" xr:uid="{00000000-0005-0000-0000-0000C2560000}"/>
    <cellStyle name="Input 7 11 6 3" xfId="22362" xr:uid="{00000000-0005-0000-0000-0000C3560000}"/>
    <cellStyle name="Input 7 11 6 4" xfId="22363" xr:uid="{00000000-0005-0000-0000-0000C4560000}"/>
    <cellStyle name="Input 7 11 7" xfId="22364" xr:uid="{00000000-0005-0000-0000-0000C5560000}"/>
    <cellStyle name="Input 7 11 7 2" xfId="22365" xr:uid="{00000000-0005-0000-0000-0000C6560000}"/>
    <cellStyle name="Input 7 11 7 3" xfId="22366" xr:uid="{00000000-0005-0000-0000-0000C7560000}"/>
    <cellStyle name="Input 7 11 7 4" xfId="22367" xr:uid="{00000000-0005-0000-0000-0000C8560000}"/>
    <cellStyle name="Input 7 11 8" xfId="22368" xr:uid="{00000000-0005-0000-0000-0000C9560000}"/>
    <cellStyle name="Input 7 11 8 2" xfId="22369" xr:uid="{00000000-0005-0000-0000-0000CA560000}"/>
    <cellStyle name="Input 7 11 8 3" xfId="22370" xr:uid="{00000000-0005-0000-0000-0000CB560000}"/>
    <cellStyle name="Input 7 11 8 4" xfId="22371" xr:uid="{00000000-0005-0000-0000-0000CC560000}"/>
    <cellStyle name="Input 7 11 9" xfId="22372" xr:uid="{00000000-0005-0000-0000-0000CD560000}"/>
    <cellStyle name="Input 7 11 9 2" xfId="22373" xr:uid="{00000000-0005-0000-0000-0000CE560000}"/>
    <cellStyle name="Input 7 11 9 3" xfId="22374" xr:uid="{00000000-0005-0000-0000-0000CF560000}"/>
    <cellStyle name="Input 7 11 9 4" xfId="22375" xr:uid="{00000000-0005-0000-0000-0000D0560000}"/>
    <cellStyle name="Input 7 12" xfId="22376" xr:uid="{00000000-0005-0000-0000-0000D1560000}"/>
    <cellStyle name="Input 7 12 2" xfId="22377" xr:uid="{00000000-0005-0000-0000-0000D2560000}"/>
    <cellStyle name="Input 7 12 3" xfId="22378" xr:uid="{00000000-0005-0000-0000-0000D3560000}"/>
    <cellStyle name="Input 7 12 4" xfId="22379" xr:uid="{00000000-0005-0000-0000-0000D4560000}"/>
    <cellStyle name="Input 7 13" xfId="22380" xr:uid="{00000000-0005-0000-0000-0000D5560000}"/>
    <cellStyle name="Input 7 13 2" xfId="22381" xr:uid="{00000000-0005-0000-0000-0000D6560000}"/>
    <cellStyle name="Input 7 13 3" xfId="22382" xr:uid="{00000000-0005-0000-0000-0000D7560000}"/>
    <cellStyle name="Input 7 13 4" xfId="22383" xr:uid="{00000000-0005-0000-0000-0000D8560000}"/>
    <cellStyle name="Input 7 14" xfId="22384" xr:uid="{00000000-0005-0000-0000-0000D9560000}"/>
    <cellStyle name="Input 7 14 2" xfId="22385" xr:uid="{00000000-0005-0000-0000-0000DA560000}"/>
    <cellStyle name="Input 7 14 3" xfId="22386" xr:uid="{00000000-0005-0000-0000-0000DB560000}"/>
    <cellStyle name="Input 7 14 4" xfId="22387" xr:uid="{00000000-0005-0000-0000-0000DC560000}"/>
    <cellStyle name="Input 7 15" xfId="22388" xr:uid="{00000000-0005-0000-0000-0000DD560000}"/>
    <cellStyle name="Input 7 15 2" xfId="22389" xr:uid="{00000000-0005-0000-0000-0000DE560000}"/>
    <cellStyle name="Input 7 15 3" xfId="22390" xr:uid="{00000000-0005-0000-0000-0000DF560000}"/>
    <cellStyle name="Input 7 15 4" xfId="22391" xr:uid="{00000000-0005-0000-0000-0000E0560000}"/>
    <cellStyle name="Input 7 16" xfId="22392" xr:uid="{00000000-0005-0000-0000-0000E1560000}"/>
    <cellStyle name="Input 7 16 2" xfId="22393" xr:uid="{00000000-0005-0000-0000-0000E2560000}"/>
    <cellStyle name="Input 7 16 3" xfId="22394" xr:uid="{00000000-0005-0000-0000-0000E3560000}"/>
    <cellStyle name="Input 7 16 4" xfId="22395" xr:uid="{00000000-0005-0000-0000-0000E4560000}"/>
    <cellStyle name="Input 7 17" xfId="22396" xr:uid="{00000000-0005-0000-0000-0000E5560000}"/>
    <cellStyle name="Input 7 17 2" xfId="22397" xr:uid="{00000000-0005-0000-0000-0000E6560000}"/>
    <cellStyle name="Input 7 17 3" xfId="22398" xr:uid="{00000000-0005-0000-0000-0000E7560000}"/>
    <cellStyle name="Input 7 17 4" xfId="22399" xr:uid="{00000000-0005-0000-0000-0000E8560000}"/>
    <cellStyle name="Input 7 18" xfId="22400" xr:uid="{00000000-0005-0000-0000-0000E9560000}"/>
    <cellStyle name="Input 7 18 2" xfId="22401" xr:uid="{00000000-0005-0000-0000-0000EA560000}"/>
    <cellStyle name="Input 7 18 3" xfId="22402" xr:uid="{00000000-0005-0000-0000-0000EB560000}"/>
    <cellStyle name="Input 7 18 4" xfId="22403" xr:uid="{00000000-0005-0000-0000-0000EC560000}"/>
    <cellStyle name="Input 7 19" xfId="22404" xr:uid="{00000000-0005-0000-0000-0000ED560000}"/>
    <cellStyle name="Input 7 19 2" xfId="22405" xr:uid="{00000000-0005-0000-0000-0000EE560000}"/>
    <cellStyle name="Input 7 19 3" xfId="22406" xr:uid="{00000000-0005-0000-0000-0000EF560000}"/>
    <cellStyle name="Input 7 19 4" xfId="22407" xr:uid="{00000000-0005-0000-0000-0000F0560000}"/>
    <cellStyle name="Input 7 2" xfId="22408" xr:uid="{00000000-0005-0000-0000-0000F1560000}"/>
    <cellStyle name="Input 7 2 10" xfId="22409" xr:uid="{00000000-0005-0000-0000-0000F2560000}"/>
    <cellStyle name="Input 7 2 10 2" xfId="22410" xr:uid="{00000000-0005-0000-0000-0000F3560000}"/>
    <cellStyle name="Input 7 2 10 3" xfId="22411" xr:uid="{00000000-0005-0000-0000-0000F4560000}"/>
    <cellStyle name="Input 7 2 10 4" xfId="22412" xr:uid="{00000000-0005-0000-0000-0000F5560000}"/>
    <cellStyle name="Input 7 2 11" xfId="22413" xr:uid="{00000000-0005-0000-0000-0000F6560000}"/>
    <cellStyle name="Input 7 2 11 2" xfId="22414" xr:uid="{00000000-0005-0000-0000-0000F7560000}"/>
    <cellStyle name="Input 7 2 11 3" xfId="22415" xr:uid="{00000000-0005-0000-0000-0000F8560000}"/>
    <cellStyle name="Input 7 2 11 4" xfId="22416" xr:uid="{00000000-0005-0000-0000-0000F9560000}"/>
    <cellStyle name="Input 7 2 12" xfId="22417" xr:uid="{00000000-0005-0000-0000-0000FA560000}"/>
    <cellStyle name="Input 7 2 12 2" xfId="22418" xr:uid="{00000000-0005-0000-0000-0000FB560000}"/>
    <cellStyle name="Input 7 2 12 3" xfId="22419" xr:uid="{00000000-0005-0000-0000-0000FC560000}"/>
    <cellStyle name="Input 7 2 12 4" xfId="22420" xr:uid="{00000000-0005-0000-0000-0000FD560000}"/>
    <cellStyle name="Input 7 2 13" xfId="22421" xr:uid="{00000000-0005-0000-0000-0000FE560000}"/>
    <cellStyle name="Input 7 2 13 2" xfId="22422" xr:uid="{00000000-0005-0000-0000-0000FF560000}"/>
    <cellStyle name="Input 7 2 13 3" xfId="22423" xr:uid="{00000000-0005-0000-0000-000000570000}"/>
    <cellStyle name="Input 7 2 13 4" xfId="22424" xr:uid="{00000000-0005-0000-0000-000001570000}"/>
    <cellStyle name="Input 7 2 14" xfId="22425" xr:uid="{00000000-0005-0000-0000-000002570000}"/>
    <cellStyle name="Input 7 2 14 2" xfId="22426" xr:uid="{00000000-0005-0000-0000-000003570000}"/>
    <cellStyle name="Input 7 2 14 3" xfId="22427" xr:uid="{00000000-0005-0000-0000-000004570000}"/>
    <cellStyle name="Input 7 2 14 4" xfId="22428" xr:uid="{00000000-0005-0000-0000-000005570000}"/>
    <cellStyle name="Input 7 2 15" xfId="22429" xr:uid="{00000000-0005-0000-0000-000006570000}"/>
    <cellStyle name="Input 7 2 15 2" xfId="22430" xr:uid="{00000000-0005-0000-0000-000007570000}"/>
    <cellStyle name="Input 7 2 15 3" xfId="22431" xr:uid="{00000000-0005-0000-0000-000008570000}"/>
    <cellStyle name="Input 7 2 15 4" xfId="22432" xr:uid="{00000000-0005-0000-0000-000009570000}"/>
    <cellStyle name="Input 7 2 16" xfId="22433" xr:uid="{00000000-0005-0000-0000-00000A570000}"/>
    <cellStyle name="Input 7 2 16 2" xfId="22434" xr:uid="{00000000-0005-0000-0000-00000B570000}"/>
    <cellStyle name="Input 7 2 16 3" xfId="22435" xr:uid="{00000000-0005-0000-0000-00000C570000}"/>
    <cellStyle name="Input 7 2 16 4" xfId="22436" xr:uid="{00000000-0005-0000-0000-00000D570000}"/>
    <cellStyle name="Input 7 2 17" xfId="22437" xr:uid="{00000000-0005-0000-0000-00000E570000}"/>
    <cellStyle name="Input 7 2 17 2" xfId="22438" xr:uid="{00000000-0005-0000-0000-00000F570000}"/>
    <cellStyle name="Input 7 2 17 3" xfId="22439" xr:uid="{00000000-0005-0000-0000-000010570000}"/>
    <cellStyle name="Input 7 2 17 4" xfId="22440" xr:uid="{00000000-0005-0000-0000-000011570000}"/>
    <cellStyle name="Input 7 2 18" xfId="22441" xr:uid="{00000000-0005-0000-0000-000012570000}"/>
    <cellStyle name="Input 7 2 18 2" xfId="22442" xr:uid="{00000000-0005-0000-0000-000013570000}"/>
    <cellStyle name="Input 7 2 18 3" xfId="22443" xr:uid="{00000000-0005-0000-0000-000014570000}"/>
    <cellStyle name="Input 7 2 18 4" xfId="22444" xr:uid="{00000000-0005-0000-0000-000015570000}"/>
    <cellStyle name="Input 7 2 19" xfId="22445" xr:uid="{00000000-0005-0000-0000-000016570000}"/>
    <cellStyle name="Input 7 2 19 2" xfId="22446" xr:uid="{00000000-0005-0000-0000-000017570000}"/>
    <cellStyle name="Input 7 2 19 3" xfId="22447" xr:uid="{00000000-0005-0000-0000-000018570000}"/>
    <cellStyle name="Input 7 2 19 4" xfId="22448" xr:uid="{00000000-0005-0000-0000-000019570000}"/>
    <cellStyle name="Input 7 2 2" xfId="22449" xr:uid="{00000000-0005-0000-0000-00001A570000}"/>
    <cellStyle name="Input 7 2 2 2" xfId="22450" xr:uid="{00000000-0005-0000-0000-00001B570000}"/>
    <cellStyle name="Input 7 2 2 3" xfId="22451" xr:uid="{00000000-0005-0000-0000-00001C570000}"/>
    <cellStyle name="Input 7 2 2 4" xfId="22452" xr:uid="{00000000-0005-0000-0000-00001D570000}"/>
    <cellStyle name="Input 7 2 20" xfId="22453" xr:uid="{00000000-0005-0000-0000-00001E570000}"/>
    <cellStyle name="Input 7 2 20 2" xfId="22454" xr:uid="{00000000-0005-0000-0000-00001F570000}"/>
    <cellStyle name="Input 7 2 20 3" xfId="22455" xr:uid="{00000000-0005-0000-0000-000020570000}"/>
    <cellStyle name="Input 7 2 20 4" xfId="22456" xr:uid="{00000000-0005-0000-0000-000021570000}"/>
    <cellStyle name="Input 7 2 21" xfId="22457" xr:uid="{00000000-0005-0000-0000-000022570000}"/>
    <cellStyle name="Input 7 2 22" xfId="22458" xr:uid="{00000000-0005-0000-0000-000023570000}"/>
    <cellStyle name="Input 7 2 3" xfId="22459" xr:uid="{00000000-0005-0000-0000-000024570000}"/>
    <cellStyle name="Input 7 2 3 2" xfId="22460" xr:uid="{00000000-0005-0000-0000-000025570000}"/>
    <cellStyle name="Input 7 2 3 3" xfId="22461" xr:uid="{00000000-0005-0000-0000-000026570000}"/>
    <cellStyle name="Input 7 2 3 4" xfId="22462" xr:uid="{00000000-0005-0000-0000-000027570000}"/>
    <cellStyle name="Input 7 2 4" xfId="22463" xr:uid="{00000000-0005-0000-0000-000028570000}"/>
    <cellStyle name="Input 7 2 4 2" xfId="22464" xr:uid="{00000000-0005-0000-0000-000029570000}"/>
    <cellStyle name="Input 7 2 4 3" xfId="22465" xr:uid="{00000000-0005-0000-0000-00002A570000}"/>
    <cellStyle name="Input 7 2 4 4" xfId="22466" xr:uid="{00000000-0005-0000-0000-00002B570000}"/>
    <cellStyle name="Input 7 2 5" xfId="22467" xr:uid="{00000000-0005-0000-0000-00002C570000}"/>
    <cellStyle name="Input 7 2 5 2" xfId="22468" xr:uid="{00000000-0005-0000-0000-00002D570000}"/>
    <cellStyle name="Input 7 2 5 3" xfId="22469" xr:uid="{00000000-0005-0000-0000-00002E570000}"/>
    <cellStyle name="Input 7 2 5 4" xfId="22470" xr:uid="{00000000-0005-0000-0000-00002F570000}"/>
    <cellStyle name="Input 7 2 6" xfId="22471" xr:uid="{00000000-0005-0000-0000-000030570000}"/>
    <cellStyle name="Input 7 2 6 2" xfId="22472" xr:uid="{00000000-0005-0000-0000-000031570000}"/>
    <cellStyle name="Input 7 2 6 3" xfId="22473" xr:uid="{00000000-0005-0000-0000-000032570000}"/>
    <cellStyle name="Input 7 2 6 4" xfId="22474" xr:uid="{00000000-0005-0000-0000-000033570000}"/>
    <cellStyle name="Input 7 2 7" xfId="22475" xr:uid="{00000000-0005-0000-0000-000034570000}"/>
    <cellStyle name="Input 7 2 7 2" xfId="22476" xr:uid="{00000000-0005-0000-0000-000035570000}"/>
    <cellStyle name="Input 7 2 7 3" xfId="22477" xr:uid="{00000000-0005-0000-0000-000036570000}"/>
    <cellStyle name="Input 7 2 7 4" xfId="22478" xr:uid="{00000000-0005-0000-0000-000037570000}"/>
    <cellStyle name="Input 7 2 8" xfId="22479" xr:uid="{00000000-0005-0000-0000-000038570000}"/>
    <cellStyle name="Input 7 2 8 2" xfId="22480" xr:uid="{00000000-0005-0000-0000-000039570000}"/>
    <cellStyle name="Input 7 2 8 3" xfId="22481" xr:uid="{00000000-0005-0000-0000-00003A570000}"/>
    <cellStyle name="Input 7 2 8 4" xfId="22482" xr:uid="{00000000-0005-0000-0000-00003B570000}"/>
    <cellStyle name="Input 7 2 9" xfId="22483" xr:uid="{00000000-0005-0000-0000-00003C570000}"/>
    <cellStyle name="Input 7 2 9 2" xfId="22484" xr:uid="{00000000-0005-0000-0000-00003D570000}"/>
    <cellStyle name="Input 7 2 9 3" xfId="22485" xr:uid="{00000000-0005-0000-0000-00003E570000}"/>
    <cellStyle name="Input 7 2 9 4" xfId="22486" xr:uid="{00000000-0005-0000-0000-00003F570000}"/>
    <cellStyle name="Input 7 20" xfId="22487" xr:uid="{00000000-0005-0000-0000-000040570000}"/>
    <cellStyle name="Input 7 20 2" xfId="22488" xr:uid="{00000000-0005-0000-0000-000041570000}"/>
    <cellStyle name="Input 7 20 3" xfId="22489" xr:uid="{00000000-0005-0000-0000-000042570000}"/>
    <cellStyle name="Input 7 20 4" xfId="22490" xr:uid="{00000000-0005-0000-0000-000043570000}"/>
    <cellStyle name="Input 7 21" xfId="22491" xr:uid="{00000000-0005-0000-0000-000044570000}"/>
    <cellStyle name="Input 7 21 2" xfId="22492" xr:uid="{00000000-0005-0000-0000-000045570000}"/>
    <cellStyle name="Input 7 21 3" xfId="22493" xr:uid="{00000000-0005-0000-0000-000046570000}"/>
    <cellStyle name="Input 7 21 4" xfId="22494" xr:uid="{00000000-0005-0000-0000-000047570000}"/>
    <cellStyle name="Input 7 22" xfId="22495" xr:uid="{00000000-0005-0000-0000-000048570000}"/>
    <cellStyle name="Input 7 22 2" xfId="22496" xr:uid="{00000000-0005-0000-0000-000049570000}"/>
    <cellStyle name="Input 7 22 3" xfId="22497" xr:uid="{00000000-0005-0000-0000-00004A570000}"/>
    <cellStyle name="Input 7 22 4" xfId="22498" xr:uid="{00000000-0005-0000-0000-00004B570000}"/>
    <cellStyle name="Input 7 23" xfId="22499" xr:uid="{00000000-0005-0000-0000-00004C570000}"/>
    <cellStyle name="Input 7 23 2" xfId="22500" xr:uid="{00000000-0005-0000-0000-00004D570000}"/>
    <cellStyle name="Input 7 23 3" xfId="22501" xr:uid="{00000000-0005-0000-0000-00004E570000}"/>
    <cellStyle name="Input 7 23 4" xfId="22502" xr:uid="{00000000-0005-0000-0000-00004F570000}"/>
    <cellStyle name="Input 7 24" xfId="22503" xr:uid="{00000000-0005-0000-0000-000050570000}"/>
    <cellStyle name="Input 7 24 2" xfId="22504" xr:uid="{00000000-0005-0000-0000-000051570000}"/>
    <cellStyle name="Input 7 24 3" xfId="22505" xr:uid="{00000000-0005-0000-0000-000052570000}"/>
    <cellStyle name="Input 7 24 4" xfId="22506" xr:uid="{00000000-0005-0000-0000-000053570000}"/>
    <cellStyle name="Input 7 25" xfId="22507" xr:uid="{00000000-0005-0000-0000-000054570000}"/>
    <cellStyle name="Input 7 25 2" xfId="22508" xr:uid="{00000000-0005-0000-0000-000055570000}"/>
    <cellStyle name="Input 7 25 3" xfId="22509" xr:uid="{00000000-0005-0000-0000-000056570000}"/>
    <cellStyle name="Input 7 25 4" xfId="22510" xr:uid="{00000000-0005-0000-0000-000057570000}"/>
    <cellStyle name="Input 7 26" xfId="22511" xr:uid="{00000000-0005-0000-0000-000058570000}"/>
    <cellStyle name="Input 7 26 2" xfId="22512" xr:uid="{00000000-0005-0000-0000-000059570000}"/>
    <cellStyle name="Input 7 26 3" xfId="22513" xr:uid="{00000000-0005-0000-0000-00005A570000}"/>
    <cellStyle name="Input 7 26 4" xfId="22514" xr:uid="{00000000-0005-0000-0000-00005B570000}"/>
    <cellStyle name="Input 7 27" xfId="22515" xr:uid="{00000000-0005-0000-0000-00005C570000}"/>
    <cellStyle name="Input 7 27 2" xfId="22516" xr:uid="{00000000-0005-0000-0000-00005D570000}"/>
    <cellStyle name="Input 7 27 3" xfId="22517" xr:uid="{00000000-0005-0000-0000-00005E570000}"/>
    <cellStyle name="Input 7 27 4" xfId="22518" xr:uid="{00000000-0005-0000-0000-00005F570000}"/>
    <cellStyle name="Input 7 28" xfId="22519" xr:uid="{00000000-0005-0000-0000-000060570000}"/>
    <cellStyle name="Input 7 28 2" xfId="22520" xr:uid="{00000000-0005-0000-0000-000061570000}"/>
    <cellStyle name="Input 7 28 3" xfId="22521" xr:uid="{00000000-0005-0000-0000-000062570000}"/>
    <cellStyle name="Input 7 28 4" xfId="22522" xr:uid="{00000000-0005-0000-0000-000063570000}"/>
    <cellStyle name="Input 7 29" xfId="22523" xr:uid="{00000000-0005-0000-0000-000064570000}"/>
    <cellStyle name="Input 7 29 2" xfId="22524" xr:uid="{00000000-0005-0000-0000-000065570000}"/>
    <cellStyle name="Input 7 29 3" xfId="22525" xr:uid="{00000000-0005-0000-0000-000066570000}"/>
    <cellStyle name="Input 7 29 4" xfId="22526" xr:uid="{00000000-0005-0000-0000-000067570000}"/>
    <cellStyle name="Input 7 3" xfId="22527" xr:uid="{00000000-0005-0000-0000-000068570000}"/>
    <cellStyle name="Input 7 3 10" xfId="22528" xr:uid="{00000000-0005-0000-0000-000069570000}"/>
    <cellStyle name="Input 7 3 10 2" xfId="22529" xr:uid="{00000000-0005-0000-0000-00006A570000}"/>
    <cellStyle name="Input 7 3 10 3" xfId="22530" xr:uid="{00000000-0005-0000-0000-00006B570000}"/>
    <cellStyle name="Input 7 3 10 4" xfId="22531" xr:uid="{00000000-0005-0000-0000-00006C570000}"/>
    <cellStyle name="Input 7 3 11" xfId="22532" xr:uid="{00000000-0005-0000-0000-00006D570000}"/>
    <cellStyle name="Input 7 3 11 2" xfId="22533" xr:uid="{00000000-0005-0000-0000-00006E570000}"/>
    <cellStyle name="Input 7 3 11 3" xfId="22534" xr:uid="{00000000-0005-0000-0000-00006F570000}"/>
    <cellStyle name="Input 7 3 11 4" xfId="22535" xr:uid="{00000000-0005-0000-0000-000070570000}"/>
    <cellStyle name="Input 7 3 12" xfId="22536" xr:uid="{00000000-0005-0000-0000-000071570000}"/>
    <cellStyle name="Input 7 3 12 2" xfId="22537" xr:uid="{00000000-0005-0000-0000-000072570000}"/>
    <cellStyle name="Input 7 3 12 3" xfId="22538" xr:uid="{00000000-0005-0000-0000-000073570000}"/>
    <cellStyle name="Input 7 3 12 4" xfId="22539" xr:uid="{00000000-0005-0000-0000-000074570000}"/>
    <cellStyle name="Input 7 3 13" xfId="22540" xr:uid="{00000000-0005-0000-0000-000075570000}"/>
    <cellStyle name="Input 7 3 13 2" xfId="22541" xr:uid="{00000000-0005-0000-0000-000076570000}"/>
    <cellStyle name="Input 7 3 13 3" xfId="22542" xr:uid="{00000000-0005-0000-0000-000077570000}"/>
    <cellStyle name="Input 7 3 13 4" xfId="22543" xr:uid="{00000000-0005-0000-0000-000078570000}"/>
    <cellStyle name="Input 7 3 14" xfId="22544" xr:uid="{00000000-0005-0000-0000-000079570000}"/>
    <cellStyle name="Input 7 3 14 2" xfId="22545" xr:uid="{00000000-0005-0000-0000-00007A570000}"/>
    <cellStyle name="Input 7 3 14 3" xfId="22546" xr:uid="{00000000-0005-0000-0000-00007B570000}"/>
    <cellStyle name="Input 7 3 14 4" xfId="22547" xr:uid="{00000000-0005-0000-0000-00007C570000}"/>
    <cellStyle name="Input 7 3 15" xfId="22548" xr:uid="{00000000-0005-0000-0000-00007D570000}"/>
    <cellStyle name="Input 7 3 15 2" xfId="22549" xr:uid="{00000000-0005-0000-0000-00007E570000}"/>
    <cellStyle name="Input 7 3 15 3" xfId="22550" xr:uid="{00000000-0005-0000-0000-00007F570000}"/>
    <cellStyle name="Input 7 3 15 4" xfId="22551" xr:uid="{00000000-0005-0000-0000-000080570000}"/>
    <cellStyle name="Input 7 3 16" xfId="22552" xr:uid="{00000000-0005-0000-0000-000081570000}"/>
    <cellStyle name="Input 7 3 16 2" xfId="22553" xr:uid="{00000000-0005-0000-0000-000082570000}"/>
    <cellStyle name="Input 7 3 16 3" xfId="22554" xr:uid="{00000000-0005-0000-0000-000083570000}"/>
    <cellStyle name="Input 7 3 16 4" xfId="22555" xr:uid="{00000000-0005-0000-0000-000084570000}"/>
    <cellStyle name="Input 7 3 17" xfId="22556" xr:uid="{00000000-0005-0000-0000-000085570000}"/>
    <cellStyle name="Input 7 3 17 2" xfId="22557" xr:uid="{00000000-0005-0000-0000-000086570000}"/>
    <cellStyle name="Input 7 3 17 3" xfId="22558" xr:uid="{00000000-0005-0000-0000-000087570000}"/>
    <cellStyle name="Input 7 3 17 4" xfId="22559" xr:uid="{00000000-0005-0000-0000-000088570000}"/>
    <cellStyle name="Input 7 3 18" xfId="22560" xr:uid="{00000000-0005-0000-0000-000089570000}"/>
    <cellStyle name="Input 7 3 18 2" xfId="22561" xr:uid="{00000000-0005-0000-0000-00008A570000}"/>
    <cellStyle name="Input 7 3 18 3" xfId="22562" xr:uid="{00000000-0005-0000-0000-00008B570000}"/>
    <cellStyle name="Input 7 3 18 4" xfId="22563" xr:uid="{00000000-0005-0000-0000-00008C570000}"/>
    <cellStyle name="Input 7 3 19" xfId="22564" xr:uid="{00000000-0005-0000-0000-00008D570000}"/>
    <cellStyle name="Input 7 3 19 2" xfId="22565" xr:uid="{00000000-0005-0000-0000-00008E570000}"/>
    <cellStyle name="Input 7 3 19 3" xfId="22566" xr:uid="{00000000-0005-0000-0000-00008F570000}"/>
    <cellStyle name="Input 7 3 19 4" xfId="22567" xr:uid="{00000000-0005-0000-0000-000090570000}"/>
    <cellStyle name="Input 7 3 2" xfId="22568" xr:uid="{00000000-0005-0000-0000-000091570000}"/>
    <cellStyle name="Input 7 3 2 2" xfId="22569" xr:uid="{00000000-0005-0000-0000-000092570000}"/>
    <cellStyle name="Input 7 3 2 3" xfId="22570" xr:uid="{00000000-0005-0000-0000-000093570000}"/>
    <cellStyle name="Input 7 3 2 4" xfId="22571" xr:uid="{00000000-0005-0000-0000-000094570000}"/>
    <cellStyle name="Input 7 3 20" xfId="22572" xr:uid="{00000000-0005-0000-0000-000095570000}"/>
    <cellStyle name="Input 7 3 20 2" xfId="22573" xr:uid="{00000000-0005-0000-0000-000096570000}"/>
    <cellStyle name="Input 7 3 20 3" xfId="22574" xr:uid="{00000000-0005-0000-0000-000097570000}"/>
    <cellStyle name="Input 7 3 20 4" xfId="22575" xr:uid="{00000000-0005-0000-0000-000098570000}"/>
    <cellStyle name="Input 7 3 21" xfId="22576" xr:uid="{00000000-0005-0000-0000-000099570000}"/>
    <cellStyle name="Input 7 3 22" xfId="22577" xr:uid="{00000000-0005-0000-0000-00009A570000}"/>
    <cellStyle name="Input 7 3 3" xfId="22578" xr:uid="{00000000-0005-0000-0000-00009B570000}"/>
    <cellStyle name="Input 7 3 3 2" xfId="22579" xr:uid="{00000000-0005-0000-0000-00009C570000}"/>
    <cellStyle name="Input 7 3 3 3" xfId="22580" xr:uid="{00000000-0005-0000-0000-00009D570000}"/>
    <cellStyle name="Input 7 3 3 4" xfId="22581" xr:uid="{00000000-0005-0000-0000-00009E570000}"/>
    <cellStyle name="Input 7 3 4" xfId="22582" xr:uid="{00000000-0005-0000-0000-00009F570000}"/>
    <cellStyle name="Input 7 3 4 2" xfId="22583" xr:uid="{00000000-0005-0000-0000-0000A0570000}"/>
    <cellStyle name="Input 7 3 4 3" xfId="22584" xr:uid="{00000000-0005-0000-0000-0000A1570000}"/>
    <cellStyle name="Input 7 3 4 4" xfId="22585" xr:uid="{00000000-0005-0000-0000-0000A2570000}"/>
    <cellStyle name="Input 7 3 5" xfId="22586" xr:uid="{00000000-0005-0000-0000-0000A3570000}"/>
    <cellStyle name="Input 7 3 5 2" xfId="22587" xr:uid="{00000000-0005-0000-0000-0000A4570000}"/>
    <cellStyle name="Input 7 3 5 3" xfId="22588" xr:uid="{00000000-0005-0000-0000-0000A5570000}"/>
    <cellStyle name="Input 7 3 5 4" xfId="22589" xr:uid="{00000000-0005-0000-0000-0000A6570000}"/>
    <cellStyle name="Input 7 3 6" xfId="22590" xr:uid="{00000000-0005-0000-0000-0000A7570000}"/>
    <cellStyle name="Input 7 3 6 2" xfId="22591" xr:uid="{00000000-0005-0000-0000-0000A8570000}"/>
    <cellStyle name="Input 7 3 6 3" xfId="22592" xr:uid="{00000000-0005-0000-0000-0000A9570000}"/>
    <cellStyle name="Input 7 3 6 4" xfId="22593" xr:uid="{00000000-0005-0000-0000-0000AA570000}"/>
    <cellStyle name="Input 7 3 7" xfId="22594" xr:uid="{00000000-0005-0000-0000-0000AB570000}"/>
    <cellStyle name="Input 7 3 7 2" xfId="22595" xr:uid="{00000000-0005-0000-0000-0000AC570000}"/>
    <cellStyle name="Input 7 3 7 3" xfId="22596" xr:uid="{00000000-0005-0000-0000-0000AD570000}"/>
    <cellStyle name="Input 7 3 7 4" xfId="22597" xr:uid="{00000000-0005-0000-0000-0000AE570000}"/>
    <cellStyle name="Input 7 3 8" xfId="22598" xr:uid="{00000000-0005-0000-0000-0000AF570000}"/>
    <cellStyle name="Input 7 3 8 2" xfId="22599" xr:uid="{00000000-0005-0000-0000-0000B0570000}"/>
    <cellStyle name="Input 7 3 8 3" xfId="22600" xr:uid="{00000000-0005-0000-0000-0000B1570000}"/>
    <cellStyle name="Input 7 3 8 4" xfId="22601" xr:uid="{00000000-0005-0000-0000-0000B2570000}"/>
    <cellStyle name="Input 7 3 9" xfId="22602" xr:uid="{00000000-0005-0000-0000-0000B3570000}"/>
    <cellStyle name="Input 7 3 9 2" xfId="22603" xr:uid="{00000000-0005-0000-0000-0000B4570000}"/>
    <cellStyle name="Input 7 3 9 3" xfId="22604" xr:uid="{00000000-0005-0000-0000-0000B5570000}"/>
    <cellStyle name="Input 7 3 9 4" xfId="22605" xr:uid="{00000000-0005-0000-0000-0000B6570000}"/>
    <cellStyle name="Input 7 30" xfId="22606" xr:uid="{00000000-0005-0000-0000-0000B7570000}"/>
    <cellStyle name="Input 7 30 2" xfId="22607" xr:uid="{00000000-0005-0000-0000-0000B8570000}"/>
    <cellStyle name="Input 7 30 3" xfId="22608" xr:uid="{00000000-0005-0000-0000-0000B9570000}"/>
    <cellStyle name="Input 7 30 4" xfId="22609" xr:uid="{00000000-0005-0000-0000-0000BA570000}"/>
    <cellStyle name="Input 7 31" xfId="22610" xr:uid="{00000000-0005-0000-0000-0000BB570000}"/>
    <cellStyle name="Input 7 32" xfId="22611" xr:uid="{00000000-0005-0000-0000-0000BC570000}"/>
    <cellStyle name="Input 7 33" xfId="22612" xr:uid="{00000000-0005-0000-0000-0000BD570000}"/>
    <cellStyle name="Input 7 4" xfId="22613" xr:uid="{00000000-0005-0000-0000-0000BE570000}"/>
    <cellStyle name="Input 7 4 10" xfId="22614" xr:uid="{00000000-0005-0000-0000-0000BF570000}"/>
    <cellStyle name="Input 7 4 10 2" xfId="22615" xr:uid="{00000000-0005-0000-0000-0000C0570000}"/>
    <cellStyle name="Input 7 4 10 3" xfId="22616" xr:uid="{00000000-0005-0000-0000-0000C1570000}"/>
    <cellStyle name="Input 7 4 10 4" xfId="22617" xr:uid="{00000000-0005-0000-0000-0000C2570000}"/>
    <cellStyle name="Input 7 4 11" xfId="22618" xr:uid="{00000000-0005-0000-0000-0000C3570000}"/>
    <cellStyle name="Input 7 4 11 2" xfId="22619" xr:uid="{00000000-0005-0000-0000-0000C4570000}"/>
    <cellStyle name="Input 7 4 11 3" xfId="22620" xr:uid="{00000000-0005-0000-0000-0000C5570000}"/>
    <cellStyle name="Input 7 4 11 4" xfId="22621" xr:uid="{00000000-0005-0000-0000-0000C6570000}"/>
    <cellStyle name="Input 7 4 12" xfId="22622" xr:uid="{00000000-0005-0000-0000-0000C7570000}"/>
    <cellStyle name="Input 7 4 12 2" xfId="22623" xr:uid="{00000000-0005-0000-0000-0000C8570000}"/>
    <cellStyle name="Input 7 4 12 3" xfId="22624" xr:uid="{00000000-0005-0000-0000-0000C9570000}"/>
    <cellStyle name="Input 7 4 12 4" xfId="22625" xr:uid="{00000000-0005-0000-0000-0000CA570000}"/>
    <cellStyle name="Input 7 4 13" xfId="22626" xr:uid="{00000000-0005-0000-0000-0000CB570000}"/>
    <cellStyle name="Input 7 4 13 2" xfId="22627" xr:uid="{00000000-0005-0000-0000-0000CC570000}"/>
    <cellStyle name="Input 7 4 13 3" xfId="22628" xr:uid="{00000000-0005-0000-0000-0000CD570000}"/>
    <cellStyle name="Input 7 4 13 4" xfId="22629" xr:uid="{00000000-0005-0000-0000-0000CE570000}"/>
    <cellStyle name="Input 7 4 14" xfId="22630" xr:uid="{00000000-0005-0000-0000-0000CF570000}"/>
    <cellStyle name="Input 7 4 14 2" xfId="22631" xr:uid="{00000000-0005-0000-0000-0000D0570000}"/>
    <cellStyle name="Input 7 4 14 3" xfId="22632" xr:uid="{00000000-0005-0000-0000-0000D1570000}"/>
    <cellStyle name="Input 7 4 14 4" xfId="22633" xr:uid="{00000000-0005-0000-0000-0000D2570000}"/>
    <cellStyle name="Input 7 4 15" xfId="22634" xr:uid="{00000000-0005-0000-0000-0000D3570000}"/>
    <cellStyle name="Input 7 4 15 2" xfId="22635" xr:uid="{00000000-0005-0000-0000-0000D4570000}"/>
    <cellStyle name="Input 7 4 15 3" xfId="22636" xr:uid="{00000000-0005-0000-0000-0000D5570000}"/>
    <cellStyle name="Input 7 4 15 4" xfId="22637" xr:uid="{00000000-0005-0000-0000-0000D6570000}"/>
    <cellStyle name="Input 7 4 16" xfId="22638" xr:uid="{00000000-0005-0000-0000-0000D7570000}"/>
    <cellStyle name="Input 7 4 16 2" xfId="22639" xr:uid="{00000000-0005-0000-0000-0000D8570000}"/>
    <cellStyle name="Input 7 4 16 3" xfId="22640" xr:uid="{00000000-0005-0000-0000-0000D9570000}"/>
    <cellStyle name="Input 7 4 16 4" xfId="22641" xr:uid="{00000000-0005-0000-0000-0000DA570000}"/>
    <cellStyle name="Input 7 4 17" xfId="22642" xr:uid="{00000000-0005-0000-0000-0000DB570000}"/>
    <cellStyle name="Input 7 4 17 2" xfId="22643" xr:uid="{00000000-0005-0000-0000-0000DC570000}"/>
    <cellStyle name="Input 7 4 17 3" xfId="22644" xr:uid="{00000000-0005-0000-0000-0000DD570000}"/>
    <cellStyle name="Input 7 4 17 4" xfId="22645" xr:uid="{00000000-0005-0000-0000-0000DE570000}"/>
    <cellStyle name="Input 7 4 18" xfId="22646" xr:uid="{00000000-0005-0000-0000-0000DF570000}"/>
    <cellStyle name="Input 7 4 18 2" xfId="22647" xr:uid="{00000000-0005-0000-0000-0000E0570000}"/>
    <cellStyle name="Input 7 4 18 3" xfId="22648" xr:uid="{00000000-0005-0000-0000-0000E1570000}"/>
    <cellStyle name="Input 7 4 18 4" xfId="22649" xr:uid="{00000000-0005-0000-0000-0000E2570000}"/>
    <cellStyle name="Input 7 4 19" xfId="22650" xr:uid="{00000000-0005-0000-0000-0000E3570000}"/>
    <cellStyle name="Input 7 4 19 2" xfId="22651" xr:uid="{00000000-0005-0000-0000-0000E4570000}"/>
    <cellStyle name="Input 7 4 19 3" xfId="22652" xr:uid="{00000000-0005-0000-0000-0000E5570000}"/>
    <cellStyle name="Input 7 4 19 4" xfId="22653" xr:uid="{00000000-0005-0000-0000-0000E6570000}"/>
    <cellStyle name="Input 7 4 2" xfId="22654" xr:uid="{00000000-0005-0000-0000-0000E7570000}"/>
    <cellStyle name="Input 7 4 2 2" xfId="22655" xr:uid="{00000000-0005-0000-0000-0000E8570000}"/>
    <cellStyle name="Input 7 4 2 3" xfId="22656" xr:uid="{00000000-0005-0000-0000-0000E9570000}"/>
    <cellStyle name="Input 7 4 2 4" xfId="22657" xr:uid="{00000000-0005-0000-0000-0000EA570000}"/>
    <cellStyle name="Input 7 4 20" xfId="22658" xr:uid="{00000000-0005-0000-0000-0000EB570000}"/>
    <cellStyle name="Input 7 4 20 2" xfId="22659" xr:uid="{00000000-0005-0000-0000-0000EC570000}"/>
    <cellStyle name="Input 7 4 20 3" xfId="22660" xr:uid="{00000000-0005-0000-0000-0000ED570000}"/>
    <cellStyle name="Input 7 4 20 4" xfId="22661" xr:uid="{00000000-0005-0000-0000-0000EE570000}"/>
    <cellStyle name="Input 7 4 21" xfId="22662" xr:uid="{00000000-0005-0000-0000-0000EF570000}"/>
    <cellStyle name="Input 7 4 22" xfId="22663" xr:uid="{00000000-0005-0000-0000-0000F0570000}"/>
    <cellStyle name="Input 7 4 3" xfId="22664" xr:uid="{00000000-0005-0000-0000-0000F1570000}"/>
    <cellStyle name="Input 7 4 3 2" xfId="22665" xr:uid="{00000000-0005-0000-0000-0000F2570000}"/>
    <cellStyle name="Input 7 4 3 3" xfId="22666" xr:uid="{00000000-0005-0000-0000-0000F3570000}"/>
    <cellStyle name="Input 7 4 3 4" xfId="22667" xr:uid="{00000000-0005-0000-0000-0000F4570000}"/>
    <cellStyle name="Input 7 4 4" xfId="22668" xr:uid="{00000000-0005-0000-0000-0000F5570000}"/>
    <cellStyle name="Input 7 4 4 2" xfId="22669" xr:uid="{00000000-0005-0000-0000-0000F6570000}"/>
    <cellStyle name="Input 7 4 4 3" xfId="22670" xr:uid="{00000000-0005-0000-0000-0000F7570000}"/>
    <cellStyle name="Input 7 4 4 4" xfId="22671" xr:uid="{00000000-0005-0000-0000-0000F8570000}"/>
    <cellStyle name="Input 7 4 5" xfId="22672" xr:uid="{00000000-0005-0000-0000-0000F9570000}"/>
    <cellStyle name="Input 7 4 5 2" xfId="22673" xr:uid="{00000000-0005-0000-0000-0000FA570000}"/>
    <cellStyle name="Input 7 4 5 3" xfId="22674" xr:uid="{00000000-0005-0000-0000-0000FB570000}"/>
    <cellStyle name="Input 7 4 5 4" xfId="22675" xr:uid="{00000000-0005-0000-0000-0000FC570000}"/>
    <cellStyle name="Input 7 4 6" xfId="22676" xr:uid="{00000000-0005-0000-0000-0000FD570000}"/>
    <cellStyle name="Input 7 4 6 2" xfId="22677" xr:uid="{00000000-0005-0000-0000-0000FE570000}"/>
    <cellStyle name="Input 7 4 6 3" xfId="22678" xr:uid="{00000000-0005-0000-0000-0000FF570000}"/>
    <cellStyle name="Input 7 4 6 4" xfId="22679" xr:uid="{00000000-0005-0000-0000-000000580000}"/>
    <cellStyle name="Input 7 4 7" xfId="22680" xr:uid="{00000000-0005-0000-0000-000001580000}"/>
    <cellStyle name="Input 7 4 7 2" xfId="22681" xr:uid="{00000000-0005-0000-0000-000002580000}"/>
    <cellStyle name="Input 7 4 7 3" xfId="22682" xr:uid="{00000000-0005-0000-0000-000003580000}"/>
    <cellStyle name="Input 7 4 7 4" xfId="22683" xr:uid="{00000000-0005-0000-0000-000004580000}"/>
    <cellStyle name="Input 7 4 8" xfId="22684" xr:uid="{00000000-0005-0000-0000-000005580000}"/>
    <cellStyle name="Input 7 4 8 2" xfId="22685" xr:uid="{00000000-0005-0000-0000-000006580000}"/>
    <cellStyle name="Input 7 4 8 3" xfId="22686" xr:uid="{00000000-0005-0000-0000-000007580000}"/>
    <cellStyle name="Input 7 4 8 4" xfId="22687" xr:uid="{00000000-0005-0000-0000-000008580000}"/>
    <cellStyle name="Input 7 4 9" xfId="22688" xr:uid="{00000000-0005-0000-0000-000009580000}"/>
    <cellStyle name="Input 7 4 9 2" xfId="22689" xr:uid="{00000000-0005-0000-0000-00000A580000}"/>
    <cellStyle name="Input 7 4 9 3" xfId="22690" xr:uid="{00000000-0005-0000-0000-00000B580000}"/>
    <cellStyle name="Input 7 4 9 4" xfId="22691" xr:uid="{00000000-0005-0000-0000-00000C580000}"/>
    <cellStyle name="Input 7 5" xfId="22692" xr:uid="{00000000-0005-0000-0000-00000D580000}"/>
    <cellStyle name="Input 7 5 10" xfId="22693" xr:uid="{00000000-0005-0000-0000-00000E580000}"/>
    <cellStyle name="Input 7 5 10 2" xfId="22694" xr:uid="{00000000-0005-0000-0000-00000F580000}"/>
    <cellStyle name="Input 7 5 10 3" xfId="22695" xr:uid="{00000000-0005-0000-0000-000010580000}"/>
    <cellStyle name="Input 7 5 10 4" xfId="22696" xr:uid="{00000000-0005-0000-0000-000011580000}"/>
    <cellStyle name="Input 7 5 11" xfId="22697" xr:uid="{00000000-0005-0000-0000-000012580000}"/>
    <cellStyle name="Input 7 5 11 2" xfId="22698" xr:uid="{00000000-0005-0000-0000-000013580000}"/>
    <cellStyle name="Input 7 5 11 3" xfId="22699" xr:uid="{00000000-0005-0000-0000-000014580000}"/>
    <cellStyle name="Input 7 5 11 4" xfId="22700" xr:uid="{00000000-0005-0000-0000-000015580000}"/>
    <cellStyle name="Input 7 5 12" xfId="22701" xr:uid="{00000000-0005-0000-0000-000016580000}"/>
    <cellStyle name="Input 7 5 12 2" xfId="22702" xr:uid="{00000000-0005-0000-0000-000017580000}"/>
    <cellStyle name="Input 7 5 12 3" xfId="22703" xr:uid="{00000000-0005-0000-0000-000018580000}"/>
    <cellStyle name="Input 7 5 12 4" xfId="22704" xr:uid="{00000000-0005-0000-0000-000019580000}"/>
    <cellStyle name="Input 7 5 13" xfId="22705" xr:uid="{00000000-0005-0000-0000-00001A580000}"/>
    <cellStyle name="Input 7 5 13 2" xfId="22706" xr:uid="{00000000-0005-0000-0000-00001B580000}"/>
    <cellStyle name="Input 7 5 13 3" xfId="22707" xr:uid="{00000000-0005-0000-0000-00001C580000}"/>
    <cellStyle name="Input 7 5 13 4" xfId="22708" xr:uid="{00000000-0005-0000-0000-00001D580000}"/>
    <cellStyle name="Input 7 5 14" xfId="22709" xr:uid="{00000000-0005-0000-0000-00001E580000}"/>
    <cellStyle name="Input 7 5 14 2" xfId="22710" xr:uid="{00000000-0005-0000-0000-00001F580000}"/>
    <cellStyle name="Input 7 5 14 3" xfId="22711" xr:uid="{00000000-0005-0000-0000-000020580000}"/>
    <cellStyle name="Input 7 5 14 4" xfId="22712" xr:uid="{00000000-0005-0000-0000-000021580000}"/>
    <cellStyle name="Input 7 5 15" xfId="22713" xr:uid="{00000000-0005-0000-0000-000022580000}"/>
    <cellStyle name="Input 7 5 15 2" xfId="22714" xr:uid="{00000000-0005-0000-0000-000023580000}"/>
    <cellStyle name="Input 7 5 15 3" xfId="22715" xr:uid="{00000000-0005-0000-0000-000024580000}"/>
    <cellStyle name="Input 7 5 15 4" xfId="22716" xr:uid="{00000000-0005-0000-0000-000025580000}"/>
    <cellStyle name="Input 7 5 16" xfId="22717" xr:uid="{00000000-0005-0000-0000-000026580000}"/>
    <cellStyle name="Input 7 5 16 2" xfId="22718" xr:uid="{00000000-0005-0000-0000-000027580000}"/>
    <cellStyle name="Input 7 5 16 3" xfId="22719" xr:uid="{00000000-0005-0000-0000-000028580000}"/>
    <cellStyle name="Input 7 5 16 4" xfId="22720" xr:uid="{00000000-0005-0000-0000-000029580000}"/>
    <cellStyle name="Input 7 5 17" xfId="22721" xr:uid="{00000000-0005-0000-0000-00002A580000}"/>
    <cellStyle name="Input 7 5 17 2" xfId="22722" xr:uid="{00000000-0005-0000-0000-00002B580000}"/>
    <cellStyle name="Input 7 5 17 3" xfId="22723" xr:uid="{00000000-0005-0000-0000-00002C580000}"/>
    <cellStyle name="Input 7 5 17 4" xfId="22724" xr:uid="{00000000-0005-0000-0000-00002D580000}"/>
    <cellStyle name="Input 7 5 18" xfId="22725" xr:uid="{00000000-0005-0000-0000-00002E580000}"/>
    <cellStyle name="Input 7 5 18 2" xfId="22726" xr:uid="{00000000-0005-0000-0000-00002F580000}"/>
    <cellStyle name="Input 7 5 18 3" xfId="22727" xr:uid="{00000000-0005-0000-0000-000030580000}"/>
    <cellStyle name="Input 7 5 18 4" xfId="22728" xr:uid="{00000000-0005-0000-0000-000031580000}"/>
    <cellStyle name="Input 7 5 19" xfId="22729" xr:uid="{00000000-0005-0000-0000-000032580000}"/>
    <cellStyle name="Input 7 5 19 2" xfId="22730" xr:uid="{00000000-0005-0000-0000-000033580000}"/>
    <cellStyle name="Input 7 5 19 3" xfId="22731" xr:uid="{00000000-0005-0000-0000-000034580000}"/>
    <cellStyle name="Input 7 5 19 4" xfId="22732" xr:uid="{00000000-0005-0000-0000-000035580000}"/>
    <cellStyle name="Input 7 5 2" xfId="22733" xr:uid="{00000000-0005-0000-0000-000036580000}"/>
    <cellStyle name="Input 7 5 2 2" xfId="22734" xr:uid="{00000000-0005-0000-0000-000037580000}"/>
    <cellStyle name="Input 7 5 2 3" xfId="22735" xr:uid="{00000000-0005-0000-0000-000038580000}"/>
    <cellStyle name="Input 7 5 2 4" xfId="22736" xr:uid="{00000000-0005-0000-0000-000039580000}"/>
    <cellStyle name="Input 7 5 20" xfId="22737" xr:uid="{00000000-0005-0000-0000-00003A580000}"/>
    <cellStyle name="Input 7 5 20 2" xfId="22738" xr:uid="{00000000-0005-0000-0000-00003B580000}"/>
    <cellStyle name="Input 7 5 20 3" xfId="22739" xr:uid="{00000000-0005-0000-0000-00003C580000}"/>
    <cellStyle name="Input 7 5 20 4" xfId="22740" xr:uid="{00000000-0005-0000-0000-00003D580000}"/>
    <cellStyle name="Input 7 5 21" xfId="22741" xr:uid="{00000000-0005-0000-0000-00003E580000}"/>
    <cellStyle name="Input 7 5 22" xfId="22742" xr:uid="{00000000-0005-0000-0000-00003F580000}"/>
    <cellStyle name="Input 7 5 3" xfId="22743" xr:uid="{00000000-0005-0000-0000-000040580000}"/>
    <cellStyle name="Input 7 5 3 2" xfId="22744" xr:uid="{00000000-0005-0000-0000-000041580000}"/>
    <cellStyle name="Input 7 5 3 3" xfId="22745" xr:uid="{00000000-0005-0000-0000-000042580000}"/>
    <cellStyle name="Input 7 5 3 4" xfId="22746" xr:uid="{00000000-0005-0000-0000-000043580000}"/>
    <cellStyle name="Input 7 5 4" xfId="22747" xr:uid="{00000000-0005-0000-0000-000044580000}"/>
    <cellStyle name="Input 7 5 4 2" xfId="22748" xr:uid="{00000000-0005-0000-0000-000045580000}"/>
    <cellStyle name="Input 7 5 4 3" xfId="22749" xr:uid="{00000000-0005-0000-0000-000046580000}"/>
    <cellStyle name="Input 7 5 4 4" xfId="22750" xr:uid="{00000000-0005-0000-0000-000047580000}"/>
    <cellStyle name="Input 7 5 5" xfId="22751" xr:uid="{00000000-0005-0000-0000-000048580000}"/>
    <cellStyle name="Input 7 5 5 2" xfId="22752" xr:uid="{00000000-0005-0000-0000-000049580000}"/>
    <cellStyle name="Input 7 5 5 3" xfId="22753" xr:uid="{00000000-0005-0000-0000-00004A580000}"/>
    <cellStyle name="Input 7 5 5 4" xfId="22754" xr:uid="{00000000-0005-0000-0000-00004B580000}"/>
    <cellStyle name="Input 7 5 6" xfId="22755" xr:uid="{00000000-0005-0000-0000-00004C580000}"/>
    <cellStyle name="Input 7 5 6 2" xfId="22756" xr:uid="{00000000-0005-0000-0000-00004D580000}"/>
    <cellStyle name="Input 7 5 6 3" xfId="22757" xr:uid="{00000000-0005-0000-0000-00004E580000}"/>
    <cellStyle name="Input 7 5 6 4" xfId="22758" xr:uid="{00000000-0005-0000-0000-00004F580000}"/>
    <cellStyle name="Input 7 5 7" xfId="22759" xr:uid="{00000000-0005-0000-0000-000050580000}"/>
    <cellStyle name="Input 7 5 7 2" xfId="22760" xr:uid="{00000000-0005-0000-0000-000051580000}"/>
    <cellStyle name="Input 7 5 7 3" xfId="22761" xr:uid="{00000000-0005-0000-0000-000052580000}"/>
    <cellStyle name="Input 7 5 7 4" xfId="22762" xr:uid="{00000000-0005-0000-0000-000053580000}"/>
    <cellStyle name="Input 7 5 8" xfId="22763" xr:uid="{00000000-0005-0000-0000-000054580000}"/>
    <cellStyle name="Input 7 5 8 2" xfId="22764" xr:uid="{00000000-0005-0000-0000-000055580000}"/>
    <cellStyle name="Input 7 5 8 3" xfId="22765" xr:uid="{00000000-0005-0000-0000-000056580000}"/>
    <cellStyle name="Input 7 5 8 4" xfId="22766" xr:uid="{00000000-0005-0000-0000-000057580000}"/>
    <cellStyle name="Input 7 5 9" xfId="22767" xr:uid="{00000000-0005-0000-0000-000058580000}"/>
    <cellStyle name="Input 7 5 9 2" xfId="22768" xr:uid="{00000000-0005-0000-0000-000059580000}"/>
    <cellStyle name="Input 7 5 9 3" xfId="22769" xr:uid="{00000000-0005-0000-0000-00005A580000}"/>
    <cellStyle name="Input 7 5 9 4" xfId="22770" xr:uid="{00000000-0005-0000-0000-00005B580000}"/>
    <cellStyle name="Input 7 6" xfId="22771" xr:uid="{00000000-0005-0000-0000-00005C580000}"/>
    <cellStyle name="Input 7 6 10" xfId="22772" xr:uid="{00000000-0005-0000-0000-00005D580000}"/>
    <cellStyle name="Input 7 6 10 2" xfId="22773" xr:uid="{00000000-0005-0000-0000-00005E580000}"/>
    <cellStyle name="Input 7 6 10 3" xfId="22774" xr:uid="{00000000-0005-0000-0000-00005F580000}"/>
    <cellStyle name="Input 7 6 10 4" xfId="22775" xr:uid="{00000000-0005-0000-0000-000060580000}"/>
    <cellStyle name="Input 7 6 11" xfId="22776" xr:uid="{00000000-0005-0000-0000-000061580000}"/>
    <cellStyle name="Input 7 6 11 2" xfId="22777" xr:uid="{00000000-0005-0000-0000-000062580000}"/>
    <cellStyle name="Input 7 6 11 3" xfId="22778" xr:uid="{00000000-0005-0000-0000-000063580000}"/>
    <cellStyle name="Input 7 6 11 4" xfId="22779" xr:uid="{00000000-0005-0000-0000-000064580000}"/>
    <cellStyle name="Input 7 6 12" xfId="22780" xr:uid="{00000000-0005-0000-0000-000065580000}"/>
    <cellStyle name="Input 7 6 12 2" xfId="22781" xr:uid="{00000000-0005-0000-0000-000066580000}"/>
    <cellStyle name="Input 7 6 12 3" xfId="22782" xr:uid="{00000000-0005-0000-0000-000067580000}"/>
    <cellStyle name="Input 7 6 12 4" xfId="22783" xr:uid="{00000000-0005-0000-0000-000068580000}"/>
    <cellStyle name="Input 7 6 13" xfId="22784" xr:uid="{00000000-0005-0000-0000-000069580000}"/>
    <cellStyle name="Input 7 6 13 2" xfId="22785" xr:uid="{00000000-0005-0000-0000-00006A580000}"/>
    <cellStyle name="Input 7 6 13 3" xfId="22786" xr:uid="{00000000-0005-0000-0000-00006B580000}"/>
    <cellStyle name="Input 7 6 13 4" xfId="22787" xr:uid="{00000000-0005-0000-0000-00006C580000}"/>
    <cellStyle name="Input 7 6 14" xfId="22788" xr:uid="{00000000-0005-0000-0000-00006D580000}"/>
    <cellStyle name="Input 7 6 14 2" xfId="22789" xr:uid="{00000000-0005-0000-0000-00006E580000}"/>
    <cellStyle name="Input 7 6 14 3" xfId="22790" xr:uid="{00000000-0005-0000-0000-00006F580000}"/>
    <cellStyle name="Input 7 6 14 4" xfId="22791" xr:uid="{00000000-0005-0000-0000-000070580000}"/>
    <cellStyle name="Input 7 6 15" xfId="22792" xr:uid="{00000000-0005-0000-0000-000071580000}"/>
    <cellStyle name="Input 7 6 15 2" xfId="22793" xr:uid="{00000000-0005-0000-0000-000072580000}"/>
    <cellStyle name="Input 7 6 15 3" xfId="22794" xr:uid="{00000000-0005-0000-0000-000073580000}"/>
    <cellStyle name="Input 7 6 15 4" xfId="22795" xr:uid="{00000000-0005-0000-0000-000074580000}"/>
    <cellStyle name="Input 7 6 16" xfId="22796" xr:uid="{00000000-0005-0000-0000-000075580000}"/>
    <cellStyle name="Input 7 6 16 2" xfId="22797" xr:uid="{00000000-0005-0000-0000-000076580000}"/>
    <cellStyle name="Input 7 6 16 3" xfId="22798" xr:uid="{00000000-0005-0000-0000-000077580000}"/>
    <cellStyle name="Input 7 6 16 4" xfId="22799" xr:uid="{00000000-0005-0000-0000-000078580000}"/>
    <cellStyle name="Input 7 6 17" xfId="22800" xr:uid="{00000000-0005-0000-0000-000079580000}"/>
    <cellStyle name="Input 7 6 17 2" xfId="22801" xr:uid="{00000000-0005-0000-0000-00007A580000}"/>
    <cellStyle name="Input 7 6 17 3" xfId="22802" xr:uid="{00000000-0005-0000-0000-00007B580000}"/>
    <cellStyle name="Input 7 6 17 4" xfId="22803" xr:uid="{00000000-0005-0000-0000-00007C580000}"/>
    <cellStyle name="Input 7 6 18" xfId="22804" xr:uid="{00000000-0005-0000-0000-00007D580000}"/>
    <cellStyle name="Input 7 6 18 2" xfId="22805" xr:uid="{00000000-0005-0000-0000-00007E580000}"/>
    <cellStyle name="Input 7 6 18 3" xfId="22806" xr:uid="{00000000-0005-0000-0000-00007F580000}"/>
    <cellStyle name="Input 7 6 18 4" xfId="22807" xr:uid="{00000000-0005-0000-0000-000080580000}"/>
    <cellStyle name="Input 7 6 19" xfId="22808" xr:uid="{00000000-0005-0000-0000-000081580000}"/>
    <cellStyle name="Input 7 6 19 2" xfId="22809" xr:uid="{00000000-0005-0000-0000-000082580000}"/>
    <cellStyle name="Input 7 6 19 3" xfId="22810" xr:uid="{00000000-0005-0000-0000-000083580000}"/>
    <cellStyle name="Input 7 6 19 4" xfId="22811" xr:uid="{00000000-0005-0000-0000-000084580000}"/>
    <cellStyle name="Input 7 6 2" xfId="22812" xr:uid="{00000000-0005-0000-0000-000085580000}"/>
    <cellStyle name="Input 7 6 2 2" xfId="22813" xr:uid="{00000000-0005-0000-0000-000086580000}"/>
    <cellStyle name="Input 7 6 2 3" xfId="22814" xr:uid="{00000000-0005-0000-0000-000087580000}"/>
    <cellStyle name="Input 7 6 2 4" xfId="22815" xr:uid="{00000000-0005-0000-0000-000088580000}"/>
    <cellStyle name="Input 7 6 20" xfId="22816" xr:uid="{00000000-0005-0000-0000-000089580000}"/>
    <cellStyle name="Input 7 6 20 2" xfId="22817" xr:uid="{00000000-0005-0000-0000-00008A580000}"/>
    <cellStyle name="Input 7 6 20 3" xfId="22818" xr:uid="{00000000-0005-0000-0000-00008B580000}"/>
    <cellStyle name="Input 7 6 20 4" xfId="22819" xr:uid="{00000000-0005-0000-0000-00008C580000}"/>
    <cellStyle name="Input 7 6 21" xfId="22820" xr:uid="{00000000-0005-0000-0000-00008D580000}"/>
    <cellStyle name="Input 7 6 22" xfId="22821" xr:uid="{00000000-0005-0000-0000-00008E580000}"/>
    <cellStyle name="Input 7 6 3" xfId="22822" xr:uid="{00000000-0005-0000-0000-00008F580000}"/>
    <cellStyle name="Input 7 6 3 2" xfId="22823" xr:uid="{00000000-0005-0000-0000-000090580000}"/>
    <cellStyle name="Input 7 6 3 3" xfId="22824" xr:uid="{00000000-0005-0000-0000-000091580000}"/>
    <cellStyle name="Input 7 6 3 4" xfId="22825" xr:uid="{00000000-0005-0000-0000-000092580000}"/>
    <cellStyle name="Input 7 6 4" xfId="22826" xr:uid="{00000000-0005-0000-0000-000093580000}"/>
    <cellStyle name="Input 7 6 4 2" xfId="22827" xr:uid="{00000000-0005-0000-0000-000094580000}"/>
    <cellStyle name="Input 7 6 4 3" xfId="22828" xr:uid="{00000000-0005-0000-0000-000095580000}"/>
    <cellStyle name="Input 7 6 4 4" xfId="22829" xr:uid="{00000000-0005-0000-0000-000096580000}"/>
    <cellStyle name="Input 7 6 5" xfId="22830" xr:uid="{00000000-0005-0000-0000-000097580000}"/>
    <cellStyle name="Input 7 6 5 2" xfId="22831" xr:uid="{00000000-0005-0000-0000-000098580000}"/>
    <cellStyle name="Input 7 6 5 3" xfId="22832" xr:uid="{00000000-0005-0000-0000-000099580000}"/>
    <cellStyle name="Input 7 6 5 4" xfId="22833" xr:uid="{00000000-0005-0000-0000-00009A580000}"/>
    <cellStyle name="Input 7 6 6" xfId="22834" xr:uid="{00000000-0005-0000-0000-00009B580000}"/>
    <cellStyle name="Input 7 6 6 2" xfId="22835" xr:uid="{00000000-0005-0000-0000-00009C580000}"/>
    <cellStyle name="Input 7 6 6 3" xfId="22836" xr:uid="{00000000-0005-0000-0000-00009D580000}"/>
    <cellStyle name="Input 7 6 6 4" xfId="22837" xr:uid="{00000000-0005-0000-0000-00009E580000}"/>
    <cellStyle name="Input 7 6 7" xfId="22838" xr:uid="{00000000-0005-0000-0000-00009F580000}"/>
    <cellStyle name="Input 7 6 7 2" xfId="22839" xr:uid="{00000000-0005-0000-0000-0000A0580000}"/>
    <cellStyle name="Input 7 6 7 3" xfId="22840" xr:uid="{00000000-0005-0000-0000-0000A1580000}"/>
    <cellStyle name="Input 7 6 7 4" xfId="22841" xr:uid="{00000000-0005-0000-0000-0000A2580000}"/>
    <cellStyle name="Input 7 6 8" xfId="22842" xr:uid="{00000000-0005-0000-0000-0000A3580000}"/>
    <cellStyle name="Input 7 6 8 2" xfId="22843" xr:uid="{00000000-0005-0000-0000-0000A4580000}"/>
    <cellStyle name="Input 7 6 8 3" xfId="22844" xr:uid="{00000000-0005-0000-0000-0000A5580000}"/>
    <cellStyle name="Input 7 6 8 4" xfId="22845" xr:uid="{00000000-0005-0000-0000-0000A6580000}"/>
    <cellStyle name="Input 7 6 9" xfId="22846" xr:uid="{00000000-0005-0000-0000-0000A7580000}"/>
    <cellStyle name="Input 7 6 9 2" xfId="22847" xr:uid="{00000000-0005-0000-0000-0000A8580000}"/>
    <cellStyle name="Input 7 6 9 3" xfId="22848" xr:uid="{00000000-0005-0000-0000-0000A9580000}"/>
    <cellStyle name="Input 7 6 9 4" xfId="22849" xr:uid="{00000000-0005-0000-0000-0000AA580000}"/>
    <cellStyle name="Input 7 7" xfId="22850" xr:uid="{00000000-0005-0000-0000-0000AB580000}"/>
    <cellStyle name="Input 7 7 10" xfId="22851" xr:uid="{00000000-0005-0000-0000-0000AC580000}"/>
    <cellStyle name="Input 7 7 10 2" xfId="22852" xr:uid="{00000000-0005-0000-0000-0000AD580000}"/>
    <cellStyle name="Input 7 7 10 3" xfId="22853" xr:uid="{00000000-0005-0000-0000-0000AE580000}"/>
    <cellStyle name="Input 7 7 10 4" xfId="22854" xr:uid="{00000000-0005-0000-0000-0000AF580000}"/>
    <cellStyle name="Input 7 7 11" xfId="22855" xr:uid="{00000000-0005-0000-0000-0000B0580000}"/>
    <cellStyle name="Input 7 7 11 2" xfId="22856" xr:uid="{00000000-0005-0000-0000-0000B1580000}"/>
    <cellStyle name="Input 7 7 11 3" xfId="22857" xr:uid="{00000000-0005-0000-0000-0000B2580000}"/>
    <cellStyle name="Input 7 7 11 4" xfId="22858" xr:uid="{00000000-0005-0000-0000-0000B3580000}"/>
    <cellStyle name="Input 7 7 12" xfId="22859" xr:uid="{00000000-0005-0000-0000-0000B4580000}"/>
    <cellStyle name="Input 7 7 12 2" xfId="22860" xr:uid="{00000000-0005-0000-0000-0000B5580000}"/>
    <cellStyle name="Input 7 7 12 3" xfId="22861" xr:uid="{00000000-0005-0000-0000-0000B6580000}"/>
    <cellStyle name="Input 7 7 12 4" xfId="22862" xr:uid="{00000000-0005-0000-0000-0000B7580000}"/>
    <cellStyle name="Input 7 7 13" xfId="22863" xr:uid="{00000000-0005-0000-0000-0000B8580000}"/>
    <cellStyle name="Input 7 7 13 2" xfId="22864" xr:uid="{00000000-0005-0000-0000-0000B9580000}"/>
    <cellStyle name="Input 7 7 13 3" xfId="22865" xr:uid="{00000000-0005-0000-0000-0000BA580000}"/>
    <cellStyle name="Input 7 7 13 4" xfId="22866" xr:uid="{00000000-0005-0000-0000-0000BB580000}"/>
    <cellStyle name="Input 7 7 14" xfId="22867" xr:uid="{00000000-0005-0000-0000-0000BC580000}"/>
    <cellStyle name="Input 7 7 14 2" xfId="22868" xr:uid="{00000000-0005-0000-0000-0000BD580000}"/>
    <cellStyle name="Input 7 7 14 3" xfId="22869" xr:uid="{00000000-0005-0000-0000-0000BE580000}"/>
    <cellStyle name="Input 7 7 14 4" xfId="22870" xr:uid="{00000000-0005-0000-0000-0000BF580000}"/>
    <cellStyle name="Input 7 7 15" xfId="22871" xr:uid="{00000000-0005-0000-0000-0000C0580000}"/>
    <cellStyle name="Input 7 7 15 2" xfId="22872" xr:uid="{00000000-0005-0000-0000-0000C1580000}"/>
    <cellStyle name="Input 7 7 15 3" xfId="22873" xr:uid="{00000000-0005-0000-0000-0000C2580000}"/>
    <cellStyle name="Input 7 7 15 4" xfId="22874" xr:uid="{00000000-0005-0000-0000-0000C3580000}"/>
    <cellStyle name="Input 7 7 16" xfId="22875" xr:uid="{00000000-0005-0000-0000-0000C4580000}"/>
    <cellStyle name="Input 7 7 16 2" xfId="22876" xr:uid="{00000000-0005-0000-0000-0000C5580000}"/>
    <cellStyle name="Input 7 7 16 3" xfId="22877" xr:uid="{00000000-0005-0000-0000-0000C6580000}"/>
    <cellStyle name="Input 7 7 16 4" xfId="22878" xr:uid="{00000000-0005-0000-0000-0000C7580000}"/>
    <cellStyle name="Input 7 7 17" xfId="22879" xr:uid="{00000000-0005-0000-0000-0000C8580000}"/>
    <cellStyle name="Input 7 7 17 2" xfId="22880" xr:uid="{00000000-0005-0000-0000-0000C9580000}"/>
    <cellStyle name="Input 7 7 17 3" xfId="22881" xr:uid="{00000000-0005-0000-0000-0000CA580000}"/>
    <cellStyle name="Input 7 7 17 4" xfId="22882" xr:uid="{00000000-0005-0000-0000-0000CB580000}"/>
    <cellStyle name="Input 7 7 18" xfId="22883" xr:uid="{00000000-0005-0000-0000-0000CC580000}"/>
    <cellStyle name="Input 7 7 18 2" xfId="22884" xr:uid="{00000000-0005-0000-0000-0000CD580000}"/>
    <cellStyle name="Input 7 7 18 3" xfId="22885" xr:uid="{00000000-0005-0000-0000-0000CE580000}"/>
    <cellStyle name="Input 7 7 18 4" xfId="22886" xr:uid="{00000000-0005-0000-0000-0000CF580000}"/>
    <cellStyle name="Input 7 7 19" xfId="22887" xr:uid="{00000000-0005-0000-0000-0000D0580000}"/>
    <cellStyle name="Input 7 7 19 2" xfId="22888" xr:uid="{00000000-0005-0000-0000-0000D1580000}"/>
    <cellStyle name="Input 7 7 19 3" xfId="22889" xr:uid="{00000000-0005-0000-0000-0000D2580000}"/>
    <cellStyle name="Input 7 7 19 4" xfId="22890" xr:uid="{00000000-0005-0000-0000-0000D3580000}"/>
    <cellStyle name="Input 7 7 2" xfId="22891" xr:uid="{00000000-0005-0000-0000-0000D4580000}"/>
    <cellStyle name="Input 7 7 2 2" xfId="22892" xr:uid="{00000000-0005-0000-0000-0000D5580000}"/>
    <cellStyle name="Input 7 7 2 3" xfId="22893" xr:uid="{00000000-0005-0000-0000-0000D6580000}"/>
    <cellStyle name="Input 7 7 2 4" xfId="22894" xr:uid="{00000000-0005-0000-0000-0000D7580000}"/>
    <cellStyle name="Input 7 7 20" xfId="22895" xr:uid="{00000000-0005-0000-0000-0000D8580000}"/>
    <cellStyle name="Input 7 7 20 2" xfId="22896" xr:uid="{00000000-0005-0000-0000-0000D9580000}"/>
    <cellStyle name="Input 7 7 20 3" xfId="22897" xr:uid="{00000000-0005-0000-0000-0000DA580000}"/>
    <cellStyle name="Input 7 7 20 4" xfId="22898" xr:uid="{00000000-0005-0000-0000-0000DB580000}"/>
    <cellStyle name="Input 7 7 21" xfId="22899" xr:uid="{00000000-0005-0000-0000-0000DC580000}"/>
    <cellStyle name="Input 7 7 22" xfId="22900" xr:uid="{00000000-0005-0000-0000-0000DD580000}"/>
    <cellStyle name="Input 7 7 3" xfId="22901" xr:uid="{00000000-0005-0000-0000-0000DE580000}"/>
    <cellStyle name="Input 7 7 3 2" xfId="22902" xr:uid="{00000000-0005-0000-0000-0000DF580000}"/>
    <cellStyle name="Input 7 7 3 3" xfId="22903" xr:uid="{00000000-0005-0000-0000-0000E0580000}"/>
    <cellStyle name="Input 7 7 3 4" xfId="22904" xr:uid="{00000000-0005-0000-0000-0000E1580000}"/>
    <cellStyle name="Input 7 7 4" xfId="22905" xr:uid="{00000000-0005-0000-0000-0000E2580000}"/>
    <cellStyle name="Input 7 7 4 2" xfId="22906" xr:uid="{00000000-0005-0000-0000-0000E3580000}"/>
    <cellStyle name="Input 7 7 4 3" xfId="22907" xr:uid="{00000000-0005-0000-0000-0000E4580000}"/>
    <cellStyle name="Input 7 7 4 4" xfId="22908" xr:uid="{00000000-0005-0000-0000-0000E5580000}"/>
    <cellStyle name="Input 7 7 5" xfId="22909" xr:uid="{00000000-0005-0000-0000-0000E6580000}"/>
    <cellStyle name="Input 7 7 5 2" xfId="22910" xr:uid="{00000000-0005-0000-0000-0000E7580000}"/>
    <cellStyle name="Input 7 7 5 3" xfId="22911" xr:uid="{00000000-0005-0000-0000-0000E8580000}"/>
    <cellStyle name="Input 7 7 5 4" xfId="22912" xr:uid="{00000000-0005-0000-0000-0000E9580000}"/>
    <cellStyle name="Input 7 7 6" xfId="22913" xr:uid="{00000000-0005-0000-0000-0000EA580000}"/>
    <cellStyle name="Input 7 7 6 2" xfId="22914" xr:uid="{00000000-0005-0000-0000-0000EB580000}"/>
    <cellStyle name="Input 7 7 6 3" xfId="22915" xr:uid="{00000000-0005-0000-0000-0000EC580000}"/>
    <cellStyle name="Input 7 7 6 4" xfId="22916" xr:uid="{00000000-0005-0000-0000-0000ED580000}"/>
    <cellStyle name="Input 7 7 7" xfId="22917" xr:uid="{00000000-0005-0000-0000-0000EE580000}"/>
    <cellStyle name="Input 7 7 7 2" xfId="22918" xr:uid="{00000000-0005-0000-0000-0000EF580000}"/>
    <cellStyle name="Input 7 7 7 3" xfId="22919" xr:uid="{00000000-0005-0000-0000-0000F0580000}"/>
    <cellStyle name="Input 7 7 7 4" xfId="22920" xr:uid="{00000000-0005-0000-0000-0000F1580000}"/>
    <cellStyle name="Input 7 7 8" xfId="22921" xr:uid="{00000000-0005-0000-0000-0000F2580000}"/>
    <cellStyle name="Input 7 7 8 2" xfId="22922" xr:uid="{00000000-0005-0000-0000-0000F3580000}"/>
    <cellStyle name="Input 7 7 8 3" xfId="22923" xr:uid="{00000000-0005-0000-0000-0000F4580000}"/>
    <cellStyle name="Input 7 7 8 4" xfId="22924" xr:uid="{00000000-0005-0000-0000-0000F5580000}"/>
    <cellStyle name="Input 7 7 9" xfId="22925" xr:uid="{00000000-0005-0000-0000-0000F6580000}"/>
    <cellStyle name="Input 7 7 9 2" xfId="22926" xr:uid="{00000000-0005-0000-0000-0000F7580000}"/>
    <cellStyle name="Input 7 7 9 3" xfId="22927" xr:uid="{00000000-0005-0000-0000-0000F8580000}"/>
    <cellStyle name="Input 7 7 9 4" xfId="22928" xr:uid="{00000000-0005-0000-0000-0000F9580000}"/>
    <cellStyle name="Input 7 8" xfId="22929" xr:uid="{00000000-0005-0000-0000-0000FA580000}"/>
    <cellStyle name="Input 7 8 10" xfId="22930" xr:uid="{00000000-0005-0000-0000-0000FB580000}"/>
    <cellStyle name="Input 7 8 10 2" xfId="22931" xr:uid="{00000000-0005-0000-0000-0000FC580000}"/>
    <cellStyle name="Input 7 8 10 3" xfId="22932" xr:uid="{00000000-0005-0000-0000-0000FD580000}"/>
    <cellStyle name="Input 7 8 10 4" xfId="22933" xr:uid="{00000000-0005-0000-0000-0000FE580000}"/>
    <cellStyle name="Input 7 8 11" xfId="22934" xr:uid="{00000000-0005-0000-0000-0000FF580000}"/>
    <cellStyle name="Input 7 8 11 2" xfId="22935" xr:uid="{00000000-0005-0000-0000-000000590000}"/>
    <cellStyle name="Input 7 8 11 3" xfId="22936" xr:uid="{00000000-0005-0000-0000-000001590000}"/>
    <cellStyle name="Input 7 8 11 4" xfId="22937" xr:uid="{00000000-0005-0000-0000-000002590000}"/>
    <cellStyle name="Input 7 8 12" xfId="22938" xr:uid="{00000000-0005-0000-0000-000003590000}"/>
    <cellStyle name="Input 7 8 12 2" xfId="22939" xr:uid="{00000000-0005-0000-0000-000004590000}"/>
    <cellStyle name="Input 7 8 12 3" xfId="22940" xr:uid="{00000000-0005-0000-0000-000005590000}"/>
    <cellStyle name="Input 7 8 12 4" xfId="22941" xr:uid="{00000000-0005-0000-0000-000006590000}"/>
    <cellStyle name="Input 7 8 13" xfId="22942" xr:uid="{00000000-0005-0000-0000-000007590000}"/>
    <cellStyle name="Input 7 8 13 2" xfId="22943" xr:uid="{00000000-0005-0000-0000-000008590000}"/>
    <cellStyle name="Input 7 8 13 3" xfId="22944" xr:uid="{00000000-0005-0000-0000-000009590000}"/>
    <cellStyle name="Input 7 8 13 4" xfId="22945" xr:uid="{00000000-0005-0000-0000-00000A590000}"/>
    <cellStyle name="Input 7 8 14" xfId="22946" xr:uid="{00000000-0005-0000-0000-00000B590000}"/>
    <cellStyle name="Input 7 8 14 2" xfId="22947" xr:uid="{00000000-0005-0000-0000-00000C590000}"/>
    <cellStyle name="Input 7 8 14 3" xfId="22948" xr:uid="{00000000-0005-0000-0000-00000D590000}"/>
    <cellStyle name="Input 7 8 14 4" xfId="22949" xr:uid="{00000000-0005-0000-0000-00000E590000}"/>
    <cellStyle name="Input 7 8 15" xfId="22950" xr:uid="{00000000-0005-0000-0000-00000F590000}"/>
    <cellStyle name="Input 7 8 15 2" xfId="22951" xr:uid="{00000000-0005-0000-0000-000010590000}"/>
    <cellStyle name="Input 7 8 15 3" xfId="22952" xr:uid="{00000000-0005-0000-0000-000011590000}"/>
    <cellStyle name="Input 7 8 15 4" xfId="22953" xr:uid="{00000000-0005-0000-0000-000012590000}"/>
    <cellStyle name="Input 7 8 16" xfId="22954" xr:uid="{00000000-0005-0000-0000-000013590000}"/>
    <cellStyle name="Input 7 8 16 2" xfId="22955" xr:uid="{00000000-0005-0000-0000-000014590000}"/>
    <cellStyle name="Input 7 8 16 3" xfId="22956" xr:uid="{00000000-0005-0000-0000-000015590000}"/>
    <cellStyle name="Input 7 8 16 4" xfId="22957" xr:uid="{00000000-0005-0000-0000-000016590000}"/>
    <cellStyle name="Input 7 8 17" xfId="22958" xr:uid="{00000000-0005-0000-0000-000017590000}"/>
    <cellStyle name="Input 7 8 17 2" xfId="22959" xr:uid="{00000000-0005-0000-0000-000018590000}"/>
    <cellStyle name="Input 7 8 17 3" xfId="22960" xr:uid="{00000000-0005-0000-0000-000019590000}"/>
    <cellStyle name="Input 7 8 17 4" xfId="22961" xr:uid="{00000000-0005-0000-0000-00001A590000}"/>
    <cellStyle name="Input 7 8 18" xfId="22962" xr:uid="{00000000-0005-0000-0000-00001B590000}"/>
    <cellStyle name="Input 7 8 18 2" xfId="22963" xr:uid="{00000000-0005-0000-0000-00001C590000}"/>
    <cellStyle name="Input 7 8 18 3" xfId="22964" xr:uid="{00000000-0005-0000-0000-00001D590000}"/>
    <cellStyle name="Input 7 8 18 4" xfId="22965" xr:uid="{00000000-0005-0000-0000-00001E590000}"/>
    <cellStyle name="Input 7 8 19" xfId="22966" xr:uid="{00000000-0005-0000-0000-00001F590000}"/>
    <cellStyle name="Input 7 8 19 2" xfId="22967" xr:uid="{00000000-0005-0000-0000-000020590000}"/>
    <cellStyle name="Input 7 8 19 3" xfId="22968" xr:uid="{00000000-0005-0000-0000-000021590000}"/>
    <cellStyle name="Input 7 8 19 4" xfId="22969" xr:uid="{00000000-0005-0000-0000-000022590000}"/>
    <cellStyle name="Input 7 8 2" xfId="22970" xr:uid="{00000000-0005-0000-0000-000023590000}"/>
    <cellStyle name="Input 7 8 2 2" xfId="22971" xr:uid="{00000000-0005-0000-0000-000024590000}"/>
    <cellStyle name="Input 7 8 2 3" xfId="22972" xr:uid="{00000000-0005-0000-0000-000025590000}"/>
    <cellStyle name="Input 7 8 2 4" xfId="22973" xr:uid="{00000000-0005-0000-0000-000026590000}"/>
    <cellStyle name="Input 7 8 20" xfId="22974" xr:uid="{00000000-0005-0000-0000-000027590000}"/>
    <cellStyle name="Input 7 8 20 2" xfId="22975" xr:uid="{00000000-0005-0000-0000-000028590000}"/>
    <cellStyle name="Input 7 8 20 3" xfId="22976" xr:uid="{00000000-0005-0000-0000-000029590000}"/>
    <cellStyle name="Input 7 8 20 4" xfId="22977" xr:uid="{00000000-0005-0000-0000-00002A590000}"/>
    <cellStyle name="Input 7 8 21" xfId="22978" xr:uid="{00000000-0005-0000-0000-00002B590000}"/>
    <cellStyle name="Input 7 8 22" xfId="22979" xr:uid="{00000000-0005-0000-0000-00002C590000}"/>
    <cellStyle name="Input 7 8 3" xfId="22980" xr:uid="{00000000-0005-0000-0000-00002D590000}"/>
    <cellStyle name="Input 7 8 3 2" xfId="22981" xr:uid="{00000000-0005-0000-0000-00002E590000}"/>
    <cellStyle name="Input 7 8 3 3" xfId="22982" xr:uid="{00000000-0005-0000-0000-00002F590000}"/>
    <cellStyle name="Input 7 8 3 4" xfId="22983" xr:uid="{00000000-0005-0000-0000-000030590000}"/>
    <cellStyle name="Input 7 8 4" xfId="22984" xr:uid="{00000000-0005-0000-0000-000031590000}"/>
    <cellStyle name="Input 7 8 4 2" xfId="22985" xr:uid="{00000000-0005-0000-0000-000032590000}"/>
    <cellStyle name="Input 7 8 4 3" xfId="22986" xr:uid="{00000000-0005-0000-0000-000033590000}"/>
    <cellStyle name="Input 7 8 4 4" xfId="22987" xr:uid="{00000000-0005-0000-0000-000034590000}"/>
    <cellStyle name="Input 7 8 5" xfId="22988" xr:uid="{00000000-0005-0000-0000-000035590000}"/>
    <cellStyle name="Input 7 8 5 2" xfId="22989" xr:uid="{00000000-0005-0000-0000-000036590000}"/>
    <cellStyle name="Input 7 8 5 3" xfId="22990" xr:uid="{00000000-0005-0000-0000-000037590000}"/>
    <cellStyle name="Input 7 8 5 4" xfId="22991" xr:uid="{00000000-0005-0000-0000-000038590000}"/>
    <cellStyle name="Input 7 8 6" xfId="22992" xr:uid="{00000000-0005-0000-0000-000039590000}"/>
    <cellStyle name="Input 7 8 6 2" xfId="22993" xr:uid="{00000000-0005-0000-0000-00003A590000}"/>
    <cellStyle name="Input 7 8 6 3" xfId="22994" xr:uid="{00000000-0005-0000-0000-00003B590000}"/>
    <cellStyle name="Input 7 8 6 4" xfId="22995" xr:uid="{00000000-0005-0000-0000-00003C590000}"/>
    <cellStyle name="Input 7 8 7" xfId="22996" xr:uid="{00000000-0005-0000-0000-00003D590000}"/>
    <cellStyle name="Input 7 8 7 2" xfId="22997" xr:uid="{00000000-0005-0000-0000-00003E590000}"/>
    <cellStyle name="Input 7 8 7 3" xfId="22998" xr:uid="{00000000-0005-0000-0000-00003F590000}"/>
    <cellStyle name="Input 7 8 7 4" xfId="22999" xr:uid="{00000000-0005-0000-0000-000040590000}"/>
    <cellStyle name="Input 7 8 8" xfId="23000" xr:uid="{00000000-0005-0000-0000-000041590000}"/>
    <cellStyle name="Input 7 8 8 2" xfId="23001" xr:uid="{00000000-0005-0000-0000-000042590000}"/>
    <cellStyle name="Input 7 8 8 3" xfId="23002" xr:uid="{00000000-0005-0000-0000-000043590000}"/>
    <cellStyle name="Input 7 8 8 4" xfId="23003" xr:uid="{00000000-0005-0000-0000-000044590000}"/>
    <cellStyle name="Input 7 8 9" xfId="23004" xr:uid="{00000000-0005-0000-0000-000045590000}"/>
    <cellStyle name="Input 7 8 9 2" xfId="23005" xr:uid="{00000000-0005-0000-0000-000046590000}"/>
    <cellStyle name="Input 7 8 9 3" xfId="23006" xr:uid="{00000000-0005-0000-0000-000047590000}"/>
    <cellStyle name="Input 7 8 9 4" xfId="23007" xr:uid="{00000000-0005-0000-0000-000048590000}"/>
    <cellStyle name="Input 7 9" xfId="23008" xr:uid="{00000000-0005-0000-0000-000049590000}"/>
    <cellStyle name="Input 7 9 10" xfId="23009" xr:uid="{00000000-0005-0000-0000-00004A590000}"/>
    <cellStyle name="Input 7 9 10 2" xfId="23010" xr:uid="{00000000-0005-0000-0000-00004B590000}"/>
    <cellStyle name="Input 7 9 10 3" xfId="23011" xr:uid="{00000000-0005-0000-0000-00004C590000}"/>
    <cellStyle name="Input 7 9 10 4" xfId="23012" xr:uid="{00000000-0005-0000-0000-00004D590000}"/>
    <cellStyle name="Input 7 9 11" xfId="23013" xr:uid="{00000000-0005-0000-0000-00004E590000}"/>
    <cellStyle name="Input 7 9 11 2" xfId="23014" xr:uid="{00000000-0005-0000-0000-00004F590000}"/>
    <cellStyle name="Input 7 9 11 3" xfId="23015" xr:uid="{00000000-0005-0000-0000-000050590000}"/>
    <cellStyle name="Input 7 9 11 4" xfId="23016" xr:uid="{00000000-0005-0000-0000-000051590000}"/>
    <cellStyle name="Input 7 9 12" xfId="23017" xr:uid="{00000000-0005-0000-0000-000052590000}"/>
    <cellStyle name="Input 7 9 12 2" xfId="23018" xr:uid="{00000000-0005-0000-0000-000053590000}"/>
    <cellStyle name="Input 7 9 12 3" xfId="23019" xr:uid="{00000000-0005-0000-0000-000054590000}"/>
    <cellStyle name="Input 7 9 12 4" xfId="23020" xr:uid="{00000000-0005-0000-0000-000055590000}"/>
    <cellStyle name="Input 7 9 13" xfId="23021" xr:uid="{00000000-0005-0000-0000-000056590000}"/>
    <cellStyle name="Input 7 9 13 2" xfId="23022" xr:uid="{00000000-0005-0000-0000-000057590000}"/>
    <cellStyle name="Input 7 9 13 3" xfId="23023" xr:uid="{00000000-0005-0000-0000-000058590000}"/>
    <cellStyle name="Input 7 9 13 4" xfId="23024" xr:uid="{00000000-0005-0000-0000-000059590000}"/>
    <cellStyle name="Input 7 9 14" xfId="23025" xr:uid="{00000000-0005-0000-0000-00005A590000}"/>
    <cellStyle name="Input 7 9 14 2" xfId="23026" xr:uid="{00000000-0005-0000-0000-00005B590000}"/>
    <cellStyle name="Input 7 9 14 3" xfId="23027" xr:uid="{00000000-0005-0000-0000-00005C590000}"/>
    <cellStyle name="Input 7 9 14 4" xfId="23028" xr:uid="{00000000-0005-0000-0000-00005D590000}"/>
    <cellStyle name="Input 7 9 15" xfId="23029" xr:uid="{00000000-0005-0000-0000-00005E590000}"/>
    <cellStyle name="Input 7 9 15 2" xfId="23030" xr:uid="{00000000-0005-0000-0000-00005F590000}"/>
    <cellStyle name="Input 7 9 15 3" xfId="23031" xr:uid="{00000000-0005-0000-0000-000060590000}"/>
    <cellStyle name="Input 7 9 15 4" xfId="23032" xr:uid="{00000000-0005-0000-0000-000061590000}"/>
    <cellStyle name="Input 7 9 16" xfId="23033" xr:uid="{00000000-0005-0000-0000-000062590000}"/>
    <cellStyle name="Input 7 9 16 2" xfId="23034" xr:uid="{00000000-0005-0000-0000-000063590000}"/>
    <cellStyle name="Input 7 9 16 3" xfId="23035" xr:uid="{00000000-0005-0000-0000-000064590000}"/>
    <cellStyle name="Input 7 9 16 4" xfId="23036" xr:uid="{00000000-0005-0000-0000-000065590000}"/>
    <cellStyle name="Input 7 9 17" xfId="23037" xr:uid="{00000000-0005-0000-0000-000066590000}"/>
    <cellStyle name="Input 7 9 17 2" xfId="23038" xr:uid="{00000000-0005-0000-0000-000067590000}"/>
    <cellStyle name="Input 7 9 17 3" xfId="23039" xr:uid="{00000000-0005-0000-0000-000068590000}"/>
    <cellStyle name="Input 7 9 17 4" xfId="23040" xr:uid="{00000000-0005-0000-0000-000069590000}"/>
    <cellStyle name="Input 7 9 18" xfId="23041" xr:uid="{00000000-0005-0000-0000-00006A590000}"/>
    <cellStyle name="Input 7 9 18 2" xfId="23042" xr:uid="{00000000-0005-0000-0000-00006B590000}"/>
    <cellStyle name="Input 7 9 18 3" xfId="23043" xr:uid="{00000000-0005-0000-0000-00006C590000}"/>
    <cellStyle name="Input 7 9 18 4" xfId="23044" xr:uid="{00000000-0005-0000-0000-00006D590000}"/>
    <cellStyle name="Input 7 9 19" xfId="23045" xr:uid="{00000000-0005-0000-0000-00006E590000}"/>
    <cellStyle name="Input 7 9 19 2" xfId="23046" xr:uid="{00000000-0005-0000-0000-00006F590000}"/>
    <cellStyle name="Input 7 9 19 3" xfId="23047" xr:uid="{00000000-0005-0000-0000-000070590000}"/>
    <cellStyle name="Input 7 9 19 4" xfId="23048" xr:uid="{00000000-0005-0000-0000-000071590000}"/>
    <cellStyle name="Input 7 9 2" xfId="23049" xr:uid="{00000000-0005-0000-0000-000072590000}"/>
    <cellStyle name="Input 7 9 2 2" xfId="23050" xr:uid="{00000000-0005-0000-0000-000073590000}"/>
    <cellStyle name="Input 7 9 2 3" xfId="23051" xr:uid="{00000000-0005-0000-0000-000074590000}"/>
    <cellStyle name="Input 7 9 2 4" xfId="23052" xr:uid="{00000000-0005-0000-0000-000075590000}"/>
    <cellStyle name="Input 7 9 20" xfId="23053" xr:uid="{00000000-0005-0000-0000-000076590000}"/>
    <cellStyle name="Input 7 9 20 2" xfId="23054" xr:uid="{00000000-0005-0000-0000-000077590000}"/>
    <cellStyle name="Input 7 9 20 3" xfId="23055" xr:uid="{00000000-0005-0000-0000-000078590000}"/>
    <cellStyle name="Input 7 9 20 4" xfId="23056" xr:uid="{00000000-0005-0000-0000-000079590000}"/>
    <cellStyle name="Input 7 9 21" xfId="23057" xr:uid="{00000000-0005-0000-0000-00007A590000}"/>
    <cellStyle name="Input 7 9 22" xfId="23058" xr:uid="{00000000-0005-0000-0000-00007B590000}"/>
    <cellStyle name="Input 7 9 3" xfId="23059" xr:uid="{00000000-0005-0000-0000-00007C590000}"/>
    <cellStyle name="Input 7 9 3 2" xfId="23060" xr:uid="{00000000-0005-0000-0000-00007D590000}"/>
    <cellStyle name="Input 7 9 3 3" xfId="23061" xr:uid="{00000000-0005-0000-0000-00007E590000}"/>
    <cellStyle name="Input 7 9 3 4" xfId="23062" xr:uid="{00000000-0005-0000-0000-00007F590000}"/>
    <cellStyle name="Input 7 9 4" xfId="23063" xr:uid="{00000000-0005-0000-0000-000080590000}"/>
    <cellStyle name="Input 7 9 4 2" xfId="23064" xr:uid="{00000000-0005-0000-0000-000081590000}"/>
    <cellStyle name="Input 7 9 4 3" xfId="23065" xr:uid="{00000000-0005-0000-0000-000082590000}"/>
    <cellStyle name="Input 7 9 4 4" xfId="23066" xr:uid="{00000000-0005-0000-0000-000083590000}"/>
    <cellStyle name="Input 7 9 5" xfId="23067" xr:uid="{00000000-0005-0000-0000-000084590000}"/>
    <cellStyle name="Input 7 9 5 2" xfId="23068" xr:uid="{00000000-0005-0000-0000-000085590000}"/>
    <cellStyle name="Input 7 9 5 3" xfId="23069" xr:uid="{00000000-0005-0000-0000-000086590000}"/>
    <cellStyle name="Input 7 9 5 4" xfId="23070" xr:uid="{00000000-0005-0000-0000-000087590000}"/>
    <cellStyle name="Input 7 9 6" xfId="23071" xr:uid="{00000000-0005-0000-0000-000088590000}"/>
    <cellStyle name="Input 7 9 6 2" xfId="23072" xr:uid="{00000000-0005-0000-0000-000089590000}"/>
    <cellStyle name="Input 7 9 6 3" xfId="23073" xr:uid="{00000000-0005-0000-0000-00008A590000}"/>
    <cellStyle name="Input 7 9 6 4" xfId="23074" xr:uid="{00000000-0005-0000-0000-00008B590000}"/>
    <cellStyle name="Input 7 9 7" xfId="23075" xr:uid="{00000000-0005-0000-0000-00008C590000}"/>
    <cellStyle name="Input 7 9 7 2" xfId="23076" xr:uid="{00000000-0005-0000-0000-00008D590000}"/>
    <cellStyle name="Input 7 9 7 3" xfId="23077" xr:uid="{00000000-0005-0000-0000-00008E590000}"/>
    <cellStyle name="Input 7 9 7 4" xfId="23078" xr:uid="{00000000-0005-0000-0000-00008F590000}"/>
    <cellStyle name="Input 7 9 8" xfId="23079" xr:uid="{00000000-0005-0000-0000-000090590000}"/>
    <cellStyle name="Input 7 9 8 2" xfId="23080" xr:uid="{00000000-0005-0000-0000-000091590000}"/>
    <cellStyle name="Input 7 9 8 3" xfId="23081" xr:uid="{00000000-0005-0000-0000-000092590000}"/>
    <cellStyle name="Input 7 9 8 4" xfId="23082" xr:uid="{00000000-0005-0000-0000-000093590000}"/>
    <cellStyle name="Input 7 9 9" xfId="23083" xr:uid="{00000000-0005-0000-0000-000094590000}"/>
    <cellStyle name="Input 7 9 9 2" xfId="23084" xr:uid="{00000000-0005-0000-0000-000095590000}"/>
    <cellStyle name="Input 7 9 9 3" xfId="23085" xr:uid="{00000000-0005-0000-0000-000096590000}"/>
    <cellStyle name="Input 7 9 9 4" xfId="23086" xr:uid="{00000000-0005-0000-0000-000097590000}"/>
    <cellStyle name="Input 8" xfId="23087" xr:uid="{00000000-0005-0000-0000-000098590000}"/>
    <cellStyle name="Input 8 10" xfId="23088" xr:uid="{00000000-0005-0000-0000-000099590000}"/>
    <cellStyle name="Input 8 10 2" xfId="23089" xr:uid="{00000000-0005-0000-0000-00009A590000}"/>
    <cellStyle name="Input 8 10 3" xfId="23090" xr:uid="{00000000-0005-0000-0000-00009B590000}"/>
    <cellStyle name="Input 8 10 4" xfId="23091" xr:uid="{00000000-0005-0000-0000-00009C590000}"/>
    <cellStyle name="Input 8 11" xfId="23092" xr:uid="{00000000-0005-0000-0000-00009D590000}"/>
    <cellStyle name="Input 8 11 2" xfId="23093" xr:uid="{00000000-0005-0000-0000-00009E590000}"/>
    <cellStyle name="Input 8 11 3" xfId="23094" xr:uid="{00000000-0005-0000-0000-00009F590000}"/>
    <cellStyle name="Input 8 11 4" xfId="23095" xr:uid="{00000000-0005-0000-0000-0000A0590000}"/>
    <cellStyle name="Input 8 12" xfId="23096" xr:uid="{00000000-0005-0000-0000-0000A1590000}"/>
    <cellStyle name="Input 8 12 2" xfId="23097" xr:uid="{00000000-0005-0000-0000-0000A2590000}"/>
    <cellStyle name="Input 8 12 3" xfId="23098" xr:uid="{00000000-0005-0000-0000-0000A3590000}"/>
    <cellStyle name="Input 8 12 4" xfId="23099" xr:uid="{00000000-0005-0000-0000-0000A4590000}"/>
    <cellStyle name="Input 8 13" xfId="23100" xr:uid="{00000000-0005-0000-0000-0000A5590000}"/>
    <cellStyle name="Input 8 13 2" xfId="23101" xr:uid="{00000000-0005-0000-0000-0000A6590000}"/>
    <cellStyle name="Input 8 13 3" xfId="23102" xr:uid="{00000000-0005-0000-0000-0000A7590000}"/>
    <cellStyle name="Input 8 13 4" xfId="23103" xr:uid="{00000000-0005-0000-0000-0000A8590000}"/>
    <cellStyle name="Input 8 14" xfId="23104" xr:uid="{00000000-0005-0000-0000-0000A9590000}"/>
    <cellStyle name="Input 8 14 2" xfId="23105" xr:uid="{00000000-0005-0000-0000-0000AA590000}"/>
    <cellStyle name="Input 8 14 3" xfId="23106" xr:uid="{00000000-0005-0000-0000-0000AB590000}"/>
    <cellStyle name="Input 8 14 4" xfId="23107" xr:uid="{00000000-0005-0000-0000-0000AC590000}"/>
    <cellStyle name="Input 8 15" xfId="23108" xr:uid="{00000000-0005-0000-0000-0000AD590000}"/>
    <cellStyle name="Input 8 15 2" xfId="23109" xr:uid="{00000000-0005-0000-0000-0000AE590000}"/>
    <cellStyle name="Input 8 15 3" xfId="23110" xr:uid="{00000000-0005-0000-0000-0000AF590000}"/>
    <cellStyle name="Input 8 15 4" xfId="23111" xr:uid="{00000000-0005-0000-0000-0000B0590000}"/>
    <cellStyle name="Input 8 16" xfId="23112" xr:uid="{00000000-0005-0000-0000-0000B1590000}"/>
    <cellStyle name="Input 8 16 2" xfId="23113" xr:uid="{00000000-0005-0000-0000-0000B2590000}"/>
    <cellStyle name="Input 8 16 3" xfId="23114" xr:uid="{00000000-0005-0000-0000-0000B3590000}"/>
    <cellStyle name="Input 8 16 4" xfId="23115" xr:uid="{00000000-0005-0000-0000-0000B4590000}"/>
    <cellStyle name="Input 8 17" xfId="23116" xr:uid="{00000000-0005-0000-0000-0000B5590000}"/>
    <cellStyle name="Input 8 17 2" xfId="23117" xr:uid="{00000000-0005-0000-0000-0000B6590000}"/>
    <cellStyle name="Input 8 17 3" xfId="23118" xr:uid="{00000000-0005-0000-0000-0000B7590000}"/>
    <cellStyle name="Input 8 17 4" xfId="23119" xr:uid="{00000000-0005-0000-0000-0000B8590000}"/>
    <cellStyle name="Input 8 18" xfId="23120" xr:uid="{00000000-0005-0000-0000-0000B9590000}"/>
    <cellStyle name="Input 8 18 2" xfId="23121" xr:uid="{00000000-0005-0000-0000-0000BA590000}"/>
    <cellStyle name="Input 8 18 3" xfId="23122" xr:uid="{00000000-0005-0000-0000-0000BB590000}"/>
    <cellStyle name="Input 8 18 4" xfId="23123" xr:uid="{00000000-0005-0000-0000-0000BC590000}"/>
    <cellStyle name="Input 8 19" xfId="23124" xr:uid="{00000000-0005-0000-0000-0000BD590000}"/>
    <cellStyle name="Input 8 19 2" xfId="23125" xr:uid="{00000000-0005-0000-0000-0000BE590000}"/>
    <cellStyle name="Input 8 19 3" xfId="23126" xr:uid="{00000000-0005-0000-0000-0000BF590000}"/>
    <cellStyle name="Input 8 19 4" xfId="23127" xr:uid="{00000000-0005-0000-0000-0000C0590000}"/>
    <cellStyle name="Input 8 2" xfId="23128" xr:uid="{00000000-0005-0000-0000-0000C1590000}"/>
    <cellStyle name="Input 8 2 2" xfId="23129" xr:uid="{00000000-0005-0000-0000-0000C2590000}"/>
    <cellStyle name="Input 8 2 3" xfId="23130" xr:uid="{00000000-0005-0000-0000-0000C3590000}"/>
    <cellStyle name="Input 8 2 4" xfId="23131" xr:uid="{00000000-0005-0000-0000-0000C4590000}"/>
    <cellStyle name="Input 8 20" xfId="23132" xr:uid="{00000000-0005-0000-0000-0000C5590000}"/>
    <cellStyle name="Input 8 20 2" xfId="23133" xr:uid="{00000000-0005-0000-0000-0000C6590000}"/>
    <cellStyle name="Input 8 20 3" xfId="23134" xr:uid="{00000000-0005-0000-0000-0000C7590000}"/>
    <cellStyle name="Input 8 20 4" xfId="23135" xr:uid="{00000000-0005-0000-0000-0000C8590000}"/>
    <cellStyle name="Input 8 21" xfId="23136" xr:uid="{00000000-0005-0000-0000-0000C9590000}"/>
    <cellStyle name="Input 8 22" xfId="23137" xr:uid="{00000000-0005-0000-0000-0000CA590000}"/>
    <cellStyle name="Input 8 23" xfId="23138" xr:uid="{00000000-0005-0000-0000-0000CB590000}"/>
    <cellStyle name="Input 8 3" xfId="23139" xr:uid="{00000000-0005-0000-0000-0000CC590000}"/>
    <cellStyle name="Input 8 3 2" xfId="23140" xr:uid="{00000000-0005-0000-0000-0000CD590000}"/>
    <cellStyle name="Input 8 3 3" xfId="23141" xr:uid="{00000000-0005-0000-0000-0000CE590000}"/>
    <cellStyle name="Input 8 3 4" xfId="23142" xr:uid="{00000000-0005-0000-0000-0000CF590000}"/>
    <cellStyle name="Input 8 4" xfId="23143" xr:uid="{00000000-0005-0000-0000-0000D0590000}"/>
    <cellStyle name="Input 8 4 2" xfId="23144" xr:uid="{00000000-0005-0000-0000-0000D1590000}"/>
    <cellStyle name="Input 8 4 3" xfId="23145" xr:uid="{00000000-0005-0000-0000-0000D2590000}"/>
    <cellStyle name="Input 8 4 4" xfId="23146" xr:uid="{00000000-0005-0000-0000-0000D3590000}"/>
    <cellStyle name="Input 8 5" xfId="23147" xr:uid="{00000000-0005-0000-0000-0000D4590000}"/>
    <cellStyle name="Input 8 5 2" xfId="23148" xr:uid="{00000000-0005-0000-0000-0000D5590000}"/>
    <cellStyle name="Input 8 5 3" xfId="23149" xr:uid="{00000000-0005-0000-0000-0000D6590000}"/>
    <cellStyle name="Input 8 5 4" xfId="23150" xr:uid="{00000000-0005-0000-0000-0000D7590000}"/>
    <cellStyle name="Input 8 6" xfId="23151" xr:uid="{00000000-0005-0000-0000-0000D8590000}"/>
    <cellStyle name="Input 8 6 2" xfId="23152" xr:uid="{00000000-0005-0000-0000-0000D9590000}"/>
    <cellStyle name="Input 8 6 3" xfId="23153" xr:uid="{00000000-0005-0000-0000-0000DA590000}"/>
    <cellStyle name="Input 8 6 4" xfId="23154" xr:uid="{00000000-0005-0000-0000-0000DB590000}"/>
    <cellStyle name="Input 8 7" xfId="23155" xr:uid="{00000000-0005-0000-0000-0000DC590000}"/>
    <cellStyle name="Input 8 7 2" xfId="23156" xr:uid="{00000000-0005-0000-0000-0000DD590000}"/>
    <cellStyle name="Input 8 7 3" xfId="23157" xr:uid="{00000000-0005-0000-0000-0000DE590000}"/>
    <cellStyle name="Input 8 7 4" xfId="23158" xr:uid="{00000000-0005-0000-0000-0000DF590000}"/>
    <cellStyle name="Input 8 8" xfId="23159" xr:uid="{00000000-0005-0000-0000-0000E0590000}"/>
    <cellStyle name="Input 8 8 2" xfId="23160" xr:uid="{00000000-0005-0000-0000-0000E1590000}"/>
    <cellStyle name="Input 8 8 3" xfId="23161" xr:uid="{00000000-0005-0000-0000-0000E2590000}"/>
    <cellStyle name="Input 8 8 4" xfId="23162" xr:uid="{00000000-0005-0000-0000-0000E3590000}"/>
    <cellStyle name="Input 8 9" xfId="23163" xr:uid="{00000000-0005-0000-0000-0000E4590000}"/>
    <cellStyle name="Input 8 9 2" xfId="23164" xr:uid="{00000000-0005-0000-0000-0000E5590000}"/>
    <cellStyle name="Input 8 9 3" xfId="23165" xr:uid="{00000000-0005-0000-0000-0000E6590000}"/>
    <cellStyle name="Input 8 9 4" xfId="23166" xr:uid="{00000000-0005-0000-0000-0000E7590000}"/>
    <cellStyle name="Input 9" xfId="23167" xr:uid="{00000000-0005-0000-0000-0000E8590000}"/>
    <cellStyle name="Input 9 10" xfId="23168" xr:uid="{00000000-0005-0000-0000-0000E9590000}"/>
    <cellStyle name="Input 9 10 2" xfId="23169" xr:uid="{00000000-0005-0000-0000-0000EA590000}"/>
    <cellStyle name="Input 9 10 3" xfId="23170" xr:uid="{00000000-0005-0000-0000-0000EB590000}"/>
    <cellStyle name="Input 9 10 4" xfId="23171" xr:uid="{00000000-0005-0000-0000-0000EC590000}"/>
    <cellStyle name="Input 9 11" xfId="23172" xr:uid="{00000000-0005-0000-0000-0000ED590000}"/>
    <cellStyle name="Input 9 11 2" xfId="23173" xr:uid="{00000000-0005-0000-0000-0000EE590000}"/>
    <cellStyle name="Input 9 11 3" xfId="23174" xr:uid="{00000000-0005-0000-0000-0000EF590000}"/>
    <cellStyle name="Input 9 11 4" xfId="23175" xr:uid="{00000000-0005-0000-0000-0000F0590000}"/>
    <cellStyle name="Input 9 12" xfId="23176" xr:uid="{00000000-0005-0000-0000-0000F1590000}"/>
    <cellStyle name="Input 9 12 2" xfId="23177" xr:uid="{00000000-0005-0000-0000-0000F2590000}"/>
    <cellStyle name="Input 9 12 3" xfId="23178" xr:uid="{00000000-0005-0000-0000-0000F3590000}"/>
    <cellStyle name="Input 9 12 4" xfId="23179" xr:uid="{00000000-0005-0000-0000-0000F4590000}"/>
    <cellStyle name="Input 9 13" xfId="23180" xr:uid="{00000000-0005-0000-0000-0000F5590000}"/>
    <cellStyle name="Input 9 13 2" xfId="23181" xr:uid="{00000000-0005-0000-0000-0000F6590000}"/>
    <cellStyle name="Input 9 13 3" xfId="23182" xr:uid="{00000000-0005-0000-0000-0000F7590000}"/>
    <cellStyle name="Input 9 13 4" xfId="23183" xr:uid="{00000000-0005-0000-0000-0000F8590000}"/>
    <cellStyle name="Input 9 14" xfId="23184" xr:uid="{00000000-0005-0000-0000-0000F9590000}"/>
    <cellStyle name="Input 9 14 2" xfId="23185" xr:uid="{00000000-0005-0000-0000-0000FA590000}"/>
    <cellStyle name="Input 9 14 3" xfId="23186" xr:uid="{00000000-0005-0000-0000-0000FB590000}"/>
    <cellStyle name="Input 9 14 4" xfId="23187" xr:uid="{00000000-0005-0000-0000-0000FC590000}"/>
    <cellStyle name="Input 9 15" xfId="23188" xr:uid="{00000000-0005-0000-0000-0000FD590000}"/>
    <cellStyle name="Input 9 15 2" xfId="23189" xr:uid="{00000000-0005-0000-0000-0000FE590000}"/>
    <cellStyle name="Input 9 15 3" xfId="23190" xr:uid="{00000000-0005-0000-0000-0000FF590000}"/>
    <cellStyle name="Input 9 15 4" xfId="23191" xr:uid="{00000000-0005-0000-0000-0000005A0000}"/>
    <cellStyle name="Input 9 16" xfId="23192" xr:uid="{00000000-0005-0000-0000-0000015A0000}"/>
    <cellStyle name="Input 9 16 2" xfId="23193" xr:uid="{00000000-0005-0000-0000-0000025A0000}"/>
    <cellStyle name="Input 9 16 3" xfId="23194" xr:uid="{00000000-0005-0000-0000-0000035A0000}"/>
    <cellStyle name="Input 9 16 4" xfId="23195" xr:uid="{00000000-0005-0000-0000-0000045A0000}"/>
    <cellStyle name="Input 9 17" xfId="23196" xr:uid="{00000000-0005-0000-0000-0000055A0000}"/>
    <cellStyle name="Input 9 17 2" xfId="23197" xr:uid="{00000000-0005-0000-0000-0000065A0000}"/>
    <cellStyle name="Input 9 17 3" xfId="23198" xr:uid="{00000000-0005-0000-0000-0000075A0000}"/>
    <cellStyle name="Input 9 17 4" xfId="23199" xr:uid="{00000000-0005-0000-0000-0000085A0000}"/>
    <cellStyle name="Input 9 18" xfId="23200" xr:uid="{00000000-0005-0000-0000-0000095A0000}"/>
    <cellStyle name="Input 9 18 2" xfId="23201" xr:uid="{00000000-0005-0000-0000-00000A5A0000}"/>
    <cellStyle name="Input 9 18 3" xfId="23202" xr:uid="{00000000-0005-0000-0000-00000B5A0000}"/>
    <cellStyle name="Input 9 18 4" xfId="23203" xr:uid="{00000000-0005-0000-0000-00000C5A0000}"/>
    <cellStyle name="Input 9 19" xfId="23204" xr:uid="{00000000-0005-0000-0000-00000D5A0000}"/>
    <cellStyle name="Input 9 19 2" xfId="23205" xr:uid="{00000000-0005-0000-0000-00000E5A0000}"/>
    <cellStyle name="Input 9 19 3" xfId="23206" xr:uid="{00000000-0005-0000-0000-00000F5A0000}"/>
    <cellStyle name="Input 9 19 4" xfId="23207" xr:uid="{00000000-0005-0000-0000-0000105A0000}"/>
    <cellStyle name="Input 9 2" xfId="23208" xr:uid="{00000000-0005-0000-0000-0000115A0000}"/>
    <cellStyle name="Input 9 2 2" xfId="23209" xr:uid="{00000000-0005-0000-0000-0000125A0000}"/>
    <cellStyle name="Input 9 2 3" xfId="23210" xr:uid="{00000000-0005-0000-0000-0000135A0000}"/>
    <cellStyle name="Input 9 2 4" xfId="23211" xr:uid="{00000000-0005-0000-0000-0000145A0000}"/>
    <cellStyle name="Input 9 20" xfId="23212" xr:uid="{00000000-0005-0000-0000-0000155A0000}"/>
    <cellStyle name="Input 9 20 2" xfId="23213" xr:uid="{00000000-0005-0000-0000-0000165A0000}"/>
    <cellStyle name="Input 9 20 3" xfId="23214" xr:uid="{00000000-0005-0000-0000-0000175A0000}"/>
    <cellStyle name="Input 9 20 4" xfId="23215" xr:uid="{00000000-0005-0000-0000-0000185A0000}"/>
    <cellStyle name="Input 9 21" xfId="23216" xr:uid="{00000000-0005-0000-0000-0000195A0000}"/>
    <cellStyle name="Input 9 22" xfId="23217" xr:uid="{00000000-0005-0000-0000-00001A5A0000}"/>
    <cellStyle name="Input 9 23" xfId="23218" xr:uid="{00000000-0005-0000-0000-00001B5A0000}"/>
    <cellStyle name="Input 9 3" xfId="23219" xr:uid="{00000000-0005-0000-0000-00001C5A0000}"/>
    <cellStyle name="Input 9 3 2" xfId="23220" xr:uid="{00000000-0005-0000-0000-00001D5A0000}"/>
    <cellStyle name="Input 9 3 3" xfId="23221" xr:uid="{00000000-0005-0000-0000-00001E5A0000}"/>
    <cellStyle name="Input 9 3 4" xfId="23222" xr:uid="{00000000-0005-0000-0000-00001F5A0000}"/>
    <cellStyle name="Input 9 4" xfId="23223" xr:uid="{00000000-0005-0000-0000-0000205A0000}"/>
    <cellStyle name="Input 9 4 2" xfId="23224" xr:uid="{00000000-0005-0000-0000-0000215A0000}"/>
    <cellStyle name="Input 9 4 3" xfId="23225" xr:uid="{00000000-0005-0000-0000-0000225A0000}"/>
    <cellStyle name="Input 9 4 4" xfId="23226" xr:uid="{00000000-0005-0000-0000-0000235A0000}"/>
    <cellStyle name="Input 9 5" xfId="23227" xr:uid="{00000000-0005-0000-0000-0000245A0000}"/>
    <cellStyle name="Input 9 5 2" xfId="23228" xr:uid="{00000000-0005-0000-0000-0000255A0000}"/>
    <cellStyle name="Input 9 5 3" xfId="23229" xr:uid="{00000000-0005-0000-0000-0000265A0000}"/>
    <cellStyle name="Input 9 5 4" xfId="23230" xr:uid="{00000000-0005-0000-0000-0000275A0000}"/>
    <cellStyle name="Input 9 6" xfId="23231" xr:uid="{00000000-0005-0000-0000-0000285A0000}"/>
    <cellStyle name="Input 9 6 2" xfId="23232" xr:uid="{00000000-0005-0000-0000-0000295A0000}"/>
    <cellStyle name="Input 9 6 3" xfId="23233" xr:uid="{00000000-0005-0000-0000-00002A5A0000}"/>
    <cellStyle name="Input 9 6 4" xfId="23234" xr:uid="{00000000-0005-0000-0000-00002B5A0000}"/>
    <cellStyle name="Input 9 7" xfId="23235" xr:uid="{00000000-0005-0000-0000-00002C5A0000}"/>
    <cellStyle name="Input 9 7 2" xfId="23236" xr:uid="{00000000-0005-0000-0000-00002D5A0000}"/>
    <cellStyle name="Input 9 7 3" xfId="23237" xr:uid="{00000000-0005-0000-0000-00002E5A0000}"/>
    <cellStyle name="Input 9 7 4" xfId="23238" xr:uid="{00000000-0005-0000-0000-00002F5A0000}"/>
    <cellStyle name="Input 9 8" xfId="23239" xr:uid="{00000000-0005-0000-0000-0000305A0000}"/>
    <cellStyle name="Input 9 8 2" xfId="23240" xr:uid="{00000000-0005-0000-0000-0000315A0000}"/>
    <cellStyle name="Input 9 8 3" xfId="23241" xr:uid="{00000000-0005-0000-0000-0000325A0000}"/>
    <cellStyle name="Input 9 8 4" xfId="23242" xr:uid="{00000000-0005-0000-0000-0000335A0000}"/>
    <cellStyle name="Input 9 9" xfId="23243" xr:uid="{00000000-0005-0000-0000-0000345A0000}"/>
    <cellStyle name="Input 9 9 2" xfId="23244" xr:uid="{00000000-0005-0000-0000-0000355A0000}"/>
    <cellStyle name="Input 9 9 3" xfId="23245" xr:uid="{00000000-0005-0000-0000-0000365A0000}"/>
    <cellStyle name="Input 9 9 4" xfId="23246" xr:uid="{00000000-0005-0000-0000-0000375A0000}"/>
    <cellStyle name="Linked Cell 10" xfId="23247" xr:uid="{00000000-0005-0000-0000-0000385A0000}"/>
    <cellStyle name="Linked Cell 10 2" xfId="23248" xr:uid="{00000000-0005-0000-0000-0000395A0000}"/>
    <cellStyle name="Linked Cell 10 3" xfId="23249" xr:uid="{00000000-0005-0000-0000-00003A5A0000}"/>
    <cellStyle name="Linked Cell 11" xfId="23250" xr:uid="{00000000-0005-0000-0000-00003B5A0000}"/>
    <cellStyle name="Linked Cell 11 2" xfId="23251" xr:uid="{00000000-0005-0000-0000-00003C5A0000}"/>
    <cellStyle name="Linked Cell 11 3" xfId="23252" xr:uid="{00000000-0005-0000-0000-00003D5A0000}"/>
    <cellStyle name="Linked Cell 12" xfId="23253" xr:uid="{00000000-0005-0000-0000-00003E5A0000}"/>
    <cellStyle name="Linked Cell 12 10" xfId="23254" xr:uid="{00000000-0005-0000-0000-00003F5A0000}"/>
    <cellStyle name="Linked Cell 12 10 2" xfId="23255" xr:uid="{00000000-0005-0000-0000-0000405A0000}"/>
    <cellStyle name="Linked Cell 12 11" xfId="23256" xr:uid="{00000000-0005-0000-0000-0000415A0000}"/>
    <cellStyle name="Linked Cell 12 11 2" xfId="23257" xr:uid="{00000000-0005-0000-0000-0000425A0000}"/>
    <cellStyle name="Linked Cell 12 12" xfId="23258" xr:uid="{00000000-0005-0000-0000-0000435A0000}"/>
    <cellStyle name="Linked Cell 12 12 2" xfId="23259" xr:uid="{00000000-0005-0000-0000-0000445A0000}"/>
    <cellStyle name="Linked Cell 12 13" xfId="23260" xr:uid="{00000000-0005-0000-0000-0000455A0000}"/>
    <cellStyle name="Linked Cell 12 13 2" xfId="23261" xr:uid="{00000000-0005-0000-0000-0000465A0000}"/>
    <cellStyle name="Linked Cell 12 14" xfId="23262" xr:uid="{00000000-0005-0000-0000-0000475A0000}"/>
    <cellStyle name="Linked Cell 12 14 2" xfId="23263" xr:uid="{00000000-0005-0000-0000-0000485A0000}"/>
    <cellStyle name="Linked Cell 12 15" xfId="23264" xr:uid="{00000000-0005-0000-0000-0000495A0000}"/>
    <cellStyle name="Linked Cell 12 15 2" xfId="23265" xr:uid="{00000000-0005-0000-0000-00004A5A0000}"/>
    <cellStyle name="Linked Cell 12 16" xfId="23266" xr:uid="{00000000-0005-0000-0000-00004B5A0000}"/>
    <cellStyle name="Linked Cell 12 16 2" xfId="23267" xr:uid="{00000000-0005-0000-0000-00004C5A0000}"/>
    <cellStyle name="Linked Cell 12 17" xfId="23268" xr:uid="{00000000-0005-0000-0000-00004D5A0000}"/>
    <cellStyle name="Linked Cell 12 17 2" xfId="23269" xr:uid="{00000000-0005-0000-0000-00004E5A0000}"/>
    <cellStyle name="Linked Cell 12 18" xfId="23270" xr:uid="{00000000-0005-0000-0000-00004F5A0000}"/>
    <cellStyle name="Linked Cell 12 18 2" xfId="23271" xr:uid="{00000000-0005-0000-0000-0000505A0000}"/>
    <cellStyle name="Linked Cell 12 19" xfId="23272" xr:uid="{00000000-0005-0000-0000-0000515A0000}"/>
    <cellStyle name="Linked Cell 12 19 2" xfId="23273" xr:uid="{00000000-0005-0000-0000-0000525A0000}"/>
    <cellStyle name="Linked Cell 12 2" xfId="23274" xr:uid="{00000000-0005-0000-0000-0000535A0000}"/>
    <cellStyle name="Linked Cell 12 2 2" xfId="23275" xr:uid="{00000000-0005-0000-0000-0000545A0000}"/>
    <cellStyle name="Linked Cell 12 20" xfId="23276" xr:uid="{00000000-0005-0000-0000-0000555A0000}"/>
    <cellStyle name="Linked Cell 12 20 2" xfId="23277" xr:uid="{00000000-0005-0000-0000-0000565A0000}"/>
    <cellStyle name="Linked Cell 12 21" xfId="23278" xr:uid="{00000000-0005-0000-0000-0000575A0000}"/>
    <cellStyle name="Linked Cell 12 21 2" xfId="23279" xr:uid="{00000000-0005-0000-0000-0000585A0000}"/>
    <cellStyle name="Linked Cell 12 22" xfId="23280" xr:uid="{00000000-0005-0000-0000-0000595A0000}"/>
    <cellStyle name="Linked Cell 12 22 2" xfId="23281" xr:uid="{00000000-0005-0000-0000-00005A5A0000}"/>
    <cellStyle name="Linked Cell 12 23" xfId="23282" xr:uid="{00000000-0005-0000-0000-00005B5A0000}"/>
    <cellStyle name="Linked Cell 12 23 2" xfId="23283" xr:uid="{00000000-0005-0000-0000-00005C5A0000}"/>
    <cellStyle name="Linked Cell 12 24" xfId="23284" xr:uid="{00000000-0005-0000-0000-00005D5A0000}"/>
    <cellStyle name="Linked Cell 12 24 2" xfId="23285" xr:uid="{00000000-0005-0000-0000-00005E5A0000}"/>
    <cellStyle name="Linked Cell 12 25" xfId="23286" xr:uid="{00000000-0005-0000-0000-00005F5A0000}"/>
    <cellStyle name="Linked Cell 12 25 2" xfId="23287" xr:uid="{00000000-0005-0000-0000-0000605A0000}"/>
    <cellStyle name="Linked Cell 12 26" xfId="23288" xr:uid="{00000000-0005-0000-0000-0000615A0000}"/>
    <cellStyle name="Linked Cell 12 26 2" xfId="23289" xr:uid="{00000000-0005-0000-0000-0000625A0000}"/>
    <cellStyle name="Linked Cell 12 27" xfId="23290" xr:uid="{00000000-0005-0000-0000-0000635A0000}"/>
    <cellStyle name="Linked Cell 12 27 2" xfId="23291" xr:uid="{00000000-0005-0000-0000-0000645A0000}"/>
    <cellStyle name="Linked Cell 12 28" xfId="23292" xr:uid="{00000000-0005-0000-0000-0000655A0000}"/>
    <cellStyle name="Linked Cell 12 28 2" xfId="23293" xr:uid="{00000000-0005-0000-0000-0000665A0000}"/>
    <cellStyle name="Linked Cell 12 29" xfId="23294" xr:uid="{00000000-0005-0000-0000-0000675A0000}"/>
    <cellStyle name="Linked Cell 12 29 2" xfId="23295" xr:uid="{00000000-0005-0000-0000-0000685A0000}"/>
    <cellStyle name="Linked Cell 12 3" xfId="23296" xr:uid="{00000000-0005-0000-0000-0000695A0000}"/>
    <cellStyle name="Linked Cell 12 3 2" xfId="23297" xr:uid="{00000000-0005-0000-0000-00006A5A0000}"/>
    <cellStyle name="Linked Cell 12 30" xfId="23298" xr:uid="{00000000-0005-0000-0000-00006B5A0000}"/>
    <cellStyle name="Linked Cell 12 30 2" xfId="23299" xr:uid="{00000000-0005-0000-0000-00006C5A0000}"/>
    <cellStyle name="Linked Cell 12 31" xfId="23300" xr:uid="{00000000-0005-0000-0000-00006D5A0000}"/>
    <cellStyle name="Linked Cell 12 4" xfId="23301" xr:uid="{00000000-0005-0000-0000-00006E5A0000}"/>
    <cellStyle name="Linked Cell 12 4 2" xfId="23302" xr:uid="{00000000-0005-0000-0000-00006F5A0000}"/>
    <cellStyle name="Linked Cell 12 5" xfId="23303" xr:uid="{00000000-0005-0000-0000-0000705A0000}"/>
    <cellStyle name="Linked Cell 12 5 2" xfId="23304" xr:uid="{00000000-0005-0000-0000-0000715A0000}"/>
    <cellStyle name="Linked Cell 12 6" xfId="23305" xr:uid="{00000000-0005-0000-0000-0000725A0000}"/>
    <cellStyle name="Linked Cell 12 6 2" xfId="23306" xr:uid="{00000000-0005-0000-0000-0000735A0000}"/>
    <cellStyle name="Linked Cell 12 7" xfId="23307" xr:uid="{00000000-0005-0000-0000-0000745A0000}"/>
    <cellStyle name="Linked Cell 12 7 2" xfId="23308" xr:uid="{00000000-0005-0000-0000-0000755A0000}"/>
    <cellStyle name="Linked Cell 12 8" xfId="23309" xr:uid="{00000000-0005-0000-0000-0000765A0000}"/>
    <cellStyle name="Linked Cell 12 8 2" xfId="23310" xr:uid="{00000000-0005-0000-0000-0000775A0000}"/>
    <cellStyle name="Linked Cell 12 9" xfId="23311" xr:uid="{00000000-0005-0000-0000-0000785A0000}"/>
    <cellStyle name="Linked Cell 12 9 2" xfId="23312" xr:uid="{00000000-0005-0000-0000-0000795A0000}"/>
    <cellStyle name="Linked Cell 13" xfId="23313" xr:uid="{00000000-0005-0000-0000-00007A5A0000}"/>
    <cellStyle name="Linked Cell 13 2" xfId="23314" xr:uid="{00000000-0005-0000-0000-00007B5A0000}"/>
    <cellStyle name="Linked Cell 14" xfId="23315" xr:uid="{00000000-0005-0000-0000-00007C5A0000}"/>
    <cellStyle name="Linked Cell 14 2" xfId="23316" xr:uid="{00000000-0005-0000-0000-00007D5A0000}"/>
    <cellStyle name="Linked Cell 15" xfId="23317" xr:uid="{00000000-0005-0000-0000-00007E5A0000}"/>
    <cellStyle name="Linked Cell 15 2" xfId="23318" xr:uid="{00000000-0005-0000-0000-00007F5A0000}"/>
    <cellStyle name="Linked Cell 16" xfId="23319" xr:uid="{00000000-0005-0000-0000-0000805A0000}"/>
    <cellStyle name="Linked Cell 17" xfId="23320" xr:uid="{00000000-0005-0000-0000-0000815A0000}"/>
    <cellStyle name="Linked Cell 18" xfId="23321" xr:uid="{00000000-0005-0000-0000-0000825A0000}"/>
    <cellStyle name="Linked Cell 2" xfId="23322" xr:uid="{00000000-0005-0000-0000-0000835A0000}"/>
    <cellStyle name="Linked Cell 2 10" xfId="23323" xr:uid="{00000000-0005-0000-0000-0000845A0000}"/>
    <cellStyle name="Linked Cell 2 10 2" xfId="23324" xr:uid="{00000000-0005-0000-0000-0000855A0000}"/>
    <cellStyle name="Linked Cell 2 11" xfId="23325" xr:uid="{00000000-0005-0000-0000-0000865A0000}"/>
    <cellStyle name="Linked Cell 2 11 2" xfId="23326" xr:uid="{00000000-0005-0000-0000-0000875A0000}"/>
    <cellStyle name="Linked Cell 2 12" xfId="23327" xr:uid="{00000000-0005-0000-0000-0000885A0000}"/>
    <cellStyle name="Linked Cell 2 2" xfId="23328" xr:uid="{00000000-0005-0000-0000-0000895A0000}"/>
    <cellStyle name="Linked Cell 2 2 2" xfId="23329" xr:uid="{00000000-0005-0000-0000-00008A5A0000}"/>
    <cellStyle name="Linked Cell 2 2 3" xfId="23330" xr:uid="{00000000-0005-0000-0000-00008B5A0000}"/>
    <cellStyle name="Linked Cell 2 3" xfId="23331" xr:uid="{00000000-0005-0000-0000-00008C5A0000}"/>
    <cellStyle name="Linked Cell 2 3 2" xfId="23332" xr:uid="{00000000-0005-0000-0000-00008D5A0000}"/>
    <cellStyle name="Linked Cell 2 3 3" xfId="23333" xr:uid="{00000000-0005-0000-0000-00008E5A0000}"/>
    <cellStyle name="Linked Cell 2 4" xfId="23334" xr:uid="{00000000-0005-0000-0000-00008F5A0000}"/>
    <cellStyle name="Linked Cell 2 4 2" xfId="23335" xr:uid="{00000000-0005-0000-0000-0000905A0000}"/>
    <cellStyle name="Linked Cell 2 4 3" xfId="23336" xr:uid="{00000000-0005-0000-0000-0000915A0000}"/>
    <cellStyle name="Linked Cell 2 5" xfId="23337" xr:uid="{00000000-0005-0000-0000-0000925A0000}"/>
    <cellStyle name="Linked Cell 2 5 2" xfId="23338" xr:uid="{00000000-0005-0000-0000-0000935A0000}"/>
    <cellStyle name="Linked Cell 2 5 3" xfId="23339" xr:uid="{00000000-0005-0000-0000-0000945A0000}"/>
    <cellStyle name="Linked Cell 2 6" xfId="23340" xr:uid="{00000000-0005-0000-0000-0000955A0000}"/>
    <cellStyle name="Linked Cell 2 6 2" xfId="23341" xr:uid="{00000000-0005-0000-0000-0000965A0000}"/>
    <cellStyle name="Linked Cell 2 6 3" xfId="23342" xr:uid="{00000000-0005-0000-0000-0000975A0000}"/>
    <cellStyle name="Linked Cell 2 7" xfId="23343" xr:uid="{00000000-0005-0000-0000-0000985A0000}"/>
    <cellStyle name="Linked Cell 2 7 2" xfId="23344" xr:uid="{00000000-0005-0000-0000-0000995A0000}"/>
    <cellStyle name="Linked Cell 2 7 3" xfId="23345" xr:uid="{00000000-0005-0000-0000-00009A5A0000}"/>
    <cellStyle name="Linked Cell 2 8" xfId="23346" xr:uid="{00000000-0005-0000-0000-00009B5A0000}"/>
    <cellStyle name="Linked Cell 2 8 2" xfId="23347" xr:uid="{00000000-0005-0000-0000-00009C5A0000}"/>
    <cellStyle name="Linked Cell 2 8 3" xfId="23348" xr:uid="{00000000-0005-0000-0000-00009D5A0000}"/>
    <cellStyle name="Linked Cell 2 9" xfId="23349" xr:uid="{00000000-0005-0000-0000-00009E5A0000}"/>
    <cellStyle name="Linked Cell 3" xfId="23350" xr:uid="{00000000-0005-0000-0000-00009F5A0000}"/>
    <cellStyle name="Linked Cell 3 2" xfId="23351" xr:uid="{00000000-0005-0000-0000-0000A05A0000}"/>
    <cellStyle name="Linked Cell 3 2 2" xfId="23352" xr:uid="{00000000-0005-0000-0000-0000A15A0000}"/>
    <cellStyle name="Linked Cell 3 3" xfId="23353" xr:uid="{00000000-0005-0000-0000-0000A25A0000}"/>
    <cellStyle name="Linked Cell 3 4" xfId="23354" xr:uid="{00000000-0005-0000-0000-0000A35A0000}"/>
    <cellStyle name="Linked Cell 4" xfId="23355" xr:uid="{00000000-0005-0000-0000-0000A45A0000}"/>
    <cellStyle name="Linked Cell 4 2" xfId="23356" xr:uid="{00000000-0005-0000-0000-0000A55A0000}"/>
    <cellStyle name="Linked Cell 4 2 2" xfId="23357" xr:uid="{00000000-0005-0000-0000-0000A65A0000}"/>
    <cellStyle name="Linked Cell 4 3" xfId="23358" xr:uid="{00000000-0005-0000-0000-0000A75A0000}"/>
    <cellStyle name="Linked Cell 4 4" xfId="23359" xr:uid="{00000000-0005-0000-0000-0000A85A0000}"/>
    <cellStyle name="Linked Cell 5" xfId="23360" xr:uid="{00000000-0005-0000-0000-0000A95A0000}"/>
    <cellStyle name="Linked Cell 5 2" xfId="23361" xr:uid="{00000000-0005-0000-0000-0000AA5A0000}"/>
    <cellStyle name="Linked Cell 5 2 2" xfId="23362" xr:uid="{00000000-0005-0000-0000-0000AB5A0000}"/>
    <cellStyle name="Linked Cell 5 3" xfId="23363" xr:uid="{00000000-0005-0000-0000-0000AC5A0000}"/>
    <cellStyle name="Linked Cell 5 4" xfId="23364" xr:uid="{00000000-0005-0000-0000-0000AD5A0000}"/>
    <cellStyle name="Linked Cell 6" xfId="23365" xr:uid="{00000000-0005-0000-0000-0000AE5A0000}"/>
    <cellStyle name="Linked Cell 6 2" xfId="23366" xr:uid="{00000000-0005-0000-0000-0000AF5A0000}"/>
    <cellStyle name="Linked Cell 6 2 2" xfId="23367" xr:uid="{00000000-0005-0000-0000-0000B05A0000}"/>
    <cellStyle name="Linked Cell 6 3" xfId="23368" xr:uid="{00000000-0005-0000-0000-0000B15A0000}"/>
    <cellStyle name="Linked Cell 6 4" xfId="23369" xr:uid="{00000000-0005-0000-0000-0000B25A0000}"/>
    <cellStyle name="Linked Cell 7" xfId="23370" xr:uid="{00000000-0005-0000-0000-0000B35A0000}"/>
    <cellStyle name="Linked Cell 7 10" xfId="23371" xr:uid="{00000000-0005-0000-0000-0000B45A0000}"/>
    <cellStyle name="Linked Cell 7 10 2" xfId="23372" xr:uid="{00000000-0005-0000-0000-0000B55A0000}"/>
    <cellStyle name="Linked Cell 7 11" xfId="23373" xr:uid="{00000000-0005-0000-0000-0000B65A0000}"/>
    <cellStyle name="Linked Cell 7 11 2" xfId="23374" xr:uid="{00000000-0005-0000-0000-0000B75A0000}"/>
    <cellStyle name="Linked Cell 7 12" xfId="23375" xr:uid="{00000000-0005-0000-0000-0000B85A0000}"/>
    <cellStyle name="Linked Cell 7 13" xfId="23376" xr:uid="{00000000-0005-0000-0000-0000B95A0000}"/>
    <cellStyle name="Linked Cell 7 2" xfId="23377" xr:uid="{00000000-0005-0000-0000-0000BA5A0000}"/>
    <cellStyle name="Linked Cell 7 2 2" xfId="23378" xr:uid="{00000000-0005-0000-0000-0000BB5A0000}"/>
    <cellStyle name="Linked Cell 7 3" xfId="23379" xr:uid="{00000000-0005-0000-0000-0000BC5A0000}"/>
    <cellStyle name="Linked Cell 7 3 2" xfId="23380" xr:uid="{00000000-0005-0000-0000-0000BD5A0000}"/>
    <cellStyle name="Linked Cell 7 4" xfId="23381" xr:uid="{00000000-0005-0000-0000-0000BE5A0000}"/>
    <cellStyle name="Linked Cell 7 4 2" xfId="23382" xr:uid="{00000000-0005-0000-0000-0000BF5A0000}"/>
    <cellStyle name="Linked Cell 7 5" xfId="23383" xr:uid="{00000000-0005-0000-0000-0000C05A0000}"/>
    <cellStyle name="Linked Cell 7 5 2" xfId="23384" xr:uid="{00000000-0005-0000-0000-0000C15A0000}"/>
    <cellStyle name="Linked Cell 7 6" xfId="23385" xr:uid="{00000000-0005-0000-0000-0000C25A0000}"/>
    <cellStyle name="Linked Cell 7 6 2" xfId="23386" xr:uid="{00000000-0005-0000-0000-0000C35A0000}"/>
    <cellStyle name="Linked Cell 7 7" xfId="23387" xr:uid="{00000000-0005-0000-0000-0000C45A0000}"/>
    <cellStyle name="Linked Cell 7 7 2" xfId="23388" xr:uid="{00000000-0005-0000-0000-0000C55A0000}"/>
    <cellStyle name="Linked Cell 7 8" xfId="23389" xr:uid="{00000000-0005-0000-0000-0000C65A0000}"/>
    <cellStyle name="Linked Cell 7 8 2" xfId="23390" xr:uid="{00000000-0005-0000-0000-0000C75A0000}"/>
    <cellStyle name="Linked Cell 7 9" xfId="23391" xr:uid="{00000000-0005-0000-0000-0000C85A0000}"/>
    <cellStyle name="Linked Cell 7 9 2" xfId="23392" xr:uid="{00000000-0005-0000-0000-0000C95A0000}"/>
    <cellStyle name="Linked Cell 8" xfId="23393" xr:uid="{00000000-0005-0000-0000-0000CA5A0000}"/>
    <cellStyle name="Linked Cell 8 2" xfId="23394" xr:uid="{00000000-0005-0000-0000-0000CB5A0000}"/>
    <cellStyle name="Linked Cell 8 3" xfId="23395" xr:uid="{00000000-0005-0000-0000-0000CC5A0000}"/>
    <cellStyle name="Linked Cell 9" xfId="23396" xr:uid="{00000000-0005-0000-0000-0000CD5A0000}"/>
    <cellStyle name="Linked Cell 9 2" xfId="23397" xr:uid="{00000000-0005-0000-0000-0000CE5A0000}"/>
    <cellStyle name="Linked Cell 9 3" xfId="23398" xr:uid="{00000000-0005-0000-0000-0000CF5A0000}"/>
    <cellStyle name="Neutral 10" xfId="23399" xr:uid="{00000000-0005-0000-0000-0000D05A0000}"/>
    <cellStyle name="Neutral 10 2" xfId="23400" xr:uid="{00000000-0005-0000-0000-0000D15A0000}"/>
    <cellStyle name="Neutral 10 3" xfId="23401" xr:uid="{00000000-0005-0000-0000-0000D25A0000}"/>
    <cellStyle name="Neutral 11" xfId="23402" xr:uid="{00000000-0005-0000-0000-0000D35A0000}"/>
    <cellStyle name="Neutral 11 2" xfId="23403" xr:uid="{00000000-0005-0000-0000-0000D45A0000}"/>
    <cellStyle name="Neutral 11 3" xfId="23404" xr:uid="{00000000-0005-0000-0000-0000D55A0000}"/>
    <cellStyle name="Neutral 12" xfId="23405" xr:uid="{00000000-0005-0000-0000-0000D65A0000}"/>
    <cellStyle name="Neutral 12 10" xfId="23406" xr:uid="{00000000-0005-0000-0000-0000D75A0000}"/>
    <cellStyle name="Neutral 12 10 2" xfId="23407" xr:uid="{00000000-0005-0000-0000-0000D85A0000}"/>
    <cellStyle name="Neutral 12 11" xfId="23408" xr:uid="{00000000-0005-0000-0000-0000D95A0000}"/>
    <cellStyle name="Neutral 12 11 2" xfId="23409" xr:uid="{00000000-0005-0000-0000-0000DA5A0000}"/>
    <cellStyle name="Neutral 12 12" xfId="23410" xr:uid="{00000000-0005-0000-0000-0000DB5A0000}"/>
    <cellStyle name="Neutral 12 12 2" xfId="23411" xr:uid="{00000000-0005-0000-0000-0000DC5A0000}"/>
    <cellStyle name="Neutral 12 13" xfId="23412" xr:uid="{00000000-0005-0000-0000-0000DD5A0000}"/>
    <cellStyle name="Neutral 12 13 2" xfId="23413" xr:uid="{00000000-0005-0000-0000-0000DE5A0000}"/>
    <cellStyle name="Neutral 12 14" xfId="23414" xr:uid="{00000000-0005-0000-0000-0000DF5A0000}"/>
    <cellStyle name="Neutral 12 14 2" xfId="23415" xr:uid="{00000000-0005-0000-0000-0000E05A0000}"/>
    <cellStyle name="Neutral 12 15" xfId="23416" xr:uid="{00000000-0005-0000-0000-0000E15A0000}"/>
    <cellStyle name="Neutral 12 15 2" xfId="23417" xr:uid="{00000000-0005-0000-0000-0000E25A0000}"/>
    <cellStyle name="Neutral 12 16" xfId="23418" xr:uid="{00000000-0005-0000-0000-0000E35A0000}"/>
    <cellStyle name="Neutral 12 16 2" xfId="23419" xr:uid="{00000000-0005-0000-0000-0000E45A0000}"/>
    <cellStyle name="Neutral 12 17" xfId="23420" xr:uid="{00000000-0005-0000-0000-0000E55A0000}"/>
    <cellStyle name="Neutral 12 17 2" xfId="23421" xr:uid="{00000000-0005-0000-0000-0000E65A0000}"/>
    <cellStyle name="Neutral 12 18" xfId="23422" xr:uid="{00000000-0005-0000-0000-0000E75A0000}"/>
    <cellStyle name="Neutral 12 18 2" xfId="23423" xr:uid="{00000000-0005-0000-0000-0000E85A0000}"/>
    <cellStyle name="Neutral 12 19" xfId="23424" xr:uid="{00000000-0005-0000-0000-0000E95A0000}"/>
    <cellStyle name="Neutral 12 19 2" xfId="23425" xr:uid="{00000000-0005-0000-0000-0000EA5A0000}"/>
    <cellStyle name="Neutral 12 2" xfId="23426" xr:uid="{00000000-0005-0000-0000-0000EB5A0000}"/>
    <cellStyle name="Neutral 12 2 2" xfId="23427" xr:uid="{00000000-0005-0000-0000-0000EC5A0000}"/>
    <cellStyle name="Neutral 12 20" xfId="23428" xr:uid="{00000000-0005-0000-0000-0000ED5A0000}"/>
    <cellStyle name="Neutral 12 20 2" xfId="23429" xr:uid="{00000000-0005-0000-0000-0000EE5A0000}"/>
    <cellStyle name="Neutral 12 21" xfId="23430" xr:uid="{00000000-0005-0000-0000-0000EF5A0000}"/>
    <cellStyle name="Neutral 12 21 2" xfId="23431" xr:uid="{00000000-0005-0000-0000-0000F05A0000}"/>
    <cellStyle name="Neutral 12 22" xfId="23432" xr:uid="{00000000-0005-0000-0000-0000F15A0000}"/>
    <cellStyle name="Neutral 12 22 2" xfId="23433" xr:uid="{00000000-0005-0000-0000-0000F25A0000}"/>
    <cellStyle name="Neutral 12 23" xfId="23434" xr:uid="{00000000-0005-0000-0000-0000F35A0000}"/>
    <cellStyle name="Neutral 12 23 2" xfId="23435" xr:uid="{00000000-0005-0000-0000-0000F45A0000}"/>
    <cellStyle name="Neutral 12 24" xfId="23436" xr:uid="{00000000-0005-0000-0000-0000F55A0000}"/>
    <cellStyle name="Neutral 12 24 2" xfId="23437" xr:uid="{00000000-0005-0000-0000-0000F65A0000}"/>
    <cellStyle name="Neutral 12 25" xfId="23438" xr:uid="{00000000-0005-0000-0000-0000F75A0000}"/>
    <cellStyle name="Neutral 12 25 2" xfId="23439" xr:uid="{00000000-0005-0000-0000-0000F85A0000}"/>
    <cellStyle name="Neutral 12 26" xfId="23440" xr:uid="{00000000-0005-0000-0000-0000F95A0000}"/>
    <cellStyle name="Neutral 12 26 2" xfId="23441" xr:uid="{00000000-0005-0000-0000-0000FA5A0000}"/>
    <cellStyle name="Neutral 12 27" xfId="23442" xr:uid="{00000000-0005-0000-0000-0000FB5A0000}"/>
    <cellStyle name="Neutral 12 27 2" xfId="23443" xr:uid="{00000000-0005-0000-0000-0000FC5A0000}"/>
    <cellStyle name="Neutral 12 28" xfId="23444" xr:uid="{00000000-0005-0000-0000-0000FD5A0000}"/>
    <cellStyle name="Neutral 12 28 2" xfId="23445" xr:uid="{00000000-0005-0000-0000-0000FE5A0000}"/>
    <cellStyle name="Neutral 12 29" xfId="23446" xr:uid="{00000000-0005-0000-0000-0000FF5A0000}"/>
    <cellStyle name="Neutral 12 29 2" xfId="23447" xr:uid="{00000000-0005-0000-0000-0000005B0000}"/>
    <cellStyle name="Neutral 12 3" xfId="23448" xr:uid="{00000000-0005-0000-0000-0000015B0000}"/>
    <cellStyle name="Neutral 12 3 2" xfId="23449" xr:uid="{00000000-0005-0000-0000-0000025B0000}"/>
    <cellStyle name="Neutral 12 30" xfId="23450" xr:uid="{00000000-0005-0000-0000-0000035B0000}"/>
    <cellStyle name="Neutral 12 30 2" xfId="23451" xr:uid="{00000000-0005-0000-0000-0000045B0000}"/>
    <cellStyle name="Neutral 12 31" xfId="23452" xr:uid="{00000000-0005-0000-0000-0000055B0000}"/>
    <cellStyle name="Neutral 12 4" xfId="23453" xr:uid="{00000000-0005-0000-0000-0000065B0000}"/>
    <cellStyle name="Neutral 12 4 2" xfId="23454" xr:uid="{00000000-0005-0000-0000-0000075B0000}"/>
    <cellStyle name="Neutral 12 5" xfId="23455" xr:uid="{00000000-0005-0000-0000-0000085B0000}"/>
    <cellStyle name="Neutral 12 5 2" xfId="23456" xr:uid="{00000000-0005-0000-0000-0000095B0000}"/>
    <cellStyle name="Neutral 12 6" xfId="23457" xr:uid="{00000000-0005-0000-0000-00000A5B0000}"/>
    <cellStyle name="Neutral 12 6 2" xfId="23458" xr:uid="{00000000-0005-0000-0000-00000B5B0000}"/>
    <cellStyle name="Neutral 12 7" xfId="23459" xr:uid="{00000000-0005-0000-0000-00000C5B0000}"/>
    <cellStyle name="Neutral 12 7 2" xfId="23460" xr:uid="{00000000-0005-0000-0000-00000D5B0000}"/>
    <cellStyle name="Neutral 12 8" xfId="23461" xr:uid="{00000000-0005-0000-0000-00000E5B0000}"/>
    <cellStyle name="Neutral 12 8 2" xfId="23462" xr:uid="{00000000-0005-0000-0000-00000F5B0000}"/>
    <cellStyle name="Neutral 12 9" xfId="23463" xr:uid="{00000000-0005-0000-0000-0000105B0000}"/>
    <cellStyle name="Neutral 12 9 2" xfId="23464" xr:uid="{00000000-0005-0000-0000-0000115B0000}"/>
    <cellStyle name="Neutral 13" xfId="23465" xr:uid="{00000000-0005-0000-0000-0000125B0000}"/>
    <cellStyle name="Neutral 13 2" xfId="23466" xr:uid="{00000000-0005-0000-0000-0000135B0000}"/>
    <cellStyle name="Neutral 14" xfId="23467" xr:uid="{00000000-0005-0000-0000-0000145B0000}"/>
    <cellStyle name="Neutral 14 2" xfId="23468" xr:uid="{00000000-0005-0000-0000-0000155B0000}"/>
    <cellStyle name="Neutral 15" xfId="23469" xr:uid="{00000000-0005-0000-0000-0000165B0000}"/>
    <cellStyle name="Neutral 15 2" xfId="23470" xr:uid="{00000000-0005-0000-0000-0000175B0000}"/>
    <cellStyle name="Neutral 16" xfId="23471" xr:uid="{00000000-0005-0000-0000-0000185B0000}"/>
    <cellStyle name="Neutral 17" xfId="23472" xr:uid="{00000000-0005-0000-0000-0000195B0000}"/>
    <cellStyle name="Neutral 18" xfId="23473" xr:uid="{00000000-0005-0000-0000-00001A5B0000}"/>
    <cellStyle name="Neutral 2" xfId="23474" xr:uid="{00000000-0005-0000-0000-00001B5B0000}"/>
    <cellStyle name="Neutral 2 10" xfId="23475" xr:uid="{00000000-0005-0000-0000-00001C5B0000}"/>
    <cellStyle name="Neutral 2 10 2" xfId="23476" xr:uid="{00000000-0005-0000-0000-00001D5B0000}"/>
    <cellStyle name="Neutral 2 11" xfId="23477" xr:uid="{00000000-0005-0000-0000-00001E5B0000}"/>
    <cellStyle name="Neutral 2 11 2" xfId="23478" xr:uid="{00000000-0005-0000-0000-00001F5B0000}"/>
    <cellStyle name="Neutral 2 12" xfId="23479" xr:uid="{00000000-0005-0000-0000-0000205B0000}"/>
    <cellStyle name="Neutral 2 2" xfId="23480" xr:uid="{00000000-0005-0000-0000-0000215B0000}"/>
    <cellStyle name="Neutral 2 2 2" xfId="23481" xr:uid="{00000000-0005-0000-0000-0000225B0000}"/>
    <cellStyle name="Neutral 2 2 3" xfId="23482" xr:uid="{00000000-0005-0000-0000-0000235B0000}"/>
    <cellStyle name="Neutral 2 3" xfId="23483" xr:uid="{00000000-0005-0000-0000-0000245B0000}"/>
    <cellStyle name="Neutral 2 3 2" xfId="23484" xr:uid="{00000000-0005-0000-0000-0000255B0000}"/>
    <cellStyle name="Neutral 2 3 3" xfId="23485" xr:uid="{00000000-0005-0000-0000-0000265B0000}"/>
    <cellStyle name="Neutral 2 4" xfId="23486" xr:uid="{00000000-0005-0000-0000-0000275B0000}"/>
    <cellStyle name="Neutral 2 4 2" xfId="23487" xr:uid="{00000000-0005-0000-0000-0000285B0000}"/>
    <cellStyle name="Neutral 2 4 3" xfId="23488" xr:uid="{00000000-0005-0000-0000-0000295B0000}"/>
    <cellStyle name="Neutral 2 5" xfId="23489" xr:uid="{00000000-0005-0000-0000-00002A5B0000}"/>
    <cellStyle name="Neutral 2 5 2" xfId="23490" xr:uid="{00000000-0005-0000-0000-00002B5B0000}"/>
    <cellStyle name="Neutral 2 5 3" xfId="23491" xr:uid="{00000000-0005-0000-0000-00002C5B0000}"/>
    <cellStyle name="Neutral 2 6" xfId="23492" xr:uid="{00000000-0005-0000-0000-00002D5B0000}"/>
    <cellStyle name="Neutral 2 6 2" xfId="23493" xr:uid="{00000000-0005-0000-0000-00002E5B0000}"/>
    <cellStyle name="Neutral 2 6 3" xfId="23494" xr:uid="{00000000-0005-0000-0000-00002F5B0000}"/>
    <cellStyle name="Neutral 2 7" xfId="23495" xr:uid="{00000000-0005-0000-0000-0000305B0000}"/>
    <cellStyle name="Neutral 2 7 2" xfId="23496" xr:uid="{00000000-0005-0000-0000-0000315B0000}"/>
    <cellStyle name="Neutral 2 7 3" xfId="23497" xr:uid="{00000000-0005-0000-0000-0000325B0000}"/>
    <cellStyle name="Neutral 2 8" xfId="23498" xr:uid="{00000000-0005-0000-0000-0000335B0000}"/>
    <cellStyle name="Neutral 2 8 2" xfId="23499" xr:uid="{00000000-0005-0000-0000-0000345B0000}"/>
    <cellStyle name="Neutral 2 8 3" xfId="23500" xr:uid="{00000000-0005-0000-0000-0000355B0000}"/>
    <cellStyle name="Neutral 2 9" xfId="23501" xr:uid="{00000000-0005-0000-0000-0000365B0000}"/>
    <cellStyle name="Neutral 3" xfId="23502" xr:uid="{00000000-0005-0000-0000-0000375B0000}"/>
    <cellStyle name="Neutral 3 2" xfId="23503" xr:uid="{00000000-0005-0000-0000-0000385B0000}"/>
    <cellStyle name="Neutral 3 2 2" xfId="23504" xr:uid="{00000000-0005-0000-0000-0000395B0000}"/>
    <cellStyle name="Neutral 3 3" xfId="23505" xr:uid="{00000000-0005-0000-0000-00003A5B0000}"/>
    <cellStyle name="Neutral 3 4" xfId="23506" xr:uid="{00000000-0005-0000-0000-00003B5B0000}"/>
    <cellStyle name="Neutral 4" xfId="23507" xr:uid="{00000000-0005-0000-0000-00003C5B0000}"/>
    <cellStyle name="Neutral 4 2" xfId="23508" xr:uid="{00000000-0005-0000-0000-00003D5B0000}"/>
    <cellStyle name="Neutral 4 2 2" xfId="23509" xr:uid="{00000000-0005-0000-0000-00003E5B0000}"/>
    <cellStyle name="Neutral 4 3" xfId="23510" xr:uid="{00000000-0005-0000-0000-00003F5B0000}"/>
    <cellStyle name="Neutral 4 4" xfId="23511" xr:uid="{00000000-0005-0000-0000-0000405B0000}"/>
    <cellStyle name="Neutral 5" xfId="23512" xr:uid="{00000000-0005-0000-0000-0000415B0000}"/>
    <cellStyle name="Neutral 5 2" xfId="23513" xr:uid="{00000000-0005-0000-0000-0000425B0000}"/>
    <cellStyle name="Neutral 5 2 2" xfId="23514" xr:uid="{00000000-0005-0000-0000-0000435B0000}"/>
    <cellStyle name="Neutral 5 3" xfId="23515" xr:uid="{00000000-0005-0000-0000-0000445B0000}"/>
    <cellStyle name="Neutral 5 4" xfId="23516" xr:uid="{00000000-0005-0000-0000-0000455B0000}"/>
    <cellStyle name="Neutral 6" xfId="23517" xr:uid="{00000000-0005-0000-0000-0000465B0000}"/>
    <cellStyle name="Neutral 6 2" xfId="23518" xr:uid="{00000000-0005-0000-0000-0000475B0000}"/>
    <cellStyle name="Neutral 6 2 2" xfId="23519" xr:uid="{00000000-0005-0000-0000-0000485B0000}"/>
    <cellStyle name="Neutral 6 3" xfId="23520" xr:uid="{00000000-0005-0000-0000-0000495B0000}"/>
    <cellStyle name="Neutral 6 4" xfId="23521" xr:uid="{00000000-0005-0000-0000-00004A5B0000}"/>
    <cellStyle name="Neutral 7" xfId="23522" xr:uid="{00000000-0005-0000-0000-00004B5B0000}"/>
    <cellStyle name="Neutral 7 10" xfId="23523" xr:uid="{00000000-0005-0000-0000-00004C5B0000}"/>
    <cellStyle name="Neutral 7 10 2" xfId="23524" xr:uid="{00000000-0005-0000-0000-00004D5B0000}"/>
    <cellStyle name="Neutral 7 11" xfId="23525" xr:uid="{00000000-0005-0000-0000-00004E5B0000}"/>
    <cellStyle name="Neutral 7 11 2" xfId="23526" xr:uid="{00000000-0005-0000-0000-00004F5B0000}"/>
    <cellStyle name="Neutral 7 12" xfId="23527" xr:uid="{00000000-0005-0000-0000-0000505B0000}"/>
    <cellStyle name="Neutral 7 13" xfId="23528" xr:uid="{00000000-0005-0000-0000-0000515B0000}"/>
    <cellStyle name="Neutral 7 2" xfId="23529" xr:uid="{00000000-0005-0000-0000-0000525B0000}"/>
    <cellStyle name="Neutral 7 2 2" xfId="23530" xr:uid="{00000000-0005-0000-0000-0000535B0000}"/>
    <cellStyle name="Neutral 7 3" xfId="23531" xr:uid="{00000000-0005-0000-0000-0000545B0000}"/>
    <cellStyle name="Neutral 7 3 2" xfId="23532" xr:uid="{00000000-0005-0000-0000-0000555B0000}"/>
    <cellStyle name="Neutral 7 4" xfId="23533" xr:uid="{00000000-0005-0000-0000-0000565B0000}"/>
    <cellStyle name="Neutral 7 4 2" xfId="23534" xr:uid="{00000000-0005-0000-0000-0000575B0000}"/>
    <cellStyle name="Neutral 7 5" xfId="23535" xr:uid="{00000000-0005-0000-0000-0000585B0000}"/>
    <cellStyle name="Neutral 7 5 2" xfId="23536" xr:uid="{00000000-0005-0000-0000-0000595B0000}"/>
    <cellStyle name="Neutral 7 6" xfId="23537" xr:uid="{00000000-0005-0000-0000-00005A5B0000}"/>
    <cellStyle name="Neutral 7 6 2" xfId="23538" xr:uid="{00000000-0005-0000-0000-00005B5B0000}"/>
    <cellStyle name="Neutral 7 7" xfId="23539" xr:uid="{00000000-0005-0000-0000-00005C5B0000}"/>
    <cellStyle name="Neutral 7 7 2" xfId="23540" xr:uid="{00000000-0005-0000-0000-00005D5B0000}"/>
    <cellStyle name="Neutral 7 8" xfId="23541" xr:uid="{00000000-0005-0000-0000-00005E5B0000}"/>
    <cellStyle name="Neutral 7 8 2" xfId="23542" xr:uid="{00000000-0005-0000-0000-00005F5B0000}"/>
    <cellStyle name="Neutral 7 9" xfId="23543" xr:uid="{00000000-0005-0000-0000-0000605B0000}"/>
    <cellStyle name="Neutral 7 9 2" xfId="23544" xr:uid="{00000000-0005-0000-0000-0000615B0000}"/>
    <cellStyle name="Neutral 8" xfId="23545" xr:uid="{00000000-0005-0000-0000-0000625B0000}"/>
    <cellStyle name="Neutral 8 2" xfId="23546" xr:uid="{00000000-0005-0000-0000-0000635B0000}"/>
    <cellStyle name="Neutral 8 3" xfId="23547" xr:uid="{00000000-0005-0000-0000-0000645B0000}"/>
    <cellStyle name="Neutral 9" xfId="23548" xr:uid="{00000000-0005-0000-0000-0000655B0000}"/>
    <cellStyle name="Neutral 9 2" xfId="23549" xr:uid="{00000000-0005-0000-0000-0000665B0000}"/>
    <cellStyle name="Neutral 9 3" xfId="23550" xr:uid="{00000000-0005-0000-0000-0000675B0000}"/>
    <cellStyle name="Normal" xfId="0" builtinId="0"/>
    <cellStyle name="Normal 10" xfId="64" xr:uid="{00000000-0005-0000-0000-0000695B0000}"/>
    <cellStyle name="Normal 10 10" xfId="23551" xr:uid="{00000000-0005-0000-0000-00006A5B0000}"/>
    <cellStyle name="Normal 10 10 2" xfId="23552" xr:uid="{00000000-0005-0000-0000-00006B5B0000}"/>
    <cellStyle name="Normal 10 11" xfId="23553" xr:uid="{00000000-0005-0000-0000-00006C5B0000}"/>
    <cellStyle name="Normal 10 11 2" xfId="23554" xr:uid="{00000000-0005-0000-0000-00006D5B0000}"/>
    <cellStyle name="Normal 10 12" xfId="23555" xr:uid="{00000000-0005-0000-0000-00006E5B0000}"/>
    <cellStyle name="Normal 10 12 2" xfId="23556" xr:uid="{00000000-0005-0000-0000-00006F5B0000}"/>
    <cellStyle name="Normal 10 13" xfId="23557" xr:uid="{00000000-0005-0000-0000-0000705B0000}"/>
    <cellStyle name="Normal 10 13 2" xfId="23558" xr:uid="{00000000-0005-0000-0000-0000715B0000}"/>
    <cellStyle name="Normal 10 14" xfId="23559" xr:uid="{00000000-0005-0000-0000-0000725B0000}"/>
    <cellStyle name="Normal 10 14 2" xfId="23560" xr:uid="{00000000-0005-0000-0000-0000735B0000}"/>
    <cellStyle name="Normal 10 15" xfId="23561" xr:uid="{00000000-0005-0000-0000-0000745B0000}"/>
    <cellStyle name="Normal 10 15 2" xfId="23562" xr:uid="{00000000-0005-0000-0000-0000755B0000}"/>
    <cellStyle name="Normal 10 16" xfId="23563" xr:uid="{00000000-0005-0000-0000-0000765B0000}"/>
    <cellStyle name="Normal 10 16 2" xfId="23564" xr:uid="{00000000-0005-0000-0000-0000775B0000}"/>
    <cellStyle name="Normal 10 17" xfId="23565" xr:uid="{00000000-0005-0000-0000-0000785B0000}"/>
    <cellStyle name="Normal 10 17 2" xfId="23566" xr:uid="{00000000-0005-0000-0000-0000795B0000}"/>
    <cellStyle name="Normal 10 18" xfId="23567" xr:uid="{00000000-0005-0000-0000-00007A5B0000}"/>
    <cellStyle name="Normal 10 18 2" xfId="23568" xr:uid="{00000000-0005-0000-0000-00007B5B0000}"/>
    <cellStyle name="Normal 10 19" xfId="23569" xr:uid="{00000000-0005-0000-0000-00007C5B0000}"/>
    <cellStyle name="Normal 10 19 2" xfId="23570" xr:uid="{00000000-0005-0000-0000-00007D5B0000}"/>
    <cellStyle name="Normal 10 2" xfId="23571" xr:uid="{00000000-0005-0000-0000-00007E5B0000}"/>
    <cellStyle name="Normal 10 2 2" xfId="23572" xr:uid="{00000000-0005-0000-0000-00007F5B0000}"/>
    <cellStyle name="Normal 10 2 3" xfId="23573" xr:uid="{00000000-0005-0000-0000-0000805B0000}"/>
    <cellStyle name="Normal 10 2 4" xfId="55628" xr:uid="{00000000-0005-0000-0000-0000815B0000}"/>
    <cellStyle name="Normal 10 20" xfId="23574" xr:uid="{00000000-0005-0000-0000-0000825B0000}"/>
    <cellStyle name="Normal 10 21" xfId="23575" xr:uid="{00000000-0005-0000-0000-0000835B0000}"/>
    <cellStyle name="Normal 10 22" xfId="23576" xr:uid="{00000000-0005-0000-0000-0000845B0000}"/>
    <cellStyle name="Normal 10 23" xfId="55611" xr:uid="{00000000-0005-0000-0000-0000855B0000}"/>
    <cellStyle name="Normal 10 24" xfId="55621" xr:uid="{00000000-0005-0000-0000-0000865B0000}"/>
    <cellStyle name="Normal 10 3" xfId="23577" xr:uid="{00000000-0005-0000-0000-0000875B0000}"/>
    <cellStyle name="Normal 10 3 2" xfId="23578" xr:uid="{00000000-0005-0000-0000-0000885B0000}"/>
    <cellStyle name="Normal 10 4" xfId="23579" xr:uid="{00000000-0005-0000-0000-0000895B0000}"/>
    <cellStyle name="Normal 10 4 2" xfId="23580" xr:uid="{00000000-0005-0000-0000-00008A5B0000}"/>
    <cellStyle name="Normal 10 5" xfId="23581" xr:uid="{00000000-0005-0000-0000-00008B5B0000}"/>
    <cellStyle name="Normal 10 5 2" xfId="23582" xr:uid="{00000000-0005-0000-0000-00008C5B0000}"/>
    <cellStyle name="Normal 10 6" xfId="23583" xr:uid="{00000000-0005-0000-0000-00008D5B0000}"/>
    <cellStyle name="Normal 10 6 2" xfId="23584" xr:uid="{00000000-0005-0000-0000-00008E5B0000}"/>
    <cellStyle name="Normal 10 7" xfId="23585" xr:uid="{00000000-0005-0000-0000-00008F5B0000}"/>
    <cellStyle name="Normal 10 7 2" xfId="23586" xr:uid="{00000000-0005-0000-0000-0000905B0000}"/>
    <cellStyle name="Normal 10 8" xfId="23587" xr:uid="{00000000-0005-0000-0000-0000915B0000}"/>
    <cellStyle name="Normal 10 8 2" xfId="23588" xr:uid="{00000000-0005-0000-0000-0000925B0000}"/>
    <cellStyle name="Normal 10 9" xfId="23589" xr:uid="{00000000-0005-0000-0000-0000935B0000}"/>
    <cellStyle name="Normal 10 9 2" xfId="23590" xr:uid="{00000000-0005-0000-0000-0000945B0000}"/>
    <cellStyle name="Normal 102 2" xfId="55613" xr:uid="{00000000-0005-0000-0000-0000955B0000}"/>
    <cellStyle name="Normal 105" xfId="55622" xr:uid="{00000000-0005-0000-0000-0000965B0000}"/>
    <cellStyle name="Normal 11" xfId="65" xr:uid="{00000000-0005-0000-0000-0000975B0000}"/>
    <cellStyle name="Normal 11 2" xfId="23591" xr:uid="{00000000-0005-0000-0000-0000985B0000}"/>
    <cellStyle name="Normal 11 2 2" xfId="23592" xr:uid="{00000000-0005-0000-0000-0000995B0000}"/>
    <cellStyle name="Normal 11 3" xfId="23593" xr:uid="{00000000-0005-0000-0000-00009A5B0000}"/>
    <cellStyle name="Normal 12" xfId="66" xr:uid="{00000000-0005-0000-0000-00009B5B0000}"/>
    <cellStyle name="Normal 12 2" xfId="23594" xr:uid="{00000000-0005-0000-0000-00009C5B0000}"/>
    <cellStyle name="Normal 12 2 2" xfId="23595" xr:uid="{00000000-0005-0000-0000-00009D5B0000}"/>
    <cellStyle name="Normal 12 3" xfId="23596" xr:uid="{00000000-0005-0000-0000-00009E5B0000}"/>
    <cellStyle name="Normal 13" xfId="67" xr:uid="{00000000-0005-0000-0000-00009F5B0000}"/>
    <cellStyle name="Normal 13 2" xfId="23597" xr:uid="{00000000-0005-0000-0000-0000A05B0000}"/>
    <cellStyle name="Normal 13 2 2" xfId="23598" xr:uid="{00000000-0005-0000-0000-0000A15B0000}"/>
    <cellStyle name="Normal 13 3" xfId="23599" xr:uid="{00000000-0005-0000-0000-0000A25B0000}"/>
    <cellStyle name="Normal 14" xfId="68" xr:uid="{00000000-0005-0000-0000-0000A35B0000}"/>
    <cellStyle name="Normal 14 2" xfId="23600" xr:uid="{00000000-0005-0000-0000-0000A45B0000}"/>
    <cellStyle name="Normal 14 2 2" xfId="23601" xr:uid="{00000000-0005-0000-0000-0000A55B0000}"/>
    <cellStyle name="Normal 14 3" xfId="23602" xr:uid="{00000000-0005-0000-0000-0000A65B0000}"/>
    <cellStyle name="Normal 14 3 2" xfId="23603" xr:uid="{00000000-0005-0000-0000-0000A75B0000}"/>
    <cellStyle name="Normal 14 4" xfId="23604" xr:uid="{00000000-0005-0000-0000-0000A85B0000}"/>
    <cellStyle name="Normal 14 4 2" xfId="23605" xr:uid="{00000000-0005-0000-0000-0000A95B0000}"/>
    <cellStyle name="Normal 14 5" xfId="23606" xr:uid="{00000000-0005-0000-0000-0000AA5B0000}"/>
    <cellStyle name="Normal 14 5 2" xfId="23607" xr:uid="{00000000-0005-0000-0000-0000AB5B0000}"/>
    <cellStyle name="Normal 14 6" xfId="23608" xr:uid="{00000000-0005-0000-0000-0000AC5B0000}"/>
    <cellStyle name="Normal 14 6 2" xfId="23609" xr:uid="{00000000-0005-0000-0000-0000AD5B0000}"/>
    <cellStyle name="Normal 14 7" xfId="23610" xr:uid="{00000000-0005-0000-0000-0000AE5B0000}"/>
    <cellStyle name="Normal 14 7 2" xfId="23611" xr:uid="{00000000-0005-0000-0000-0000AF5B0000}"/>
    <cellStyle name="Normal 14 8" xfId="23612" xr:uid="{00000000-0005-0000-0000-0000B05B0000}"/>
    <cellStyle name="Normal 15" xfId="69" xr:uid="{00000000-0005-0000-0000-0000B15B0000}"/>
    <cellStyle name="Normal 15 2" xfId="23613" xr:uid="{00000000-0005-0000-0000-0000B25B0000}"/>
    <cellStyle name="Normal 15 2 2" xfId="23614" xr:uid="{00000000-0005-0000-0000-0000B35B0000}"/>
    <cellStyle name="Normal 15 3" xfId="23615" xr:uid="{00000000-0005-0000-0000-0000B45B0000}"/>
    <cellStyle name="Normal 15 3 2" xfId="23616" xr:uid="{00000000-0005-0000-0000-0000B55B0000}"/>
    <cellStyle name="Normal 15 4" xfId="23617" xr:uid="{00000000-0005-0000-0000-0000B65B0000}"/>
    <cellStyle name="Normal 15 4 2" xfId="23618" xr:uid="{00000000-0005-0000-0000-0000B75B0000}"/>
    <cellStyle name="Normal 15 5" xfId="23619" xr:uid="{00000000-0005-0000-0000-0000B85B0000}"/>
    <cellStyle name="Normal 15 5 2" xfId="23620" xr:uid="{00000000-0005-0000-0000-0000B95B0000}"/>
    <cellStyle name="Normal 15 6" xfId="23621" xr:uid="{00000000-0005-0000-0000-0000BA5B0000}"/>
    <cellStyle name="Normal 15 6 2" xfId="23622" xr:uid="{00000000-0005-0000-0000-0000BB5B0000}"/>
    <cellStyle name="Normal 15 7" xfId="23623" xr:uid="{00000000-0005-0000-0000-0000BC5B0000}"/>
    <cellStyle name="Normal 15 7 2" xfId="23624" xr:uid="{00000000-0005-0000-0000-0000BD5B0000}"/>
    <cellStyle name="Normal 15 8" xfId="23625" xr:uid="{00000000-0005-0000-0000-0000BE5B0000}"/>
    <cellStyle name="Normal 16" xfId="70" xr:uid="{00000000-0005-0000-0000-0000BF5B0000}"/>
    <cellStyle name="Normal 16 2" xfId="23626" xr:uid="{00000000-0005-0000-0000-0000C05B0000}"/>
    <cellStyle name="Normal 16 2 2" xfId="23627" xr:uid="{00000000-0005-0000-0000-0000C15B0000}"/>
    <cellStyle name="Normal 16 3" xfId="23628" xr:uid="{00000000-0005-0000-0000-0000C25B0000}"/>
    <cellStyle name="Normal 17" xfId="71" xr:uid="{00000000-0005-0000-0000-0000C35B0000}"/>
    <cellStyle name="Normal 17 2" xfId="23629" xr:uid="{00000000-0005-0000-0000-0000C45B0000}"/>
    <cellStyle name="Normal 17 2 2" xfId="23630" xr:uid="{00000000-0005-0000-0000-0000C55B0000}"/>
    <cellStyle name="Normal 17 3" xfId="23631" xr:uid="{00000000-0005-0000-0000-0000C65B0000}"/>
    <cellStyle name="Normal 17 3 2" xfId="23632" xr:uid="{00000000-0005-0000-0000-0000C75B0000}"/>
    <cellStyle name="Normal 17 4" xfId="23633" xr:uid="{00000000-0005-0000-0000-0000C85B0000}"/>
    <cellStyle name="Normal 17 4 2" xfId="23634" xr:uid="{00000000-0005-0000-0000-0000C95B0000}"/>
    <cellStyle name="Normal 17 4 2 2" xfId="23635" xr:uid="{00000000-0005-0000-0000-0000CA5B0000}"/>
    <cellStyle name="Normal 17 4 3" xfId="23636" xr:uid="{00000000-0005-0000-0000-0000CB5B0000}"/>
    <cellStyle name="Normal 17 5" xfId="23637" xr:uid="{00000000-0005-0000-0000-0000CC5B0000}"/>
    <cellStyle name="Normal 17 5 2" xfId="23638" xr:uid="{00000000-0005-0000-0000-0000CD5B0000}"/>
    <cellStyle name="Normal 17 5 2 2" xfId="23639" xr:uid="{00000000-0005-0000-0000-0000CE5B0000}"/>
    <cellStyle name="Normal 17 5 3" xfId="23640" xr:uid="{00000000-0005-0000-0000-0000CF5B0000}"/>
    <cellStyle name="Normal 17 6" xfId="23641" xr:uid="{00000000-0005-0000-0000-0000D05B0000}"/>
    <cellStyle name="Normal 17 6 2" xfId="23642" xr:uid="{00000000-0005-0000-0000-0000D15B0000}"/>
    <cellStyle name="Normal 17 6 2 2" xfId="23643" xr:uid="{00000000-0005-0000-0000-0000D25B0000}"/>
    <cellStyle name="Normal 17 6 3" xfId="23644" xr:uid="{00000000-0005-0000-0000-0000D35B0000}"/>
    <cellStyle name="Normal 17 7" xfId="23645" xr:uid="{00000000-0005-0000-0000-0000D45B0000}"/>
    <cellStyle name="Normal 17 7 2" xfId="23646" xr:uid="{00000000-0005-0000-0000-0000D55B0000}"/>
    <cellStyle name="Normal 17 8" xfId="23647" xr:uid="{00000000-0005-0000-0000-0000D65B0000}"/>
    <cellStyle name="Normal 18" xfId="72" xr:uid="{00000000-0005-0000-0000-0000D75B0000}"/>
    <cellStyle name="Normal 18 2" xfId="23648" xr:uid="{00000000-0005-0000-0000-0000D85B0000}"/>
    <cellStyle name="Normal 18 2 2" xfId="23649" xr:uid="{00000000-0005-0000-0000-0000D95B0000}"/>
    <cellStyle name="Normal 18 3" xfId="23650" xr:uid="{00000000-0005-0000-0000-0000DA5B0000}"/>
    <cellStyle name="Normal 19" xfId="73" xr:uid="{00000000-0005-0000-0000-0000DB5B0000}"/>
    <cellStyle name="Normal 19 2" xfId="23651" xr:uid="{00000000-0005-0000-0000-0000DC5B0000}"/>
    <cellStyle name="Normal 19 2 2" xfId="23652" xr:uid="{00000000-0005-0000-0000-0000DD5B0000}"/>
    <cellStyle name="Normal 19 3" xfId="23653" xr:uid="{00000000-0005-0000-0000-0000DE5B0000}"/>
    <cellStyle name="Normal 2" xfId="3" xr:uid="{00000000-0005-0000-0000-0000DF5B0000}"/>
    <cellStyle name="Normal 2 10" xfId="75" xr:uid="{00000000-0005-0000-0000-0000E05B0000}"/>
    <cellStyle name="Normal 2 10 2" xfId="23654" xr:uid="{00000000-0005-0000-0000-0000E15B0000}"/>
    <cellStyle name="Normal 2 10 3" xfId="23655" xr:uid="{00000000-0005-0000-0000-0000E25B0000}"/>
    <cellStyle name="Normal 2 10 4" xfId="23656" xr:uid="{00000000-0005-0000-0000-0000E35B0000}"/>
    <cellStyle name="Normal 2 11" xfId="76" xr:uid="{00000000-0005-0000-0000-0000E45B0000}"/>
    <cellStyle name="Normal 2 11 2" xfId="23657" xr:uid="{00000000-0005-0000-0000-0000E55B0000}"/>
    <cellStyle name="Normal 2 11 3" xfId="23658" xr:uid="{00000000-0005-0000-0000-0000E65B0000}"/>
    <cellStyle name="Normal 2 11 4" xfId="23659" xr:uid="{00000000-0005-0000-0000-0000E75B0000}"/>
    <cellStyle name="Normal 2 12" xfId="77" xr:uid="{00000000-0005-0000-0000-0000E85B0000}"/>
    <cellStyle name="Normal 2 12 2" xfId="23660" xr:uid="{00000000-0005-0000-0000-0000E95B0000}"/>
    <cellStyle name="Normal 2 12 3" xfId="23661" xr:uid="{00000000-0005-0000-0000-0000EA5B0000}"/>
    <cellStyle name="Normal 2 12 4" xfId="23662" xr:uid="{00000000-0005-0000-0000-0000EB5B0000}"/>
    <cellStyle name="Normal 2 13" xfId="78" xr:uid="{00000000-0005-0000-0000-0000EC5B0000}"/>
    <cellStyle name="Normal 2 13 2" xfId="23663" xr:uid="{00000000-0005-0000-0000-0000ED5B0000}"/>
    <cellStyle name="Normal 2 13 3" xfId="23664" xr:uid="{00000000-0005-0000-0000-0000EE5B0000}"/>
    <cellStyle name="Normal 2 13 4" xfId="23665" xr:uid="{00000000-0005-0000-0000-0000EF5B0000}"/>
    <cellStyle name="Normal 2 14" xfId="79" xr:uid="{00000000-0005-0000-0000-0000F05B0000}"/>
    <cellStyle name="Normal 2 14 2" xfId="23666" xr:uid="{00000000-0005-0000-0000-0000F15B0000}"/>
    <cellStyle name="Normal 2 14 3" xfId="23667" xr:uid="{00000000-0005-0000-0000-0000F25B0000}"/>
    <cellStyle name="Normal 2 14 4" xfId="23668" xr:uid="{00000000-0005-0000-0000-0000F35B0000}"/>
    <cellStyle name="Normal 2 15" xfId="80" xr:uid="{00000000-0005-0000-0000-0000F45B0000}"/>
    <cellStyle name="Normal 2 15 2" xfId="23669" xr:uid="{00000000-0005-0000-0000-0000F55B0000}"/>
    <cellStyle name="Normal 2 15 3" xfId="23670" xr:uid="{00000000-0005-0000-0000-0000F65B0000}"/>
    <cellStyle name="Normal 2 15 4" xfId="23671" xr:uid="{00000000-0005-0000-0000-0000F75B0000}"/>
    <cellStyle name="Normal 2 16" xfId="81" xr:uid="{00000000-0005-0000-0000-0000F85B0000}"/>
    <cellStyle name="Normal 2 16 2" xfId="23672" xr:uid="{00000000-0005-0000-0000-0000F95B0000}"/>
    <cellStyle name="Normal 2 16 3" xfId="23673" xr:uid="{00000000-0005-0000-0000-0000FA5B0000}"/>
    <cellStyle name="Normal 2 16 4" xfId="23674" xr:uid="{00000000-0005-0000-0000-0000FB5B0000}"/>
    <cellStyle name="Normal 2 17" xfId="82" xr:uid="{00000000-0005-0000-0000-0000FC5B0000}"/>
    <cellStyle name="Normal 2 17 2" xfId="23675" xr:uid="{00000000-0005-0000-0000-0000FD5B0000}"/>
    <cellStyle name="Normal 2 17 3" xfId="23676" xr:uid="{00000000-0005-0000-0000-0000FE5B0000}"/>
    <cellStyle name="Normal 2 17 4" xfId="23677" xr:uid="{00000000-0005-0000-0000-0000FF5B0000}"/>
    <cellStyle name="Normal 2 18" xfId="83" xr:uid="{00000000-0005-0000-0000-0000005C0000}"/>
    <cellStyle name="Normal 2 18 2" xfId="23678" xr:uid="{00000000-0005-0000-0000-0000015C0000}"/>
    <cellStyle name="Normal 2 18 3" xfId="23679" xr:uid="{00000000-0005-0000-0000-0000025C0000}"/>
    <cellStyle name="Normal 2 18 4" xfId="23680" xr:uid="{00000000-0005-0000-0000-0000035C0000}"/>
    <cellStyle name="Normal 2 19" xfId="84" xr:uid="{00000000-0005-0000-0000-0000045C0000}"/>
    <cellStyle name="Normal 2 19 2" xfId="23681" xr:uid="{00000000-0005-0000-0000-0000055C0000}"/>
    <cellStyle name="Normal 2 2" xfId="21" xr:uid="{00000000-0005-0000-0000-0000065C0000}"/>
    <cellStyle name="Normal 2 2 2" xfId="22" xr:uid="{00000000-0005-0000-0000-0000075C0000}"/>
    <cellStyle name="Normal 2 2 2 2" xfId="85" xr:uid="{00000000-0005-0000-0000-0000085C0000}"/>
    <cellStyle name="Normal 2 2 2 3" xfId="23682" xr:uid="{00000000-0005-0000-0000-0000095C0000}"/>
    <cellStyle name="Normal 2 2 2 4" xfId="23683" xr:uid="{00000000-0005-0000-0000-00000A5C0000}"/>
    <cellStyle name="Normal 2 2 3" xfId="86" xr:uid="{00000000-0005-0000-0000-00000B5C0000}"/>
    <cellStyle name="Normal 2 2 3 2" xfId="23684" xr:uid="{00000000-0005-0000-0000-00000C5C0000}"/>
    <cellStyle name="Normal 2 2 4" xfId="87" xr:uid="{00000000-0005-0000-0000-00000D5C0000}"/>
    <cellStyle name="Normal 2 2 5" xfId="88" xr:uid="{00000000-0005-0000-0000-00000E5C0000}"/>
    <cellStyle name="Normal 2 2 6" xfId="23685" xr:uid="{00000000-0005-0000-0000-00000F5C0000}"/>
    <cellStyle name="Normal 2 2 7" xfId="55610" xr:uid="{00000000-0005-0000-0000-0000105C0000}"/>
    <cellStyle name="Normal 2 2 8" xfId="55619" xr:uid="{00000000-0005-0000-0000-0000115C0000}"/>
    <cellStyle name="Normal 2 20" xfId="89" xr:uid="{00000000-0005-0000-0000-0000125C0000}"/>
    <cellStyle name="Normal 2 20 2" xfId="23686" xr:uid="{00000000-0005-0000-0000-0000135C0000}"/>
    <cellStyle name="Normal 2 21" xfId="90" xr:uid="{00000000-0005-0000-0000-0000145C0000}"/>
    <cellStyle name="Normal 2 21 2" xfId="23687" xr:uid="{00000000-0005-0000-0000-0000155C0000}"/>
    <cellStyle name="Normal 2 22" xfId="91" xr:uid="{00000000-0005-0000-0000-0000165C0000}"/>
    <cellStyle name="Normal 2 22 2" xfId="23688" xr:uid="{00000000-0005-0000-0000-0000175C0000}"/>
    <cellStyle name="Normal 2 23" xfId="92" xr:uid="{00000000-0005-0000-0000-0000185C0000}"/>
    <cellStyle name="Normal 2 23 2" xfId="23689" xr:uid="{00000000-0005-0000-0000-0000195C0000}"/>
    <cellStyle name="Normal 2 24" xfId="93" xr:uid="{00000000-0005-0000-0000-00001A5C0000}"/>
    <cellStyle name="Normal 2 24 2" xfId="23690" xr:uid="{00000000-0005-0000-0000-00001B5C0000}"/>
    <cellStyle name="Normal 2 25" xfId="94" xr:uid="{00000000-0005-0000-0000-00001C5C0000}"/>
    <cellStyle name="Normal 2 25 2" xfId="23691" xr:uid="{00000000-0005-0000-0000-00001D5C0000}"/>
    <cellStyle name="Normal 2 26" xfId="95" xr:uid="{00000000-0005-0000-0000-00001E5C0000}"/>
    <cellStyle name="Normal 2 26 2" xfId="23692" xr:uid="{00000000-0005-0000-0000-00001F5C0000}"/>
    <cellStyle name="Normal 2 27" xfId="96" xr:uid="{00000000-0005-0000-0000-0000205C0000}"/>
    <cellStyle name="Normal 2 27 2" xfId="23693" xr:uid="{00000000-0005-0000-0000-0000215C0000}"/>
    <cellStyle name="Normal 2 28" xfId="97" xr:uid="{00000000-0005-0000-0000-0000225C0000}"/>
    <cellStyle name="Normal 2 28 2" xfId="23694" xr:uid="{00000000-0005-0000-0000-0000235C0000}"/>
    <cellStyle name="Normal 2 29" xfId="98" xr:uid="{00000000-0005-0000-0000-0000245C0000}"/>
    <cellStyle name="Normal 2 29 2" xfId="23695" xr:uid="{00000000-0005-0000-0000-0000255C0000}"/>
    <cellStyle name="Normal 2 3" xfId="23" xr:uid="{00000000-0005-0000-0000-0000265C0000}"/>
    <cellStyle name="Normal 2 3 2" xfId="99" xr:uid="{00000000-0005-0000-0000-0000275C0000}"/>
    <cellStyle name="Normal 2 3 2 2" xfId="23696" xr:uid="{00000000-0005-0000-0000-0000285C0000}"/>
    <cellStyle name="Normal 2 3 3" xfId="100" xr:uid="{00000000-0005-0000-0000-0000295C0000}"/>
    <cellStyle name="Normal 2 3 3 2" xfId="55579" xr:uid="{00000000-0005-0000-0000-00002A5C0000}"/>
    <cellStyle name="Normal 2 3 4" xfId="101" xr:uid="{00000000-0005-0000-0000-00002B5C0000}"/>
    <cellStyle name="Normal 2 3 5" xfId="102" xr:uid="{00000000-0005-0000-0000-00002C5C0000}"/>
    <cellStyle name="Normal 2 3 6" xfId="103" xr:uid="{00000000-0005-0000-0000-00002D5C0000}"/>
    <cellStyle name="Normal 2 3 7" xfId="104" xr:uid="{00000000-0005-0000-0000-00002E5C0000}"/>
    <cellStyle name="Normal 2 3 8" xfId="105" xr:uid="{00000000-0005-0000-0000-00002F5C0000}"/>
    <cellStyle name="Normal 2 30" xfId="106" xr:uid="{00000000-0005-0000-0000-0000305C0000}"/>
    <cellStyle name="Normal 2 30 2" xfId="55572" xr:uid="{00000000-0005-0000-0000-0000315C0000}"/>
    <cellStyle name="Normal 2 31" xfId="107" xr:uid="{00000000-0005-0000-0000-0000325C0000}"/>
    <cellStyle name="Normal 2 31 10" xfId="23697" xr:uid="{00000000-0005-0000-0000-0000335C0000}"/>
    <cellStyle name="Normal 2 31 11" xfId="23698" xr:uid="{00000000-0005-0000-0000-0000345C0000}"/>
    <cellStyle name="Normal 2 31 12" xfId="23699" xr:uid="{00000000-0005-0000-0000-0000355C0000}"/>
    <cellStyle name="Normal 2 31 13" xfId="23700" xr:uid="{00000000-0005-0000-0000-0000365C0000}"/>
    <cellStyle name="Normal 2 31 14" xfId="23701" xr:uid="{00000000-0005-0000-0000-0000375C0000}"/>
    <cellStyle name="Normal 2 31 2" xfId="23702" xr:uid="{00000000-0005-0000-0000-0000385C0000}"/>
    <cellStyle name="Normal 2 31 2 2" xfId="23703" xr:uid="{00000000-0005-0000-0000-0000395C0000}"/>
    <cellStyle name="Normal 2 31 2 3" xfId="23704" xr:uid="{00000000-0005-0000-0000-00003A5C0000}"/>
    <cellStyle name="Normal 2 31 2 4" xfId="23705" xr:uid="{00000000-0005-0000-0000-00003B5C0000}"/>
    <cellStyle name="Normal 2 31 2_Circuits" xfId="23706" xr:uid="{00000000-0005-0000-0000-00003C5C0000}"/>
    <cellStyle name="Normal 2 31 3" xfId="23707" xr:uid="{00000000-0005-0000-0000-00003D5C0000}"/>
    <cellStyle name="Normal 2 31 4" xfId="23708" xr:uid="{00000000-0005-0000-0000-00003E5C0000}"/>
    <cellStyle name="Normal 2 31 5" xfId="23709" xr:uid="{00000000-0005-0000-0000-00003F5C0000}"/>
    <cellStyle name="Normal 2 31 6" xfId="23710" xr:uid="{00000000-0005-0000-0000-0000405C0000}"/>
    <cellStyle name="Normal 2 31 7" xfId="23711" xr:uid="{00000000-0005-0000-0000-0000415C0000}"/>
    <cellStyle name="Normal 2 31 8" xfId="23712" xr:uid="{00000000-0005-0000-0000-0000425C0000}"/>
    <cellStyle name="Normal 2 31 9" xfId="23713" xr:uid="{00000000-0005-0000-0000-0000435C0000}"/>
    <cellStyle name="Normal 2 31 9 2" xfId="23714" xr:uid="{00000000-0005-0000-0000-0000445C0000}"/>
    <cellStyle name="Normal 2 31 9 3" xfId="23715" xr:uid="{00000000-0005-0000-0000-0000455C0000}"/>
    <cellStyle name="Normal 2 31 9 4" xfId="23716" xr:uid="{00000000-0005-0000-0000-0000465C0000}"/>
    <cellStyle name="Normal 2 31_Circuits" xfId="23717" xr:uid="{00000000-0005-0000-0000-0000475C0000}"/>
    <cellStyle name="Normal 2 32" xfId="108" xr:uid="{00000000-0005-0000-0000-0000485C0000}"/>
    <cellStyle name="Normal 2 32 2" xfId="23718" xr:uid="{00000000-0005-0000-0000-0000495C0000}"/>
    <cellStyle name="Normal 2 33" xfId="109" xr:uid="{00000000-0005-0000-0000-00004A5C0000}"/>
    <cellStyle name="Normal 2 34" xfId="74" xr:uid="{00000000-0005-0000-0000-00004B5C0000}"/>
    <cellStyle name="Normal 2 35" xfId="20" xr:uid="{00000000-0005-0000-0000-00004C5C0000}"/>
    <cellStyle name="Normal 2 36" xfId="55634" xr:uid="{8D25D0DF-0E28-4E67-81FA-1F030017A403}"/>
    <cellStyle name="Normal 2 37" xfId="55641" xr:uid="{CD28A05A-4962-4084-8BEC-BA8AC7161366}"/>
    <cellStyle name="Normal 2 38" xfId="55645" xr:uid="{B524CF4B-81EC-48C2-B6E1-35A5F118B9EA}"/>
    <cellStyle name="Normal 2 4" xfId="24" xr:uid="{00000000-0005-0000-0000-00004D5C0000}"/>
    <cellStyle name="Normal 2 4 2" xfId="110" xr:uid="{00000000-0005-0000-0000-00004E5C0000}"/>
    <cellStyle name="Normal 2 4 2 2" xfId="55580" xr:uid="{00000000-0005-0000-0000-00004F5C0000}"/>
    <cellStyle name="Normal 2 4 3" xfId="111" xr:uid="{00000000-0005-0000-0000-0000505C0000}"/>
    <cellStyle name="Normal 2 4 3 2" xfId="55581" xr:uid="{00000000-0005-0000-0000-0000515C0000}"/>
    <cellStyle name="Normal 2 4 4" xfId="112" xr:uid="{00000000-0005-0000-0000-0000525C0000}"/>
    <cellStyle name="Normal 2 4 5" xfId="113" xr:uid="{00000000-0005-0000-0000-0000535C0000}"/>
    <cellStyle name="Normal 2 5" xfId="25" xr:uid="{00000000-0005-0000-0000-0000545C0000}"/>
    <cellStyle name="Normal 2 5 2" xfId="114" xr:uid="{00000000-0005-0000-0000-0000555C0000}"/>
    <cellStyle name="Normal 2 5 2 2" xfId="55582" xr:uid="{00000000-0005-0000-0000-0000565C0000}"/>
    <cellStyle name="Normal 2 5 3" xfId="115" xr:uid="{00000000-0005-0000-0000-0000575C0000}"/>
    <cellStyle name="Normal 2 5 3 2" xfId="55583" xr:uid="{00000000-0005-0000-0000-0000585C0000}"/>
    <cellStyle name="Normal 2 5 4" xfId="116" xr:uid="{00000000-0005-0000-0000-0000595C0000}"/>
    <cellStyle name="Normal 2 5 5" xfId="117" xr:uid="{00000000-0005-0000-0000-00005A5C0000}"/>
    <cellStyle name="Normal 2 6" xfId="26" xr:uid="{00000000-0005-0000-0000-00005B5C0000}"/>
    <cellStyle name="Normal 2 6 2" xfId="118" xr:uid="{00000000-0005-0000-0000-00005C5C0000}"/>
    <cellStyle name="Normal 2 6 2 2" xfId="55584" xr:uid="{00000000-0005-0000-0000-00005D5C0000}"/>
    <cellStyle name="Normal 2 6 3" xfId="119" xr:uid="{00000000-0005-0000-0000-00005E5C0000}"/>
    <cellStyle name="Normal 2 6 3 2" xfId="55585" xr:uid="{00000000-0005-0000-0000-00005F5C0000}"/>
    <cellStyle name="Normal 2 6 4" xfId="120" xr:uid="{00000000-0005-0000-0000-0000605C0000}"/>
    <cellStyle name="Normal 2 6 5" xfId="121" xr:uid="{00000000-0005-0000-0000-0000615C0000}"/>
    <cellStyle name="Normal 2 7" xfId="27" xr:uid="{00000000-0005-0000-0000-0000625C0000}"/>
    <cellStyle name="Normal 2 7 10" xfId="23719" xr:uid="{00000000-0005-0000-0000-0000635C0000}"/>
    <cellStyle name="Normal 2 7 10 2" xfId="23720" xr:uid="{00000000-0005-0000-0000-0000645C0000}"/>
    <cellStyle name="Normal 2 7 11" xfId="23721" xr:uid="{00000000-0005-0000-0000-0000655C0000}"/>
    <cellStyle name="Normal 2 7 11 2" xfId="23722" xr:uid="{00000000-0005-0000-0000-0000665C0000}"/>
    <cellStyle name="Normal 2 7 12" xfId="23723" xr:uid="{00000000-0005-0000-0000-0000675C0000}"/>
    <cellStyle name="Normal 2 7 13" xfId="23724" xr:uid="{00000000-0005-0000-0000-0000685C0000}"/>
    <cellStyle name="Normal 2 7 14" xfId="23725" xr:uid="{00000000-0005-0000-0000-0000695C0000}"/>
    <cellStyle name="Normal 2 7 15" xfId="23726" xr:uid="{00000000-0005-0000-0000-00006A5C0000}"/>
    <cellStyle name="Normal 2 7 2" xfId="122" xr:uid="{00000000-0005-0000-0000-00006B5C0000}"/>
    <cellStyle name="Normal 2 7 2 2" xfId="23727" xr:uid="{00000000-0005-0000-0000-00006C5C0000}"/>
    <cellStyle name="Normal 2 7 2 3" xfId="23728" xr:uid="{00000000-0005-0000-0000-00006D5C0000}"/>
    <cellStyle name="Normal 2 7 3" xfId="23729" xr:uid="{00000000-0005-0000-0000-00006E5C0000}"/>
    <cellStyle name="Normal 2 7 3 2" xfId="23730" xr:uid="{00000000-0005-0000-0000-00006F5C0000}"/>
    <cellStyle name="Normal 2 7 4" xfId="23731" xr:uid="{00000000-0005-0000-0000-0000705C0000}"/>
    <cellStyle name="Normal 2 7 4 2" xfId="23732" xr:uid="{00000000-0005-0000-0000-0000715C0000}"/>
    <cellStyle name="Normal 2 7 5" xfId="23733" xr:uid="{00000000-0005-0000-0000-0000725C0000}"/>
    <cellStyle name="Normal 2 7 5 2" xfId="23734" xr:uid="{00000000-0005-0000-0000-0000735C0000}"/>
    <cellStyle name="Normal 2 7 6" xfId="23735" xr:uid="{00000000-0005-0000-0000-0000745C0000}"/>
    <cellStyle name="Normal 2 7 6 2" xfId="23736" xr:uid="{00000000-0005-0000-0000-0000755C0000}"/>
    <cellStyle name="Normal 2 7 7" xfId="23737" xr:uid="{00000000-0005-0000-0000-0000765C0000}"/>
    <cellStyle name="Normal 2 7 7 2" xfId="23738" xr:uid="{00000000-0005-0000-0000-0000775C0000}"/>
    <cellStyle name="Normal 2 7 8" xfId="23739" xr:uid="{00000000-0005-0000-0000-0000785C0000}"/>
    <cellStyle name="Normal 2 7 8 2" xfId="23740" xr:uid="{00000000-0005-0000-0000-0000795C0000}"/>
    <cellStyle name="Normal 2 7 9" xfId="23741" xr:uid="{00000000-0005-0000-0000-00007A5C0000}"/>
    <cellStyle name="Normal 2 7 9 2" xfId="23742" xr:uid="{00000000-0005-0000-0000-00007B5C0000}"/>
    <cellStyle name="Normal 2 7_LocalAssetCharging" xfId="23743" xr:uid="{00000000-0005-0000-0000-00007C5C0000}"/>
    <cellStyle name="Normal 2 8" xfId="123" xr:uid="{00000000-0005-0000-0000-00007D5C0000}"/>
    <cellStyle name="Normal 2 8 2" xfId="23744" xr:uid="{00000000-0005-0000-0000-00007E5C0000}"/>
    <cellStyle name="Normal 2 8 3" xfId="23745" xr:uid="{00000000-0005-0000-0000-00007F5C0000}"/>
    <cellStyle name="Normal 2 8 4" xfId="23746" xr:uid="{00000000-0005-0000-0000-0000805C0000}"/>
    <cellStyle name="Normal 2 9" xfId="124" xr:uid="{00000000-0005-0000-0000-0000815C0000}"/>
    <cellStyle name="Normal 2 9 2" xfId="23747" xr:uid="{00000000-0005-0000-0000-0000825C0000}"/>
    <cellStyle name="Normal 2 9 3" xfId="23748" xr:uid="{00000000-0005-0000-0000-0000835C0000}"/>
    <cellStyle name="Normal 2 9 4" xfId="23749" xr:uid="{00000000-0005-0000-0000-0000845C0000}"/>
    <cellStyle name="Normal 2_Circuits" xfId="23750" xr:uid="{00000000-0005-0000-0000-0000855C0000}"/>
    <cellStyle name="Normal 20" xfId="125" xr:uid="{00000000-0005-0000-0000-0000865C0000}"/>
    <cellStyle name="Normal 20 10" xfId="23751" xr:uid="{00000000-0005-0000-0000-0000875C0000}"/>
    <cellStyle name="Normal 20 10 2" xfId="23752" xr:uid="{00000000-0005-0000-0000-0000885C0000}"/>
    <cellStyle name="Normal 20 11" xfId="23753" xr:uid="{00000000-0005-0000-0000-0000895C0000}"/>
    <cellStyle name="Normal 20 11 2" xfId="23754" xr:uid="{00000000-0005-0000-0000-00008A5C0000}"/>
    <cellStyle name="Normal 20 12" xfId="23755" xr:uid="{00000000-0005-0000-0000-00008B5C0000}"/>
    <cellStyle name="Normal 20 13" xfId="23756" xr:uid="{00000000-0005-0000-0000-00008C5C0000}"/>
    <cellStyle name="Normal 20 14" xfId="23757" xr:uid="{00000000-0005-0000-0000-00008D5C0000}"/>
    <cellStyle name="Normal 20 2" xfId="23758" xr:uid="{00000000-0005-0000-0000-00008E5C0000}"/>
    <cellStyle name="Normal 20 2 2" xfId="23759" xr:uid="{00000000-0005-0000-0000-00008F5C0000}"/>
    <cellStyle name="Normal 20 3" xfId="23760" xr:uid="{00000000-0005-0000-0000-0000905C0000}"/>
    <cellStyle name="Normal 20 3 2" xfId="23761" xr:uid="{00000000-0005-0000-0000-0000915C0000}"/>
    <cellStyle name="Normal 20 4" xfId="23762" xr:uid="{00000000-0005-0000-0000-0000925C0000}"/>
    <cellStyle name="Normal 20 4 2" xfId="23763" xr:uid="{00000000-0005-0000-0000-0000935C0000}"/>
    <cellStyle name="Normal 20 5" xfId="23764" xr:uid="{00000000-0005-0000-0000-0000945C0000}"/>
    <cellStyle name="Normal 20 5 2" xfId="23765" xr:uid="{00000000-0005-0000-0000-0000955C0000}"/>
    <cellStyle name="Normal 20 6" xfId="23766" xr:uid="{00000000-0005-0000-0000-0000965C0000}"/>
    <cellStyle name="Normal 20 6 2" xfId="23767" xr:uid="{00000000-0005-0000-0000-0000975C0000}"/>
    <cellStyle name="Normal 20 7" xfId="23768" xr:uid="{00000000-0005-0000-0000-0000985C0000}"/>
    <cellStyle name="Normal 20 7 2" xfId="23769" xr:uid="{00000000-0005-0000-0000-0000995C0000}"/>
    <cellStyle name="Normal 20 8" xfId="23770" xr:uid="{00000000-0005-0000-0000-00009A5C0000}"/>
    <cellStyle name="Normal 20 8 2" xfId="23771" xr:uid="{00000000-0005-0000-0000-00009B5C0000}"/>
    <cellStyle name="Normal 20 9" xfId="23772" xr:uid="{00000000-0005-0000-0000-00009C5C0000}"/>
    <cellStyle name="Normal 20 9 2" xfId="23773" xr:uid="{00000000-0005-0000-0000-00009D5C0000}"/>
    <cellStyle name="Normal 20_LocalAssetCharging" xfId="23774" xr:uid="{00000000-0005-0000-0000-00009E5C0000}"/>
    <cellStyle name="Normal 21" xfId="126" xr:uid="{00000000-0005-0000-0000-00009F5C0000}"/>
    <cellStyle name="Normal 21 2" xfId="23775" xr:uid="{00000000-0005-0000-0000-0000A05C0000}"/>
    <cellStyle name="Normal 21 3" xfId="23776" xr:uid="{00000000-0005-0000-0000-0000A15C0000}"/>
    <cellStyle name="Normal 21 4" xfId="23777" xr:uid="{00000000-0005-0000-0000-0000A25C0000}"/>
    <cellStyle name="Normal 21_LocalAssetCharging" xfId="23778" xr:uid="{00000000-0005-0000-0000-0000A35C0000}"/>
    <cellStyle name="Normal 22" xfId="127" xr:uid="{00000000-0005-0000-0000-0000A45C0000}"/>
    <cellStyle name="Normal 22 2" xfId="23779" xr:uid="{00000000-0005-0000-0000-0000A55C0000}"/>
    <cellStyle name="Normal 23" xfId="128" xr:uid="{00000000-0005-0000-0000-0000A65C0000}"/>
    <cellStyle name="Normal 23 10" xfId="23780" xr:uid="{00000000-0005-0000-0000-0000A75C0000}"/>
    <cellStyle name="Normal 23 10 2" xfId="23781" xr:uid="{00000000-0005-0000-0000-0000A85C0000}"/>
    <cellStyle name="Normal 23 11" xfId="23782" xr:uid="{00000000-0005-0000-0000-0000A95C0000}"/>
    <cellStyle name="Normal 23 2" xfId="23783" xr:uid="{00000000-0005-0000-0000-0000AA5C0000}"/>
    <cellStyle name="Normal 23 2 2" xfId="23784" xr:uid="{00000000-0005-0000-0000-0000AB5C0000}"/>
    <cellStyle name="Normal 23 3" xfId="23785" xr:uid="{00000000-0005-0000-0000-0000AC5C0000}"/>
    <cellStyle name="Normal 23 3 2" xfId="23786" xr:uid="{00000000-0005-0000-0000-0000AD5C0000}"/>
    <cellStyle name="Normal 23 4" xfId="23787" xr:uid="{00000000-0005-0000-0000-0000AE5C0000}"/>
    <cellStyle name="Normal 23 4 2" xfId="23788" xr:uid="{00000000-0005-0000-0000-0000AF5C0000}"/>
    <cellStyle name="Normal 23 5" xfId="23789" xr:uid="{00000000-0005-0000-0000-0000B05C0000}"/>
    <cellStyle name="Normal 23 5 2" xfId="23790" xr:uid="{00000000-0005-0000-0000-0000B15C0000}"/>
    <cellStyle name="Normal 23 6" xfId="23791" xr:uid="{00000000-0005-0000-0000-0000B25C0000}"/>
    <cellStyle name="Normal 23 6 2" xfId="23792" xr:uid="{00000000-0005-0000-0000-0000B35C0000}"/>
    <cellStyle name="Normal 23 7" xfId="23793" xr:uid="{00000000-0005-0000-0000-0000B45C0000}"/>
    <cellStyle name="Normal 23 7 2" xfId="23794" xr:uid="{00000000-0005-0000-0000-0000B55C0000}"/>
    <cellStyle name="Normal 23 8" xfId="23795" xr:uid="{00000000-0005-0000-0000-0000B65C0000}"/>
    <cellStyle name="Normal 23 8 2" xfId="23796" xr:uid="{00000000-0005-0000-0000-0000B75C0000}"/>
    <cellStyle name="Normal 23 9" xfId="23797" xr:uid="{00000000-0005-0000-0000-0000B85C0000}"/>
    <cellStyle name="Normal 23 9 2" xfId="23798" xr:uid="{00000000-0005-0000-0000-0000B95C0000}"/>
    <cellStyle name="Normal 24" xfId="129" xr:uid="{00000000-0005-0000-0000-0000BA5C0000}"/>
    <cellStyle name="Normal 24 10" xfId="23799" xr:uid="{00000000-0005-0000-0000-0000BB5C0000}"/>
    <cellStyle name="Normal 24 10 2" xfId="23800" xr:uid="{00000000-0005-0000-0000-0000BC5C0000}"/>
    <cellStyle name="Normal 24 11" xfId="23801" xr:uid="{00000000-0005-0000-0000-0000BD5C0000}"/>
    <cellStyle name="Normal 24 2" xfId="23802" xr:uid="{00000000-0005-0000-0000-0000BE5C0000}"/>
    <cellStyle name="Normal 24 2 2" xfId="23803" xr:uid="{00000000-0005-0000-0000-0000BF5C0000}"/>
    <cellStyle name="Normal 24 3" xfId="23804" xr:uid="{00000000-0005-0000-0000-0000C05C0000}"/>
    <cellStyle name="Normal 24 3 2" xfId="23805" xr:uid="{00000000-0005-0000-0000-0000C15C0000}"/>
    <cellStyle name="Normal 24 4" xfId="23806" xr:uid="{00000000-0005-0000-0000-0000C25C0000}"/>
    <cellStyle name="Normal 24 4 2" xfId="23807" xr:uid="{00000000-0005-0000-0000-0000C35C0000}"/>
    <cellStyle name="Normal 24 5" xfId="23808" xr:uid="{00000000-0005-0000-0000-0000C45C0000}"/>
    <cellStyle name="Normal 24 5 2" xfId="23809" xr:uid="{00000000-0005-0000-0000-0000C55C0000}"/>
    <cellStyle name="Normal 24 6" xfId="23810" xr:uid="{00000000-0005-0000-0000-0000C65C0000}"/>
    <cellStyle name="Normal 24 6 2" xfId="23811" xr:uid="{00000000-0005-0000-0000-0000C75C0000}"/>
    <cellStyle name="Normal 24 7" xfId="23812" xr:uid="{00000000-0005-0000-0000-0000C85C0000}"/>
    <cellStyle name="Normal 24 7 2" xfId="23813" xr:uid="{00000000-0005-0000-0000-0000C95C0000}"/>
    <cellStyle name="Normal 24 8" xfId="23814" xr:uid="{00000000-0005-0000-0000-0000CA5C0000}"/>
    <cellStyle name="Normal 24 8 2" xfId="23815" xr:uid="{00000000-0005-0000-0000-0000CB5C0000}"/>
    <cellStyle name="Normal 24 9" xfId="23816" xr:uid="{00000000-0005-0000-0000-0000CC5C0000}"/>
    <cellStyle name="Normal 24 9 2" xfId="23817" xr:uid="{00000000-0005-0000-0000-0000CD5C0000}"/>
    <cellStyle name="Normal 25" xfId="130" xr:uid="{00000000-0005-0000-0000-0000CE5C0000}"/>
    <cellStyle name="Normal 25 10" xfId="23818" xr:uid="{00000000-0005-0000-0000-0000CF5C0000}"/>
    <cellStyle name="Normal 25 10 2" xfId="23819" xr:uid="{00000000-0005-0000-0000-0000D05C0000}"/>
    <cellStyle name="Normal 25 11" xfId="23820" xr:uid="{00000000-0005-0000-0000-0000D15C0000}"/>
    <cellStyle name="Normal 25 2" xfId="23821" xr:uid="{00000000-0005-0000-0000-0000D25C0000}"/>
    <cellStyle name="Normal 25 2 2" xfId="23822" xr:uid="{00000000-0005-0000-0000-0000D35C0000}"/>
    <cellStyle name="Normal 25 3" xfId="23823" xr:uid="{00000000-0005-0000-0000-0000D45C0000}"/>
    <cellStyle name="Normal 25 3 2" xfId="23824" xr:uid="{00000000-0005-0000-0000-0000D55C0000}"/>
    <cellStyle name="Normal 25 4" xfId="23825" xr:uid="{00000000-0005-0000-0000-0000D65C0000}"/>
    <cellStyle name="Normal 25 4 2" xfId="23826" xr:uid="{00000000-0005-0000-0000-0000D75C0000}"/>
    <cellStyle name="Normal 25 5" xfId="23827" xr:uid="{00000000-0005-0000-0000-0000D85C0000}"/>
    <cellStyle name="Normal 25 5 2" xfId="23828" xr:uid="{00000000-0005-0000-0000-0000D95C0000}"/>
    <cellStyle name="Normal 25 6" xfId="23829" xr:uid="{00000000-0005-0000-0000-0000DA5C0000}"/>
    <cellStyle name="Normal 25 6 2" xfId="23830" xr:uid="{00000000-0005-0000-0000-0000DB5C0000}"/>
    <cellStyle name="Normal 25 7" xfId="23831" xr:uid="{00000000-0005-0000-0000-0000DC5C0000}"/>
    <cellStyle name="Normal 25 7 2" xfId="23832" xr:uid="{00000000-0005-0000-0000-0000DD5C0000}"/>
    <cellStyle name="Normal 25 8" xfId="23833" xr:uid="{00000000-0005-0000-0000-0000DE5C0000}"/>
    <cellStyle name="Normal 25 8 2" xfId="23834" xr:uid="{00000000-0005-0000-0000-0000DF5C0000}"/>
    <cellStyle name="Normal 25 9" xfId="23835" xr:uid="{00000000-0005-0000-0000-0000E05C0000}"/>
    <cellStyle name="Normal 25 9 2" xfId="23836" xr:uid="{00000000-0005-0000-0000-0000E15C0000}"/>
    <cellStyle name="Normal 26" xfId="131" xr:uid="{00000000-0005-0000-0000-0000E25C0000}"/>
    <cellStyle name="Normal 26 10" xfId="23837" xr:uid="{00000000-0005-0000-0000-0000E35C0000}"/>
    <cellStyle name="Normal 26 10 2" xfId="23838" xr:uid="{00000000-0005-0000-0000-0000E45C0000}"/>
    <cellStyle name="Normal 26 11" xfId="23839" xr:uid="{00000000-0005-0000-0000-0000E55C0000}"/>
    <cellStyle name="Normal 26 2" xfId="23840" xr:uid="{00000000-0005-0000-0000-0000E65C0000}"/>
    <cellStyle name="Normal 26 2 2" xfId="23841" xr:uid="{00000000-0005-0000-0000-0000E75C0000}"/>
    <cellStyle name="Normal 26 3" xfId="23842" xr:uid="{00000000-0005-0000-0000-0000E85C0000}"/>
    <cellStyle name="Normal 26 3 2" xfId="23843" xr:uid="{00000000-0005-0000-0000-0000E95C0000}"/>
    <cellStyle name="Normal 26 4" xfId="23844" xr:uid="{00000000-0005-0000-0000-0000EA5C0000}"/>
    <cellStyle name="Normal 26 4 2" xfId="23845" xr:uid="{00000000-0005-0000-0000-0000EB5C0000}"/>
    <cellStyle name="Normal 26 5" xfId="23846" xr:uid="{00000000-0005-0000-0000-0000EC5C0000}"/>
    <cellStyle name="Normal 26 5 2" xfId="23847" xr:uid="{00000000-0005-0000-0000-0000ED5C0000}"/>
    <cellStyle name="Normal 26 6" xfId="23848" xr:uid="{00000000-0005-0000-0000-0000EE5C0000}"/>
    <cellStyle name="Normal 26 6 2" xfId="23849" xr:uid="{00000000-0005-0000-0000-0000EF5C0000}"/>
    <cellStyle name="Normal 26 7" xfId="23850" xr:uid="{00000000-0005-0000-0000-0000F05C0000}"/>
    <cellStyle name="Normal 26 7 2" xfId="23851" xr:uid="{00000000-0005-0000-0000-0000F15C0000}"/>
    <cellStyle name="Normal 26 8" xfId="23852" xr:uid="{00000000-0005-0000-0000-0000F25C0000}"/>
    <cellStyle name="Normal 26 8 2" xfId="23853" xr:uid="{00000000-0005-0000-0000-0000F35C0000}"/>
    <cellStyle name="Normal 26 9" xfId="23854" xr:uid="{00000000-0005-0000-0000-0000F45C0000}"/>
    <cellStyle name="Normal 26 9 2" xfId="23855" xr:uid="{00000000-0005-0000-0000-0000F55C0000}"/>
    <cellStyle name="Normal 27" xfId="226" xr:uid="{00000000-0005-0000-0000-0000F65C0000}"/>
    <cellStyle name="Normal 27 10" xfId="23856" xr:uid="{00000000-0005-0000-0000-0000F75C0000}"/>
    <cellStyle name="Normal 27 10 2" xfId="23857" xr:uid="{00000000-0005-0000-0000-0000F85C0000}"/>
    <cellStyle name="Normal 27 11" xfId="23858" xr:uid="{00000000-0005-0000-0000-0000F95C0000}"/>
    <cellStyle name="Normal 27 2" xfId="23859" xr:uid="{00000000-0005-0000-0000-0000FA5C0000}"/>
    <cellStyle name="Normal 27 2 2" xfId="23860" xr:uid="{00000000-0005-0000-0000-0000FB5C0000}"/>
    <cellStyle name="Normal 27 3" xfId="23861" xr:uid="{00000000-0005-0000-0000-0000FC5C0000}"/>
    <cellStyle name="Normal 27 3 2" xfId="23862" xr:uid="{00000000-0005-0000-0000-0000FD5C0000}"/>
    <cellStyle name="Normal 27 4" xfId="23863" xr:uid="{00000000-0005-0000-0000-0000FE5C0000}"/>
    <cellStyle name="Normal 27 4 2" xfId="23864" xr:uid="{00000000-0005-0000-0000-0000FF5C0000}"/>
    <cellStyle name="Normal 27 5" xfId="23865" xr:uid="{00000000-0005-0000-0000-0000005D0000}"/>
    <cellStyle name="Normal 27 5 2" xfId="23866" xr:uid="{00000000-0005-0000-0000-0000015D0000}"/>
    <cellStyle name="Normal 27 6" xfId="23867" xr:uid="{00000000-0005-0000-0000-0000025D0000}"/>
    <cellStyle name="Normal 27 6 2" xfId="23868" xr:uid="{00000000-0005-0000-0000-0000035D0000}"/>
    <cellStyle name="Normal 27 7" xfId="23869" xr:uid="{00000000-0005-0000-0000-0000045D0000}"/>
    <cellStyle name="Normal 27 7 2" xfId="23870" xr:uid="{00000000-0005-0000-0000-0000055D0000}"/>
    <cellStyle name="Normal 27 8" xfId="23871" xr:uid="{00000000-0005-0000-0000-0000065D0000}"/>
    <cellStyle name="Normal 27 8 2" xfId="23872" xr:uid="{00000000-0005-0000-0000-0000075D0000}"/>
    <cellStyle name="Normal 27 9" xfId="23873" xr:uid="{00000000-0005-0000-0000-0000085D0000}"/>
    <cellStyle name="Normal 27 9 2" xfId="23874" xr:uid="{00000000-0005-0000-0000-0000095D0000}"/>
    <cellStyle name="Normal 28" xfId="23875" xr:uid="{00000000-0005-0000-0000-00000A5D0000}"/>
    <cellStyle name="Normal 28 10" xfId="23876" xr:uid="{00000000-0005-0000-0000-00000B5D0000}"/>
    <cellStyle name="Normal 28 10 2" xfId="23877" xr:uid="{00000000-0005-0000-0000-00000C5D0000}"/>
    <cellStyle name="Normal 28 11" xfId="23878" xr:uid="{00000000-0005-0000-0000-00000D5D0000}"/>
    <cellStyle name="Normal 28 2" xfId="23879" xr:uid="{00000000-0005-0000-0000-00000E5D0000}"/>
    <cellStyle name="Normal 28 2 2" xfId="23880" xr:uid="{00000000-0005-0000-0000-00000F5D0000}"/>
    <cellStyle name="Normal 28 3" xfId="23881" xr:uid="{00000000-0005-0000-0000-0000105D0000}"/>
    <cellStyle name="Normal 28 3 2" xfId="23882" xr:uid="{00000000-0005-0000-0000-0000115D0000}"/>
    <cellStyle name="Normal 28 4" xfId="23883" xr:uid="{00000000-0005-0000-0000-0000125D0000}"/>
    <cellStyle name="Normal 28 4 2" xfId="23884" xr:uid="{00000000-0005-0000-0000-0000135D0000}"/>
    <cellStyle name="Normal 28 5" xfId="23885" xr:uid="{00000000-0005-0000-0000-0000145D0000}"/>
    <cellStyle name="Normal 28 5 2" xfId="23886" xr:uid="{00000000-0005-0000-0000-0000155D0000}"/>
    <cellStyle name="Normal 28 6" xfId="23887" xr:uid="{00000000-0005-0000-0000-0000165D0000}"/>
    <cellStyle name="Normal 28 6 2" xfId="23888" xr:uid="{00000000-0005-0000-0000-0000175D0000}"/>
    <cellStyle name="Normal 28 7" xfId="23889" xr:uid="{00000000-0005-0000-0000-0000185D0000}"/>
    <cellStyle name="Normal 28 7 2" xfId="23890" xr:uid="{00000000-0005-0000-0000-0000195D0000}"/>
    <cellStyle name="Normal 28 8" xfId="23891" xr:uid="{00000000-0005-0000-0000-00001A5D0000}"/>
    <cellStyle name="Normal 28 8 2" xfId="23892" xr:uid="{00000000-0005-0000-0000-00001B5D0000}"/>
    <cellStyle name="Normal 28 9" xfId="23893" xr:uid="{00000000-0005-0000-0000-00001C5D0000}"/>
    <cellStyle name="Normal 28 9 2" xfId="23894" xr:uid="{00000000-0005-0000-0000-00001D5D0000}"/>
    <cellStyle name="Normal 29" xfId="23895" xr:uid="{00000000-0005-0000-0000-00001E5D0000}"/>
    <cellStyle name="Normal 29 2" xfId="23896" xr:uid="{00000000-0005-0000-0000-00001F5D0000}"/>
    <cellStyle name="Normal 29 3" xfId="23897" xr:uid="{00000000-0005-0000-0000-0000205D0000}"/>
    <cellStyle name="Normal 29 3 2" xfId="23898" xr:uid="{00000000-0005-0000-0000-0000215D0000}"/>
    <cellStyle name="Normal 3" xfId="4" xr:uid="{00000000-0005-0000-0000-0000225D0000}"/>
    <cellStyle name="Normal 3 10" xfId="132" xr:uid="{00000000-0005-0000-0000-0000235D0000}"/>
    <cellStyle name="Normal 3 10 2" xfId="23899" xr:uid="{00000000-0005-0000-0000-0000245D0000}"/>
    <cellStyle name="Normal 3 10 2 2" xfId="23900" xr:uid="{00000000-0005-0000-0000-0000255D0000}"/>
    <cellStyle name="Normal 3 10 3" xfId="23901" xr:uid="{00000000-0005-0000-0000-0000265D0000}"/>
    <cellStyle name="Normal 3 10 4" xfId="23902" xr:uid="{00000000-0005-0000-0000-0000275D0000}"/>
    <cellStyle name="Normal 3 11" xfId="133" xr:uid="{00000000-0005-0000-0000-0000285D0000}"/>
    <cellStyle name="Normal 3 11 2" xfId="23903" xr:uid="{00000000-0005-0000-0000-0000295D0000}"/>
    <cellStyle name="Normal 3 11 2 2" xfId="23904" xr:uid="{00000000-0005-0000-0000-00002A5D0000}"/>
    <cellStyle name="Normal 3 11 3" xfId="23905" xr:uid="{00000000-0005-0000-0000-00002B5D0000}"/>
    <cellStyle name="Normal 3 12" xfId="134" xr:uid="{00000000-0005-0000-0000-00002C5D0000}"/>
    <cellStyle name="Normal 3 12 2" xfId="23906" xr:uid="{00000000-0005-0000-0000-00002D5D0000}"/>
    <cellStyle name="Normal 3 12 2 2" xfId="23907" xr:uid="{00000000-0005-0000-0000-00002E5D0000}"/>
    <cellStyle name="Normal 3 12 3" xfId="23908" xr:uid="{00000000-0005-0000-0000-00002F5D0000}"/>
    <cellStyle name="Normal 3 13" xfId="135" xr:uid="{00000000-0005-0000-0000-0000305D0000}"/>
    <cellStyle name="Normal 3 13 2" xfId="23909" xr:uid="{00000000-0005-0000-0000-0000315D0000}"/>
    <cellStyle name="Normal 3 13 2 2" xfId="23910" xr:uid="{00000000-0005-0000-0000-0000325D0000}"/>
    <cellStyle name="Normal 3 13 3" xfId="23911" xr:uid="{00000000-0005-0000-0000-0000335D0000}"/>
    <cellStyle name="Normal 3 14" xfId="136" xr:uid="{00000000-0005-0000-0000-0000345D0000}"/>
    <cellStyle name="Normal 3 14 2" xfId="23912" xr:uid="{00000000-0005-0000-0000-0000355D0000}"/>
    <cellStyle name="Normal 3 14 2 2" xfId="23913" xr:uid="{00000000-0005-0000-0000-0000365D0000}"/>
    <cellStyle name="Normal 3 14 3" xfId="23914" xr:uid="{00000000-0005-0000-0000-0000375D0000}"/>
    <cellStyle name="Normal 3 15" xfId="137" xr:uid="{00000000-0005-0000-0000-0000385D0000}"/>
    <cellStyle name="Normal 3 15 2" xfId="23915" xr:uid="{00000000-0005-0000-0000-0000395D0000}"/>
    <cellStyle name="Normal 3 15 2 2" xfId="23916" xr:uid="{00000000-0005-0000-0000-00003A5D0000}"/>
    <cellStyle name="Normal 3 15 3" xfId="23917" xr:uid="{00000000-0005-0000-0000-00003B5D0000}"/>
    <cellStyle name="Normal 3 16" xfId="138" xr:uid="{00000000-0005-0000-0000-00003C5D0000}"/>
    <cellStyle name="Normal 3 16 2" xfId="23918" xr:uid="{00000000-0005-0000-0000-00003D5D0000}"/>
    <cellStyle name="Normal 3 16 2 2" xfId="23919" xr:uid="{00000000-0005-0000-0000-00003E5D0000}"/>
    <cellStyle name="Normal 3 16 3" xfId="23920" xr:uid="{00000000-0005-0000-0000-00003F5D0000}"/>
    <cellStyle name="Normal 3 17" xfId="139" xr:uid="{00000000-0005-0000-0000-0000405D0000}"/>
    <cellStyle name="Normal 3 17 2" xfId="23921" xr:uid="{00000000-0005-0000-0000-0000415D0000}"/>
    <cellStyle name="Normal 3 17 2 2" xfId="23922" xr:uid="{00000000-0005-0000-0000-0000425D0000}"/>
    <cellStyle name="Normal 3 17 3" xfId="23923" xr:uid="{00000000-0005-0000-0000-0000435D0000}"/>
    <cellStyle name="Normal 3 18" xfId="140" xr:uid="{00000000-0005-0000-0000-0000445D0000}"/>
    <cellStyle name="Normal 3 18 2" xfId="23924" xr:uid="{00000000-0005-0000-0000-0000455D0000}"/>
    <cellStyle name="Normal 3 18 2 2" xfId="23925" xr:uid="{00000000-0005-0000-0000-0000465D0000}"/>
    <cellStyle name="Normal 3 18 3" xfId="23926" xr:uid="{00000000-0005-0000-0000-0000475D0000}"/>
    <cellStyle name="Normal 3 19" xfId="141" xr:uid="{00000000-0005-0000-0000-0000485D0000}"/>
    <cellStyle name="Normal 3 19 2" xfId="23927" xr:uid="{00000000-0005-0000-0000-0000495D0000}"/>
    <cellStyle name="Normal 3 19 2 2" xfId="23928" xr:uid="{00000000-0005-0000-0000-00004A5D0000}"/>
    <cellStyle name="Normal 3 19 3" xfId="23929" xr:uid="{00000000-0005-0000-0000-00004B5D0000}"/>
    <cellStyle name="Normal 3 2" xfId="29" xr:uid="{00000000-0005-0000-0000-00004C5D0000}"/>
    <cellStyle name="Normal 3 2 10" xfId="23930" xr:uid="{00000000-0005-0000-0000-00004D5D0000}"/>
    <cellStyle name="Normal 3 2 10 2" xfId="23931" xr:uid="{00000000-0005-0000-0000-00004E5D0000}"/>
    <cellStyle name="Normal 3 2 11" xfId="23932" xr:uid="{00000000-0005-0000-0000-00004F5D0000}"/>
    <cellStyle name="Normal 3 2 11 2" xfId="23933" xr:uid="{00000000-0005-0000-0000-0000505D0000}"/>
    <cellStyle name="Normal 3 2 12" xfId="23934" xr:uid="{00000000-0005-0000-0000-0000515D0000}"/>
    <cellStyle name="Normal 3 2 12 2" xfId="23935" xr:uid="{00000000-0005-0000-0000-0000525D0000}"/>
    <cellStyle name="Normal 3 2 13" xfId="23936" xr:uid="{00000000-0005-0000-0000-0000535D0000}"/>
    <cellStyle name="Normal 3 2 13 2" xfId="23937" xr:uid="{00000000-0005-0000-0000-0000545D0000}"/>
    <cellStyle name="Normal 3 2 14" xfId="23938" xr:uid="{00000000-0005-0000-0000-0000555D0000}"/>
    <cellStyle name="Normal 3 2 14 2" xfId="23939" xr:uid="{00000000-0005-0000-0000-0000565D0000}"/>
    <cellStyle name="Normal 3 2 15" xfId="23940" xr:uid="{00000000-0005-0000-0000-0000575D0000}"/>
    <cellStyle name="Normal 3 2 15 2" xfId="23941" xr:uid="{00000000-0005-0000-0000-0000585D0000}"/>
    <cellStyle name="Normal 3 2 16" xfId="23942" xr:uid="{00000000-0005-0000-0000-0000595D0000}"/>
    <cellStyle name="Normal 3 2 16 2" xfId="23943" xr:uid="{00000000-0005-0000-0000-00005A5D0000}"/>
    <cellStyle name="Normal 3 2 17" xfId="23944" xr:uid="{00000000-0005-0000-0000-00005B5D0000}"/>
    <cellStyle name="Normal 3 2 17 2" xfId="23945" xr:uid="{00000000-0005-0000-0000-00005C5D0000}"/>
    <cellStyle name="Normal 3 2 18" xfId="23946" xr:uid="{00000000-0005-0000-0000-00005D5D0000}"/>
    <cellStyle name="Normal 3 2 18 2" xfId="23947" xr:uid="{00000000-0005-0000-0000-00005E5D0000}"/>
    <cellStyle name="Normal 3 2 19" xfId="23948" xr:uid="{00000000-0005-0000-0000-00005F5D0000}"/>
    <cellStyle name="Normal 3 2 19 2" xfId="23949" xr:uid="{00000000-0005-0000-0000-0000605D0000}"/>
    <cellStyle name="Normal 3 2 2" xfId="142" xr:uid="{00000000-0005-0000-0000-0000615D0000}"/>
    <cellStyle name="Normal 3 2 2 2" xfId="143" xr:uid="{00000000-0005-0000-0000-0000625D0000}"/>
    <cellStyle name="Normal 3 2 2 2 2" xfId="23950" xr:uid="{00000000-0005-0000-0000-0000635D0000}"/>
    <cellStyle name="Normal 3 2 2 2 3" xfId="23951" xr:uid="{00000000-0005-0000-0000-0000645D0000}"/>
    <cellStyle name="Normal 3 2 2 3" xfId="144" xr:uid="{00000000-0005-0000-0000-0000655D0000}"/>
    <cellStyle name="Normal 3 2 2 3 2" xfId="23952" xr:uid="{00000000-0005-0000-0000-0000665D0000}"/>
    <cellStyle name="Normal 3 2 2 4" xfId="145" xr:uid="{00000000-0005-0000-0000-0000675D0000}"/>
    <cellStyle name="Normal 3 2 2 4 2" xfId="23953" xr:uid="{00000000-0005-0000-0000-0000685D0000}"/>
    <cellStyle name="Normal 3 2 2 5" xfId="146" xr:uid="{00000000-0005-0000-0000-0000695D0000}"/>
    <cellStyle name="Normal 3 2 2 5 2" xfId="55586" xr:uid="{00000000-0005-0000-0000-00006A5D0000}"/>
    <cellStyle name="Normal 3 2 2 6" xfId="147" xr:uid="{00000000-0005-0000-0000-00006B5D0000}"/>
    <cellStyle name="Normal 3 2 2 6 2" xfId="55587" xr:uid="{00000000-0005-0000-0000-00006C5D0000}"/>
    <cellStyle name="Normal 3 2 20" xfId="23954" xr:uid="{00000000-0005-0000-0000-00006D5D0000}"/>
    <cellStyle name="Normal 3 2 20 2" xfId="23955" xr:uid="{00000000-0005-0000-0000-00006E5D0000}"/>
    <cellStyle name="Normal 3 2 21" xfId="23956" xr:uid="{00000000-0005-0000-0000-00006F5D0000}"/>
    <cellStyle name="Normal 3 2 21 2" xfId="23957" xr:uid="{00000000-0005-0000-0000-0000705D0000}"/>
    <cellStyle name="Normal 3 2 22" xfId="23958" xr:uid="{00000000-0005-0000-0000-0000715D0000}"/>
    <cellStyle name="Normal 3 2 22 2" xfId="23959" xr:uid="{00000000-0005-0000-0000-0000725D0000}"/>
    <cellStyle name="Normal 3 2 23" xfId="23960" xr:uid="{00000000-0005-0000-0000-0000735D0000}"/>
    <cellStyle name="Normal 3 2 23 2" xfId="23961" xr:uid="{00000000-0005-0000-0000-0000745D0000}"/>
    <cellStyle name="Normal 3 2 24" xfId="23962" xr:uid="{00000000-0005-0000-0000-0000755D0000}"/>
    <cellStyle name="Normal 3 2 24 2" xfId="23963" xr:uid="{00000000-0005-0000-0000-0000765D0000}"/>
    <cellStyle name="Normal 3 2 25" xfId="23964" xr:uid="{00000000-0005-0000-0000-0000775D0000}"/>
    <cellStyle name="Normal 3 2 26" xfId="23965" xr:uid="{00000000-0005-0000-0000-0000785D0000}"/>
    <cellStyle name="Normal 3 2 27" xfId="23966" xr:uid="{00000000-0005-0000-0000-0000795D0000}"/>
    <cellStyle name="Normal 3 2 28" xfId="23967" xr:uid="{00000000-0005-0000-0000-00007A5D0000}"/>
    <cellStyle name="Normal 3 2 3" xfId="148" xr:uid="{00000000-0005-0000-0000-00007B5D0000}"/>
    <cellStyle name="Normal 3 2 3 2" xfId="23968" xr:uid="{00000000-0005-0000-0000-00007C5D0000}"/>
    <cellStyle name="Normal 3 2 3 3" xfId="23969" xr:uid="{00000000-0005-0000-0000-00007D5D0000}"/>
    <cellStyle name="Normal 3 2 3 3 2" xfId="23970" xr:uid="{00000000-0005-0000-0000-00007E5D0000}"/>
    <cellStyle name="Normal 3 2 3 4" xfId="23971" xr:uid="{00000000-0005-0000-0000-00007F5D0000}"/>
    <cellStyle name="Normal 3 2 4" xfId="149" xr:uid="{00000000-0005-0000-0000-0000805D0000}"/>
    <cellStyle name="Normal 3 2 4 2" xfId="23972" xr:uid="{00000000-0005-0000-0000-0000815D0000}"/>
    <cellStyle name="Normal 3 2 4 3" xfId="23973" xr:uid="{00000000-0005-0000-0000-0000825D0000}"/>
    <cellStyle name="Normal 3 2 5" xfId="150" xr:uid="{00000000-0005-0000-0000-0000835D0000}"/>
    <cellStyle name="Normal 3 2 5 2" xfId="23974" xr:uid="{00000000-0005-0000-0000-0000845D0000}"/>
    <cellStyle name="Normal 3 2 5 3" xfId="23975" xr:uid="{00000000-0005-0000-0000-0000855D0000}"/>
    <cellStyle name="Normal 3 2 6" xfId="151" xr:uid="{00000000-0005-0000-0000-0000865D0000}"/>
    <cellStyle name="Normal 3 2 6 2" xfId="23976" xr:uid="{00000000-0005-0000-0000-0000875D0000}"/>
    <cellStyle name="Normal 3 2 6 3" xfId="23977" xr:uid="{00000000-0005-0000-0000-0000885D0000}"/>
    <cellStyle name="Normal 3 2 7" xfId="152" xr:uid="{00000000-0005-0000-0000-0000895D0000}"/>
    <cellStyle name="Normal 3 2 7 2" xfId="23978" xr:uid="{00000000-0005-0000-0000-00008A5D0000}"/>
    <cellStyle name="Normal 3 2 7 3" xfId="23979" xr:uid="{00000000-0005-0000-0000-00008B5D0000}"/>
    <cellStyle name="Normal 3 2 8" xfId="153" xr:uid="{00000000-0005-0000-0000-00008C5D0000}"/>
    <cellStyle name="Normal 3 2 8 2" xfId="23980" xr:uid="{00000000-0005-0000-0000-00008D5D0000}"/>
    <cellStyle name="Normal 3 2 9" xfId="154" xr:uid="{00000000-0005-0000-0000-00008E5D0000}"/>
    <cellStyle name="Normal 3 2 9 2" xfId="23981" xr:uid="{00000000-0005-0000-0000-00008F5D0000}"/>
    <cellStyle name="Normal 3 2_LocalAssetCharging" xfId="23982" xr:uid="{00000000-0005-0000-0000-0000905D0000}"/>
    <cellStyle name="Normal 3 20" xfId="155" xr:uid="{00000000-0005-0000-0000-0000915D0000}"/>
    <cellStyle name="Normal 3 20 2" xfId="23983" xr:uid="{00000000-0005-0000-0000-0000925D0000}"/>
    <cellStyle name="Normal 3 20 2 2" xfId="23984" xr:uid="{00000000-0005-0000-0000-0000935D0000}"/>
    <cellStyle name="Normal 3 20 3" xfId="23985" xr:uid="{00000000-0005-0000-0000-0000945D0000}"/>
    <cellStyle name="Normal 3 21" xfId="156" xr:uid="{00000000-0005-0000-0000-0000955D0000}"/>
    <cellStyle name="Normal 3 21 2" xfId="23986" xr:uid="{00000000-0005-0000-0000-0000965D0000}"/>
    <cellStyle name="Normal 3 21 2 2" xfId="23987" xr:uid="{00000000-0005-0000-0000-0000975D0000}"/>
    <cellStyle name="Normal 3 21 3" xfId="23988" xr:uid="{00000000-0005-0000-0000-0000985D0000}"/>
    <cellStyle name="Normal 3 22" xfId="157" xr:uid="{00000000-0005-0000-0000-0000995D0000}"/>
    <cellStyle name="Normal 3 22 2" xfId="23989" xr:uid="{00000000-0005-0000-0000-00009A5D0000}"/>
    <cellStyle name="Normal 3 22 2 2" xfId="23990" xr:uid="{00000000-0005-0000-0000-00009B5D0000}"/>
    <cellStyle name="Normal 3 22 3" xfId="23991" xr:uid="{00000000-0005-0000-0000-00009C5D0000}"/>
    <cellStyle name="Normal 3 23" xfId="158" xr:uid="{00000000-0005-0000-0000-00009D5D0000}"/>
    <cellStyle name="Normal 3 24" xfId="159" xr:uid="{00000000-0005-0000-0000-00009E5D0000}"/>
    <cellStyle name="Normal 3 24 2" xfId="23992" xr:uid="{00000000-0005-0000-0000-00009F5D0000}"/>
    <cellStyle name="Normal 3 25" xfId="160" xr:uid="{00000000-0005-0000-0000-0000A05D0000}"/>
    <cellStyle name="Normal 3 26" xfId="161" xr:uid="{00000000-0005-0000-0000-0000A15D0000}"/>
    <cellStyle name="Normal 3 27" xfId="162" xr:uid="{00000000-0005-0000-0000-0000A25D0000}"/>
    <cellStyle name="Normal 3 28" xfId="163" xr:uid="{00000000-0005-0000-0000-0000A35D0000}"/>
    <cellStyle name="Normal 3 29" xfId="164" xr:uid="{00000000-0005-0000-0000-0000A45D0000}"/>
    <cellStyle name="Normal 3 3" xfId="165" xr:uid="{00000000-0005-0000-0000-0000A55D0000}"/>
    <cellStyle name="Normal 3 3 2" xfId="23993" xr:uid="{00000000-0005-0000-0000-0000A65D0000}"/>
    <cellStyle name="Normal 3 3 2 2" xfId="23994" xr:uid="{00000000-0005-0000-0000-0000A75D0000}"/>
    <cellStyle name="Normal 3 3 2 2 2" xfId="23995" xr:uid="{00000000-0005-0000-0000-0000A85D0000}"/>
    <cellStyle name="Normal 3 3 2 2 3" xfId="23996" xr:uid="{00000000-0005-0000-0000-0000A95D0000}"/>
    <cellStyle name="Normal 3 3 2 3" xfId="23997" xr:uid="{00000000-0005-0000-0000-0000AA5D0000}"/>
    <cellStyle name="Normal 3 3 2 3 2" xfId="23998" xr:uid="{00000000-0005-0000-0000-0000AB5D0000}"/>
    <cellStyle name="Normal 3 3 2 4" xfId="23999" xr:uid="{00000000-0005-0000-0000-0000AC5D0000}"/>
    <cellStyle name="Normal 3 3 2 4 2" xfId="24000" xr:uid="{00000000-0005-0000-0000-0000AD5D0000}"/>
    <cellStyle name="Normal 3 3 2 5" xfId="24001" xr:uid="{00000000-0005-0000-0000-0000AE5D0000}"/>
    <cellStyle name="Normal 3 3 2 6" xfId="24002" xr:uid="{00000000-0005-0000-0000-0000AF5D0000}"/>
    <cellStyle name="Normal 3 3 3" xfId="24003" xr:uid="{00000000-0005-0000-0000-0000B05D0000}"/>
    <cellStyle name="Normal 3 3 3 2" xfId="24004" xr:uid="{00000000-0005-0000-0000-0000B15D0000}"/>
    <cellStyle name="Normal 3 3 3 3" xfId="24005" xr:uid="{00000000-0005-0000-0000-0000B25D0000}"/>
    <cellStyle name="Normal 3 3 3 4" xfId="24006" xr:uid="{00000000-0005-0000-0000-0000B35D0000}"/>
    <cellStyle name="Normal 3 3 4" xfId="24007" xr:uid="{00000000-0005-0000-0000-0000B45D0000}"/>
    <cellStyle name="Normal 3 3 4 2" xfId="24008" xr:uid="{00000000-0005-0000-0000-0000B55D0000}"/>
    <cellStyle name="Normal 3 3 5" xfId="24009" xr:uid="{00000000-0005-0000-0000-0000B65D0000}"/>
    <cellStyle name="Normal 3 3 5 2" xfId="24010" xr:uid="{00000000-0005-0000-0000-0000B75D0000}"/>
    <cellStyle name="Normal 3 3 6" xfId="24011" xr:uid="{00000000-0005-0000-0000-0000B85D0000}"/>
    <cellStyle name="Normal 3 3 7" xfId="24012" xr:uid="{00000000-0005-0000-0000-0000B95D0000}"/>
    <cellStyle name="Normal 3 3_LocalAssetCharging" xfId="24013" xr:uid="{00000000-0005-0000-0000-0000BA5D0000}"/>
    <cellStyle name="Normal 3 30" xfId="166" xr:uid="{00000000-0005-0000-0000-0000BB5D0000}"/>
    <cellStyle name="Normal 3 31" xfId="167" xr:uid="{00000000-0005-0000-0000-0000BC5D0000}"/>
    <cellStyle name="Normal 3 32" xfId="168" xr:uid="{00000000-0005-0000-0000-0000BD5D0000}"/>
    <cellStyle name="Normal 3 33" xfId="169" xr:uid="{00000000-0005-0000-0000-0000BE5D0000}"/>
    <cellStyle name="Normal 3 34" xfId="170" xr:uid="{00000000-0005-0000-0000-0000BF5D0000}"/>
    <cellStyle name="Normal 3 35" xfId="171" xr:uid="{00000000-0005-0000-0000-0000C05D0000}"/>
    <cellStyle name="Normal 3 36" xfId="28" xr:uid="{00000000-0005-0000-0000-0000C15D0000}"/>
    <cellStyle name="Normal 3 37" xfId="55642" xr:uid="{DF28B72D-6B53-4EB5-8FF7-777940C70489}"/>
    <cellStyle name="Normal 3 38" xfId="55647" xr:uid="{19C995FA-8555-4ECB-B205-D5589CAEA777}"/>
    <cellStyle name="Normal 3 39" xfId="55646" xr:uid="{B9E60B20-AA3A-447F-B83F-944BC746587F}"/>
    <cellStyle name="Normal 3 4" xfId="172" xr:uid="{00000000-0005-0000-0000-0000C25D0000}"/>
    <cellStyle name="Normal 3 4 10" xfId="24014" xr:uid="{00000000-0005-0000-0000-0000C35D0000}"/>
    <cellStyle name="Normal 3 4 10 2" xfId="24015" xr:uid="{00000000-0005-0000-0000-0000C45D0000}"/>
    <cellStyle name="Normal 3 4 11" xfId="24016" xr:uid="{00000000-0005-0000-0000-0000C55D0000}"/>
    <cellStyle name="Normal 3 4 11 2" xfId="24017" xr:uid="{00000000-0005-0000-0000-0000C65D0000}"/>
    <cellStyle name="Normal 3 4 12" xfId="24018" xr:uid="{00000000-0005-0000-0000-0000C75D0000}"/>
    <cellStyle name="Normal 3 4 12 2" xfId="24019" xr:uid="{00000000-0005-0000-0000-0000C85D0000}"/>
    <cellStyle name="Normal 3 4 13" xfId="24020" xr:uid="{00000000-0005-0000-0000-0000C95D0000}"/>
    <cellStyle name="Normal 3 4 13 2" xfId="24021" xr:uid="{00000000-0005-0000-0000-0000CA5D0000}"/>
    <cellStyle name="Normal 3 4 14" xfId="24022" xr:uid="{00000000-0005-0000-0000-0000CB5D0000}"/>
    <cellStyle name="Normal 3 4 14 2" xfId="24023" xr:uid="{00000000-0005-0000-0000-0000CC5D0000}"/>
    <cellStyle name="Normal 3 4 15" xfId="24024" xr:uid="{00000000-0005-0000-0000-0000CD5D0000}"/>
    <cellStyle name="Normal 3 4 15 2" xfId="24025" xr:uid="{00000000-0005-0000-0000-0000CE5D0000}"/>
    <cellStyle name="Normal 3 4 16" xfId="24026" xr:uid="{00000000-0005-0000-0000-0000CF5D0000}"/>
    <cellStyle name="Normal 3 4 16 2" xfId="24027" xr:uid="{00000000-0005-0000-0000-0000D05D0000}"/>
    <cellStyle name="Normal 3 4 17" xfId="24028" xr:uid="{00000000-0005-0000-0000-0000D15D0000}"/>
    <cellStyle name="Normal 3 4 17 2" xfId="24029" xr:uid="{00000000-0005-0000-0000-0000D25D0000}"/>
    <cellStyle name="Normal 3 4 18" xfId="24030" xr:uid="{00000000-0005-0000-0000-0000D35D0000}"/>
    <cellStyle name="Normal 3 4 18 2" xfId="24031" xr:uid="{00000000-0005-0000-0000-0000D45D0000}"/>
    <cellStyle name="Normal 3 4 19" xfId="24032" xr:uid="{00000000-0005-0000-0000-0000D55D0000}"/>
    <cellStyle name="Normal 3 4 19 2" xfId="24033" xr:uid="{00000000-0005-0000-0000-0000D65D0000}"/>
    <cellStyle name="Normal 3 4 2" xfId="24034" xr:uid="{00000000-0005-0000-0000-0000D75D0000}"/>
    <cellStyle name="Normal 3 4 2 2" xfId="24035" xr:uid="{00000000-0005-0000-0000-0000D85D0000}"/>
    <cellStyle name="Normal 3 4 2 2 2" xfId="24036" xr:uid="{00000000-0005-0000-0000-0000D95D0000}"/>
    <cellStyle name="Normal 3 4 2 3" xfId="24037" xr:uid="{00000000-0005-0000-0000-0000DA5D0000}"/>
    <cellStyle name="Normal 3 4 20" xfId="24038" xr:uid="{00000000-0005-0000-0000-0000DB5D0000}"/>
    <cellStyle name="Normal 3 4 20 2" xfId="24039" xr:uid="{00000000-0005-0000-0000-0000DC5D0000}"/>
    <cellStyle name="Normal 3 4 21" xfId="24040" xr:uid="{00000000-0005-0000-0000-0000DD5D0000}"/>
    <cellStyle name="Normal 3 4 22" xfId="24041" xr:uid="{00000000-0005-0000-0000-0000DE5D0000}"/>
    <cellStyle name="Normal 3 4 22 2" xfId="24042" xr:uid="{00000000-0005-0000-0000-0000DF5D0000}"/>
    <cellStyle name="Normal 3 4 23" xfId="24043" xr:uid="{00000000-0005-0000-0000-0000E05D0000}"/>
    <cellStyle name="Normal 3 4 24" xfId="24044" xr:uid="{00000000-0005-0000-0000-0000E15D0000}"/>
    <cellStyle name="Normal 3 4 3" xfId="24045" xr:uid="{00000000-0005-0000-0000-0000E25D0000}"/>
    <cellStyle name="Normal 3 4 3 2" xfId="24046" xr:uid="{00000000-0005-0000-0000-0000E35D0000}"/>
    <cellStyle name="Normal 3 4 3 3" xfId="24047" xr:uid="{00000000-0005-0000-0000-0000E45D0000}"/>
    <cellStyle name="Normal 3 4 4" xfId="24048" xr:uid="{00000000-0005-0000-0000-0000E55D0000}"/>
    <cellStyle name="Normal 3 4 4 2" xfId="24049" xr:uid="{00000000-0005-0000-0000-0000E65D0000}"/>
    <cellStyle name="Normal 3 4 4 3" xfId="24050" xr:uid="{00000000-0005-0000-0000-0000E75D0000}"/>
    <cellStyle name="Normal 3 4 5" xfId="24051" xr:uid="{00000000-0005-0000-0000-0000E85D0000}"/>
    <cellStyle name="Normal 3 4 5 2" xfId="24052" xr:uid="{00000000-0005-0000-0000-0000E95D0000}"/>
    <cellStyle name="Normal 3 4 5 3" xfId="24053" xr:uid="{00000000-0005-0000-0000-0000EA5D0000}"/>
    <cellStyle name="Normal 3 4 6" xfId="24054" xr:uid="{00000000-0005-0000-0000-0000EB5D0000}"/>
    <cellStyle name="Normal 3 4 6 2" xfId="24055" xr:uid="{00000000-0005-0000-0000-0000EC5D0000}"/>
    <cellStyle name="Normal 3 4 7" xfId="24056" xr:uid="{00000000-0005-0000-0000-0000ED5D0000}"/>
    <cellStyle name="Normal 3 4 7 2" xfId="24057" xr:uid="{00000000-0005-0000-0000-0000EE5D0000}"/>
    <cellStyle name="Normal 3 4 7 3" xfId="24058" xr:uid="{00000000-0005-0000-0000-0000EF5D0000}"/>
    <cellStyle name="Normal 3 4 8" xfId="24059" xr:uid="{00000000-0005-0000-0000-0000F05D0000}"/>
    <cellStyle name="Normal 3 4 8 2" xfId="24060" xr:uid="{00000000-0005-0000-0000-0000F15D0000}"/>
    <cellStyle name="Normal 3 4 8 3" xfId="24061" xr:uid="{00000000-0005-0000-0000-0000F25D0000}"/>
    <cellStyle name="Normal 3 4 9" xfId="24062" xr:uid="{00000000-0005-0000-0000-0000F35D0000}"/>
    <cellStyle name="Normal 3 4 9 2" xfId="24063" xr:uid="{00000000-0005-0000-0000-0000F45D0000}"/>
    <cellStyle name="Normal 3 5" xfId="173" xr:uid="{00000000-0005-0000-0000-0000F55D0000}"/>
    <cellStyle name="Normal 3 5 2" xfId="24064" xr:uid="{00000000-0005-0000-0000-0000F65D0000}"/>
    <cellStyle name="Normal 3 5 3" xfId="24065" xr:uid="{00000000-0005-0000-0000-0000F75D0000}"/>
    <cellStyle name="Normal 3 5 3 2" xfId="24066" xr:uid="{00000000-0005-0000-0000-0000F85D0000}"/>
    <cellStyle name="Normal 3 5 3 3" xfId="24067" xr:uid="{00000000-0005-0000-0000-0000F95D0000}"/>
    <cellStyle name="Normal 3 5 4" xfId="24068" xr:uid="{00000000-0005-0000-0000-0000FA5D0000}"/>
    <cellStyle name="Normal 3 5 5" xfId="24069" xr:uid="{00000000-0005-0000-0000-0000FB5D0000}"/>
    <cellStyle name="Normal 3 6" xfId="174" xr:uid="{00000000-0005-0000-0000-0000FC5D0000}"/>
    <cellStyle name="Normal 3 6 2" xfId="24070" xr:uid="{00000000-0005-0000-0000-0000FD5D0000}"/>
    <cellStyle name="Normal 3 6 2 2" xfId="24071" xr:uid="{00000000-0005-0000-0000-0000FE5D0000}"/>
    <cellStyle name="Normal 3 6 2 3" xfId="24072" xr:uid="{00000000-0005-0000-0000-0000FF5D0000}"/>
    <cellStyle name="Normal 3 6 3" xfId="24073" xr:uid="{00000000-0005-0000-0000-0000005E0000}"/>
    <cellStyle name="Normal 3 6 3 2" xfId="24074" xr:uid="{00000000-0005-0000-0000-0000015E0000}"/>
    <cellStyle name="Normal 3 6 4" xfId="24075" xr:uid="{00000000-0005-0000-0000-0000025E0000}"/>
    <cellStyle name="Normal 3 6 5" xfId="24076" xr:uid="{00000000-0005-0000-0000-0000035E0000}"/>
    <cellStyle name="Normal 3 7" xfId="175" xr:uid="{00000000-0005-0000-0000-0000045E0000}"/>
    <cellStyle name="Normal 3 7 2" xfId="24077" xr:uid="{00000000-0005-0000-0000-0000055E0000}"/>
    <cellStyle name="Normal 3 7 2 2" xfId="24078" xr:uid="{00000000-0005-0000-0000-0000065E0000}"/>
    <cellStyle name="Normal 3 7 2 3" xfId="24079" xr:uid="{00000000-0005-0000-0000-0000075E0000}"/>
    <cellStyle name="Normal 3 7 3" xfId="24080" xr:uid="{00000000-0005-0000-0000-0000085E0000}"/>
    <cellStyle name="Normal 3 7 3 2" xfId="24081" xr:uid="{00000000-0005-0000-0000-0000095E0000}"/>
    <cellStyle name="Normal 3 7 3 3" xfId="24082" xr:uid="{00000000-0005-0000-0000-00000A5E0000}"/>
    <cellStyle name="Normal 3 7 4" xfId="24083" xr:uid="{00000000-0005-0000-0000-00000B5E0000}"/>
    <cellStyle name="Normal 3 7 5" xfId="24084" xr:uid="{00000000-0005-0000-0000-00000C5E0000}"/>
    <cellStyle name="Normal 3 7 6" xfId="24085" xr:uid="{00000000-0005-0000-0000-00000D5E0000}"/>
    <cellStyle name="Normal 3 8" xfId="176" xr:uid="{00000000-0005-0000-0000-00000E5E0000}"/>
    <cellStyle name="Normal 3 8 2" xfId="24086" xr:uid="{00000000-0005-0000-0000-00000F5E0000}"/>
    <cellStyle name="Normal 3 8 2 2" xfId="24087" xr:uid="{00000000-0005-0000-0000-0000105E0000}"/>
    <cellStyle name="Normal 3 8 3" xfId="24088" xr:uid="{00000000-0005-0000-0000-0000115E0000}"/>
    <cellStyle name="Normal 3 8 4" xfId="24089" xr:uid="{00000000-0005-0000-0000-0000125E0000}"/>
    <cellStyle name="Normal 3 9" xfId="177" xr:uid="{00000000-0005-0000-0000-0000135E0000}"/>
    <cellStyle name="Normal 3 9 2" xfId="24090" xr:uid="{00000000-0005-0000-0000-0000145E0000}"/>
    <cellStyle name="Normal 3 9 2 2" xfId="24091" xr:uid="{00000000-0005-0000-0000-0000155E0000}"/>
    <cellStyle name="Normal 3 9 3" xfId="24092" xr:uid="{00000000-0005-0000-0000-0000165E0000}"/>
    <cellStyle name="Normal 3 9 4" xfId="24093" xr:uid="{00000000-0005-0000-0000-0000175E0000}"/>
    <cellStyle name="Normal 3_Circuits" xfId="24094" xr:uid="{00000000-0005-0000-0000-0000185E0000}"/>
    <cellStyle name="Normal 30" xfId="24095" xr:uid="{00000000-0005-0000-0000-0000195E0000}"/>
    <cellStyle name="Normal 30 2" xfId="24096" xr:uid="{00000000-0005-0000-0000-00001A5E0000}"/>
    <cellStyle name="Normal 31" xfId="24097" xr:uid="{00000000-0005-0000-0000-00001B5E0000}"/>
    <cellStyle name="Normal 31 2" xfId="24098" xr:uid="{00000000-0005-0000-0000-00001C5E0000}"/>
    <cellStyle name="Normal 32" xfId="24099" xr:uid="{00000000-0005-0000-0000-00001D5E0000}"/>
    <cellStyle name="Normal 32 2" xfId="24100" xr:uid="{00000000-0005-0000-0000-00001E5E0000}"/>
    <cellStyle name="Normal 33" xfId="24101" xr:uid="{00000000-0005-0000-0000-00001F5E0000}"/>
    <cellStyle name="Normal 34" xfId="24102" xr:uid="{00000000-0005-0000-0000-0000205E0000}"/>
    <cellStyle name="Normal 35" xfId="24103" xr:uid="{00000000-0005-0000-0000-0000215E0000}"/>
    <cellStyle name="Normal 36" xfId="24104" xr:uid="{00000000-0005-0000-0000-0000225E0000}"/>
    <cellStyle name="Normal 37" xfId="24105" xr:uid="{00000000-0005-0000-0000-0000235E0000}"/>
    <cellStyle name="Normal 38" xfId="24106" xr:uid="{00000000-0005-0000-0000-0000245E0000}"/>
    <cellStyle name="Normal 39" xfId="24107" xr:uid="{00000000-0005-0000-0000-0000255E0000}"/>
    <cellStyle name="Normal 39 10" xfId="24108" xr:uid="{00000000-0005-0000-0000-0000265E0000}"/>
    <cellStyle name="Normal 39 11" xfId="24109" xr:uid="{00000000-0005-0000-0000-0000275E0000}"/>
    <cellStyle name="Normal 39 12" xfId="24110" xr:uid="{00000000-0005-0000-0000-0000285E0000}"/>
    <cellStyle name="Normal 39 13" xfId="24111" xr:uid="{00000000-0005-0000-0000-0000295E0000}"/>
    <cellStyle name="Normal 39 14" xfId="24112" xr:uid="{00000000-0005-0000-0000-00002A5E0000}"/>
    <cellStyle name="Normal 39 2" xfId="24113" xr:uid="{00000000-0005-0000-0000-00002B5E0000}"/>
    <cellStyle name="Normal 39 2 2" xfId="24114" xr:uid="{00000000-0005-0000-0000-00002C5E0000}"/>
    <cellStyle name="Normal 39 2 3" xfId="24115" xr:uid="{00000000-0005-0000-0000-00002D5E0000}"/>
    <cellStyle name="Normal 39 2 4" xfId="24116" xr:uid="{00000000-0005-0000-0000-00002E5E0000}"/>
    <cellStyle name="Normal 39 2_Circuits" xfId="24117" xr:uid="{00000000-0005-0000-0000-00002F5E0000}"/>
    <cellStyle name="Normal 39 3" xfId="24118" xr:uid="{00000000-0005-0000-0000-0000305E0000}"/>
    <cellStyle name="Normal 39 4" xfId="24119" xr:uid="{00000000-0005-0000-0000-0000315E0000}"/>
    <cellStyle name="Normal 39 5" xfId="24120" xr:uid="{00000000-0005-0000-0000-0000325E0000}"/>
    <cellStyle name="Normal 39 6" xfId="24121" xr:uid="{00000000-0005-0000-0000-0000335E0000}"/>
    <cellStyle name="Normal 39 7" xfId="24122" xr:uid="{00000000-0005-0000-0000-0000345E0000}"/>
    <cellStyle name="Normal 39 8" xfId="24123" xr:uid="{00000000-0005-0000-0000-0000355E0000}"/>
    <cellStyle name="Normal 39 9" xfId="24124" xr:uid="{00000000-0005-0000-0000-0000365E0000}"/>
    <cellStyle name="Normal 39 9 2" xfId="24125" xr:uid="{00000000-0005-0000-0000-0000375E0000}"/>
    <cellStyle name="Normal 39 9 3" xfId="24126" xr:uid="{00000000-0005-0000-0000-0000385E0000}"/>
    <cellStyle name="Normal 39 9 4" xfId="24127" xr:uid="{00000000-0005-0000-0000-0000395E0000}"/>
    <cellStyle name="Normal 39_Circuits" xfId="24128" xr:uid="{00000000-0005-0000-0000-00003A5E0000}"/>
    <cellStyle name="Normal 4" xfId="30" xr:uid="{00000000-0005-0000-0000-00003B5E0000}"/>
    <cellStyle name="Normal 4 10" xfId="55644" xr:uid="{CC339F99-C1A4-4855-BA64-F607430500E3}"/>
    <cellStyle name="Normal 4 2" xfId="31" xr:uid="{00000000-0005-0000-0000-00003C5E0000}"/>
    <cellStyle name="Normal 4 2 2" xfId="178" xr:uid="{00000000-0005-0000-0000-00003D5E0000}"/>
    <cellStyle name="Normal 4 2 2 2" xfId="24129" xr:uid="{00000000-0005-0000-0000-00003E5E0000}"/>
    <cellStyle name="Normal 4 2 2 2 2" xfId="24130" xr:uid="{00000000-0005-0000-0000-00003F5E0000}"/>
    <cellStyle name="Normal 4 2 2 3" xfId="24131" xr:uid="{00000000-0005-0000-0000-0000405E0000}"/>
    <cellStyle name="Normal 4 2 3" xfId="24132" xr:uid="{00000000-0005-0000-0000-0000415E0000}"/>
    <cellStyle name="Normal 4 2 3 2" xfId="24133" xr:uid="{00000000-0005-0000-0000-0000425E0000}"/>
    <cellStyle name="Normal 4 2 4" xfId="24134" xr:uid="{00000000-0005-0000-0000-0000435E0000}"/>
    <cellStyle name="Normal 4 2 4 2" xfId="24135" xr:uid="{00000000-0005-0000-0000-0000445E0000}"/>
    <cellStyle name="Normal 4 2 5" xfId="24136" xr:uid="{00000000-0005-0000-0000-0000455E0000}"/>
    <cellStyle name="Normal 4 2 6" xfId="24137" xr:uid="{00000000-0005-0000-0000-0000465E0000}"/>
    <cellStyle name="Normal 4 2 7" xfId="24138" xr:uid="{00000000-0005-0000-0000-0000475E0000}"/>
    <cellStyle name="Normal 4 3" xfId="179" xr:uid="{00000000-0005-0000-0000-0000485E0000}"/>
    <cellStyle name="Normal 4 3 2" xfId="24139" xr:uid="{00000000-0005-0000-0000-0000495E0000}"/>
    <cellStyle name="Normal 4 4" xfId="180" xr:uid="{00000000-0005-0000-0000-00004A5E0000}"/>
    <cellStyle name="Normal 4 4 2" xfId="24140" xr:uid="{00000000-0005-0000-0000-00004B5E0000}"/>
    <cellStyle name="Normal 4 5" xfId="181" xr:uid="{00000000-0005-0000-0000-00004C5E0000}"/>
    <cellStyle name="Normal 4 5 2" xfId="24141" xr:uid="{00000000-0005-0000-0000-00004D5E0000}"/>
    <cellStyle name="Normal 4 6" xfId="182" xr:uid="{00000000-0005-0000-0000-00004E5E0000}"/>
    <cellStyle name="Normal 4 6 2" xfId="24142" xr:uid="{00000000-0005-0000-0000-00004F5E0000}"/>
    <cellStyle name="Normal 4 7" xfId="183" xr:uid="{00000000-0005-0000-0000-0000505E0000}"/>
    <cellStyle name="Normal 4 7 2" xfId="24143" xr:uid="{00000000-0005-0000-0000-0000515E0000}"/>
    <cellStyle name="Normal 4 8" xfId="24144" xr:uid="{00000000-0005-0000-0000-0000525E0000}"/>
    <cellStyle name="Normal 4 9" xfId="55541" xr:uid="{00000000-0005-0000-0000-0000535E0000}"/>
    <cellStyle name="Normal 40" xfId="24145" xr:uid="{00000000-0005-0000-0000-0000545E0000}"/>
    <cellStyle name="Normal 41" xfId="24146" xr:uid="{00000000-0005-0000-0000-0000555E0000}"/>
    <cellStyle name="Normal 42" xfId="24147" xr:uid="{00000000-0005-0000-0000-0000565E0000}"/>
    <cellStyle name="Normal 43" xfId="24148" xr:uid="{00000000-0005-0000-0000-0000575E0000}"/>
    <cellStyle name="Normal 43 2" xfId="24149" xr:uid="{00000000-0005-0000-0000-0000585E0000}"/>
    <cellStyle name="Normal 44" xfId="24150" xr:uid="{00000000-0005-0000-0000-0000595E0000}"/>
    <cellStyle name="Normal 44 2" xfId="24151" xr:uid="{00000000-0005-0000-0000-00005A5E0000}"/>
    <cellStyle name="Normal 45" xfId="24152" xr:uid="{00000000-0005-0000-0000-00005B5E0000}"/>
    <cellStyle name="Normal 45 2" xfId="24153" xr:uid="{00000000-0005-0000-0000-00005C5E0000}"/>
    <cellStyle name="Normal 46" xfId="24154" xr:uid="{00000000-0005-0000-0000-00005D5E0000}"/>
    <cellStyle name="Normal 46 2" xfId="24155" xr:uid="{00000000-0005-0000-0000-00005E5E0000}"/>
    <cellStyle name="Normal 46 2 2" xfId="24156" xr:uid="{00000000-0005-0000-0000-00005F5E0000}"/>
    <cellStyle name="Normal 46 3" xfId="24157" xr:uid="{00000000-0005-0000-0000-0000605E0000}"/>
    <cellStyle name="Normal 46 3 2" xfId="24158" xr:uid="{00000000-0005-0000-0000-0000615E0000}"/>
    <cellStyle name="Normal 46 4" xfId="24159" xr:uid="{00000000-0005-0000-0000-0000625E0000}"/>
    <cellStyle name="Normal 47" xfId="24160" xr:uid="{00000000-0005-0000-0000-0000635E0000}"/>
    <cellStyle name="Normal 48" xfId="24161" xr:uid="{00000000-0005-0000-0000-0000645E0000}"/>
    <cellStyle name="Normal 49" xfId="55543" xr:uid="{00000000-0005-0000-0000-0000655E0000}"/>
    <cellStyle name="Normal 5" xfId="40" xr:uid="{00000000-0005-0000-0000-0000665E0000}"/>
    <cellStyle name="Normal 5 2" xfId="32" xr:uid="{00000000-0005-0000-0000-0000675E0000}"/>
    <cellStyle name="Normal 5 2 2" xfId="24162" xr:uid="{00000000-0005-0000-0000-0000685E0000}"/>
    <cellStyle name="Normal 5 2 2 2" xfId="24163" xr:uid="{00000000-0005-0000-0000-0000695E0000}"/>
    <cellStyle name="Normal 5 2 2 2 2" xfId="24164" xr:uid="{00000000-0005-0000-0000-00006A5E0000}"/>
    <cellStyle name="Normal 5 2 2 3" xfId="24165" xr:uid="{00000000-0005-0000-0000-00006B5E0000}"/>
    <cellStyle name="Normal 5 2 3" xfId="24166" xr:uid="{00000000-0005-0000-0000-00006C5E0000}"/>
    <cellStyle name="Normal 5 2 3 2" xfId="24167" xr:uid="{00000000-0005-0000-0000-00006D5E0000}"/>
    <cellStyle name="Normal 5 2 4" xfId="24168" xr:uid="{00000000-0005-0000-0000-00006E5E0000}"/>
    <cellStyle name="Normal 5 2 5" xfId="24169" xr:uid="{00000000-0005-0000-0000-00006F5E0000}"/>
    <cellStyle name="Normal 5 3" xfId="33" xr:uid="{00000000-0005-0000-0000-0000705E0000}"/>
    <cellStyle name="Normal 5 3 2" xfId="24170" xr:uid="{00000000-0005-0000-0000-0000715E0000}"/>
    <cellStyle name="Normal 5 3 3" xfId="24171" xr:uid="{00000000-0005-0000-0000-0000725E0000}"/>
    <cellStyle name="Normal 5 3 4" xfId="24172" xr:uid="{00000000-0005-0000-0000-0000735E0000}"/>
    <cellStyle name="Normal 5 4" xfId="34" xr:uid="{00000000-0005-0000-0000-0000745E0000}"/>
    <cellStyle name="Normal 5 4 2" xfId="24173" xr:uid="{00000000-0005-0000-0000-0000755E0000}"/>
    <cellStyle name="Normal 5 4 3" xfId="24174" xr:uid="{00000000-0005-0000-0000-0000765E0000}"/>
    <cellStyle name="Normal 5 4 4" xfId="24175" xr:uid="{00000000-0005-0000-0000-0000775E0000}"/>
    <cellStyle name="Normal 5 5" xfId="35" xr:uid="{00000000-0005-0000-0000-0000785E0000}"/>
    <cellStyle name="Normal 5 5 2" xfId="24176" xr:uid="{00000000-0005-0000-0000-0000795E0000}"/>
    <cellStyle name="Normal 5 5 3" xfId="24177" xr:uid="{00000000-0005-0000-0000-00007A5E0000}"/>
    <cellStyle name="Normal 5 5 4" xfId="24178" xr:uid="{00000000-0005-0000-0000-00007B5E0000}"/>
    <cellStyle name="Normal 5 6" xfId="184" xr:uid="{00000000-0005-0000-0000-00007C5E0000}"/>
    <cellStyle name="Normal 5 6 2" xfId="24179" xr:uid="{00000000-0005-0000-0000-00007D5E0000}"/>
    <cellStyle name="Normal 5 6 3" xfId="24180" xr:uid="{00000000-0005-0000-0000-00007E5E0000}"/>
    <cellStyle name="Normal 5 7" xfId="24181" xr:uid="{00000000-0005-0000-0000-00007F5E0000}"/>
    <cellStyle name="Normal 5 7 2" xfId="24182" xr:uid="{00000000-0005-0000-0000-0000805E0000}"/>
    <cellStyle name="Normal 5 8" xfId="24183" xr:uid="{00000000-0005-0000-0000-0000815E0000}"/>
    <cellStyle name="Normal 50" xfId="55592" xr:uid="{00000000-0005-0000-0000-0000825E0000}"/>
    <cellStyle name="Normal 51" xfId="55605" xr:uid="{00000000-0005-0000-0000-0000835E0000}"/>
    <cellStyle name="Normal 52" xfId="55608" xr:uid="{00000000-0005-0000-0000-0000845E0000}"/>
    <cellStyle name="Normal 53" xfId="55614" xr:uid="{00000000-0005-0000-0000-0000855E0000}"/>
    <cellStyle name="Normal 54" xfId="55616" xr:uid="{00000000-0005-0000-0000-0000865E0000}"/>
    <cellStyle name="Normal 55" xfId="55617" xr:uid="{00000000-0005-0000-0000-0000875E0000}"/>
    <cellStyle name="Normal 56" xfId="5" xr:uid="{00000000-0005-0000-0000-0000885E0000}"/>
    <cellStyle name="Normal 57" xfId="55623" xr:uid="{00000000-0005-0000-0000-0000895E0000}"/>
    <cellStyle name="Normal 58" xfId="55625" xr:uid="{00000000-0005-0000-0000-00008A5E0000}"/>
    <cellStyle name="Normal 59" xfId="55631" xr:uid="{00000000-0005-0000-0000-00008B5E0000}"/>
    <cellStyle name="Normal 6" xfId="185" xr:uid="{00000000-0005-0000-0000-00008C5E0000}"/>
    <cellStyle name="Normal 6 10" xfId="24184" xr:uid="{00000000-0005-0000-0000-00008D5E0000}"/>
    <cellStyle name="Normal 6 2" xfId="36" xr:uid="{00000000-0005-0000-0000-00008E5E0000}"/>
    <cellStyle name="Normal 6 2 10" xfId="24185" xr:uid="{00000000-0005-0000-0000-00008F5E0000}"/>
    <cellStyle name="Normal 6 2 10 2" xfId="24186" xr:uid="{00000000-0005-0000-0000-0000905E0000}"/>
    <cellStyle name="Normal 6 2 11" xfId="24187" xr:uid="{00000000-0005-0000-0000-0000915E0000}"/>
    <cellStyle name="Normal 6 2 11 2" xfId="24188" xr:uid="{00000000-0005-0000-0000-0000925E0000}"/>
    <cellStyle name="Normal 6 2 12" xfId="24189" xr:uid="{00000000-0005-0000-0000-0000935E0000}"/>
    <cellStyle name="Normal 6 2 12 2" xfId="24190" xr:uid="{00000000-0005-0000-0000-0000945E0000}"/>
    <cellStyle name="Normal 6 2 13" xfId="24191" xr:uid="{00000000-0005-0000-0000-0000955E0000}"/>
    <cellStyle name="Normal 6 2 13 2" xfId="24192" xr:uid="{00000000-0005-0000-0000-0000965E0000}"/>
    <cellStyle name="Normal 6 2 14" xfId="24193" xr:uid="{00000000-0005-0000-0000-0000975E0000}"/>
    <cellStyle name="Normal 6 2 14 2" xfId="24194" xr:uid="{00000000-0005-0000-0000-0000985E0000}"/>
    <cellStyle name="Normal 6 2 15" xfId="24195" xr:uid="{00000000-0005-0000-0000-0000995E0000}"/>
    <cellStyle name="Normal 6 2 15 2" xfId="24196" xr:uid="{00000000-0005-0000-0000-00009A5E0000}"/>
    <cellStyle name="Normal 6 2 16" xfId="24197" xr:uid="{00000000-0005-0000-0000-00009B5E0000}"/>
    <cellStyle name="Normal 6 2 16 2" xfId="24198" xr:uid="{00000000-0005-0000-0000-00009C5E0000}"/>
    <cellStyle name="Normal 6 2 17" xfId="24199" xr:uid="{00000000-0005-0000-0000-00009D5E0000}"/>
    <cellStyle name="Normal 6 2 17 2" xfId="24200" xr:uid="{00000000-0005-0000-0000-00009E5E0000}"/>
    <cellStyle name="Normal 6 2 18" xfId="24201" xr:uid="{00000000-0005-0000-0000-00009F5E0000}"/>
    <cellStyle name="Normal 6 2 18 2" xfId="24202" xr:uid="{00000000-0005-0000-0000-0000A05E0000}"/>
    <cellStyle name="Normal 6 2 19" xfId="24203" xr:uid="{00000000-0005-0000-0000-0000A15E0000}"/>
    <cellStyle name="Normal 6 2 19 2" xfId="24204" xr:uid="{00000000-0005-0000-0000-0000A25E0000}"/>
    <cellStyle name="Normal 6 2 2" xfId="24205" xr:uid="{00000000-0005-0000-0000-0000A35E0000}"/>
    <cellStyle name="Normal 6 2 2 2" xfId="24206" xr:uid="{00000000-0005-0000-0000-0000A45E0000}"/>
    <cellStyle name="Normal 6 2 2 2 2" xfId="24207" xr:uid="{00000000-0005-0000-0000-0000A55E0000}"/>
    <cellStyle name="Normal 6 2 2 3" xfId="24208" xr:uid="{00000000-0005-0000-0000-0000A65E0000}"/>
    <cellStyle name="Normal 6 2 20" xfId="24209" xr:uid="{00000000-0005-0000-0000-0000A75E0000}"/>
    <cellStyle name="Normal 6 2 21" xfId="24210" xr:uid="{00000000-0005-0000-0000-0000A85E0000}"/>
    <cellStyle name="Normal 6 2 22" xfId="24211" xr:uid="{00000000-0005-0000-0000-0000A95E0000}"/>
    <cellStyle name="Normal 6 2 23" xfId="24212" xr:uid="{00000000-0005-0000-0000-0000AA5E0000}"/>
    <cellStyle name="Normal 6 2 3" xfId="24213" xr:uid="{00000000-0005-0000-0000-0000AB5E0000}"/>
    <cellStyle name="Normal 6 2 3 2" xfId="24214" xr:uid="{00000000-0005-0000-0000-0000AC5E0000}"/>
    <cellStyle name="Normal 6 2 4" xfId="24215" xr:uid="{00000000-0005-0000-0000-0000AD5E0000}"/>
    <cellStyle name="Normal 6 2 4 2" xfId="24216" xr:uid="{00000000-0005-0000-0000-0000AE5E0000}"/>
    <cellStyle name="Normal 6 2 5" xfId="24217" xr:uid="{00000000-0005-0000-0000-0000AF5E0000}"/>
    <cellStyle name="Normal 6 2 5 2" xfId="24218" xr:uid="{00000000-0005-0000-0000-0000B05E0000}"/>
    <cellStyle name="Normal 6 2 6" xfId="24219" xr:uid="{00000000-0005-0000-0000-0000B15E0000}"/>
    <cellStyle name="Normal 6 2 6 2" xfId="24220" xr:uid="{00000000-0005-0000-0000-0000B25E0000}"/>
    <cellStyle name="Normal 6 2 7" xfId="24221" xr:uid="{00000000-0005-0000-0000-0000B35E0000}"/>
    <cellStyle name="Normal 6 2 7 2" xfId="24222" xr:uid="{00000000-0005-0000-0000-0000B45E0000}"/>
    <cellStyle name="Normal 6 2 8" xfId="24223" xr:uid="{00000000-0005-0000-0000-0000B55E0000}"/>
    <cellStyle name="Normal 6 2 8 2" xfId="24224" xr:uid="{00000000-0005-0000-0000-0000B65E0000}"/>
    <cellStyle name="Normal 6 2 9" xfId="24225" xr:uid="{00000000-0005-0000-0000-0000B75E0000}"/>
    <cellStyle name="Normal 6 2 9 2" xfId="24226" xr:uid="{00000000-0005-0000-0000-0000B85E0000}"/>
    <cellStyle name="Normal 6 3" xfId="24227" xr:uid="{00000000-0005-0000-0000-0000B95E0000}"/>
    <cellStyle name="Normal 6 3 10" xfId="24228" xr:uid="{00000000-0005-0000-0000-0000BA5E0000}"/>
    <cellStyle name="Normal 6 3 10 2" xfId="24229" xr:uid="{00000000-0005-0000-0000-0000BB5E0000}"/>
    <cellStyle name="Normal 6 3 11" xfId="24230" xr:uid="{00000000-0005-0000-0000-0000BC5E0000}"/>
    <cellStyle name="Normal 6 3 11 2" xfId="24231" xr:uid="{00000000-0005-0000-0000-0000BD5E0000}"/>
    <cellStyle name="Normal 6 3 12" xfId="24232" xr:uid="{00000000-0005-0000-0000-0000BE5E0000}"/>
    <cellStyle name="Normal 6 3 12 2" xfId="24233" xr:uid="{00000000-0005-0000-0000-0000BF5E0000}"/>
    <cellStyle name="Normal 6 3 13" xfId="24234" xr:uid="{00000000-0005-0000-0000-0000C05E0000}"/>
    <cellStyle name="Normal 6 3 13 2" xfId="24235" xr:uid="{00000000-0005-0000-0000-0000C15E0000}"/>
    <cellStyle name="Normal 6 3 14" xfId="24236" xr:uid="{00000000-0005-0000-0000-0000C25E0000}"/>
    <cellStyle name="Normal 6 3 14 2" xfId="24237" xr:uid="{00000000-0005-0000-0000-0000C35E0000}"/>
    <cellStyle name="Normal 6 3 15" xfId="24238" xr:uid="{00000000-0005-0000-0000-0000C45E0000}"/>
    <cellStyle name="Normal 6 3 15 2" xfId="24239" xr:uid="{00000000-0005-0000-0000-0000C55E0000}"/>
    <cellStyle name="Normal 6 3 16" xfId="24240" xr:uid="{00000000-0005-0000-0000-0000C65E0000}"/>
    <cellStyle name="Normal 6 3 16 2" xfId="24241" xr:uid="{00000000-0005-0000-0000-0000C75E0000}"/>
    <cellStyle name="Normal 6 3 17" xfId="24242" xr:uid="{00000000-0005-0000-0000-0000C85E0000}"/>
    <cellStyle name="Normal 6 3 17 2" xfId="24243" xr:uid="{00000000-0005-0000-0000-0000C95E0000}"/>
    <cellStyle name="Normal 6 3 18" xfId="24244" xr:uid="{00000000-0005-0000-0000-0000CA5E0000}"/>
    <cellStyle name="Normal 6 3 18 2" xfId="24245" xr:uid="{00000000-0005-0000-0000-0000CB5E0000}"/>
    <cellStyle name="Normal 6 3 19" xfId="24246" xr:uid="{00000000-0005-0000-0000-0000CC5E0000}"/>
    <cellStyle name="Normal 6 3 19 2" xfId="24247" xr:uid="{00000000-0005-0000-0000-0000CD5E0000}"/>
    <cellStyle name="Normal 6 3 2" xfId="24248" xr:uid="{00000000-0005-0000-0000-0000CE5E0000}"/>
    <cellStyle name="Normal 6 3 2 2" xfId="24249" xr:uid="{00000000-0005-0000-0000-0000CF5E0000}"/>
    <cellStyle name="Normal 6 3 20" xfId="24250" xr:uid="{00000000-0005-0000-0000-0000D05E0000}"/>
    <cellStyle name="Normal 6 3 3" xfId="24251" xr:uid="{00000000-0005-0000-0000-0000D15E0000}"/>
    <cellStyle name="Normal 6 3 3 2" xfId="24252" xr:uid="{00000000-0005-0000-0000-0000D25E0000}"/>
    <cellStyle name="Normal 6 3 4" xfId="24253" xr:uid="{00000000-0005-0000-0000-0000D35E0000}"/>
    <cellStyle name="Normal 6 3 4 2" xfId="24254" xr:uid="{00000000-0005-0000-0000-0000D45E0000}"/>
    <cellStyle name="Normal 6 3 5" xfId="24255" xr:uid="{00000000-0005-0000-0000-0000D55E0000}"/>
    <cellStyle name="Normal 6 3 5 2" xfId="24256" xr:uid="{00000000-0005-0000-0000-0000D65E0000}"/>
    <cellStyle name="Normal 6 3 6" xfId="24257" xr:uid="{00000000-0005-0000-0000-0000D75E0000}"/>
    <cellStyle name="Normal 6 3 6 2" xfId="24258" xr:uid="{00000000-0005-0000-0000-0000D85E0000}"/>
    <cellStyle name="Normal 6 3 7" xfId="24259" xr:uid="{00000000-0005-0000-0000-0000D95E0000}"/>
    <cellStyle name="Normal 6 3 7 2" xfId="24260" xr:uid="{00000000-0005-0000-0000-0000DA5E0000}"/>
    <cellStyle name="Normal 6 3 8" xfId="24261" xr:uid="{00000000-0005-0000-0000-0000DB5E0000}"/>
    <cellStyle name="Normal 6 3 8 2" xfId="24262" xr:uid="{00000000-0005-0000-0000-0000DC5E0000}"/>
    <cellStyle name="Normal 6 3 9" xfId="24263" xr:uid="{00000000-0005-0000-0000-0000DD5E0000}"/>
    <cellStyle name="Normal 6 3 9 2" xfId="24264" xr:uid="{00000000-0005-0000-0000-0000DE5E0000}"/>
    <cellStyle name="Normal 6 4" xfId="24265" xr:uid="{00000000-0005-0000-0000-0000DF5E0000}"/>
    <cellStyle name="Normal 6 4 2" xfId="24266" xr:uid="{00000000-0005-0000-0000-0000E05E0000}"/>
    <cellStyle name="Normal 6 5" xfId="24267" xr:uid="{00000000-0005-0000-0000-0000E15E0000}"/>
    <cellStyle name="Normal 6 5 2" xfId="24268" xr:uid="{00000000-0005-0000-0000-0000E25E0000}"/>
    <cellStyle name="Normal 6 6" xfId="24269" xr:uid="{00000000-0005-0000-0000-0000E35E0000}"/>
    <cellStyle name="Normal 6 6 2" xfId="24270" xr:uid="{00000000-0005-0000-0000-0000E45E0000}"/>
    <cellStyle name="Normal 6 7" xfId="24271" xr:uid="{00000000-0005-0000-0000-0000E55E0000}"/>
    <cellStyle name="Normal 6 7 2" xfId="24272" xr:uid="{00000000-0005-0000-0000-0000E65E0000}"/>
    <cellStyle name="Normal 6 8" xfId="24273" xr:uid="{00000000-0005-0000-0000-0000E75E0000}"/>
    <cellStyle name="Normal 6 8 2" xfId="24274" xr:uid="{00000000-0005-0000-0000-0000E85E0000}"/>
    <cellStyle name="Normal 6 9" xfId="24275" xr:uid="{00000000-0005-0000-0000-0000E95E0000}"/>
    <cellStyle name="Normal 60" xfId="55648" xr:uid="{65A107D2-5902-48F2-B4EE-BE4A5DDCC26A}"/>
    <cellStyle name="Normal 61" xfId="55649" xr:uid="{80E3F81C-4B40-4D9D-A661-CBFAD5B2D75F}"/>
    <cellStyle name="Normal 62" xfId="55650" xr:uid="{A5C9176E-0A5D-4127-89B9-24D5F15739AC}"/>
    <cellStyle name="Normal 63" xfId="55651" xr:uid="{CE8DF193-F2E5-4605-B687-B09C4C74C2C7}"/>
    <cellStyle name="Normal 64" xfId="55652" xr:uid="{48095F1C-E078-4503-9712-929F1EF183D4}"/>
    <cellStyle name="Normal 7" xfId="186" xr:uid="{00000000-0005-0000-0000-0000EA5E0000}"/>
    <cellStyle name="Normal 7 10" xfId="24276" xr:uid="{00000000-0005-0000-0000-0000EB5E0000}"/>
    <cellStyle name="Normal 7 10 2" xfId="24277" xr:uid="{00000000-0005-0000-0000-0000EC5E0000}"/>
    <cellStyle name="Normal 7 11" xfId="24278" xr:uid="{00000000-0005-0000-0000-0000ED5E0000}"/>
    <cellStyle name="Normal 7 11 2" xfId="24279" xr:uid="{00000000-0005-0000-0000-0000EE5E0000}"/>
    <cellStyle name="Normal 7 12" xfId="24280" xr:uid="{00000000-0005-0000-0000-0000EF5E0000}"/>
    <cellStyle name="Normal 7 12 2" xfId="24281" xr:uid="{00000000-0005-0000-0000-0000F05E0000}"/>
    <cellStyle name="Normal 7 12 2 2" xfId="24282" xr:uid="{00000000-0005-0000-0000-0000F15E0000}"/>
    <cellStyle name="Normal 7 12 3" xfId="24283" xr:uid="{00000000-0005-0000-0000-0000F25E0000}"/>
    <cellStyle name="Normal 7 13" xfId="24284" xr:uid="{00000000-0005-0000-0000-0000F35E0000}"/>
    <cellStyle name="Normal 7 13 2" xfId="24285" xr:uid="{00000000-0005-0000-0000-0000F45E0000}"/>
    <cellStyle name="Normal 7 13 2 2" xfId="24286" xr:uid="{00000000-0005-0000-0000-0000F55E0000}"/>
    <cellStyle name="Normal 7 13 3" xfId="24287" xr:uid="{00000000-0005-0000-0000-0000F65E0000}"/>
    <cellStyle name="Normal 7 14" xfId="24288" xr:uid="{00000000-0005-0000-0000-0000F75E0000}"/>
    <cellStyle name="Normal 7 14 2" xfId="24289" xr:uid="{00000000-0005-0000-0000-0000F85E0000}"/>
    <cellStyle name="Normal 7 14 2 2" xfId="24290" xr:uid="{00000000-0005-0000-0000-0000F95E0000}"/>
    <cellStyle name="Normal 7 14 3" xfId="24291" xr:uid="{00000000-0005-0000-0000-0000FA5E0000}"/>
    <cellStyle name="Normal 7 15" xfId="24292" xr:uid="{00000000-0005-0000-0000-0000FB5E0000}"/>
    <cellStyle name="Normal 7 15 2" xfId="24293" xr:uid="{00000000-0005-0000-0000-0000FC5E0000}"/>
    <cellStyle name="Normal 7 15 2 2" xfId="24294" xr:uid="{00000000-0005-0000-0000-0000FD5E0000}"/>
    <cellStyle name="Normal 7 15 3" xfId="24295" xr:uid="{00000000-0005-0000-0000-0000FE5E0000}"/>
    <cellStyle name="Normal 7 16" xfId="24296" xr:uid="{00000000-0005-0000-0000-0000FF5E0000}"/>
    <cellStyle name="Normal 7 16 2" xfId="24297" xr:uid="{00000000-0005-0000-0000-0000005F0000}"/>
    <cellStyle name="Normal 7 16 2 2" xfId="24298" xr:uid="{00000000-0005-0000-0000-0000015F0000}"/>
    <cellStyle name="Normal 7 16 3" xfId="24299" xr:uid="{00000000-0005-0000-0000-0000025F0000}"/>
    <cellStyle name="Normal 7 17" xfId="24300" xr:uid="{00000000-0005-0000-0000-0000035F0000}"/>
    <cellStyle name="Normal 7 17 2" xfId="24301" xr:uid="{00000000-0005-0000-0000-0000045F0000}"/>
    <cellStyle name="Normal 7 17 2 2" xfId="24302" xr:uid="{00000000-0005-0000-0000-0000055F0000}"/>
    <cellStyle name="Normal 7 17 3" xfId="24303" xr:uid="{00000000-0005-0000-0000-0000065F0000}"/>
    <cellStyle name="Normal 7 18" xfId="24304" xr:uid="{00000000-0005-0000-0000-0000075F0000}"/>
    <cellStyle name="Normal 7 18 2" xfId="24305" xr:uid="{00000000-0005-0000-0000-0000085F0000}"/>
    <cellStyle name="Normal 7 18 2 2" xfId="24306" xr:uid="{00000000-0005-0000-0000-0000095F0000}"/>
    <cellStyle name="Normal 7 18 3" xfId="24307" xr:uid="{00000000-0005-0000-0000-00000A5F0000}"/>
    <cellStyle name="Normal 7 19" xfId="24308" xr:uid="{00000000-0005-0000-0000-00000B5F0000}"/>
    <cellStyle name="Normal 7 19 2" xfId="24309" xr:uid="{00000000-0005-0000-0000-00000C5F0000}"/>
    <cellStyle name="Normal 7 19 2 2" xfId="24310" xr:uid="{00000000-0005-0000-0000-00000D5F0000}"/>
    <cellStyle name="Normal 7 19 3" xfId="24311" xr:uid="{00000000-0005-0000-0000-00000E5F0000}"/>
    <cellStyle name="Normal 7 2" xfId="24312" xr:uid="{00000000-0005-0000-0000-00000F5F0000}"/>
    <cellStyle name="Normal 7 2 2" xfId="24313" xr:uid="{00000000-0005-0000-0000-0000105F0000}"/>
    <cellStyle name="Normal 7 2 2 2" xfId="24314" xr:uid="{00000000-0005-0000-0000-0000115F0000}"/>
    <cellStyle name="Normal 7 2 3" xfId="24315" xr:uid="{00000000-0005-0000-0000-0000125F0000}"/>
    <cellStyle name="Normal 7 2 4" xfId="24316" xr:uid="{00000000-0005-0000-0000-0000135F0000}"/>
    <cellStyle name="Normal 7 20" xfId="24317" xr:uid="{00000000-0005-0000-0000-0000145F0000}"/>
    <cellStyle name="Normal 7 20 2" xfId="24318" xr:uid="{00000000-0005-0000-0000-0000155F0000}"/>
    <cellStyle name="Normal 7 20 2 2" xfId="24319" xr:uid="{00000000-0005-0000-0000-0000165F0000}"/>
    <cellStyle name="Normal 7 20 3" xfId="24320" xr:uid="{00000000-0005-0000-0000-0000175F0000}"/>
    <cellStyle name="Normal 7 21" xfId="24321" xr:uid="{00000000-0005-0000-0000-0000185F0000}"/>
    <cellStyle name="Normal 7 21 2" xfId="24322" xr:uid="{00000000-0005-0000-0000-0000195F0000}"/>
    <cellStyle name="Normal 7 21 2 2" xfId="24323" xr:uid="{00000000-0005-0000-0000-00001A5F0000}"/>
    <cellStyle name="Normal 7 21 3" xfId="24324" xr:uid="{00000000-0005-0000-0000-00001B5F0000}"/>
    <cellStyle name="Normal 7 22" xfId="24325" xr:uid="{00000000-0005-0000-0000-00001C5F0000}"/>
    <cellStyle name="Normal 7 22 2" xfId="24326" xr:uid="{00000000-0005-0000-0000-00001D5F0000}"/>
    <cellStyle name="Normal 7 22 2 2" xfId="24327" xr:uid="{00000000-0005-0000-0000-00001E5F0000}"/>
    <cellStyle name="Normal 7 22 3" xfId="24328" xr:uid="{00000000-0005-0000-0000-00001F5F0000}"/>
    <cellStyle name="Normal 7 23" xfId="24329" xr:uid="{00000000-0005-0000-0000-0000205F0000}"/>
    <cellStyle name="Normal 7 23 2" xfId="24330" xr:uid="{00000000-0005-0000-0000-0000215F0000}"/>
    <cellStyle name="Normal 7 23 2 2" xfId="24331" xr:uid="{00000000-0005-0000-0000-0000225F0000}"/>
    <cellStyle name="Normal 7 23 3" xfId="24332" xr:uid="{00000000-0005-0000-0000-0000235F0000}"/>
    <cellStyle name="Normal 7 24" xfId="24333" xr:uid="{00000000-0005-0000-0000-0000245F0000}"/>
    <cellStyle name="Normal 7 24 2" xfId="24334" xr:uid="{00000000-0005-0000-0000-0000255F0000}"/>
    <cellStyle name="Normal 7 24 2 2" xfId="24335" xr:uid="{00000000-0005-0000-0000-0000265F0000}"/>
    <cellStyle name="Normal 7 24 3" xfId="24336" xr:uid="{00000000-0005-0000-0000-0000275F0000}"/>
    <cellStyle name="Normal 7 25" xfId="24337" xr:uid="{00000000-0005-0000-0000-0000285F0000}"/>
    <cellStyle name="Normal 7 25 2" xfId="24338" xr:uid="{00000000-0005-0000-0000-0000295F0000}"/>
    <cellStyle name="Normal 7 25 2 2" xfId="24339" xr:uid="{00000000-0005-0000-0000-00002A5F0000}"/>
    <cellStyle name="Normal 7 25 3" xfId="24340" xr:uid="{00000000-0005-0000-0000-00002B5F0000}"/>
    <cellStyle name="Normal 7 26" xfId="24341" xr:uid="{00000000-0005-0000-0000-00002C5F0000}"/>
    <cellStyle name="Normal 7 26 2" xfId="24342" xr:uid="{00000000-0005-0000-0000-00002D5F0000}"/>
    <cellStyle name="Normal 7 26 2 2" xfId="24343" xr:uid="{00000000-0005-0000-0000-00002E5F0000}"/>
    <cellStyle name="Normal 7 26 3" xfId="24344" xr:uid="{00000000-0005-0000-0000-00002F5F0000}"/>
    <cellStyle name="Normal 7 27" xfId="24345" xr:uid="{00000000-0005-0000-0000-0000305F0000}"/>
    <cellStyle name="Normal 7 27 2" xfId="24346" xr:uid="{00000000-0005-0000-0000-0000315F0000}"/>
    <cellStyle name="Normal 7 27 2 2" xfId="24347" xr:uid="{00000000-0005-0000-0000-0000325F0000}"/>
    <cellStyle name="Normal 7 27 3" xfId="24348" xr:uid="{00000000-0005-0000-0000-0000335F0000}"/>
    <cellStyle name="Normal 7 28" xfId="24349" xr:uid="{00000000-0005-0000-0000-0000345F0000}"/>
    <cellStyle name="Normal 7 28 2" xfId="24350" xr:uid="{00000000-0005-0000-0000-0000355F0000}"/>
    <cellStyle name="Normal 7 28 2 2" xfId="24351" xr:uid="{00000000-0005-0000-0000-0000365F0000}"/>
    <cellStyle name="Normal 7 28 3" xfId="24352" xr:uid="{00000000-0005-0000-0000-0000375F0000}"/>
    <cellStyle name="Normal 7 29" xfId="24353" xr:uid="{00000000-0005-0000-0000-0000385F0000}"/>
    <cellStyle name="Normal 7 29 2" xfId="24354" xr:uid="{00000000-0005-0000-0000-0000395F0000}"/>
    <cellStyle name="Normal 7 29 2 2" xfId="24355" xr:uid="{00000000-0005-0000-0000-00003A5F0000}"/>
    <cellStyle name="Normal 7 29 3" xfId="24356" xr:uid="{00000000-0005-0000-0000-00003B5F0000}"/>
    <cellStyle name="Normal 7 3" xfId="24357" xr:uid="{00000000-0005-0000-0000-00003C5F0000}"/>
    <cellStyle name="Normal 7 3 2" xfId="24358" xr:uid="{00000000-0005-0000-0000-00003D5F0000}"/>
    <cellStyle name="Normal 7 30" xfId="24359" xr:uid="{00000000-0005-0000-0000-00003E5F0000}"/>
    <cellStyle name="Normal 7 30 2" xfId="24360" xr:uid="{00000000-0005-0000-0000-00003F5F0000}"/>
    <cellStyle name="Normal 7 30 2 2" xfId="24361" xr:uid="{00000000-0005-0000-0000-0000405F0000}"/>
    <cellStyle name="Normal 7 30 3" xfId="24362" xr:uid="{00000000-0005-0000-0000-0000415F0000}"/>
    <cellStyle name="Normal 7 31" xfId="24363" xr:uid="{00000000-0005-0000-0000-0000425F0000}"/>
    <cellStyle name="Normal 7 31 2" xfId="24364" xr:uid="{00000000-0005-0000-0000-0000435F0000}"/>
    <cellStyle name="Normal 7 32" xfId="24365" xr:uid="{00000000-0005-0000-0000-0000445F0000}"/>
    <cellStyle name="Normal 7 33" xfId="24366" xr:uid="{00000000-0005-0000-0000-0000455F0000}"/>
    <cellStyle name="Normal 7 4" xfId="24367" xr:uid="{00000000-0005-0000-0000-0000465F0000}"/>
    <cellStyle name="Normal 7 4 2" xfId="24368" xr:uid="{00000000-0005-0000-0000-0000475F0000}"/>
    <cellStyle name="Normal 7 5" xfId="24369" xr:uid="{00000000-0005-0000-0000-0000485F0000}"/>
    <cellStyle name="Normal 7 5 2" xfId="24370" xr:uid="{00000000-0005-0000-0000-0000495F0000}"/>
    <cellStyle name="Normal 7 6" xfId="24371" xr:uid="{00000000-0005-0000-0000-00004A5F0000}"/>
    <cellStyle name="Normal 7 6 2" xfId="24372" xr:uid="{00000000-0005-0000-0000-00004B5F0000}"/>
    <cellStyle name="Normal 7 7" xfId="24373" xr:uid="{00000000-0005-0000-0000-00004C5F0000}"/>
    <cellStyle name="Normal 7 7 2" xfId="24374" xr:uid="{00000000-0005-0000-0000-00004D5F0000}"/>
    <cellStyle name="Normal 7 8" xfId="24375" xr:uid="{00000000-0005-0000-0000-00004E5F0000}"/>
    <cellStyle name="Normal 7 8 2" xfId="24376" xr:uid="{00000000-0005-0000-0000-00004F5F0000}"/>
    <cellStyle name="Normal 7 9" xfId="24377" xr:uid="{00000000-0005-0000-0000-0000505F0000}"/>
    <cellStyle name="Normal 7 9 2" xfId="24378" xr:uid="{00000000-0005-0000-0000-0000515F0000}"/>
    <cellStyle name="Normal 8" xfId="187" xr:uid="{00000000-0005-0000-0000-0000525F0000}"/>
    <cellStyle name="Normal 8 10" xfId="24379" xr:uid="{00000000-0005-0000-0000-0000535F0000}"/>
    <cellStyle name="Normal 8 10 2" xfId="24380" xr:uid="{00000000-0005-0000-0000-0000545F0000}"/>
    <cellStyle name="Normal 8 11" xfId="24381" xr:uid="{00000000-0005-0000-0000-0000555F0000}"/>
    <cellStyle name="Normal 8 11 2" xfId="24382" xr:uid="{00000000-0005-0000-0000-0000565F0000}"/>
    <cellStyle name="Normal 8 12" xfId="24383" xr:uid="{00000000-0005-0000-0000-0000575F0000}"/>
    <cellStyle name="Normal 8 12 2" xfId="24384" xr:uid="{00000000-0005-0000-0000-0000585F0000}"/>
    <cellStyle name="Normal 8 13" xfId="24385" xr:uid="{00000000-0005-0000-0000-0000595F0000}"/>
    <cellStyle name="Normal 8 13 2" xfId="24386" xr:uid="{00000000-0005-0000-0000-00005A5F0000}"/>
    <cellStyle name="Normal 8 14" xfId="24387" xr:uid="{00000000-0005-0000-0000-00005B5F0000}"/>
    <cellStyle name="Normal 8 14 2" xfId="24388" xr:uid="{00000000-0005-0000-0000-00005C5F0000}"/>
    <cellStyle name="Normal 8 15" xfId="24389" xr:uid="{00000000-0005-0000-0000-00005D5F0000}"/>
    <cellStyle name="Normal 8 15 2" xfId="24390" xr:uid="{00000000-0005-0000-0000-00005E5F0000}"/>
    <cellStyle name="Normal 8 16" xfId="24391" xr:uid="{00000000-0005-0000-0000-00005F5F0000}"/>
    <cellStyle name="Normal 8 16 2" xfId="24392" xr:uid="{00000000-0005-0000-0000-0000605F0000}"/>
    <cellStyle name="Normal 8 17" xfId="24393" xr:uid="{00000000-0005-0000-0000-0000615F0000}"/>
    <cellStyle name="Normal 8 17 2" xfId="24394" xr:uid="{00000000-0005-0000-0000-0000625F0000}"/>
    <cellStyle name="Normal 8 18" xfId="24395" xr:uid="{00000000-0005-0000-0000-0000635F0000}"/>
    <cellStyle name="Normal 8 18 2" xfId="24396" xr:uid="{00000000-0005-0000-0000-0000645F0000}"/>
    <cellStyle name="Normal 8 19" xfId="24397" xr:uid="{00000000-0005-0000-0000-0000655F0000}"/>
    <cellStyle name="Normal 8 19 2" xfId="24398" xr:uid="{00000000-0005-0000-0000-0000665F0000}"/>
    <cellStyle name="Normal 8 2" xfId="24399" xr:uid="{00000000-0005-0000-0000-0000675F0000}"/>
    <cellStyle name="Normal 8 2 10" xfId="24400" xr:uid="{00000000-0005-0000-0000-0000685F0000}"/>
    <cellStyle name="Normal 8 2 10 2" xfId="24401" xr:uid="{00000000-0005-0000-0000-0000695F0000}"/>
    <cellStyle name="Normal 8 2 11" xfId="24402" xr:uid="{00000000-0005-0000-0000-00006A5F0000}"/>
    <cellStyle name="Normal 8 2 11 2" xfId="24403" xr:uid="{00000000-0005-0000-0000-00006B5F0000}"/>
    <cellStyle name="Normal 8 2 12" xfId="24404" xr:uid="{00000000-0005-0000-0000-00006C5F0000}"/>
    <cellStyle name="Normal 8 2 12 2" xfId="24405" xr:uid="{00000000-0005-0000-0000-00006D5F0000}"/>
    <cellStyle name="Normal 8 2 13" xfId="24406" xr:uid="{00000000-0005-0000-0000-00006E5F0000}"/>
    <cellStyle name="Normal 8 2 13 2" xfId="24407" xr:uid="{00000000-0005-0000-0000-00006F5F0000}"/>
    <cellStyle name="Normal 8 2 14" xfId="24408" xr:uid="{00000000-0005-0000-0000-0000705F0000}"/>
    <cellStyle name="Normal 8 2 14 2" xfId="24409" xr:uid="{00000000-0005-0000-0000-0000715F0000}"/>
    <cellStyle name="Normal 8 2 15" xfId="24410" xr:uid="{00000000-0005-0000-0000-0000725F0000}"/>
    <cellStyle name="Normal 8 2 15 2" xfId="24411" xr:uid="{00000000-0005-0000-0000-0000735F0000}"/>
    <cellStyle name="Normal 8 2 16" xfId="24412" xr:uid="{00000000-0005-0000-0000-0000745F0000}"/>
    <cellStyle name="Normal 8 2 16 2" xfId="24413" xr:uid="{00000000-0005-0000-0000-0000755F0000}"/>
    <cellStyle name="Normal 8 2 17" xfId="24414" xr:uid="{00000000-0005-0000-0000-0000765F0000}"/>
    <cellStyle name="Normal 8 2 17 2" xfId="24415" xr:uid="{00000000-0005-0000-0000-0000775F0000}"/>
    <cellStyle name="Normal 8 2 18" xfId="24416" xr:uid="{00000000-0005-0000-0000-0000785F0000}"/>
    <cellStyle name="Normal 8 2 18 2" xfId="24417" xr:uid="{00000000-0005-0000-0000-0000795F0000}"/>
    <cellStyle name="Normal 8 2 19" xfId="24418" xr:uid="{00000000-0005-0000-0000-00007A5F0000}"/>
    <cellStyle name="Normal 8 2 19 2" xfId="24419" xr:uid="{00000000-0005-0000-0000-00007B5F0000}"/>
    <cellStyle name="Normal 8 2 2" xfId="24420" xr:uid="{00000000-0005-0000-0000-00007C5F0000}"/>
    <cellStyle name="Normal 8 2 2 2" xfId="24421" xr:uid="{00000000-0005-0000-0000-00007D5F0000}"/>
    <cellStyle name="Normal 8 2 20" xfId="24422" xr:uid="{00000000-0005-0000-0000-00007E5F0000}"/>
    <cellStyle name="Normal 8 2 20 2" xfId="24423" xr:uid="{00000000-0005-0000-0000-00007F5F0000}"/>
    <cellStyle name="Normal 8 2 21" xfId="24424" xr:uid="{00000000-0005-0000-0000-0000805F0000}"/>
    <cellStyle name="Normal 8 2 21 2" xfId="24425" xr:uid="{00000000-0005-0000-0000-0000815F0000}"/>
    <cellStyle name="Normal 8 2 22" xfId="24426" xr:uid="{00000000-0005-0000-0000-0000825F0000}"/>
    <cellStyle name="Normal 8 2 22 2" xfId="24427" xr:uid="{00000000-0005-0000-0000-0000835F0000}"/>
    <cellStyle name="Normal 8 2 23" xfId="24428" xr:uid="{00000000-0005-0000-0000-0000845F0000}"/>
    <cellStyle name="Normal 8 2 23 2" xfId="24429" xr:uid="{00000000-0005-0000-0000-0000855F0000}"/>
    <cellStyle name="Normal 8 2 24" xfId="24430" xr:uid="{00000000-0005-0000-0000-0000865F0000}"/>
    <cellStyle name="Normal 8 2 24 2" xfId="24431" xr:uid="{00000000-0005-0000-0000-0000875F0000}"/>
    <cellStyle name="Normal 8 2 25" xfId="24432" xr:uid="{00000000-0005-0000-0000-0000885F0000}"/>
    <cellStyle name="Normal 8 2 25 2" xfId="24433" xr:uid="{00000000-0005-0000-0000-0000895F0000}"/>
    <cellStyle name="Normal 8 2 26" xfId="24434" xr:uid="{00000000-0005-0000-0000-00008A5F0000}"/>
    <cellStyle name="Normal 8 2 26 2" xfId="24435" xr:uid="{00000000-0005-0000-0000-00008B5F0000}"/>
    <cellStyle name="Normal 8 2 27" xfId="24436" xr:uid="{00000000-0005-0000-0000-00008C5F0000}"/>
    <cellStyle name="Normal 8 2 27 2" xfId="24437" xr:uid="{00000000-0005-0000-0000-00008D5F0000}"/>
    <cellStyle name="Normal 8 2 28" xfId="24438" xr:uid="{00000000-0005-0000-0000-00008E5F0000}"/>
    <cellStyle name="Normal 8 2 28 2" xfId="24439" xr:uid="{00000000-0005-0000-0000-00008F5F0000}"/>
    <cellStyle name="Normal 8 2 29" xfId="24440" xr:uid="{00000000-0005-0000-0000-0000905F0000}"/>
    <cellStyle name="Normal 8 2 29 2" xfId="24441" xr:uid="{00000000-0005-0000-0000-0000915F0000}"/>
    <cellStyle name="Normal 8 2 3" xfId="24442" xr:uid="{00000000-0005-0000-0000-0000925F0000}"/>
    <cellStyle name="Normal 8 2 3 2" xfId="24443" xr:uid="{00000000-0005-0000-0000-0000935F0000}"/>
    <cellStyle name="Normal 8 2 30" xfId="24444" xr:uid="{00000000-0005-0000-0000-0000945F0000}"/>
    <cellStyle name="Normal 8 2 30 2" xfId="24445" xr:uid="{00000000-0005-0000-0000-0000955F0000}"/>
    <cellStyle name="Normal 8 2 31" xfId="24446" xr:uid="{00000000-0005-0000-0000-0000965F0000}"/>
    <cellStyle name="Normal 8 2 31 2" xfId="24447" xr:uid="{00000000-0005-0000-0000-0000975F0000}"/>
    <cellStyle name="Normal 8 2 32" xfId="24448" xr:uid="{00000000-0005-0000-0000-0000985F0000}"/>
    <cellStyle name="Normal 8 2 32 2" xfId="24449" xr:uid="{00000000-0005-0000-0000-0000995F0000}"/>
    <cellStyle name="Normal 8 2 33" xfId="24450" xr:uid="{00000000-0005-0000-0000-00009A5F0000}"/>
    <cellStyle name="Normal 8 2 33 2" xfId="24451" xr:uid="{00000000-0005-0000-0000-00009B5F0000}"/>
    <cellStyle name="Normal 8 2 34" xfId="24452" xr:uid="{00000000-0005-0000-0000-00009C5F0000}"/>
    <cellStyle name="Normal 8 2 34 2" xfId="24453" xr:uid="{00000000-0005-0000-0000-00009D5F0000}"/>
    <cellStyle name="Normal 8 2 35" xfId="24454" xr:uid="{00000000-0005-0000-0000-00009E5F0000}"/>
    <cellStyle name="Normal 8 2 35 2" xfId="24455" xr:uid="{00000000-0005-0000-0000-00009F5F0000}"/>
    <cellStyle name="Normal 8 2 36" xfId="24456" xr:uid="{00000000-0005-0000-0000-0000A05F0000}"/>
    <cellStyle name="Normal 8 2 36 2" xfId="24457" xr:uid="{00000000-0005-0000-0000-0000A15F0000}"/>
    <cellStyle name="Normal 8 2 37" xfId="24458" xr:uid="{00000000-0005-0000-0000-0000A25F0000}"/>
    <cellStyle name="Normal 8 2 37 2" xfId="24459" xr:uid="{00000000-0005-0000-0000-0000A35F0000}"/>
    <cellStyle name="Normal 8 2 38" xfId="24460" xr:uid="{00000000-0005-0000-0000-0000A45F0000}"/>
    <cellStyle name="Normal 8 2 38 2" xfId="24461" xr:uid="{00000000-0005-0000-0000-0000A55F0000}"/>
    <cellStyle name="Normal 8 2 39" xfId="24462" xr:uid="{00000000-0005-0000-0000-0000A65F0000}"/>
    <cellStyle name="Normal 8 2 39 2" xfId="24463" xr:uid="{00000000-0005-0000-0000-0000A75F0000}"/>
    <cellStyle name="Normal 8 2 4" xfId="24464" xr:uid="{00000000-0005-0000-0000-0000A85F0000}"/>
    <cellStyle name="Normal 8 2 4 2" xfId="24465" xr:uid="{00000000-0005-0000-0000-0000A95F0000}"/>
    <cellStyle name="Normal 8 2 40" xfId="24466" xr:uid="{00000000-0005-0000-0000-0000AA5F0000}"/>
    <cellStyle name="Normal 8 2 41" xfId="24467" xr:uid="{00000000-0005-0000-0000-0000AB5F0000}"/>
    <cellStyle name="Normal 8 2 5" xfId="24468" xr:uid="{00000000-0005-0000-0000-0000AC5F0000}"/>
    <cellStyle name="Normal 8 2 5 2" xfId="24469" xr:uid="{00000000-0005-0000-0000-0000AD5F0000}"/>
    <cellStyle name="Normal 8 2 6" xfId="24470" xr:uid="{00000000-0005-0000-0000-0000AE5F0000}"/>
    <cellStyle name="Normal 8 2 6 2" xfId="24471" xr:uid="{00000000-0005-0000-0000-0000AF5F0000}"/>
    <cellStyle name="Normal 8 2 7" xfId="24472" xr:uid="{00000000-0005-0000-0000-0000B05F0000}"/>
    <cellStyle name="Normal 8 2 7 2" xfId="24473" xr:uid="{00000000-0005-0000-0000-0000B15F0000}"/>
    <cellStyle name="Normal 8 2 8" xfId="24474" xr:uid="{00000000-0005-0000-0000-0000B25F0000}"/>
    <cellStyle name="Normal 8 2 8 2" xfId="24475" xr:uid="{00000000-0005-0000-0000-0000B35F0000}"/>
    <cellStyle name="Normal 8 2 9" xfId="24476" xr:uid="{00000000-0005-0000-0000-0000B45F0000}"/>
    <cellStyle name="Normal 8 2 9 2" xfId="24477" xr:uid="{00000000-0005-0000-0000-0000B55F0000}"/>
    <cellStyle name="Normal 8 20" xfId="24478" xr:uid="{00000000-0005-0000-0000-0000B65F0000}"/>
    <cellStyle name="Normal 8 21" xfId="24479" xr:uid="{00000000-0005-0000-0000-0000B75F0000}"/>
    <cellStyle name="Normal 8 3" xfId="24480" xr:uid="{00000000-0005-0000-0000-0000B85F0000}"/>
    <cellStyle name="Normal 8 3 10" xfId="24481" xr:uid="{00000000-0005-0000-0000-0000B95F0000}"/>
    <cellStyle name="Normal 8 3 10 2" xfId="24482" xr:uid="{00000000-0005-0000-0000-0000BA5F0000}"/>
    <cellStyle name="Normal 8 3 11" xfId="24483" xr:uid="{00000000-0005-0000-0000-0000BB5F0000}"/>
    <cellStyle name="Normal 8 3 11 2" xfId="24484" xr:uid="{00000000-0005-0000-0000-0000BC5F0000}"/>
    <cellStyle name="Normal 8 3 12" xfId="24485" xr:uid="{00000000-0005-0000-0000-0000BD5F0000}"/>
    <cellStyle name="Normal 8 3 12 2" xfId="24486" xr:uid="{00000000-0005-0000-0000-0000BE5F0000}"/>
    <cellStyle name="Normal 8 3 13" xfId="24487" xr:uid="{00000000-0005-0000-0000-0000BF5F0000}"/>
    <cellStyle name="Normal 8 3 13 2" xfId="24488" xr:uid="{00000000-0005-0000-0000-0000C05F0000}"/>
    <cellStyle name="Normal 8 3 14" xfId="24489" xr:uid="{00000000-0005-0000-0000-0000C15F0000}"/>
    <cellStyle name="Normal 8 3 14 2" xfId="24490" xr:uid="{00000000-0005-0000-0000-0000C25F0000}"/>
    <cellStyle name="Normal 8 3 15" xfId="24491" xr:uid="{00000000-0005-0000-0000-0000C35F0000}"/>
    <cellStyle name="Normal 8 3 15 2" xfId="24492" xr:uid="{00000000-0005-0000-0000-0000C45F0000}"/>
    <cellStyle name="Normal 8 3 16" xfId="24493" xr:uid="{00000000-0005-0000-0000-0000C55F0000}"/>
    <cellStyle name="Normal 8 3 16 2" xfId="24494" xr:uid="{00000000-0005-0000-0000-0000C65F0000}"/>
    <cellStyle name="Normal 8 3 17" xfId="24495" xr:uid="{00000000-0005-0000-0000-0000C75F0000}"/>
    <cellStyle name="Normal 8 3 17 2" xfId="24496" xr:uid="{00000000-0005-0000-0000-0000C85F0000}"/>
    <cellStyle name="Normal 8 3 18" xfId="24497" xr:uid="{00000000-0005-0000-0000-0000C95F0000}"/>
    <cellStyle name="Normal 8 3 18 2" xfId="24498" xr:uid="{00000000-0005-0000-0000-0000CA5F0000}"/>
    <cellStyle name="Normal 8 3 19" xfId="24499" xr:uid="{00000000-0005-0000-0000-0000CB5F0000}"/>
    <cellStyle name="Normal 8 3 19 2" xfId="24500" xr:uid="{00000000-0005-0000-0000-0000CC5F0000}"/>
    <cellStyle name="Normal 8 3 2" xfId="24501" xr:uid="{00000000-0005-0000-0000-0000CD5F0000}"/>
    <cellStyle name="Normal 8 3 2 2" xfId="24502" xr:uid="{00000000-0005-0000-0000-0000CE5F0000}"/>
    <cellStyle name="Normal 8 3 20" xfId="24503" xr:uid="{00000000-0005-0000-0000-0000CF5F0000}"/>
    <cellStyle name="Normal 8 3 20 2" xfId="24504" xr:uid="{00000000-0005-0000-0000-0000D05F0000}"/>
    <cellStyle name="Normal 8 3 21" xfId="24505" xr:uid="{00000000-0005-0000-0000-0000D15F0000}"/>
    <cellStyle name="Normal 8 3 21 2" xfId="24506" xr:uid="{00000000-0005-0000-0000-0000D25F0000}"/>
    <cellStyle name="Normal 8 3 22" xfId="24507" xr:uid="{00000000-0005-0000-0000-0000D35F0000}"/>
    <cellStyle name="Normal 8 3 22 2" xfId="24508" xr:uid="{00000000-0005-0000-0000-0000D45F0000}"/>
    <cellStyle name="Normal 8 3 23" xfId="24509" xr:uid="{00000000-0005-0000-0000-0000D55F0000}"/>
    <cellStyle name="Normal 8 3 23 2" xfId="24510" xr:uid="{00000000-0005-0000-0000-0000D65F0000}"/>
    <cellStyle name="Normal 8 3 24" xfId="24511" xr:uid="{00000000-0005-0000-0000-0000D75F0000}"/>
    <cellStyle name="Normal 8 3 24 2" xfId="24512" xr:uid="{00000000-0005-0000-0000-0000D85F0000}"/>
    <cellStyle name="Normal 8 3 25" xfId="24513" xr:uid="{00000000-0005-0000-0000-0000D95F0000}"/>
    <cellStyle name="Normal 8 3 25 2" xfId="24514" xr:uid="{00000000-0005-0000-0000-0000DA5F0000}"/>
    <cellStyle name="Normal 8 3 26" xfId="24515" xr:uid="{00000000-0005-0000-0000-0000DB5F0000}"/>
    <cellStyle name="Normal 8 3 26 2" xfId="24516" xr:uid="{00000000-0005-0000-0000-0000DC5F0000}"/>
    <cellStyle name="Normal 8 3 27" xfId="24517" xr:uid="{00000000-0005-0000-0000-0000DD5F0000}"/>
    <cellStyle name="Normal 8 3 27 2" xfId="24518" xr:uid="{00000000-0005-0000-0000-0000DE5F0000}"/>
    <cellStyle name="Normal 8 3 28" xfId="24519" xr:uid="{00000000-0005-0000-0000-0000DF5F0000}"/>
    <cellStyle name="Normal 8 3 28 2" xfId="24520" xr:uid="{00000000-0005-0000-0000-0000E05F0000}"/>
    <cellStyle name="Normal 8 3 29" xfId="24521" xr:uid="{00000000-0005-0000-0000-0000E15F0000}"/>
    <cellStyle name="Normal 8 3 29 2" xfId="24522" xr:uid="{00000000-0005-0000-0000-0000E25F0000}"/>
    <cellStyle name="Normal 8 3 3" xfId="24523" xr:uid="{00000000-0005-0000-0000-0000E35F0000}"/>
    <cellStyle name="Normal 8 3 3 2" xfId="24524" xr:uid="{00000000-0005-0000-0000-0000E45F0000}"/>
    <cellStyle name="Normal 8 3 30" xfId="24525" xr:uid="{00000000-0005-0000-0000-0000E55F0000}"/>
    <cellStyle name="Normal 8 3 30 2" xfId="24526" xr:uid="{00000000-0005-0000-0000-0000E65F0000}"/>
    <cellStyle name="Normal 8 3 31" xfId="24527" xr:uid="{00000000-0005-0000-0000-0000E75F0000}"/>
    <cellStyle name="Normal 8 3 31 2" xfId="24528" xr:uid="{00000000-0005-0000-0000-0000E85F0000}"/>
    <cellStyle name="Normal 8 3 32" xfId="24529" xr:uid="{00000000-0005-0000-0000-0000E95F0000}"/>
    <cellStyle name="Normal 8 3 32 2" xfId="24530" xr:uid="{00000000-0005-0000-0000-0000EA5F0000}"/>
    <cellStyle name="Normal 8 3 33" xfId="24531" xr:uid="{00000000-0005-0000-0000-0000EB5F0000}"/>
    <cellStyle name="Normal 8 3 33 2" xfId="24532" xr:uid="{00000000-0005-0000-0000-0000EC5F0000}"/>
    <cellStyle name="Normal 8 3 34" xfId="24533" xr:uid="{00000000-0005-0000-0000-0000ED5F0000}"/>
    <cellStyle name="Normal 8 3 34 2" xfId="24534" xr:uid="{00000000-0005-0000-0000-0000EE5F0000}"/>
    <cellStyle name="Normal 8 3 35" xfId="24535" xr:uid="{00000000-0005-0000-0000-0000EF5F0000}"/>
    <cellStyle name="Normal 8 3 35 2" xfId="24536" xr:uid="{00000000-0005-0000-0000-0000F05F0000}"/>
    <cellStyle name="Normal 8 3 36" xfId="24537" xr:uid="{00000000-0005-0000-0000-0000F15F0000}"/>
    <cellStyle name="Normal 8 3 36 2" xfId="24538" xr:uid="{00000000-0005-0000-0000-0000F25F0000}"/>
    <cellStyle name="Normal 8 3 37" xfId="24539" xr:uid="{00000000-0005-0000-0000-0000F35F0000}"/>
    <cellStyle name="Normal 8 3 37 2" xfId="24540" xr:uid="{00000000-0005-0000-0000-0000F45F0000}"/>
    <cellStyle name="Normal 8 3 38" xfId="24541" xr:uid="{00000000-0005-0000-0000-0000F55F0000}"/>
    <cellStyle name="Normal 8 3 38 2" xfId="24542" xr:uid="{00000000-0005-0000-0000-0000F65F0000}"/>
    <cellStyle name="Normal 8 3 39" xfId="24543" xr:uid="{00000000-0005-0000-0000-0000F75F0000}"/>
    <cellStyle name="Normal 8 3 39 2" xfId="24544" xr:uid="{00000000-0005-0000-0000-0000F85F0000}"/>
    <cellStyle name="Normal 8 3 4" xfId="24545" xr:uid="{00000000-0005-0000-0000-0000F95F0000}"/>
    <cellStyle name="Normal 8 3 4 2" xfId="24546" xr:uid="{00000000-0005-0000-0000-0000FA5F0000}"/>
    <cellStyle name="Normal 8 3 40" xfId="24547" xr:uid="{00000000-0005-0000-0000-0000FB5F0000}"/>
    <cellStyle name="Normal 8 3 5" xfId="24548" xr:uid="{00000000-0005-0000-0000-0000FC5F0000}"/>
    <cellStyle name="Normal 8 3 5 2" xfId="24549" xr:uid="{00000000-0005-0000-0000-0000FD5F0000}"/>
    <cellStyle name="Normal 8 3 6" xfId="24550" xr:uid="{00000000-0005-0000-0000-0000FE5F0000}"/>
    <cellStyle name="Normal 8 3 6 2" xfId="24551" xr:uid="{00000000-0005-0000-0000-0000FF5F0000}"/>
    <cellStyle name="Normal 8 3 7" xfId="24552" xr:uid="{00000000-0005-0000-0000-000000600000}"/>
    <cellStyle name="Normal 8 3 7 2" xfId="24553" xr:uid="{00000000-0005-0000-0000-000001600000}"/>
    <cellStyle name="Normal 8 3 8" xfId="24554" xr:uid="{00000000-0005-0000-0000-000002600000}"/>
    <cellStyle name="Normal 8 3 8 2" xfId="24555" xr:uid="{00000000-0005-0000-0000-000003600000}"/>
    <cellStyle name="Normal 8 3 9" xfId="24556" xr:uid="{00000000-0005-0000-0000-000004600000}"/>
    <cellStyle name="Normal 8 3 9 2" xfId="24557" xr:uid="{00000000-0005-0000-0000-000005600000}"/>
    <cellStyle name="Normal 8 4" xfId="24558" xr:uid="{00000000-0005-0000-0000-000006600000}"/>
    <cellStyle name="Normal 8 4 2" xfId="24559" xr:uid="{00000000-0005-0000-0000-000007600000}"/>
    <cellStyle name="Normal 8 5" xfId="24560" xr:uid="{00000000-0005-0000-0000-000008600000}"/>
    <cellStyle name="Normal 8 5 2" xfId="24561" xr:uid="{00000000-0005-0000-0000-000009600000}"/>
    <cellStyle name="Normal 8 6" xfId="24562" xr:uid="{00000000-0005-0000-0000-00000A600000}"/>
    <cellStyle name="Normal 8 6 2" xfId="24563" xr:uid="{00000000-0005-0000-0000-00000B600000}"/>
    <cellStyle name="Normal 8 7" xfId="24564" xr:uid="{00000000-0005-0000-0000-00000C600000}"/>
    <cellStyle name="Normal 8 7 2" xfId="24565" xr:uid="{00000000-0005-0000-0000-00000D600000}"/>
    <cellStyle name="Normal 8 8" xfId="24566" xr:uid="{00000000-0005-0000-0000-00000E600000}"/>
    <cellStyle name="Normal 8 8 2" xfId="24567" xr:uid="{00000000-0005-0000-0000-00000F600000}"/>
    <cellStyle name="Normal 8 9" xfId="24568" xr:uid="{00000000-0005-0000-0000-000010600000}"/>
    <cellStyle name="Normal 8 9 2" xfId="24569" xr:uid="{00000000-0005-0000-0000-000011600000}"/>
    <cellStyle name="Normal 9" xfId="188" xr:uid="{00000000-0005-0000-0000-000012600000}"/>
    <cellStyle name="Normal 9 10" xfId="24570" xr:uid="{00000000-0005-0000-0000-000013600000}"/>
    <cellStyle name="Normal 9 10 2" xfId="24571" xr:uid="{00000000-0005-0000-0000-000014600000}"/>
    <cellStyle name="Normal 9 11" xfId="24572" xr:uid="{00000000-0005-0000-0000-000015600000}"/>
    <cellStyle name="Normal 9 11 2" xfId="24573" xr:uid="{00000000-0005-0000-0000-000016600000}"/>
    <cellStyle name="Normal 9 12" xfId="24574" xr:uid="{00000000-0005-0000-0000-000017600000}"/>
    <cellStyle name="Normal 9 12 2" xfId="24575" xr:uid="{00000000-0005-0000-0000-000018600000}"/>
    <cellStyle name="Normal 9 13" xfId="24576" xr:uid="{00000000-0005-0000-0000-000019600000}"/>
    <cellStyle name="Normal 9 13 2" xfId="24577" xr:uid="{00000000-0005-0000-0000-00001A600000}"/>
    <cellStyle name="Normal 9 14" xfId="24578" xr:uid="{00000000-0005-0000-0000-00001B600000}"/>
    <cellStyle name="Normal 9 14 2" xfId="24579" xr:uid="{00000000-0005-0000-0000-00001C600000}"/>
    <cellStyle name="Normal 9 15" xfId="24580" xr:uid="{00000000-0005-0000-0000-00001D600000}"/>
    <cellStyle name="Normal 9 15 2" xfId="24581" xr:uid="{00000000-0005-0000-0000-00001E600000}"/>
    <cellStyle name="Normal 9 16" xfId="24582" xr:uid="{00000000-0005-0000-0000-00001F600000}"/>
    <cellStyle name="Normal 9 16 2" xfId="24583" xr:uid="{00000000-0005-0000-0000-000020600000}"/>
    <cellStyle name="Normal 9 17" xfId="24584" xr:uid="{00000000-0005-0000-0000-000021600000}"/>
    <cellStyle name="Normal 9 17 2" xfId="24585" xr:uid="{00000000-0005-0000-0000-000022600000}"/>
    <cellStyle name="Normal 9 18" xfId="24586" xr:uid="{00000000-0005-0000-0000-000023600000}"/>
    <cellStyle name="Normal 9 18 2" xfId="24587" xr:uid="{00000000-0005-0000-0000-000024600000}"/>
    <cellStyle name="Normal 9 19" xfId="24588" xr:uid="{00000000-0005-0000-0000-000025600000}"/>
    <cellStyle name="Normal 9 19 2" xfId="24589" xr:uid="{00000000-0005-0000-0000-000026600000}"/>
    <cellStyle name="Normal 9 2" xfId="24590" xr:uid="{00000000-0005-0000-0000-000027600000}"/>
    <cellStyle name="Normal 9 2 2" xfId="24591" xr:uid="{00000000-0005-0000-0000-000028600000}"/>
    <cellStyle name="Normal 9 20" xfId="24592" xr:uid="{00000000-0005-0000-0000-000029600000}"/>
    <cellStyle name="Normal 9 20 2" xfId="24593" xr:uid="{00000000-0005-0000-0000-00002A600000}"/>
    <cellStyle name="Normal 9 21" xfId="24594" xr:uid="{00000000-0005-0000-0000-00002B600000}"/>
    <cellStyle name="Normal 9 21 2" xfId="24595" xr:uid="{00000000-0005-0000-0000-00002C600000}"/>
    <cellStyle name="Normal 9 22" xfId="24596" xr:uid="{00000000-0005-0000-0000-00002D600000}"/>
    <cellStyle name="Normal 9 22 2" xfId="24597" xr:uid="{00000000-0005-0000-0000-00002E600000}"/>
    <cellStyle name="Normal 9 23" xfId="24598" xr:uid="{00000000-0005-0000-0000-00002F600000}"/>
    <cellStyle name="Normal 9 23 2" xfId="24599" xr:uid="{00000000-0005-0000-0000-000030600000}"/>
    <cellStyle name="Normal 9 24" xfId="24600" xr:uid="{00000000-0005-0000-0000-000031600000}"/>
    <cellStyle name="Normal 9 24 2" xfId="24601" xr:uid="{00000000-0005-0000-0000-000032600000}"/>
    <cellStyle name="Normal 9 25" xfId="24602" xr:uid="{00000000-0005-0000-0000-000033600000}"/>
    <cellStyle name="Normal 9 25 2" xfId="24603" xr:uid="{00000000-0005-0000-0000-000034600000}"/>
    <cellStyle name="Normal 9 26" xfId="24604" xr:uid="{00000000-0005-0000-0000-000035600000}"/>
    <cellStyle name="Normal 9 26 2" xfId="24605" xr:uid="{00000000-0005-0000-0000-000036600000}"/>
    <cellStyle name="Normal 9 27" xfId="24606" xr:uid="{00000000-0005-0000-0000-000037600000}"/>
    <cellStyle name="Normal 9 27 2" xfId="24607" xr:uid="{00000000-0005-0000-0000-000038600000}"/>
    <cellStyle name="Normal 9 28" xfId="24608" xr:uid="{00000000-0005-0000-0000-000039600000}"/>
    <cellStyle name="Normal 9 28 2" xfId="24609" xr:uid="{00000000-0005-0000-0000-00003A600000}"/>
    <cellStyle name="Normal 9 29" xfId="24610" xr:uid="{00000000-0005-0000-0000-00003B600000}"/>
    <cellStyle name="Normal 9 29 2" xfId="24611" xr:uid="{00000000-0005-0000-0000-00003C600000}"/>
    <cellStyle name="Normal 9 3" xfId="24612" xr:uid="{00000000-0005-0000-0000-00003D600000}"/>
    <cellStyle name="Normal 9 3 2" xfId="24613" xr:uid="{00000000-0005-0000-0000-00003E600000}"/>
    <cellStyle name="Normal 9 30" xfId="24614" xr:uid="{00000000-0005-0000-0000-00003F600000}"/>
    <cellStyle name="Normal 9 30 2" xfId="24615" xr:uid="{00000000-0005-0000-0000-000040600000}"/>
    <cellStyle name="Normal 9 31" xfId="24616" xr:uid="{00000000-0005-0000-0000-000041600000}"/>
    <cellStyle name="Normal 9 32" xfId="24617" xr:uid="{00000000-0005-0000-0000-000042600000}"/>
    <cellStyle name="Normal 9 4" xfId="24618" xr:uid="{00000000-0005-0000-0000-000043600000}"/>
    <cellStyle name="Normal 9 4 2" xfId="24619" xr:uid="{00000000-0005-0000-0000-000044600000}"/>
    <cellStyle name="Normal 9 5" xfId="24620" xr:uid="{00000000-0005-0000-0000-000045600000}"/>
    <cellStyle name="Normal 9 5 2" xfId="24621" xr:uid="{00000000-0005-0000-0000-000046600000}"/>
    <cellStyle name="Normal 9 6" xfId="24622" xr:uid="{00000000-0005-0000-0000-000047600000}"/>
    <cellStyle name="Normal 9 6 2" xfId="24623" xr:uid="{00000000-0005-0000-0000-000048600000}"/>
    <cellStyle name="Normal 9 7" xfId="24624" xr:uid="{00000000-0005-0000-0000-000049600000}"/>
    <cellStyle name="Normal 9 7 2" xfId="24625" xr:uid="{00000000-0005-0000-0000-00004A600000}"/>
    <cellStyle name="Normal 9 8" xfId="24626" xr:uid="{00000000-0005-0000-0000-00004B600000}"/>
    <cellStyle name="Normal 9 8 2" xfId="24627" xr:uid="{00000000-0005-0000-0000-00004C600000}"/>
    <cellStyle name="Normal 9 9" xfId="24628" xr:uid="{00000000-0005-0000-0000-00004D600000}"/>
    <cellStyle name="Normal 9 9 2" xfId="24629" xr:uid="{00000000-0005-0000-0000-00004E600000}"/>
    <cellStyle name="Note 10" xfId="24630" xr:uid="{00000000-0005-0000-0000-00004F600000}"/>
    <cellStyle name="Note 10 10" xfId="24631" xr:uid="{00000000-0005-0000-0000-000050600000}"/>
    <cellStyle name="Note 10 10 2" xfId="24632" xr:uid="{00000000-0005-0000-0000-000051600000}"/>
    <cellStyle name="Note 10 10 3" xfId="24633" xr:uid="{00000000-0005-0000-0000-000052600000}"/>
    <cellStyle name="Note 10 10 4" xfId="24634" xr:uid="{00000000-0005-0000-0000-000053600000}"/>
    <cellStyle name="Note 10 11" xfId="24635" xr:uid="{00000000-0005-0000-0000-000054600000}"/>
    <cellStyle name="Note 10 11 2" xfId="24636" xr:uid="{00000000-0005-0000-0000-000055600000}"/>
    <cellStyle name="Note 10 11 3" xfId="24637" xr:uid="{00000000-0005-0000-0000-000056600000}"/>
    <cellStyle name="Note 10 11 4" xfId="24638" xr:uid="{00000000-0005-0000-0000-000057600000}"/>
    <cellStyle name="Note 10 12" xfId="24639" xr:uid="{00000000-0005-0000-0000-000058600000}"/>
    <cellStyle name="Note 10 12 2" xfId="24640" xr:uid="{00000000-0005-0000-0000-000059600000}"/>
    <cellStyle name="Note 10 12 3" xfId="24641" xr:uid="{00000000-0005-0000-0000-00005A600000}"/>
    <cellStyle name="Note 10 12 4" xfId="24642" xr:uid="{00000000-0005-0000-0000-00005B600000}"/>
    <cellStyle name="Note 10 13" xfId="24643" xr:uid="{00000000-0005-0000-0000-00005C600000}"/>
    <cellStyle name="Note 10 13 2" xfId="24644" xr:uid="{00000000-0005-0000-0000-00005D600000}"/>
    <cellStyle name="Note 10 13 3" xfId="24645" xr:uid="{00000000-0005-0000-0000-00005E600000}"/>
    <cellStyle name="Note 10 13 4" xfId="24646" xr:uid="{00000000-0005-0000-0000-00005F600000}"/>
    <cellStyle name="Note 10 14" xfId="24647" xr:uid="{00000000-0005-0000-0000-000060600000}"/>
    <cellStyle name="Note 10 14 2" xfId="24648" xr:uid="{00000000-0005-0000-0000-000061600000}"/>
    <cellStyle name="Note 10 14 3" xfId="24649" xr:uid="{00000000-0005-0000-0000-000062600000}"/>
    <cellStyle name="Note 10 14 4" xfId="24650" xr:uid="{00000000-0005-0000-0000-000063600000}"/>
    <cellStyle name="Note 10 15" xfId="24651" xr:uid="{00000000-0005-0000-0000-000064600000}"/>
    <cellStyle name="Note 10 15 2" xfId="24652" xr:uid="{00000000-0005-0000-0000-000065600000}"/>
    <cellStyle name="Note 10 15 3" xfId="24653" xr:uid="{00000000-0005-0000-0000-000066600000}"/>
    <cellStyle name="Note 10 15 4" xfId="24654" xr:uid="{00000000-0005-0000-0000-000067600000}"/>
    <cellStyle name="Note 10 16" xfId="24655" xr:uid="{00000000-0005-0000-0000-000068600000}"/>
    <cellStyle name="Note 10 16 2" xfId="24656" xr:uid="{00000000-0005-0000-0000-000069600000}"/>
    <cellStyle name="Note 10 16 3" xfId="24657" xr:uid="{00000000-0005-0000-0000-00006A600000}"/>
    <cellStyle name="Note 10 16 4" xfId="24658" xr:uid="{00000000-0005-0000-0000-00006B600000}"/>
    <cellStyle name="Note 10 17" xfId="24659" xr:uid="{00000000-0005-0000-0000-00006C600000}"/>
    <cellStyle name="Note 10 17 2" xfId="24660" xr:uid="{00000000-0005-0000-0000-00006D600000}"/>
    <cellStyle name="Note 10 17 3" xfId="24661" xr:uid="{00000000-0005-0000-0000-00006E600000}"/>
    <cellStyle name="Note 10 17 4" xfId="24662" xr:uid="{00000000-0005-0000-0000-00006F600000}"/>
    <cellStyle name="Note 10 18" xfId="24663" xr:uid="{00000000-0005-0000-0000-000070600000}"/>
    <cellStyle name="Note 10 18 2" xfId="24664" xr:uid="{00000000-0005-0000-0000-000071600000}"/>
    <cellStyle name="Note 10 18 3" xfId="24665" xr:uid="{00000000-0005-0000-0000-000072600000}"/>
    <cellStyle name="Note 10 18 4" xfId="24666" xr:uid="{00000000-0005-0000-0000-000073600000}"/>
    <cellStyle name="Note 10 19" xfId="24667" xr:uid="{00000000-0005-0000-0000-000074600000}"/>
    <cellStyle name="Note 10 19 2" xfId="24668" xr:uid="{00000000-0005-0000-0000-000075600000}"/>
    <cellStyle name="Note 10 19 3" xfId="24669" xr:uid="{00000000-0005-0000-0000-000076600000}"/>
    <cellStyle name="Note 10 19 4" xfId="24670" xr:uid="{00000000-0005-0000-0000-000077600000}"/>
    <cellStyle name="Note 10 2" xfId="24671" xr:uid="{00000000-0005-0000-0000-000078600000}"/>
    <cellStyle name="Note 10 2 2" xfId="24672" xr:uid="{00000000-0005-0000-0000-000079600000}"/>
    <cellStyle name="Note 10 20" xfId="24673" xr:uid="{00000000-0005-0000-0000-00007A600000}"/>
    <cellStyle name="Note 10 20 2" xfId="24674" xr:uid="{00000000-0005-0000-0000-00007B600000}"/>
    <cellStyle name="Note 10 20 3" xfId="24675" xr:uid="{00000000-0005-0000-0000-00007C600000}"/>
    <cellStyle name="Note 10 20 4" xfId="24676" xr:uid="{00000000-0005-0000-0000-00007D600000}"/>
    <cellStyle name="Note 10 21" xfId="24677" xr:uid="{00000000-0005-0000-0000-00007E600000}"/>
    <cellStyle name="Note 10 21 2" xfId="24678" xr:uid="{00000000-0005-0000-0000-00007F600000}"/>
    <cellStyle name="Note 10 21 3" xfId="24679" xr:uid="{00000000-0005-0000-0000-000080600000}"/>
    <cellStyle name="Note 10 21 4" xfId="24680" xr:uid="{00000000-0005-0000-0000-000081600000}"/>
    <cellStyle name="Note 10 22" xfId="24681" xr:uid="{00000000-0005-0000-0000-000082600000}"/>
    <cellStyle name="Note 10 22 2" xfId="24682" xr:uid="{00000000-0005-0000-0000-000083600000}"/>
    <cellStyle name="Note 10 22 3" xfId="24683" xr:uid="{00000000-0005-0000-0000-000084600000}"/>
    <cellStyle name="Note 10 22 4" xfId="24684" xr:uid="{00000000-0005-0000-0000-000085600000}"/>
    <cellStyle name="Note 10 23" xfId="24685" xr:uid="{00000000-0005-0000-0000-000086600000}"/>
    <cellStyle name="Note 10 23 2" xfId="24686" xr:uid="{00000000-0005-0000-0000-000087600000}"/>
    <cellStyle name="Note 10 23 3" xfId="24687" xr:uid="{00000000-0005-0000-0000-000088600000}"/>
    <cellStyle name="Note 10 23 4" xfId="24688" xr:uid="{00000000-0005-0000-0000-000089600000}"/>
    <cellStyle name="Note 10 24" xfId="24689" xr:uid="{00000000-0005-0000-0000-00008A600000}"/>
    <cellStyle name="Note 10 24 2" xfId="24690" xr:uid="{00000000-0005-0000-0000-00008B600000}"/>
    <cellStyle name="Note 10 24 3" xfId="24691" xr:uid="{00000000-0005-0000-0000-00008C600000}"/>
    <cellStyle name="Note 10 24 4" xfId="24692" xr:uid="{00000000-0005-0000-0000-00008D600000}"/>
    <cellStyle name="Note 10 25" xfId="24693" xr:uid="{00000000-0005-0000-0000-00008E600000}"/>
    <cellStyle name="Note 10 26" xfId="24694" xr:uid="{00000000-0005-0000-0000-00008F600000}"/>
    <cellStyle name="Note 10 27" xfId="24695" xr:uid="{00000000-0005-0000-0000-000090600000}"/>
    <cellStyle name="Note 10 3" xfId="24696" xr:uid="{00000000-0005-0000-0000-000091600000}"/>
    <cellStyle name="Note 10 3 2" xfId="24697" xr:uid="{00000000-0005-0000-0000-000092600000}"/>
    <cellStyle name="Note 10 4" xfId="24698" xr:uid="{00000000-0005-0000-0000-000093600000}"/>
    <cellStyle name="Note 10 4 2" xfId="24699" xr:uid="{00000000-0005-0000-0000-000094600000}"/>
    <cellStyle name="Note 10 5" xfId="24700" xr:uid="{00000000-0005-0000-0000-000095600000}"/>
    <cellStyle name="Note 10 5 2" xfId="24701" xr:uid="{00000000-0005-0000-0000-000096600000}"/>
    <cellStyle name="Note 10 6" xfId="24702" xr:uid="{00000000-0005-0000-0000-000097600000}"/>
    <cellStyle name="Note 10 6 2" xfId="24703" xr:uid="{00000000-0005-0000-0000-000098600000}"/>
    <cellStyle name="Note 10 6 3" xfId="24704" xr:uid="{00000000-0005-0000-0000-000099600000}"/>
    <cellStyle name="Note 10 6 4" xfId="24705" xr:uid="{00000000-0005-0000-0000-00009A600000}"/>
    <cellStyle name="Note 10 7" xfId="24706" xr:uid="{00000000-0005-0000-0000-00009B600000}"/>
    <cellStyle name="Note 10 7 2" xfId="24707" xr:uid="{00000000-0005-0000-0000-00009C600000}"/>
    <cellStyle name="Note 10 7 3" xfId="24708" xr:uid="{00000000-0005-0000-0000-00009D600000}"/>
    <cellStyle name="Note 10 7 4" xfId="24709" xr:uid="{00000000-0005-0000-0000-00009E600000}"/>
    <cellStyle name="Note 10 8" xfId="24710" xr:uid="{00000000-0005-0000-0000-00009F600000}"/>
    <cellStyle name="Note 10 8 2" xfId="24711" xr:uid="{00000000-0005-0000-0000-0000A0600000}"/>
    <cellStyle name="Note 10 8 3" xfId="24712" xr:uid="{00000000-0005-0000-0000-0000A1600000}"/>
    <cellStyle name="Note 10 8 4" xfId="24713" xr:uid="{00000000-0005-0000-0000-0000A2600000}"/>
    <cellStyle name="Note 10 9" xfId="24714" xr:uid="{00000000-0005-0000-0000-0000A3600000}"/>
    <cellStyle name="Note 10 9 2" xfId="24715" xr:uid="{00000000-0005-0000-0000-0000A4600000}"/>
    <cellStyle name="Note 10 9 3" xfId="24716" xr:uid="{00000000-0005-0000-0000-0000A5600000}"/>
    <cellStyle name="Note 10 9 4" xfId="24717" xr:uid="{00000000-0005-0000-0000-0000A6600000}"/>
    <cellStyle name="Note 11" xfId="24718" xr:uid="{00000000-0005-0000-0000-0000A7600000}"/>
    <cellStyle name="Note 11 10" xfId="24719" xr:uid="{00000000-0005-0000-0000-0000A8600000}"/>
    <cellStyle name="Note 11 10 2" xfId="24720" xr:uid="{00000000-0005-0000-0000-0000A9600000}"/>
    <cellStyle name="Note 11 10 3" xfId="24721" xr:uid="{00000000-0005-0000-0000-0000AA600000}"/>
    <cellStyle name="Note 11 10 4" xfId="24722" xr:uid="{00000000-0005-0000-0000-0000AB600000}"/>
    <cellStyle name="Note 11 11" xfId="24723" xr:uid="{00000000-0005-0000-0000-0000AC600000}"/>
    <cellStyle name="Note 11 11 2" xfId="24724" xr:uid="{00000000-0005-0000-0000-0000AD600000}"/>
    <cellStyle name="Note 11 11 3" xfId="24725" xr:uid="{00000000-0005-0000-0000-0000AE600000}"/>
    <cellStyle name="Note 11 11 4" xfId="24726" xr:uid="{00000000-0005-0000-0000-0000AF600000}"/>
    <cellStyle name="Note 11 12" xfId="24727" xr:uid="{00000000-0005-0000-0000-0000B0600000}"/>
    <cellStyle name="Note 11 12 2" xfId="24728" xr:uid="{00000000-0005-0000-0000-0000B1600000}"/>
    <cellStyle name="Note 11 12 3" xfId="24729" xr:uid="{00000000-0005-0000-0000-0000B2600000}"/>
    <cellStyle name="Note 11 12 4" xfId="24730" xr:uid="{00000000-0005-0000-0000-0000B3600000}"/>
    <cellStyle name="Note 11 13" xfId="24731" xr:uid="{00000000-0005-0000-0000-0000B4600000}"/>
    <cellStyle name="Note 11 13 2" xfId="24732" xr:uid="{00000000-0005-0000-0000-0000B5600000}"/>
    <cellStyle name="Note 11 13 3" xfId="24733" xr:uid="{00000000-0005-0000-0000-0000B6600000}"/>
    <cellStyle name="Note 11 13 4" xfId="24734" xr:uid="{00000000-0005-0000-0000-0000B7600000}"/>
    <cellStyle name="Note 11 14" xfId="24735" xr:uid="{00000000-0005-0000-0000-0000B8600000}"/>
    <cellStyle name="Note 11 14 2" xfId="24736" xr:uid="{00000000-0005-0000-0000-0000B9600000}"/>
    <cellStyle name="Note 11 14 3" xfId="24737" xr:uid="{00000000-0005-0000-0000-0000BA600000}"/>
    <cellStyle name="Note 11 14 4" xfId="24738" xr:uid="{00000000-0005-0000-0000-0000BB600000}"/>
    <cellStyle name="Note 11 15" xfId="24739" xr:uid="{00000000-0005-0000-0000-0000BC600000}"/>
    <cellStyle name="Note 11 15 2" xfId="24740" xr:uid="{00000000-0005-0000-0000-0000BD600000}"/>
    <cellStyle name="Note 11 15 3" xfId="24741" xr:uid="{00000000-0005-0000-0000-0000BE600000}"/>
    <cellStyle name="Note 11 15 4" xfId="24742" xr:uid="{00000000-0005-0000-0000-0000BF600000}"/>
    <cellStyle name="Note 11 16" xfId="24743" xr:uid="{00000000-0005-0000-0000-0000C0600000}"/>
    <cellStyle name="Note 11 16 2" xfId="24744" xr:uid="{00000000-0005-0000-0000-0000C1600000}"/>
    <cellStyle name="Note 11 16 3" xfId="24745" xr:uid="{00000000-0005-0000-0000-0000C2600000}"/>
    <cellStyle name="Note 11 16 4" xfId="24746" xr:uid="{00000000-0005-0000-0000-0000C3600000}"/>
    <cellStyle name="Note 11 17" xfId="24747" xr:uid="{00000000-0005-0000-0000-0000C4600000}"/>
    <cellStyle name="Note 11 17 2" xfId="24748" xr:uid="{00000000-0005-0000-0000-0000C5600000}"/>
    <cellStyle name="Note 11 17 3" xfId="24749" xr:uid="{00000000-0005-0000-0000-0000C6600000}"/>
    <cellStyle name="Note 11 17 4" xfId="24750" xr:uid="{00000000-0005-0000-0000-0000C7600000}"/>
    <cellStyle name="Note 11 18" xfId="24751" xr:uid="{00000000-0005-0000-0000-0000C8600000}"/>
    <cellStyle name="Note 11 18 2" xfId="24752" xr:uid="{00000000-0005-0000-0000-0000C9600000}"/>
    <cellStyle name="Note 11 18 3" xfId="24753" xr:uid="{00000000-0005-0000-0000-0000CA600000}"/>
    <cellStyle name="Note 11 18 4" xfId="24754" xr:uid="{00000000-0005-0000-0000-0000CB600000}"/>
    <cellStyle name="Note 11 19" xfId="24755" xr:uid="{00000000-0005-0000-0000-0000CC600000}"/>
    <cellStyle name="Note 11 19 2" xfId="24756" xr:uid="{00000000-0005-0000-0000-0000CD600000}"/>
    <cellStyle name="Note 11 19 3" xfId="24757" xr:uid="{00000000-0005-0000-0000-0000CE600000}"/>
    <cellStyle name="Note 11 19 4" xfId="24758" xr:uid="{00000000-0005-0000-0000-0000CF600000}"/>
    <cellStyle name="Note 11 2" xfId="24759" xr:uid="{00000000-0005-0000-0000-0000D0600000}"/>
    <cellStyle name="Note 11 2 2" xfId="24760" xr:uid="{00000000-0005-0000-0000-0000D1600000}"/>
    <cellStyle name="Note 11 20" xfId="24761" xr:uid="{00000000-0005-0000-0000-0000D2600000}"/>
    <cellStyle name="Note 11 20 2" xfId="24762" xr:uid="{00000000-0005-0000-0000-0000D3600000}"/>
    <cellStyle name="Note 11 20 3" xfId="24763" xr:uid="{00000000-0005-0000-0000-0000D4600000}"/>
    <cellStyle name="Note 11 20 4" xfId="24764" xr:uid="{00000000-0005-0000-0000-0000D5600000}"/>
    <cellStyle name="Note 11 21" xfId="24765" xr:uid="{00000000-0005-0000-0000-0000D6600000}"/>
    <cellStyle name="Note 11 21 2" xfId="24766" xr:uid="{00000000-0005-0000-0000-0000D7600000}"/>
    <cellStyle name="Note 11 21 3" xfId="24767" xr:uid="{00000000-0005-0000-0000-0000D8600000}"/>
    <cellStyle name="Note 11 21 4" xfId="24768" xr:uid="{00000000-0005-0000-0000-0000D9600000}"/>
    <cellStyle name="Note 11 22" xfId="24769" xr:uid="{00000000-0005-0000-0000-0000DA600000}"/>
    <cellStyle name="Note 11 22 2" xfId="24770" xr:uid="{00000000-0005-0000-0000-0000DB600000}"/>
    <cellStyle name="Note 11 22 3" xfId="24771" xr:uid="{00000000-0005-0000-0000-0000DC600000}"/>
    <cellStyle name="Note 11 22 4" xfId="24772" xr:uid="{00000000-0005-0000-0000-0000DD600000}"/>
    <cellStyle name="Note 11 23" xfId="24773" xr:uid="{00000000-0005-0000-0000-0000DE600000}"/>
    <cellStyle name="Note 11 23 2" xfId="24774" xr:uid="{00000000-0005-0000-0000-0000DF600000}"/>
    <cellStyle name="Note 11 23 3" xfId="24775" xr:uid="{00000000-0005-0000-0000-0000E0600000}"/>
    <cellStyle name="Note 11 23 4" xfId="24776" xr:uid="{00000000-0005-0000-0000-0000E1600000}"/>
    <cellStyle name="Note 11 24" xfId="24777" xr:uid="{00000000-0005-0000-0000-0000E2600000}"/>
    <cellStyle name="Note 11 24 2" xfId="24778" xr:uid="{00000000-0005-0000-0000-0000E3600000}"/>
    <cellStyle name="Note 11 24 3" xfId="24779" xr:uid="{00000000-0005-0000-0000-0000E4600000}"/>
    <cellStyle name="Note 11 24 4" xfId="24780" xr:uid="{00000000-0005-0000-0000-0000E5600000}"/>
    <cellStyle name="Note 11 25" xfId="24781" xr:uid="{00000000-0005-0000-0000-0000E6600000}"/>
    <cellStyle name="Note 11 26" xfId="24782" xr:uid="{00000000-0005-0000-0000-0000E7600000}"/>
    <cellStyle name="Note 11 27" xfId="24783" xr:uid="{00000000-0005-0000-0000-0000E8600000}"/>
    <cellStyle name="Note 11 3" xfId="24784" xr:uid="{00000000-0005-0000-0000-0000E9600000}"/>
    <cellStyle name="Note 11 3 2" xfId="24785" xr:uid="{00000000-0005-0000-0000-0000EA600000}"/>
    <cellStyle name="Note 11 4" xfId="24786" xr:uid="{00000000-0005-0000-0000-0000EB600000}"/>
    <cellStyle name="Note 11 4 2" xfId="24787" xr:uid="{00000000-0005-0000-0000-0000EC600000}"/>
    <cellStyle name="Note 11 5" xfId="24788" xr:uid="{00000000-0005-0000-0000-0000ED600000}"/>
    <cellStyle name="Note 11 5 2" xfId="24789" xr:uid="{00000000-0005-0000-0000-0000EE600000}"/>
    <cellStyle name="Note 11 6" xfId="24790" xr:uid="{00000000-0005-0000-0000-0000EF600000}"/>
    <cellStyle name="Note 11 6 2" xfId="24791" xr:uid="{00000000-0005-0000-0000-0000F0600000}"/>
    <cellStyle name="Note 11 6 3" xfId="24792" xr:uid="{00000000-0005-0000-0000-0000F1600000}"/>
    <cellStyle name="Note 11 6 4" xfId="24793" xr:uid="{00000000-0005-0000-0000-0000F2600000}"/>
    <cellStyle name="Note 11 7" xfId="24794" xr:uid="{00000000-0005-0000-0000-0000F3600000}"/>
    <cellStyle name="Note 11 7 2" xfId="24795" xr:uid="{00000000-0005-0000-0000-0000F4600000}"/>
    <cellStyle name="Note 11 7 3" xfId="24796" xr:uid="{00000000-0005-0000-0000-0000F5600000}"/>
    <cellStyle name="Note 11 7 4" xfId="24797" xr:uid="{00000000-0005-0000-0000-0000F6600000}"/>
    <cellStyle name="Note 11 8" xfId="24798" xr:uid="{00000000-0005-0000-0000-0000F7600000}"/>
    <cellStyle name="Note 11 8 2" xfId="24799" xr:uid="{00000000-0005-0000-0000-0000F8600000}"/>
    <cellStyle name="Note 11 8 3" xfId="24800" xr:uid="{00000000-0005-0000-0000-0000F9600000}"/>
    <cellStyle name="Note 11 8 4" xfId="24801" xr:uid="{00000000-0005-0000-0000-0000FA600000}"/>
    <cellStyle name="Note 11 9" xfId="24802" xr:uid="{00000000-0005-0000-0000-0000FB600000}"/>
    <cellStyle name="Note 11 9 2" xfId="24803" xr:uid="{00000000-0005-0000-0000-0000FC600000}"/>
    <cellStyle name="Note 11 9 3" xfId="24804" xr:uid="{00000000-0005-0000-0000-0000FD600000}"/>
    <cellStyle name="Note 11 9 4" xfId="24805" xr:uid="{00000000-0005-0000-0000-0000FE600000}"/>
    <cellStyle name="Note 12" xfId="24806" xr:uid="{00000000-0005-0000-0000-0000FF600000}"/>
    <cellStyle name="Note 12 10" xfId="24807" xr:uid="{00000000-0005-0000-0000-000000610000}"/>
    <cellStyle name="Note 12 10 10" xfId="24808" xr:uid="{00000000-0005-0000-0000-000001610000}"/>
    <cellStyle name="Note 12 10 10 2" xfId="24809" xr:uid="{00000000-0005-0000-0000-000002610000}"/>
    <cellStyle name="Note 12 10 10 3" xfId="24810" xr:uid="{00000000-0005-0000-0000-000003610000}"/>
    <cellStyle name="Note 12 10 10 4" xfId="24811" xr:uid="{00000000-0005-0000-0000-000004610000}"/>
    <cellStyle name="Note 12 10 11" xfId="24812" xr:uid="{00000000-0005-0000-0000-000005610000}"/>
    <cellStyle name="Note 12 10 11 2" xfId="24813" xr:uid="{00000000-0005-0000-0000-000006610000}"/>
    <cellStyle name="Note 12 10 11 3" xfId="24814" xr:uid="{00000000-0005-0000-0000-000007610000}"/>
    <cellStyle name="Note 12 10 11 4" xfId="24815" xr:uid="{00000000-0005-0000-0000-000008610000}"/>
    <cellStyle name="Note 12 10 12" xfId="24816" xr:uid="{00000000-0005-0000-0000-000009610000}"/>
    <cellStyle name="Note 12 10 12 2" xfId="24817" xr:uid="{00000000-0005-0000-0000-00000A610000}"/>
    <cellStyle name="Note 12 10 12 3" xfId="24818" xr:uid="{00000000-0005-0000-0000-00000B610000}"/>
    <cellStyle name="Note 12 10 12 4" xfId="24819" xr:uid="{00000000-0005-0000-0000-00000C610000}"/>
    <cellStyle name="Note 12 10 13" xfId="24820" xr:uid="{00000000-0005-0000-0000-00000D610000}"/>
    <cellStyle name="Note 12 10 13 2" xfId="24821" xr:uid="{00000000-0005-0000-0000-00000E610000}"/>
    <cellStyle name="Note 12 10 13 3" xfId="24822" xr:uid="{00000000-0005-0000-0000-00000F610000}"/>
    <cellStyle name="Note 12 10 13 4" xfId="24823" xr:uid="{00000000-0005-0000-0000-000010610000}"/>
    <cellStyle name="Note 12 10 14" xfId="24824" xr:uid="{00000000-0005-0000-0000-000011610000}"/>
    <cellStyle name="Note 12 10 14 2" xfId="24825" xr:uid="{00000000-0005-0000-0000-000012610000}"/>
    <cellStyle name="Note 12 10 14 3" xfId="24826" xr:uid="{00000000-0005-0000-0000-000013610000}"/>
    <cellStyle name="Note 12 10 14 4" xfId="24827" xr:uid="{00000000-0005-0000-0000-000014610000}"/>
    <cellStyle name="Note 12 10 15" xfId="24828" xr:uid="{00000000-0005-0000-0000-000015610000}"/>
    <cellStyle name="Note 12 10 15 2" xfId="24829" xr:uid="{00000000-0005-0000-0000-000016610000}"/>
    <cellStyle name="Note 12 10 15 3" xfId="24830" xr:uid="{00000000-0005-0000-0000-000017610000}"/>
    <cellStyle name="Note 12 10 15 4" xfId="24831" xr:uid="{00000000-0005-0000-0000-000018610000}"/>
    <cellStyle name="Note 12 10 16" xfId="24832" xr:uid="{00000000-0005-0000-0000-000019610000}"/>
    <cellStyle name="Note 12 10 16 2" xfId="24833" xr:uid="{00000000-0005-0000-0000-00001A610000}"/>
    <cellStyle name="Note 12 10 16 3" xfId="24834" xr:uid="{00000000-0005-0000-0000-00001B610000}"/>
    <cellStyle name="Note 12 10 16 4" xfId="24835" xr:uid="{00000000-0005-0000-0000-00001C610000}"/>
    <cellStyle name="Note 12 10 17" xfId="24836" xr:uid="{00000000-0005-0000-0000-00001D610000}"/>
    <cellStyle name="Note 12 10 17 2" xfId="24837" xr:uid="{00000000-0005-0000-0000-00001E610000}"/>
    <cellStyle name="Note 12 10 17 3" xfId="24838" xr:uid="{00000000-0005-0000-0000-00001F610000}"/>
    <cellStyle name="Note 12 10 17 4" xfId="24839" xr:uid="{00000000-0005-0000-0000-000020610000}"/>
    <cellStyle name="Note 12 10 18" xfId="24840" xr:uid="{00000000-0005-0000-0000-000021610000}"/>
    <cellStyle name="Note 12 10 18 2" xfId="24841" xr:uid="{00000000-0005-0000-0000-000022610000}"/>
    <cellStyle name="Note 12 10 18 3" xfId="24842" xr:uid="{00000000-0005-0000-0000-000023610000}"/>
    <cellStyle name="Note 12 10 18 4" xfId="24843" xr:uid="{00000000-0005-0000-0000-000024610000}"/>
    <cellStyle name="Note 12 10 19" xfId="24844" xr:uid="{00000000-0005-0000-0000-000025610000}"/>
    <cellStyle name="Note 12 10 19 2" xfId="24845" xr:uid="{00000000-0005-0000-0000-000026610000}"/>
    <cellStyle name="Note 12 10 19 3" xfId="24846" xr:uid="{00000000-0005-0000-0000-000027610000}"/>
    <cellStyle name="Note 12 10 19 4" xfId="24847" xr:uid="{00000000-0005-0000-0000-000028610000}"/>
    <cellStyle name="Note 12 10 2" xfId="24848" xr:uid="{00000000-0005-0000-0000-000029610000}"/>
    <cellStyle name="Note 12 10 2 2" xfId="24849" xr:uid="{00000000-0005-0000-0000-00002A610000}"/>
    <cellStyle name="Note 12 10 2 3" xfId="24850" xr:uid="{00000000-0005-0000-0000-00002B610000}"/>
    <cellStyle name="Note 12 10 2 4" xfId="24851" xr:uid="{00000000-0005-0000-0000-00002C610000}"/>
    <cellStyle name="Note 12 10 20" xfId="24852" xr:uid="{00000000-0005-0000-0000-00002D610000}"/>
    <cellStyle name="Note 12 10 20 2" xfId="24853" xr:uid="{00000000-0005-0000-0000-00002E610000}"/>
    <cellStyle name="Note 12 10 20 3" xfId="24854" xr:uid="{00000000-0005-0000-0000-00002F610000}"/>
    <cellStyle name="Note 12 10 20 4" xfId="24855" xr:uid="{00000000-0005-0000-0000-000030610000}"/>
    <cellStyle name="Note 12 10 21" xfId="24856" xr:uid="{00000000-0005-0000-0000-000031610000}"/>
    <cellStyle name="Note 12 10 22" xfId="24857" xr:uid="{00000000-0005-0000-0000-000032610000}"/>
    <cellStyle name="Note 12 10 3" xfId="24858" xr:uid="{00000000-0005-0000-0000-000033610000}"/>
    <cellStyle name="Note 12 10 3 2" xfId="24859" xr:uid="{00000000-0005-0000-0000-000034610000}"/>
    <cellStyle name="Note 12 10 3 3" xfId="24860" xr:uid="{00000000-0005-0000-0000-000035610000}"/>
    <cellStyle name="Note 12 10 3 4" xfId="24861" xr:uid="{00000000-0005-0000-0000-000036610000}"/>
    <cellStyle name="Note 12 10 4" xfId="24862" xr:uid="{00000000-0005-0000-0000-000037610000}"/>
    <cellStyle name="Note 12 10 4 2" xfId="24863" xr:uid="{00000000-0005-0000-0000-000038610000}"/>
    <cellStyle name="Note 12 10 4 3" xfId="24864" xr:uid="{00000000-0005-0000-0000-000039610000}"/>
    <cellStyle name="Note 12 10 4 4" xfId="24865" xr:uid="{00000000-0005-0000-0000-00003A610000}"/>
    <cellStyle name="Note 12 10 5" xfId="24866" xr:uid="{00000000-0005-0000-0000-00003B610000}"/>
    <cellStyle name="Note 12 10 5 2" xfId="24867" xr:uid="{00000000-0005-0000-0000-00003C610000}"/>
    <cellStyle name="Note 12 10 5 3" xfId="24868" xr:uid="{00000000-0005-0000-0000-00003D610000}"/>
    <cellStyle name="Note 12 10 5 4" xfId="24869" xr:uid="{00000000-0005-0000-0000-00003E610000}"/>
    <cellStyle name="Note 12 10 6" xfId="24870" xr:uid="{00000000-0005-0000-0000-00003F610000}"/>
    <cellStyle name="Note 12 10 6 2" xfId="24871" xr:uid="{00000000-0005-0000-0000-000040610000}"/>
    <cellStyle name="Note 12 10 6 3" xfId="24872" xr:uid="{00000000-0005-0000-0000-000041610000}"/>
    <cellStyle name="Note 12 10 6 4" xfId="24873" xr:uid="{00000000-0005-0000-0000-000042610000}"/>
    <cellStyle name="Note 12 10 7" xfId="24874" xr:uid="{00000000-0005-0000-0000-000043610000}"/>
    <cellStyle name="Note 12 10 7 2" xfId="24875" xr:uid="{00000000-0005-0000-0000-000044610000}"/>
    <cellStyle name="Note 12 10 7 3" xfId="24876" xr:uid="{00000000-0005-0000-0000-000045610000}"/>
    <cellStyle name="Note 12 10 7 4" xfId="24877" xr:uid="{00000000-0005-0000-0000-000046610000}"/>
    <cellStyle name="Note 12 10 8" xfId="24878" xr:uid="{00000000-0005-0000-0000-000047610000}"/>
    <cellStyle name="Note 12 10 8 2" xfId="24879" xr:uid="{00000000-0005-0000-0000-000048610000}"/>
    <cellStyle name="Note 12 10 8 3" xfId="24880" xr:uid="{00000000-0005-0000-0000-000049610000}"/>
    <cellStyle name="Note 12 10 8 4" xfId="24881" xr:uid="{00000000-0005-0000-0000-00004A610000}"/>
    <cellStyle name="Note 12 10 9" xfId="24882" xr:uid="{00000000-0005-0000-0000-00004B610000}"/>
    <cellStyle name="Note 12 10 9 2" xfId="24883" xr:uid="{00000000-0005-0000-0000-00004C610000}"/>
    <cellStyle name="Note 12 10 9 3" xfId="24884" xr:uid="{00000000-0005-0000-0000-00004D610000}"/>
    <cellStyle name="Note 12 10 9 4" xfId="24885" xr:uid="{00000000-0005-0000-0000-00004E610000}"/>
    <cellStyle name="Note 12 11" xfId="24886" xr:uid="{00000000-0005-0000-0000-00004F610000}"/>
    <cellStyle name="Note 12 11 10" xfId="24887" xr:uid="{00000000-0005-0000-0000-000050610000}"/>
    <cellStyle name="Note 12 11 10 2" xfId="24888" xr:uid="{00000000-0005-0000-0000-000051610000}"/>
    <cellStyle name="Note 12 11 10 3" xfId="24889" xr:uid="{00000000-0005-0000-0000-000052610000}"/>
    <cellStyle name="Note 12 11 10 4" xfId="24890" xr:uid="{00000000-0005-0000-0000-000053610000}"/>
    <cellStyle name="Note 12 11 11" xfId="24891" xr:uid="{00000000-0005-0000-0000-000054610000}"/>
    <cellStyle name="Note 12 11 11 2" xfId="24892" xr:uid="{00000000-0005-0000-0000-000055610000}"/>
    <cellStyle name="Note 12 11 11 3" xfId="24893" xr:uid="{00000000-0005-0000-0000-000056610000}"/>
    <cellStyle name="Note 12 11 11 4" xfId="24894" xr:uid="{00000000-0005-0000-0000-000057610000}"/>
    <cellStyle name="Note 12 11 12" xfId="24895" xr:uid="{00000000-0005-0000-0000-000058610000}"/>
    <cellStyle name="Note 12 11 12 2" xfId="24896" xr:uid="{00000000-0005-0000-0000-000059610000}"/>
    <cellStyle name="Note 12 11 12 3" xfId="24897" xr:uid="{00000000-0005-0000-0000-00005A610000}"/>
    <cellStyle name="Note 12 11 12 4" xfId="24898" xr:uid="{00000000-0005-0000-0000-00005B610000}"/>
    <cellStyle name="Note 12 11 13" xfId="24899" xr:uid="{00000000-0005-0000-0000-00005C610000}"/>
    <cellStyle name="Note 12 11 13 2" xfId="24900" xr:uid="{00000000-0005-0000-0000-00005D610000}"/>
    <cellStyle name="Note 12 11 13 3" xfId="24901" xr:uid="{00000000-0005-0000-0000-00005E610000}"/>
    <cellStyle name="Note 12 11 13 4" xfId="24902" xr:uid="{00000000-0005-0000-0000-00005F610000}"/>
    <cellStyle name="Note 12 11 14" xfId="24903" xr:uid="{00000000-0005-0000-0000-000060610000}"/>
    <cellStyle name="Note 12 11 14 2" xfId="24904" xr:uid="{00000000-0005-0000-0000-000061610000}"/>
    <cellStyle name="Note 12 11 14 3" xfId="24905" xr:uid="{00000000-0005-0000-0000-000062610000}"/>
    <cellStyle name="Note 12 11 14 4" xfId="24906" xr:uid="{00000000-0005-0000-0000-000063610000}"/>
    <cellStyle name="Note 12 11 15" xfId="24907" xr:uid="{00000000-0005-0000-0000-000064610000}"/>
    <cellStyle name="Note 12 11 15 2" xfId="24908" xr:uid="{00000000-0005-0000-0000-000065610000}"/>
    <cellStyle name="Note 12 11 15 3" xfId="24909" xr:uid="{00000000-0005-0000-0000-000066610000}"/>
    <cellStyle name="Note 12 11 15 4" xfId="24910" xr:uid="{00000000-0005-0000-0000-000067610000}"/>
    <cellStyle name="Note 12 11 16" xfId="24911" xr:uid="{00000000-0005-0000-0000-000068610000}"/>
    <cellStyle name="Note 12 11 16 2" xfId="24912" xr:uid="{00000000-0005-0000-0000-000069610000}"/>
    <cellStyle name="Note 12 11 16 3" xfId="24913" xr:uid="{00000000-0005-0000-0000-00006A610000}"/>
    <cellStyle name="Note 12 11 16 4" xfId="24914" xr:uid="{00000000-0005-0000-0000-00006B610000}"/>
    <cellStyle name="Note 12 11 17" xfId="24915" xr:uid="{00000000-0005-0000-0000-00006C610000}"/>
    <cellStyle name="Note 12 11 17 2" xfId="24916" xr:uid="{00000000-0005-0000-0000-00006D610000}"/>
    <cellStyle name="Note 12 11 17 3" xfId="24917" xr:uid="{00000000-0005-0000-0000-00006E610000}"/>
    <cellStyle name="Note 12 11 17 4" xfId="24918" xr:uid="{00000000-0005-0000-0000-00006F610000}"/>
    <cellStyle name="Note 12 11 18" xfId="24919" xr:uid="{00000000-0005-0000-0000-000070610000}"/>
    <cellStyle name="Note 12 11 18 2" xfId="24920" xr:uid="{00000000-0005-0000-0000-000071610000}"/>
    <cellStyle name="Note 12 11 18 3" xfId="24921" xr:uid="{00000000-0005-0000-0000-000072610000}"/>
    <cellStyle name="Note 12 11 18 4" xfId="24922" xr:uid="{00000000-0005-0000-0000-000073610000}"/>
    <cellStyle name="Note 12 11 19" xfId="24923" xr:uid="{00000000-0005-0000-0000-000074610000}"/>
    <cellStyle name="Note 12 11 19 2" xfId="24924" xr:uid="{00000000-0005-0000-0000-000075610000}"/>
    <cellStyle name="Note 12 11 19 3" xfId="24925" xr:uid="{00000000-0005-0000-0000-000076610000}"/>
    <cellStyle name="Note 12 11 19 4" xfId="24926" xr:uid="{00000000-0005-0000-0000-000077610000}"/>
    <cellStyle name="Note 12 11 2" xfId="24927" xr:uid="{00000000-0005-0000-0000-000078610000}"/>
    <cellStyle name="Note 12 11 2 2" xfId="24928" xr:uid="{00000000-0005-0000-0000-000079610000}"/>
    <cellStyle name="Note 12 11 2 3" xfId="24929" xr:uid="{00000000-0005-0000-0000-00007A610000}"/>
    <cellStyle name="Note 12 11 2 4" xfId="24930" xr:uid="{00000000-0005-0000-0000-00007B610000}"/>
    <cellStyle name="Note 12 11 20" xfId="24931" xr:uid="{00000000-0005-0000-0000-00007C610000}"/>
    <cellStyle name="Note 12 11 20 2" xfId="24932" xr:uid="{00000000-0005-0000-0000-00007D610000}"/>
    <cellStyle name="Note 12 11 20 3" xfId="24933" xr:uid="{00000000-0005-0000-0000-00007E610000}"/>
    <cellStyle name="Note 12 11 20 4" xfId="24934" xr:uid="{00000000-0005-0000-0000-00007F610000}"/>
    <cellStyle name="Note 12 11 21" xfId="24935" xr:uid="{00000000-0005-0000-0000-000080610000}"/>
    <cellStyle name="Note 12 11 22" xfId="24936" xr:uid="{00000000-0005-0000-0000-000081610000}"/>
    <cellStyle name="Note 12 11 3" xfId="24937" xr:uid="{00000000-0005-0000-0000-000082610000}"/>
    <cellStyle name="Note 12 11 3 2" xfId="24938" xr:uid="{00000000-0005-0000-0000-000083610000}"/>
    <cellStyle name="Note 12 11 3 3" xfId="24939" xr:uid="{00000000-0005-0000-0000-000084610000}"/>
    <cellStyle name="Note 12 11 3 4" xfId="24940" xr:uid="{00000000-0005-0000-0000-000085610000}"/>
    <cellStyle name="Note 12 11 4" xfId="24941" xr:uid="{00000000-0005-0000-0000-000086610000}"/>
    <cellStyle name="Note 12 11 4 2" xfId="24942" xr:uid="{00000000-0005-0000-0000-000087610000}"/>
    <cellStyle name="Note 12 11 4 3" xfId="24943" xr:uid="{00000000-0005-0000-0000-000088610000}"/>
    <cellStyle name="Note 12 11 4 4" xfId="24944" xr:uid="{00000000-0005-0000-0000-000089610000}"/>
    <cellStyle name="Note 12 11 5" xfId="24945" xr:uid="{00000000-0005-0000-0000-00008A610000}"/>
    <cellStyle name="Note 12 11 5 2" xfId="24946" xr:uid="{00000000-0005-0000-0000-00008B610000}"/>
    <cellStyle name="Note 12 11 5 3" xfId="24947" xr:uid="{00000000-0005-0000-0000-00008C610000}"/>
    <cellStyle name="Note 12 11 5 4" xfId="24948" xr:uid="{00000000-0005-0000-0000-00008D610000}"/>
    <cellStyle name="Note 12 11 6" xfId="24949" xr:uid="{00000000-0005-0000-0000-00008E610000}"/>
    <cellStyle name="Note 12 11 6 2" xfId="24950" xr:uid="{00000000-0005-0000-0000-00008F610000}"/>
    <cellStyle name="Note 12 11 6 3" xfId="24951" xr:uid="{00000000-0005-0000-0000-000090610000}"/>
    <cellStyle name="Note 12 11 6 4" xfId="24952" xr:uid="{00000000-0005-0000-0000-000091610000}"/>
    <cellStyle name="Note 12 11 7" xfId="24953" xr:uid="{00000000-0005-0000-0000-000092610000}"/>
    <cellStyle name="Note 12 11 7 2" xfId="24954" xr:uid="{00000000-0005-0000-0000-000093610000}"/>
    <cellStyle name="Note 12 11 7 3" xfId="24955" xr:uid="{00000000-0005-0000-0000-000094610000}"/>
    <cellStyle name="Note 12 11 7 4" xfId="24956" xr:uid="{00000000-0005-0000-0000-000095610000}"/>
    <cellStyle name="Note 12 11 8" xfId="24957" xr:uid="{00000000-0005-0000-0000-000096610000}"/>
    <cellStyle name="Note 12 11 8 2" xfId="24958" xr:uid="{00000000-0005-0000-0000-000097610000}"/>
    <cellStyle name="Note 12 11 8 3" xfId="24959" xr:uid="{00000000-0005-0000-0000-000098610000}"/>
    <cellStyle name="Note 12 11 8 4" xfId="24960" xr:uid="{00000000-0005-0000-0000-000099610000}"/>
    <cellStyle name="Note 12 11 9" xfId="24961" xr:uid="{00000000-0005-0000-0000-00009A610000}"/>
    <cellStyle name="Note 12 11 9 2" xfId="24962" xr:uid="{00000000-0005-0000-0000-00009B610000}"/>
    <cellStyle name="Note 12 11 9 3" xfId="24963" xr:uid="{00000000-0005-0000-0000-00009C610000}"/>
    <cellStyle name="Note 12 11 9 4" xfId="24964" xr:uid="{00000000-0005-0000-0000-00009D610000}"/>
    <cellStyle name="Note 12 12" xfId="24965" xr:uid="{00000000-0005-0000-0000-00009E610000}"/>
    <cellStyle name="Note 12 12 10" xfId="24966" xr:uid="{00000000-0005-0000-0000-00009F610000}"/>
    <cellStyle name="Note 12 12 10 2" xfId="24967" xr:uid="{00000000-0005-0000-0000-0000A0610000}"/>
    <cellStyle name="Note 12 12 10 3" xfId="24968" xr:uid="{00000000-0005-0000-0000-0000A1610000}"/>
    <cellStyle name="Note 12 12 10 4" xfId="24969" xr:uid="{00000000-0005-0000-0000-0000A2610000}"/>
    <cellStyle name="Note 12 12 11" xfId="24970" xr:uid="{00000000-0005-0000-0000-0000A3610000}"/>
    <cellStyle name="Note 12 12 11 2" xfId="24971" xr:uid="{00000000-0005-0000-0000-0000A4610000}"/>
    <cellStyle name="Note 12 12 11 3" xfId="24972" xr:uid="{00000000-0005-0000-0000-0000A5610000}"/>
    <cellStyle name="Note 12 12 11 4" xfId="24973" xr:uid="{00000000-0005-0000-0000-0000A6610000}"/>
    <cellStyle name="Note 12 12 12" xfId="24974" xr:uid="{00000000-0005-0000-0000-0000A7610000}"/>
    <cellStyle name="Note 12 12 12 2" xfId="24975" xr:uid="{00000000-0005-0000-0000-0000A8610000}"/>
    <cellStyle name="Note 12 12 12 3" xfId="24976" xr:uid="{00000000-0005-0000-0000-0000A9610000}"/>
    <cellStyle name="Note 12 12 12 4" xfId="24977" xr:uid="{00000000-0005-0000-0000-0000AA610000}"/>
    <cellStyle name="Note 12 12 13" xfId="24978" xr:uid="{00000000-0005-0000-0000-0000AB610000}"/>
    <cellStyle name="Note 12 12 13 2" xfId="24979" xr:uid="{00000000-0005-0000-0000-0000AC610000}"/>
    <cellStyle name="Note 12 12 13 3" xfId="24980" xr:uid="{00000000-0005-0000-0000-0000AD610000}"/>
    <cellStyle name="Note 12 12 13 4" xfId="24981" xr:uid="{00000000-0005-0000-0000-0000AE610000}"/>
    <cellStyle name="Note 12 12 14" xfId="24982" xr:uid="{00000000-0005-0000-0000-0000AF610000}"/>
    <cellStyle name="Note 12 12 14 2" xfId="24983" xr:uid="{00000000-0005-0000-0000-0000B0610000}"/>
    <cellStyle name="Note 12 12 14 3" xfId="24984" xr:uid="{00000000-0005-0000-0000-0000B1610000}"/>
    <cellStyle name="Note 12 12 14 4" xfId="24985" xr:uid="{00000000-0005-0000-0000-0000B2610000}"/>
    <cellStyle name="Note 12 12 15" xfId="24986" xr:uid="{00000000-0005-0000-0000-0000B3610000}"/>
    <cellStyle name="Note 12 12 15 2" xfId="24987" xr:uid="{00000000-0005-0000-0000-0000B4610000}"/>
    <cellStyle name="Note 12 12 15 3" xfId="24988" xr:uid="{00000000-0005-0000-0000-0000B5610000}"/>
    <cellStyle name="Note 12 12 15 4" xfId="24989" xr:uid="{00000000-0005-0000-0000-0000B6610000}"/>
    <cellStyle name="Note 12 12 16" xfId="24990" xr:uid="{00000000-0005-0000-0000-0000B7610000}"/>
    <cellStyle name="Note 12 12 16 2" xfId="24991" xr:uid="{00000000-0005-0000-0000-0000B8610000}"/>
    <cellStyle name="Note 12 12 16 3" xfId="24992" xr:uid="{00000000-0005-0000-0000-0000B9610000}"/>
    <cellStyle name="Note 12 12 16 4" xfId="24993" xr:uid="{00000000-0005-0000-0000-0000BA610000}"/>
    <cellStyle name="Note 12 12 17" xfId="24994" xr:uid="{00000000-0005-0000-0000-0000BB610000}"/>
    <cellStyle name="Note 12 12 17 2" xfId="24995" xr:uid="{00000000-0005-0000-0000-0000BC610000}"/>
    <cellStyle name="Note 12 12 17 3" xfId="24996" xr:uid="{00000000-0005-0000-0000-0000BD610000}"/>
    <cellStyle name="Note 12 12 17 4" xfId="24997" xr:uid="{00000000-0005-0000-0000-0000BE610000}"/>
    <cellStyle name="Note 12 12 18" xfId="24998" xr:uid="{00000000-0005-0000-0000-0000BF610000}"/>
    <cellStyle name="Note 12 12 18 2" xfId="24999" xr:uid="{00000000-0005-0000-0000-0000C0610000}"/>
    <cellStyle name="Note 12 12 18 3" xfId="25000" xr:uid="{00000000-0005-0000-0000-0000C1610000}"/>
    <cellStyle name="Note 12 12 18 4" xfId="25001" xr:uid="{00000000-0005-0000-0000-0000C2610000}"/>
    <cellStyle name="Note 12 12 19" xfId="25002" xr:uid="{00000000-0005-0000-0000-0000C3610000}"/>
    <cellStyle name="Note 12 12 19 2" xfId="25003" xr:uid="{00000000-0005-0000-0000-0000C4610000}"/>
    <cellStyle name="Note 12 12 19 3" xfId="25004" xr:uid="{00000000-0005-0000-0000-0000C5610000}"/>
    <cellStyle name="Note 12 12 19 4" xfId="25005" xr:uid="{00000000-0005-0000-0000-0000C6610000}"/>
    <cellStyle name="Note 12 12 2" xfId="25006" xr:uid="{00000000-0005-0000-0000-0000C7610000}"/>
    <cellStyle name="Note 12 12 2 2" xfId="25007" xr:uid="{00000000-0005-0000-0000-0000C8610000}"/>
    <cellStyle name="Note 12 12 2 3" xfId="25008" xr:uid="{00000000-0005-0000-0000-0000C9610000}"/>
    <cellStyle name="Note 12 12 2 4" xfId="25009" xr:uid="{00000000-0005-0000-0000-0000CA610000}"/>
    <cellStyle name="Note 12 12 20" xfId="25010" xr:uid="{00000000-0005-0000-0000-0000CB610000}"/>
    <cellStyle name="Note 12 12 20 2" xfId="25011" xr:uid="{00000000-0005-0000-0000-0000CC610000}"/>
    <cellStyle name="Note 12 12 20 3" xfId="25012" xr:uid="{00000000-0005-0000-0000-0000CD610000}"/>
    <cellStyle name="Note 12 12 20 4" xfId="25013" xr:uid="{00000000-0005-0000-0000-0000CE610000}"/>
    <cellStyle name="Note 12 12 21" xfId="25014" xr:uid="{00000000-0005-0000-0000-0000CF610000}"/>
    <cellStyle name="Note 12 12 22" xfId="25015" xr:uid="{00000000-0005-0000-0000-0000D0610000}"/>
    <cellStyle name="Note 12 12 3" xfId="25016" xr:uid="{00000000-0005-0000-0000-0000D1610000}"/>
    <cellStyle name="Note 12 12 3 2" xfId="25017" xr:uid="{00000000-0005-0000-0000-0000D2610000}"/>
    <cellStyle name="Note 12 12 3 3" xfId="25018" xr:uid="{00000000-0005-0000-0000-0000D3610000}"/>
    <cellStyle name="Note 12 12 3 4" xfId="25019" xr:uid="{00000000-0005-0000-0000-0000D4610000}"/>
    <cellStyle name="Note 12 12 4" xfId="25020" xr:uid="{00000000-0005-0000-0000-0000D5610000}"/>
    <cellStyle name="Note 12 12 4 2" xfId="25021" xr:uid="{00000000-0005-0000-0000-0000D6610000}"/>
    <cellStyle name="Note 12 12 4 3" xfId="25022" xr:uid="{00000000-0005-0000-0000-0000D7610000}"/>
    <cellStyle name="Note 12 12 4 4" xfId="25023" xr:uid="{00000000-0005-0000-0000-0000D8610000}"/>
    <cellStyle name="Note 12 12 5" xfId="25024" xr:uid="{00000000-0005-0000-0000-0000D9610000}"/>
    <cellStyle name="Note 12 12 5 2" xfId="25025" xr:uid="{00000000-0005-0000-0000-0000DA610000}"/>
    <cellStyle name="Note 12 12 5 3" xfId="25026" xr:uid="{00000000-0005-0000-0000-0000DB610000}"/>
    <cellStyle name="Note 12 12 5 4" xfId="25027" xr:uid="{00000000-0005-0000-0000-0000DC610000}"/>
    <cellStyle name="Note 12 12 6" xfId="25028" xr:uid="{00000000-0005-0000-0000-0000DD610000}"/>
    <cellStyle name="Note 12 12 6 2" xfId="25029" xr:uid="{00000000-0005-0000-0000-0000DE610000}"/>
    <cellStyle name="Note 12 12 6 3" xfId="25030" xr:uid="{00000000-0005-0000-0000-0000DF610000}"/>
    <cellStyle name="Note 12 12 6 4" xfId="25031" xr:uid="{00000000-0005-0000-0000-0000E0610000}"/>
    <cellStyle name="Note 12 12 7" xfId="25032" xr:uid="{00000000-0005-0000-0000-0000E1610000}"/>
    <cellStyle name="Note 12 12 7 2" xfId="25033" xr:uid="{00000000-0005-0000-0000-0000E2610000}"/>
    <cellStyle name="Note 12 12 7 3" xfId="25034" xr:uid="{00000000-0005-0000-0000-0000E3610000}"/>
    <cellStyle name="Note 12 12 7 4" xfId="25035" xr:uid="{00000000-0005-0000-0000-0000E4610000}"/>
    <cellStyle name="Note 12 12 8" xfId="25036" xr:uid="{00000000-0005-0000-0000-0000E5610000}"/>
    <cellStyle name="Note 12 12 8 2" xfId="25037" xr:uid="{00000000-0005-0000-0000-0000E6610000}"/>
    <cellStyle name="Note 12 12 8 3" xfId="25038" xr:uid="{00000000-0005-0000-0000-0000E7610000}"/>
    <cellStyle name="Note 12 12 8 4" xfId="25039" xr:uid="{00000000-0005-0000-0000-0000E8610000}"/>
    <cellStyle name="Note 12 12 9" xfId="25040" xr:uid="{00000000-0005-0000-0000-0000E9610000}"/>
    <cellStyle name="Note 12 12 9 2" xfId="25041" xr:uid="{00000000-0005-0000-0000-0000EA610000}"/>
    <cellStyle name="Note 12 12 9 3" xfId="25042" xr:uid="{00000000-0005-0000-0000-0000EB610000}"/>
    <cellStyle name="Note 12 12 9 4" xfId="25043" xr:uid="{00000000-0005-0000-0000-0000EC610000}"/>
    <cellStyle name="Note 12 13" xfId="25044" xr:uid="{00000000-0005-0000-0000-0000ED610000}"/>
    <cellStyle name="Note 12 13 10" xfId="25045" xr:uid="{00000000-0005-0000-0000-0000EE610000}"/>
    <cellStyle name="Note 12 13 10 2" xfId="25046" xr:uid="{00000000-0005-0000-0000-0000EF610000}"/>
    <cellStyle name="Note 12 13 10 3" xfId="25047" xr:uid="{00000000-0005-0000-0000-0000F0610000}"/>
    <cellStyle name="Note 12 13 10 4" xfId="25048" xr:uid="{00000000-0005-0000-0000-0000F1610000}"/>
    <cellStyle name="Note 12 13 11" xfId="25049" xr:uid="{00000000-0005-0000-0000-0000F2610000}"/>
    <cellStyle name="Note 12 13 11 2" xfId="25050" xr:uid="{00000000-0005-0000-0000-0000F3610000}"/>
    <cellStyle name="Note 12 13 11 3" xfId="25051" xr:uid="{00000000-0005-0000-0000-0000F4610000}"/>
    <cellStyle name="Note 12 13 11 4" xfId="25052" xr:uid="{00000000-0005-0000-0000-0000F5610000}"/>
    <cellStyle name="Note 12 13 12" xfId="25053" xr:uid="{00000000-0005-0000-0000-0000F6610000}"/>
    <cellStyle name="Note 12 13 12 2" xfId="25054" xr:uid="{00000000-0005-0000-0000-0000F7610000}"/>
    <cellStyle name="Note 12 13 12 3" xfId="25055" xr:uid="{00000000-0005-0000-0000-0000F8610000}"/>
    <cellStyle name="Note 12 13 12 4" xfId="25056" xr:uid="{00000000-0005-0000-0000-0000F9610000}"/>
    <cellStyle name="Note 12 13 13" xfId="25057" xr:uid="{00000000-0005-0000-0000-0000FA610000}"/>
    <cellStyle name="Note 12 13 13 2" xfId="25058" xr:uid="{00000000-0005-0000-0000-0000FB610000}"/>
    <cellStyle name="Note 12 13 13 3" xfId="25059" xr:uid="{00000000-0005-0000-0000-0000FC610000}"/>
    <cellStyle name="Note 12 13 13 4" xfId="25060" xr:uid="{00000000-0005-0000-0000-0000FD610000}"/>
    <cellStyle name="Note 12 13 14" xfId="25061" xr:uid="{00000000-0005-0000-0000-0000FE610000}"/>
    <cellStyle name="Note 12 13 14 2" xfId="25062" xr:uid="{00000000-0005-0000-0000-0000FF610000}"/>
    <cellStyle name="Note 12 13 14 3" xfId="25063" xr:uid="{00000000-0005-0000-0000-000000620000}"/>
    <cellStyle name="Note 12 13 14 4" xfId="25064" xr:uid="{00000000-0005-0000-0000-000001620000}"/>
    <cellStyle name="Note 12 13 15" xfId="25065" xr:uid="{00000000-0005-0000-0000-000002620000}"/>
    <cellStyle name="Note 12 13 15 2" xfId="25066" xr:uid="{00000000-0005-0000-0000-000003620000}"/>
    <cellStyle name="Note 12 13 15 3" xfId="25067" xr:uid="{00000000-0005-0000-0000-000004620000}"/>
    <cellStyle name="Note 12 13 15 4" xfId="25068" xr:uid="{00000000-0005-0000-0000-000005620000}"/>
    <cellStyle name="Note 12 13 16" xfId="25069" xr:uid="{00000000-0005-0000-0000-000006620000}"/>
    <cellStyle name="Note 12 13 16 2" xfId="25070" xr:uid="{00000000-0005-0000-0000-000007620000}"/>
    <cellStyle name="Note 12 13 16 3" xfId="25071" xr:uid="{00000000-0005-0000-0000-000008620000}"/>
    <cellStyle name="Note 12 13 16 4" xfId="25072" xr:uid="{00000000-0005-0000-0000-000009620000}"/>
    <cellStyle name="Note 12 13 17" xfId="25073" xr:uid="{00000000-0005-0000-0000-00000A620000}"/>
    <cellStyle name="Note 12 13 17 2" xfId="25074" xr:uid="{00000000-0005-0000-0000-00000B620000}"/>
    <cellStyle name="Note 12 13 17 3" xfId="25075" xr:uid="{00000000-0005-0000-0000-00000C620000}"/>
    <cellStyle name="Note 12 13 17 4" xfId="25076" xr:uid="{00000000-0005-0000-0000-00000D620000}"/>
    <cellStyle name="Note 12 13 18" xfId="25077" xr:uid="{00000000-0005-0000-0000-00000E620000}"/>
    <cellStyle name="Note 12 13 18 2" xfId="25078" xr:uid="{00000000-0005-0000-0000-00000F620000}"/>
    <cellStyle name="Note 12 13 18 3" xfId="25079" xr:uid="{00000000-0005-0000-0000-000010620000}"/>
    <cellStyle name="Note 12 13 18 4" xfId="25080" xr:uid="{00000000-0005-0000-0000-000011620000}"/>
    <cellStyle name="Note 12 13 19" xfId="25081" xr:uid="{00000000-0005-0000-0000-000012620000}"/>
    <cellStyle name="Note 12 13 19 2" xfId="25082" xr:uid="{00000000-0005-0000-0000-000013620000}"/>
    <cellStyle name="Note 12 13 19 3" xfId="25083" xr:uid="{00000000-0005-0000-0000-000014620000}"/>
    <cellStyle name="Note 12 13 19 4" xfId="25084" xr:uid="{00000000-0005-0000-0000-000015620000}"/>
    <cellStyle name="Note 12 13 2" xfId="25085" xr:uid="{00000000-0005-0000-0000-000016620000}"/>
    <cellStyle name="Note 12 13 2 2" xfId="25086" xr:uid="{00000000-0005-0000-0000-000017620000}"/>
    <cellStyle name="Note 12 13 2 3" xfId="25087" xr:uid="{00000000-0005-0000-0000-000018620000}"/>
    <cellStyle name="Note 12 13 2 4" xfId="25088" xr:uid="{00000000-0005-0000-0000-000019620000}"/>
    <cellStyle name="Note 12 13 20" xfId="25089" xr:uid="{00000000-0005-0000-0000-00001A620000}"/>
    <cellStyle name="Note 12 13 20 2" xfId="25090" xr:uid="{00000000-0005-0000-0000-00001B620000}"/>
    <cellStyle name="Note 12 13 20 3" xfId="25091" xr:uid="{00000000-0005-0000-0000-00001C620000}"/>
    <cellStyle name="Note 12 13 20 4" xfId="25092" xr:uid="{00000000-0005-0000-0000-00001D620000}"/>
    <cellStyle name="Note 12 13 21" xfId="25093" xr:uid="{00000000-0005-0000-0000-00001E620000}"/>
    <cellStyle name="Note 12 13 22" xfId="25094" xr:uid="{00000000-0005-0000-0000-00001F620000}"/>
    <cellStyle name="Note 12 13 3" xfId="25095" xr:uid="{00000000-0005-0000-0000-000020620000}"/>
    <cellStyle name="Note 12 13 3 2" xfId="25096" xr:uid="{00000000-0005-0000-0000-000021620000}"/>
    <cellStyle name="Note 12 13 3 3" xfId="25097" xr:uid="{00000000-0005-0000-0000-000022620000}"/>
    <cellStyle name="Note 12 13 3 4" xfId="25098" xr:uid="{00000000-0005-0000-0000-000023620000}"/>
    <cellStyle name="Note 12 13 4" xfId="25099" xr:uid="{00000000-0005-0000-0000-000024620000}"/>
    <cellStyle name="Note 12 13 4 2" xfId="25100" xr:uid="{00000000-0005-0000-0000-000025620000}"/>
    <cellStyle name="Note 12 13 4 3" xfId="25101" xr:uid="{00000000-0005-0000-0000-000026620000}"/>
    <cellStyle name="Note 12 13 4 4" xfId="25102" xr:uid="{00000000-0005-0000-0000-000027620000}"/>
    <cellStyle name="Note 12 13 5" xfId="25103" xr:uid="{00000000-0005-0000-0000-000028620000}"/>
    <cellStyle name="Note 12 13 5 2" xfId="25104" xr:uid="{00000000-0005-0000-0000-000029620000}"/>
    <cellStyle name="Note 12 13 5 3" xfId="25105" xr:uid="{00000000-0005-0000-0000-00002A620000}"/>
    <cellStyle name="Note 12 13 5 4" xfId="25106" xr:uid="{00000000-0005-0000-0000-00002B620000}"/>
    <cellStyle name="Note 12 13 6" xfId="25107" xr:uid="{00000000-0005-0000-0000-00002C620000}"/>
    <cellStyle name="Note 12 13 6 2" xfId="25108" xr:uid="{00000000-0005-0000-0000-00002D620000}"/>
    <cellStyle name="Note 12 13 6 3" xfId="25109" xr:uid="{00000000-0005-0000-0000-00002E620000}"/>
    <cellStyle name="Note 12 13 6 4" xfId="25110" xr:uid="{00000000-0005-0000-0000-00002F620000}"/>
    <cellStyle name="Note 12 13 7" xfId="25111" xr:uid="{00000000-0005-0000-0000-000030620000}"/>
    <cellStyle name="Note 12 13 7 2" xfId="25112" xr:uid="{00000000-0005-0000-0000-000031620000}"/>
    <cellStyle name="Note 12 13 7 3" xfId="25113" xr:uid="{00000000-0005-0000-0000-000032620000}"/>
    <cellStyle name="Note 12 13 7 4" xfId="25114" xr:uid="{00000000-0005-0000-0000-000033620000}"/>
    <cellStyle name="Note 12 13 8" xfId="25115" xr:uid="{00000000-0005-0000-0000-000034620000}"/>
    <cellStyle name="Note 12 13 8 2" xfId="25116" xr:uid="{00000000-0005-0000-0000-000035620000}"/>
    <cellStyle name="Note 12 13 8 3" xfId="25117" xr:uid="{00000000-0005-0000-0000-000036620000}"/>
    <cellStyle name="Note 12 13 8 4" xfId="25118" xr:uid="{00000000-0005-0000-0000-000037620000}"/>
    <cellStyle name="Note 12 13 9" xfId="25119" xr:uid="{00000000-0005-0000-0000-000038620000}"/>
    <cellStyle name="Note 12 13 9 2" xfId="25120" xr:uid="{00000000-0005-0000-0000-000039620000}"/>
    <cellStyle name="Note 12 13 9 3" xfId="25121" xr:uid="{00000000-0005-0000-0000-00003A620000}"/>
    <cellStyle name="Note 12 13 9 4" xfId="25122" xr:uid="{00000000-0005-0000-0000-00003B620000}"/>
    <cellStyle name="Note 12 14" xfId="25123" xr:uid="{00000000-0005-0000-0000-00003C620000}"/>
    <cellStyle name="Note 12 14 10" xfId="25124" xr:uid="{00000000-0005-0000-0000-00003D620000}"/>
    <cellStyle name="Note 12 14 10 2" xfId="25125" xr:uid="{00000000-0005-0000-0000-00003E620000}"/>
    <cellStyle name="Note 12 14 10 3" xfId="25126" xr:uid="{00000000-0005-0000-0000-00003F620000}"/>
    <cellStyle name="Note 12 14 10 4" xfId="25127" xr:uid="{00000000-0005-0000-0000-000040620000}"/>
    <cellStyle name="Note 12 14 11" xfId="25128" xr:uid="{00000000-0005-0000-0000-000041620000}"/>
    <cellStyle name="Note 12 14 11 2" xfId="25129" xr:uid="{00000000-0005-0000-0000-000042620000}"/>
    <cellStyle name="Note 12 14 11 3" xfId="25130" xr:uid="{00000000-0005-0000-0000-000043620000}"/>
    <cellStyle name="Note 12 14 11 4" xfId="25131" xr:uid="{00000000-0005-0000-0000-000044620000}"/>
    <cellStyle name="Note 12 14 12" xfId="25132" xr:uid="{00000000-0005-0000-0000-000045620000}"/>
    <cellStyle name="Note 12 14 12 2" xfId="25133" xr:uid="{00000000-0005-0000-0000-000046620000}"/>
    <cellStyle name="Note 12 14 12 3" xfId="25134" xr:uid="{00000000-0005-0000-0000-000047620000}"/>
    <cellStyle name="Note 12 14 12 4" xfId="25135" xr:uid="{00000000-0005-0000-0000-000048620000}"/>
    <cellStyle name="Note 12 14 13" xfId="25136" xr:uid="{00000000-0005-0000-0000-000049620000}"/>
    <cellStyle name="Note 12 14 13 2" xfId="25137" xr:uid="{00000000-0005-0000-0000-00004A620000}"/>
    <cellStyle name="Note 12 14 13 3" xfId="25138" xr:uid="{00000000-0005-0000-0000-00004B620000}"/>
    <cellStyle name="Note 12 14 13 4" xfId="25139" xr:uid="{00000000-0005-0000-0000-00004C620000}"/>
    <cellStyle name="Note 12 14 14" xfId="25140" xr:uid="{00000000-0005-0000-0000-00004D620000}"/>
    <cellStyle name="Note 12 14 14 2" xfId="25141" xr:uid="{00000000-0005-0000-0000-00004E620000}"/>
    <cellStyle name="Note 12 14 14 3" xfId="25142" xr:uid="{00000000-0005-0000-0000-00004F620000}"/>
    <cellStyle name="Note 12 14 14 4" xfId="25143" xr:uid="{00000000-0005-0000-0000-000050620000}"/>
    <cellStyle name="Note 12 14 15" xfId="25144" xr:uid="{00000000-0005-0000-0000-000051620000}"/>
    <cellStyle name="Note 12 14 15 2" xfId="25145" xr:uid="{00000000-0005-0000-0000-000052620000}"/>
    <cellStyle name="Note 12 14 15 3" xfId="25146" xr:uid="{00000000-0005-0000-0000-000053620000}"/>
    <cellStyle name="Note 12 14 15 4" xfId="25147" xr:uid="{00000000-0005-0000-0000-000054620000}"/>
    <cellStyle name="Note 12 14 16" xfId="25148" xr:uid="{00000000-0005-0000-0000-000055620000}"/>
    <cellStyle name="Note 12 14 16 2" xfId="25149" xr:uid="{00000000-0005-0000-0000-000056620000}"/>
    <cellStyle name="Note 12 14 16 3" xfId="25150" xr:uid="{00000000-0005-0000-0000-000057620000}"/>
    <cellStyle name="Note 12 14 16 4" xfId="25151" xr:uid="{00000000-0005-0000-0000-000058620000}"/>
    <cellStyle name="Note 12 14 17" xfId="25152" xr:uid="{00000000-0005-0000-0000-000059620000}"/>
    <cellStyle name="Note 12 14 17 2" xfId="25153" xr:uid="{00000000-0005-0000-0000-00005A620000}"/>
    <cellStyle name="Note 12 14 17 3" xfId="25154" xr:uid="{00000000-0005-0000-0000-00005B620000}"/>
    <cellStyle name="Note 12 14 17 4" xfId="25155" xr:uid="{00000000-0005-0000-0000-00005C620000}"/>
    <cellStyle name="Note 12 14 18" xfId="25156" xr:uid="{00000000-0005-0000-0000-00005D620000}"/>
    <cellStyle name="Note 12 14 18 2" xfId="25157" xr:uid="{00000000-0005-0000-0000-00005E620000}"/>
    <cellStyle name="Note 12 14 18 3" xfId="25158" xr:uid="{00000000-0005-0000-0000-00005F620000}"/>
    <cellStyle name="Note 12 14 18 4" xfId="25159" xr:uid="{00000000-0005-0000-0000-000060620000}"/>
    <cellStyle name="Note 12 14 19" xfId="25160" xr:uid="{00000000-0005-0000-0000-000061620000}"/>
    <cellStyle name="Note 12 14 19 2" xfId="25161" xr:uid="{00000000-0005-0000-0000-000062620000}"/>
    <cellStyle name="Note 12 14 19 3" xfId="25162" xr:uid="{00000000-0005-0000-0000-000063620000}"/>
    <cellStyle name="Note 12 14 19 4" xfId="25163" xr:uid="{00000000-0005-0000-0000-000064620000}"/>
    <cellStyle name="Note 12 14 2" xfId="25164" xr:uid="{00000000-0005-0000-0000-000065620000}"/>
    <cellStyle name="Note 12 14 2 2" xfId="25165" xr:uid="{00000000-0005-0000-0000-000066620000}"/>
    <cellStyle name="Note 12 14 2 3" xfId="25166" xr:uid="{00000000-0005-0000-0000-000067620000}"/>
    <cellStyle name="Note 12 14 2 4" xfId="25167" xr:uid="{00000000-0005-0000-0000-000068620000}"/>
    <cellStyle name="Note 12 14 20" xfId="25168" xr:uid="{00000000-0005-0000-0000-000069620000}"/>
    <cellStyle name="Note 12 14 20 2" xfId="25169" xr:uid="{00000000-0005-0000-0000-00006A620000}"/>
    <cellStyle name="Note 12 14 20 3" xfId="25170" xr:uid="{00000000-0005-0000-0000-00006B620000}"/>
    <cellStyle name="Note 12 14 20 4" xfId="25171" xr:uid="{00000000-0005-0000-0000-00006C620000}"/>
    <cellStyle name="Note 12 14 21" xfId="25172" xr:uid="{00000000-0005-0000-0000-00006D620000}"/>
    <cellStyle name="Note 12 14 22" xfId="25173" xr:uid="{00000000-0005-0000-0000-00006E620000}"/>
    <cellStyle name="Note 12 14 3" xfId="25174" xr:uid="{00000000-0005-0000-0000-00006F620000}"/>
    <cellStyle name="Note 12 14 3 2" xfId="25175" xr:uid="{00000000-0005-0000-0000-000070620000}"/>
    <cellStyle name="Note 12 14 3 3" xfId="25176" xr:uid="{00000000-0005-0000-0000-000071620000}"/>
    <cellStyle name="Note 12 14 3 4" xfId="25177" xr:uid="{00000000-0005-0000-0000-000072620000}"/>
    <cellStyle name="Note 12 14 4" xfId="25178" xr:uid="{00000000-0005-0000-0000-000073620000}"/>
    <cellStyle name="Note 12 14 4 2" xfId="25179" xr:uid="{00000000-0005-0000-0000-000074620000}"/>
    <cellStyle name="Note 12 14 4 3" xfId="25180" xr:uid="{00000000-0005-0000-0000-000075620000}"/>
    <cellStyle name="Note 12 14 4 4" xfId="25181" xr:uid="{00000000-0005-0000-0000-000076620000}"/>
    <cellStyle name="Note 12 14 5" xfId="25182" xr:uid="{00000000-0005-0000-0000-000077620000}"/>
    <cellStyle name="Note 12 14 5 2" xfId="25183" xr:uid="{00000000-0005-0000-0000-000078620000}"/>
    <cellStyle name="Note 12 14 5 3" xfId="25184" xr:uid="{00000000-0005-0000-0000-000079620000}"/>
    <cellStyle name="Note 12 14 5 4" xfId="25185" xr:uid="{00000000-0005-0000-0000-00007A620000}"/>
    <cellStyle name="Note 12 14 6" xfId="25186" xr:uid="{00000000-0005-0000-0000-00007B620000}"/>
    <cellStyle name="Note 12 14 6 2" xfId="25187" xr:uid="{00000000-0005-0000-0000-00007C620000}"/>
    <cellStyle name="Note 12 14 6 3" xfId="25188" xr:uid="{00000000-0005-0000-0000-00007D620000}"/>
    <cellStyle name="Note 12 14 6 4" xfId="25189" xr:uid="{00000000-0005-0000-0000-00007E620000}"/>
    <cellStyle name="Note 12 14 7" xfId="25190" xr:uid="{00000000-0005-0000-0000-00007F620000}"/>
    <cellStyle name="Note 12 14 7 2" xfId="25191" xr:uid="{00000000-0005-0000-0000-000080620000}"/>
    <cellStyle name="Note 12 14 7 3" xfId="25192" xr:uid="{00000000-0005-0000-0000-000081620000}"/>
    <cellStyle name="Note 12 14 7 4" xfId="25193" xr:uid="{00000000-0005-0000-0000-000082620000}"/>
    <cellStyle name="Note 12 14 8" xfId="25194" xr:uid="{00000000-0005-0000-0000-000083620000}"/>
    <cellStyle name="Note 12 14 8 2" xfId="25195" xr:uid="{00000000-0005-0000-0000-000084620000}"/>
    <cellStyle name="Note 12 14 8 3" xfId="25196" xr:uid="{00000000-0005-0000-0000-000085620000}"/>
    <cellStyle name="Note 12 14 8 4" xfId="25197" xr:uid="{00000000-0005-0000-0000-000086620000}"/>
    <cellStyle name="Note 12 14 9" xfId="25198" xr:uid="{00000000-0005-0000-0000-000087620000}"/>
    <cellStyle name="Note 12 14 9 2" xfId="25199" xr:uid="{00000000-0005-0000-0000-000088620000}"/>
    <cellStyle name="Note 12 14 9 3" xfId="25200" xr:uid="{00000000-0005-0000-0000-000089620000}"/>
    <cellStyle name="Note 12 14 9 4" xfId="25201" xr:uid="{00000000-0005-0000-0000-00008A620000}"/>
    <cellStyle name="Note 12 15" xfId="25202" xr:uid="{00000000-0005-0000-0000-00008B620000}"/>
    <cellStyle name="Note 12 15 10" xfId="25203" xr:uid="{00000000-0005-0000-0000-00008C620000}"/>
    <cellStyle name="Note 12 15 10 2" xfId="25204" xr:uid="{00000000-0005-0000-0000-00008D620000}"/>
    <cellStyle name="Note 12 15 10 3" xfId="25205" xr:uid="{00000000-0005-0000-0000-00008E620000}"/>
    <cellStyle name="Note 12 15 10 4" xfId="25206" xr:uid="{00000000-0005-0000-0000-00008F620000}"/>
    <cellStyle name="Note 12 15 11" xfId="25207" xr:uid="{00000000-0005-0000-0000-000090620000}"/>
    <cellStyle name="Note 12 15 11 2" xfId="25208" xr:uid="{00000000-0005-0000-0000-000091620000}"/>
    <cellStyle name="Note 12 15 11 3" xfId="25209" xr:uid="{00000000-0005-0000-0000-000092620000}"/>
    <cellStyle name="Note 12 15 11 4" xfId="25210" xr:uid="{00000000-0005-0000-0000-000093620000}"/>
    <cellStyle name="Note 12 15 12" xfId="25211" xr:uid="{00000000-0005-0000-0000-000094620000}"/>
    <cellStyle name="Note 12 15 12 2" xfId="25212" xr:uid="{00000000-0005-0000-0000-000095620000}"/>
    <cellStyle name="Note 12 15 12 3" xfId="25213" xr:uid="{00000000-0005-0000-0000-000096620000}"/>
    <cellStyle name="Note 12 15 12 4" xfId="25214" xr:uid="{00000000-0005-0000-0000-000097620000}"/>
    <cellStyle name="Note 12 15 13" xfId="25215" xr:uid="{00000000-0005-0000-0000-000098620000}"/>
    <cellStyle name="Note 12 15 13 2" xfId="25216" xr:uid="{00000000-0005-0000-0000-000099620000}"/>
    <cellStyle name="Note 12 15 13 3" xfId="25217" xr:uid="{00000000-0005-0000-0000-00009A620000}"/>
    <cellStyle name="Note 12 15 13 4" xfId="25218" xr:uid="{00000000-0005-0000-0000-00009B620000}"/>
    <cellStyle name="Note 12 15 14" xfId="25219" xr:uid="{00000000-0005-0000-0000-00009C620000}"/>
    <cellStyle name="Note 12 15 14 2" xfId="25220" xr:uid="{00000000-0005-0000-0000-00009D620000}"/>
    <cellStyle name="Note 12 15 14 3" xfId="25221" xr:uid="{00000000-0005-0000-0000-00009E620000}"/>
    <cellStyle name="Note 12 15 14 4" xfId="25222" xr:uid="{00000000-0005-0000-0000-00009F620000}"/>
    <cellStyle name="Note 12 15 15" xfId="25223" xr:uid="{00000000-0005-0000-0000-0000A0620000}"/>
    <cellStyle name="Note 12 15 15 2" xfId="25224" xr:uid="{00000000-0005-0000-0000-0000A1620000}"/>
    <cellStyle name="Note 12 15 15 3" xfId="25225" xr:uid="{00000000-0005-0000-0000-0000A2620000}"/>
    <cellStyle name="Note 12 15 15 4" xfId="25226" xr:uid="{00000000-0005-0000-0000-0000A3620000}"/>
    <cellStyle name="Note 12 15 16" xfId="25227" xr:uid="{00000000-0005-0000-0000-0000A4620000}"/>
    <cellStyle name="Note 12 15 16 2" xfId="25228" xr:uid="{00000000-0005-0000-0000-0000A5620000}"/>
    <cellStyle name="Note 12 15 16 3" xfId="25229" xr:uid="{00000000-0005-0000-0000-0000A6620000}"/>
    <cellStyle name="Note 12 15 16 4" xfId="25230" xr:uid="{00000000-0005-0000-0000-0000A7620000}"/>
    <cellStyle name="Note 12 15 17" xfId="25231" xr:uid="{00000000-0005-0000-0000-0000A8620000}"/>
    <cellStyle name="Note 12 15 17 2" xfId="25232" xr:uid="{00000000-0005-0000-0000-0000A9620000}"/>
    <cellStyle name="Note 12 15 17 3" xfId="25233" xr:uid="{00000000-0005-0000-0000-0000AA620000}"/>
    <cellStyle name="Note 12 15 17 4" xfId="25234" xr:uid="{00000000-0005-0000-0000-0000AB620000}"/>
    <cellStyle name="Note 12 15 18" xfId="25235" xr:uid="{00000000-0005-0000-0000-0000AC620000}"/>
    <cellStyle name="Note 12 15 18 2" xfId="25236" xr:uid="{00000000-0005-0000-0000-0000AD620000}"/>
    <cellStyle name="Note 12 15 18 3" xfId="25237" xr:uid="{00000000-0005-0000-0000-0000AE620000}"/>
    <cellStyle name="Note 12 15 18 4" xfId="25238" xr:uid="{00000000-0005-0000-0000-0000AF620000}"/>
    <cellStyle name="Note 12 15 19" xfId="25239" xr:uid="{00000000-0005-0000-0000-0000B0620000}"/>
    <cellStyle name="Note 12 15 19 2" xfId="25240" xr:uid="{00000000-0005-0000-0000-0000B1620000}"/>
    <cellStyle name="Note 12 15 19 3" xfId="25241" xr:uid="{00000000-0005-0000-0000-0000B2620000}"/>
    <cellStyle name="Note 12 15 19 4" xfId="25242" xr:uid="{00000000-0005-0000-0000-0000B3620000}"/>
    <cellStyle name="Note 12 15 2" xfId="25243" xr:uid="{00000000-0005-0000-0000-0000B4620000}"/>
    <cellStyle name="Note 12 15 2 2" xfId="25244" xr:uid="{00000000-0005-0000-0000-0000B5620000}"/>
    <cellStyle name="Note 12 15 2 3" xfId="25245" xr:uid="{00000000-0005-0000-0000-0000B6620000}"/>
    <cellStyle name="Note 12 15 2 4" xfId="25246" xr:uid="{00000000-0005-0000-0000-0000B7620000}"/>
    <cellStyle name="Note 12 15 20" xfId="25247" xr:uid="{00000000-0005-0000-0000-0000B8620000}"/>
    <cellStyle name="Note 12 15 20 2" xfId="25248" xr:uid="{00000000-0005-0000-0000-0000B9620000}"/>
    <cellStyle name="Note 12 15 20 3" xfId="25249" xr:uid="{00000000-0005-0000-0000-0000BA620000}"/>
    <cellStyle name="Note 12 15 20 4" xfId="25250" xr:uid="{00000000-0005-0000-0000-0000BB620000}"/>
    <cellStyle name="Note 12 15 21" xfId="25251" xr:uid="{00000000-0005-0000-0000-0000BC620000}"/>
    <cellStyle name="Note 12 15 22" xfId="25252" xr:uid="{00000000-0005-0000-0000-0000BD620000}"/>
    <cellStyle name="Note 12 15 3" xfId="25253" xr:uid="{00000000-0005-0000-0000-0000BE620000}"/>
    <cellStyle name="Note 12 15 3 2" xfId="25254" xr:uid="{00000000-0005-0000-0000-0000BF620000}"/>
    <cellStyle name="Note 12 15 3 3" xfId="25255" xr:uid="{00000000-0005-0000-0000-0000C0620000}"/>
    <cellStyle name="Note 12 15 3 4" xfId="25256" xr:uid="{00000000-0005-0000-0000-0000C1620000}"/>
    <cellStyle name="Note 12 15 4" xfId="25257" xr:uid="{00000000-0005-0000-0000-0000C2620000}"/>
    <cellStyle name="Note 12 15 4 2" xfId="25258" xr:uid="{00000000-0005-0000-0000-0000C3620000}"/>
    <cellStyle name="Note 12 15 4 3" xfId="25259" xr:uid="{00000000-0005-0000-0000-0000C4620000}"/>
    <cellStyle name="Note 12 15 4 4" xfId="25260" xr:uid="{00000000-0005-0000-0000-0000C5620000}"/>
    <cellStyle name="Note 12 15 5" xfId="25261" xr:uid="{00000000-0005-0000-0000-0000C6620000}"/>
    <cellStyle name="Note 12 15 5 2" xfId="25262" xr:uid="{00000000-0005-0000-0000-0000C7620000}"/>
    <cellStyle name="Note 12 15 5 3" xfId="25263" xr:uid="{00000000-0005-0000-0000-0000C8620000}"/>
    <cellStyle name="Note 12 15 5 4" xfId="25264" xr:uid="{00000000-0005-0000-0000-0000C9620000}"/>
    <cellStyle name="Note 12 15 6" xfId="25265" xr:uid="{00000000-0005-0000-0000-0000CA620000}"/>
    <cellStyle name="Note 12 15 6 2" xfId="25266" xr:uid="{00000000-0005-0000-0000-0000CB620000}"/>
    <cellStyle name="Note 12 15 6 3" xfId="25267" xr:uid="{00000000-0005-0000-0000-0000CC620000}"/>
    <cellStyle name="Note 12 15 6 4" xfId="25268" xr:uid="{00000000-0005-0000-0000-0000CD620000}"/>
    <cellStyle name="Note 12 15 7" xfId="25269" xr:uid="{00000000-0005-0000-0000-0000CE620000}"/>
    <cellStyle name="Note 12 15 7 2" xfId="25270" xr:uid="{00000000-0005-0000-0000-0000CF620000}"/>
    <cellStyle name="Note 12 15 7 3" xfId="25271" xr:uid="{00000000-0005-0000-0000-0000D0620000}"/>
    <cellStyle name="Note 12 15 7 4" xfId="25272" xr:uid="{00000000-0005-0000-0000-0000D1620000}"/>
    <cellStyle name="Note 12 15 8" xfId="25273" xr:uid="{00000000-0005-0000-0000-0000D2620000}"/>
    <cellStyle name="Note 12 15 8 2" xfId="25274" xr:uid="{00000000-0005-0000-0000-0000D3620000}"/>
    <cellStyle name="Note 12 15 8 3" xfId="25275" xr:uid="{00000000-0005-0000-0000-0000D4620000}"/>
    <cellStyle name="Note 12 15 8 4" xfId="25276" xr:uid="{00000000-0005-0000-0000-0000D5620000}"/>
    <cellStyle name="Note 12 15 9" xfId="25277" xr:uid="{00000000-0005-0000-0000-0000D6620000}"/>
    <cellStyle name="Note 12 15 9 2" xfId="25278" xr:uid="{00000000-0005-0000-0000-0000D7620000}"/>
    <cellStyle name="Note 12 15 9 3" xfId="25279" xr:uid="{00000000-0005-0000-0000-0000D8620000}"/>
    <cellStyle name="Note 12 15 9 4" xfId="25280" xr:uid="{00000000-0005-0000-0000-0000D9620000}"/>
    <cellStyle name="Note 12 16" xfId="25281" xr:uid="{00000000-0005-0000-0000-0000DA620000}"/>
    <cellStyle name="Note 12 16 10" xfId="25282" xr:uid="{00000000-0005-0000-0000-0000DB620000}"/>
    <cellStyle name="Note 12 16 10 2" xfId="25283" xr:uid="{00000000-0005-0000-0000-0000DC620000}"/>
    <cellStyle name="Note 12 16 10 3" xfId="25284" xr:uid="{00000000-0005-0000-0000-0000DD620000}"/>
    <cellStyle name="Note 12 16 10 4" xfId="25285" xr:uid="{00000000-0005-0000-0000-0000DE620000}"/>
    <cellStyle name="Note 12 16 11" xfId="25286" xr:uid="{00000000-0005-0000-0000-0000DF620000}"/>
    <cellStyle name="Note 12 16 11 2" xfId="25287" xr:uid="{00000000-0005-0000-0000-0000E0620000}"/>
    <cellStyle name="Note 12 16 11 3" xfId="25288" xr:uid="{00000000-0005-0000-0000-0000E1620000}"/>
    <cellStyle name="Note 12 16 11 4" xfId="25289" xr:uid="{00000000-0005-0000-0000-0000E2620000}"/>
    <cellStyle name="Note 12 16 12" xfId="25290" xr:uid="{00000000-0005-0000-0000-0000E3620000}"/>
    <cellStyle name="Note 12 16 12 2" xfId="25291" xr:uid="{00000000-0005-0000-0000-0000E4620000}"/>
    <cellStyle name="Note 12 16 12 3" xfId="25292" xr:uid="{00000000-0005-0000-0000-0000E5620000}"/>
    <cellStyle name="Note 12 16 12 4" xfId="25293" xr:uid="{00000000-0005-0000-0000-0000E6620000}"/>
    <cellStyle name="Note 12 16 13" xfId="25294" xr:uid="{00000000-0005-0000-0000-0000E7620000}"/>
    <cellStyle name="Note 12 16 13 2" xfId="25295" xr:uid="{00000000-0005-0000-0000-0000E8620000}"/>
    <cellStyle name="Note 12 16 13 3" xfId="25296" xr:uid="{00000000-0005-0000-0000-0000E9620000}"/>
    <cellStyle name="Note 12 16 13 4" xfId="25297" xr:uid="{00000000-0005-0000-0000-0000EA620000}"/>
    <cellStyle name="Note 12 16 14" xfId="25298" xr:uid="{00000000-0005-0000-0000-0000EB620000}"/>
    <cellStyle name="Note 12 16 14 2" xfId="25299" xr:uid="{00000000-0005-0000-0000-0000EC620000}"/>
    <cellStyle name="Note 12 16 14 3" xfId="25300" xr:uid="{00000000-0005-0000-0000-0000ED620000}"/>
    <cellStyle name="Note 12 16 14 4" xfId="25301" xr:uid="{00000000-0005-0000-0000-0000EE620000}"/>
    <cellStyle name="Note 12 16 15" xfId="25302" xr:uid="{00000000-0005-0000-0000-0000EF620000}"/>
    <cellStyle name="Note 12 16 15 2" xfId="25303" xr:uid="{00000000-0005-0000-0000-0000F0620000}"/>
    <cellStyle name="Note 12 16 15 3" xfId="25304" xr:uid="{00000000-0005-0000-0000-0000F1620000}"/>
    <cellStyle name="Note 12 16 15 4" xfId="25305" xr:uid="{00000000-0005-0000-0000-0000F2620000}"/>
    <cellStyle name="Note 12 16 16" xfId="25306" xr:uid="{00000000-0005-0000-0000-0000F3620000}"/>
    <cellStyle name="Note 12 16 16 2" xfId="25307" xr:uid="{00000000-0005-0000-0000-0000F4620000}"/>
    <cellStyle name="Note 12 16 16 3" xfId="25308" xr:uid="{00000000-0005-0000-0000-0000F5620000}"/>
    <cellStyle name="Note 12 16 16 4" xfId="25309" xr:uid="{00000000-0005-0000-0000-0000F6620000}"/>
    <cellStyle name="Note 12 16 17" xfId="25310" xr:uid="{00000000-0005-0000-0000-0000F7620000}"/>
    <cellStyle name="Note 12 16 17 2" xfId="25311" xr:uid="{00000000-0005-0000-0000-0000F8620000}"/>
    <cellStyle name="Note 12 16 17 3" xfId="25312" xr:uid="{00000000-0005-0000-0000-0000F9620000}"/>
    <cellStyle name="Note 12 16 17 4" xfId="25313" xr:uid="{00000000-0005-0000-0000-0000FA620000}"/>
    <cellStyle name="Note 12 16 18" xfId="25314" xr:uid="{00000000-0005-0000-0000-0000FB620000}"/>
    <cellStyle name="Note 12 16 18 2" xfId="25315" xr:uid="{00000000-0005-0000-0000-0000FC620000}"/>
    <cellStyle name="Note 12 16 18 3" xfId="25316" xr:uid="{00000000-0005-0000-0000-0000FD620000}"/>
    <cellStyle name="Note 12 16 18 4" xfId="25317" xr:uid="{00000000-0005-0000-0000-0000FE620000}"/>
    <cellStyle name="Note 12 16 19" xfId="25318" xr:uid="{00000000-0005-0000-0000-0000FF620000}"/>
    <cellStyle name="Note 12 16 19 2" xfId="25319" xr:uid="{00000000-0005-0000-0000-000000630000}"/>
    <cellStyle name="Note 12 16 19 3" xfId="25320" xr:uid="{00000000-0005-0000-0000-000001630000}"/>
    <cellStyle name="Note 12 16 19 4" xfId="25321" xr:uid="{00000000-0005-0000-0000-000002630000}"/>
    <cellStyle name="Note 12 16 2" xfId="25322" xr:uid="{00000000-0005-0000-0000-000003630000}"/>
    <cellStyle name="Note 12 16 2 2" xfId="25323" xr:uid="{00000000-0005-0000-0000-000004630000}"/>
    <cellStyle name="Note 12 16 2 3" xfId="25324" xr:uid="{00000000-0005-0000-0000-000005630000}"/>
    <cellStyle name="Note 12 16 2 4" xfId="25325" xr:uid="{00000000-0005-0000-0000-000006630000}"/>
    <cellStyle name="Note 12 16 20" xfId="25326" xr:uid="{00000000-0005-0000-0000-000007630000}"/>
    <cellStyle name="Note 12 16 20 2" xfId="25327" xr:uid="{00000000-0005-0000-0000-000008630000}"/>
    <cellStyle name="Note 12 16 20 3" xfId="25328" xr:uid="{00000000-0005-0000-0000-000009630000}"/>
    <cellStyle name="Note 12 16 20 4" xfId="25329" xr:uid="{00000000-0005-0000-0000-00000A630000}"/>
    <cellStyle name="Note 12 16 21" xfId="25330" xr:uid="{00000000-0005-0000-0000-00000B630000}"/>
    <cellStyle name="Note 12 16 22" xfId="25331" xr:uid="{00000000-0005-0000-0000-00000C630000}"/>
    <cellStyle name="Note 12 16 3" xfId="25332" xr:uid="{00000000-0005-0000-0000-00000D630000}"/>
    <cellStyle name="Note 12 16 3 2" xfId="25333" xr:uid="{00000000-0005-0000-0000-00000E630000}"/>
    <cellStyle name="Note 12 16 3 3" xfId="25334" xr:uid="{00000000-0005-0000-0000-00000F630000}"/>
    <cellStyle name="Note 12 16 3 4" xfId="25335" xr:uid="{00000000-0005-0000-0000-000010630000}"/>
    <cellStyle name="Note 12 16 4" xfId="25336" xr:uid="{00000000-0005-0000-0000-000011630000}"/>
    <cellStyle name="Note 12 16 4 2" xfId="25337" xr:uid="{00000000-0005-0000-0000-000012630000}"/>
    <cellStyle name="Note 12 16 4 3" xfId="25338" xr:uid="{00000000-0005-0000-0000-000013630000}"/>
    <cellStyle name="Note 12 16 4 4" xfId="25339" xr:uid="{00000000-0005-0000-0000-000014630000}"/>
    <cellStyle name="Note 12 16 5" xfId="25340" xr:uid="{00000000-0005-0000-0000-000015630000}"/>
    <cellStyle name="Note 12 16 5 2" xfId="25341" xr:uid="{00000000-0005-0000-0000-000016630000}"/>
    <cellStyle name="Note 12 16 5 3" xfId="25342" xr:uid="{00000000-0005-0000-0000-000017630000}"/>
    <cellStyle name="Note 12 16 5 4" xfId="25343" xr:uid="{00000000-0005-0000-0000-000018630000}"/>
    <cellStyle name="Note 12 16 6" xfId="25344" xr:uid="{00000000-0005-0000-0000-000019630000}"/>
    <cellStyle name="Note 12 16 6 2" xfId="25345" xr:uid="{00000000-0005-0000-0000-00001A630000}"/>
    <cellStyle name="Note 12 16 6 3" xfId="25346" xr:uid="{00000000-0005-0000-0000-00001B630000}"/>
    <cellStyle name="Note 12 16 6 4" xfId="25347" xr:uid="{00000000-0005-0000-0000-00001C630000}"/>
    <cellStyle name="Note 12 16 7" xfId="25348" xr:uid="{00000000-0005-0000-0000-00001D630000}"/>
    <cellStyle name="Note 12 16 7 2" xfId="25349" xr:uid="{00000000-0005-0000-0000-00001E630000}"/>
    <cellStyle name="Note 12 16 7 3" xfId="25350" xr:uid="{00000000-0005-0000-0000-00001F630000}"/>
    <cellStyle name="Note 12 16 7 4" xfId="25351" xr:uid="{00000000-0005-0000-0000-000020630000}"/>
    <cellStyle name="Note 12 16 8" xfId="25352" xr:uid="{00000000-0005-0000-0000-000021630000}"/>
    <cellStyle name="Note 12 16 8 2" xfId="25353" xr:uid="{00000000-0005-0000-0000-000022630000}"/>
    <cellStyle name="Note 12 16 8 3" xfId="25354" xr:uid="{00000000-0005-0000-0000-000023630000}"/>
    <cellStyle name="Note 12 16 8 4" xfId="25355" xr:uid="{00000000-0005-0000-0000-000024630000}"/>
    <cellStyle name="Note 12 16 9" xfId="25356" xr:uid="{00000000-0005-0000-0000-000025630000}"/>
    <cellStyle name="Note 12 16 9 2" xfId="25357" xr:uid="{00000000-0005-0000-0000-000026630000}"/>
    <cellStyle name="Note 12 16 9 3" xfId="25358" xr:uid="{00000000-0005-0000-0000-000027630000}"/>
    <cellStyle name="Note 12 16 9 4" xfId="25359" xr:uid="{00000000-0005-0000-0000-000028630000}"/>
    <cellStyle name="Note 12 17" xfId="25360" xr:uid="{00000000-0005-0000-0000-000029630000}"/>
    <cellStyle name="Note 12 17 10" xfId="25361" xr:uid="{00000000-0005-0000-0000-00002A630000}"/>
    <cellStyle name="Note 12 17 10 2" xfId="25362" xr:uid="{00000000-0005-0000-0000-00002B630000}"/>
    <cellStyle name="Note 12 17 10 3" xfId="25363" xr:uid="{00000000-0005-0000-0000-00002C630000}"/>
    <cellStyle name="Note 12 17 10 4" xfId="25364" xr:uid="{00000000-0005-0000-0000-00002D630000}"/>
    <cellStyle name="Note 12 17 11" xfId="25365" xr:uid="{00000000-0005-0000-0000-00002E630000}"/>
    <cellStyle name="Note 12 17 11 2" xfId="25366" xr:uid="{00000000-0005-0000-0000-00002F630000}"/>
    <cellStyle name="Note 12 17 11 3" xfId="25367" xr:uid="{00000000-0005-0000-0000-000030630000}"/>
    <cellStyle name="Note 12 17 11 4" xfId="25368" xr:uid="{00000000-0005-0000-0000-000031630000}"/>
    <cellStyle name="Note 12 17 12" xfId="25369" xr:uid="{00000000-0005-0000-0000-000032630000}"/>
    <cellStyle name="Note 12 17 12 2" xfId="25370" xr:uid="{00000000-0005-0000-0000-000033630000}"/>
    <cellStyle name="Note 12 17 12 3" xfId="25371" xr:uid="{00000000-0005-0000-0000-000034630000}"/>
    <cellStyle name="Note 12 17 12 4" xfId="25372" xr:uid="{00000000-0005-0000-0000-000035630000}"/>
    <cellStyle name="Note 12 17 13" xfId="25373" xr:uid="{00000000-0005-0000-0000-000036630000}"/>
    <cellStyle name="Note 12 17 13 2" xfId="25374" xr:uid="{00000000-0005-0000-0000-000037630000}"/>
    <cellStyle name="Note 12 17 13 3" xfId="25375" xr:uid="{00000000-0005-0000-0000-000038630000}"/>
    <cellStyle name="Note 12 17 13 4" xfId="25376" xr:uid="{00000000-0005-0000-0000-000039630000}"/>
    <cellStyle name="Note 12 17 14" xfId="25377" xr:uid="{00000000-0005-0000-0000-00003A630000}"/>
    <cellStyle name="Note 12 17 14 2" xfId="25378" xr:uid="{00000000-0005-0000-0000-00003B630000}"/>
    <cellStyle name="Note 12 17 14 3" xfId="25379" xr:uid="{00000000-0005-0000-0000-00003C630000}"/>
    <cellStyle name="Note 12 17 14 4" xfId="25380" xr:uid="{00000000-0005-0000-0000-00003D630000}"/>
    <cellStyle name="Note 12 17 15" xfId="25381" xr:uid="{00000000-0005-0000-0000-00003E630000}"/>
    <cellStyle name="Note 12 17 15 2" xfId="25382" xr:uid="{00000000-0005-0000-0000-00003F630000}"/>
    <cellStyle name="Note 12 17 15 3" xfId="25383" xr:uid="{00000000-0005-0000-0000-000040630000}"/>
    <cellStyle name="Note 12 17 15 4" xfId="25384" xr:uid="{00000000-0005-0000-0000-000041630000}"/>
    <cellStyle name="Note 12 17 16" xfId="25385" xr:uid="{00000000-0005-0000-0000-000042630000}"/>
    <cellStyle name="Note 12 17 16 2" xfId="25386" xr:uid="{00000000-0005-0000-0000-000043630000}"/>
    <cellStyle name="Note 12 17 16 3" xfId="25387" xr:uid="{00000000-0005-0000-0000-000044630000}"/>
    <cellStyle name="Note 12 17 16 4" xfId="25388" xr:uid="{00000000-0005-0000-0000-000045630000}"/>
    <cellStyle name="Note 12 17 17" xfId="25389" xr:uid="{00000000-0005-0000-0000-000046630000}"/>
    <cellStyle name="Note 12 17 17 2" xfId="25390" xr:uid="{00000000-0005-0000-0000-000047630000}"/>
    <cellStyle name="Note 12 17 17 3" xfId="25391" xr:uid="{00000000-0005-0000-0000-000048630000}"/>
    <cellStyle name="Note 12 17 17 4" xfId="25392" xr:uid="{00000000-0005-0000-0000-000049630000}"/>
    <cellStyle name="Note 12 17 18" xfId="25393" xr:uid="{00000000-0005-0000-0000-00004A630000}"/>
    <cellStyle name="Note 12 17 18 2" xfId="25394" xr:uid="{00000000-0005-0000-0000-00004B630000}"/>
    <cellStyle name="Note 12 17 18 3" xfId="25395" xr:uid="{00000000-0005-0000-0000-00004C630000}"/>
    <cellStyle name="Note 12 17 18 4" xfId="25396" xr:uid="{00000000-0005-0000-0000-00004D630000}"/>
    <cellStyle name="Note 12 17 19" xfId="25397" xr:uid="{00000000-0005-0000-0000-00004E630000}"/>
    <cellStyle name="Note 12 17 19 2" xfId="25398" xr:uid="{00000000-0005-0000-0000-00004F630000}"/>
    <cellStyle name="Note 12 17 19 3" xfId="25399" xr:uid="{00000000-0005-0000-0000-000050630000}"/>
    <cellStyle name="Note 12 17 19 4" xfId="25400" xr:uid="{00000000-0005-0000-0000-000051630000}"/>
    <cellStyle name="Note 12 17 2" xfId="25401" xr:uid="{00000000-0005-0000-0000-000052630000}"/>
    <cellStyle name="Note 12 17 2 2" xfId="25402" xr:uid="{00000000-0005-0000-0000-000053630000}"/>
    <cellStyle name="Note 12 17 2 3" xfId="25403" xr:uid="{00000000-0005-0000-0000-000054630000}"/>
    <cellStyle name="Note 12 17 2 4" xfId="25404" xr:uid="{00000000-0005-0000-0000-000055630000}"/>
    <cellStyle name="Note 12 17 20" xfId="25405" xr:uid="{00000000-0005-0000-0000-000056630000}"/>
    <cellStyle name="Note 12 17 20 2" xfId="25406" xr:uid="{00000000-0005-0000-0000-000057630000}"/>
    <cellStyle name="Note 12 17 20 3" xfId="25407" xr:uid="{00000000-0005-0000-0000-000058630000}"/>
    <cellStyle name="Note 12 17 20 4" xfId="25408" xr:uid="{00000000-0005-0000-0000-000059630000}"/>
    <cellStyle name="Note 12 17 21" xfId="25409" xr:uid="{00000000-0005-0000-0000-00005A630000}"/>
    <cellStyle name="Note 12 17 22" xfId="25410" xr:uid="{00000000-0005-0000-0000-00005B630000}"/>
    <cellStyle name="Note 12 17 3" xfId="25411" xr:uid="{00000000-0005-0000-0000-00005C630000}"/>
    <cellStyle name="Note 12 17 3 2" xfId="25412" xr:uid="{00000000-0005-0000-0000-00005D630000}"/>
    <cellStyle name="Note 12 17 3 3" xfId="25413" xr:uid="{00000000-0005-0000-0000-00005E630000}"/>
    <cellStyle name="Note 12 17 3 4" xfId="25414" xr:uid="{00000000-0005-0000-0000-00005F630000}"/>
    <cellStyle name="Note 12 17 4" xfId="25415" xr:uid="{00000000-0005-0000-0000-000060630000}"/>
    <cellStyle name="Note 12 17 4 2" xfId="25416" xr:uid="{00000000-0005-0000-0000-000061630000}"/>
    <cellStyle name="Note 12 17 4 3" xfId="25417" xr:uid="{00000000-0005-0000-0000-000062630000}"/>
    <cellStyle name="Note 12 17 4 4" xfId="25418" xr:uid="{00000000-0005-0000-0000-000063630000}"/>
    <cellStyle name="Note 12 17 5" xfId="25419" xr:uid="{00000000-0005-0000-0000-000064630000}"/>
    <cellStyle name="Note 12 17 5 2" xfId="25420" xr:uid="{00000000-0005-0000-0000-000065630000}"/>
    <cellStyle name="Note 12 17 5 3" xfId="25421" xr:uid="{00000000-0005-0000-0000-000066630000}"/>
    <cellStyle name="Note 12 17 5 4" xfId="25422" xr:uid="{00000000-0005-0000-0000-000067630000}"/>
    <cellStyle name="Note 12 17 6" xfId="25423" xr:uid="{00000000-0005-0000-0000-000068630000}"/>
    <cellStyle name="Note 12 17 6 2" xfId="25424" xr:uid="{00000000-0005-0000-0000-000069630000}"/>
    <cellStyle name="Note 12 17 6 3" xfId="25425" xr:uid="{00000000-0005-0000-0000-00006A630000}"/>
    <cellStyle name="Note 12 17 6 4" xfId="25426" xr:uid="{00000000-0005-0000-0000-00006B630000}"/>
    <cellStyle name="Note 12 17 7" xfId="25427" xr:uid="{00000000-0005-0000-0000-00006C630000}"/>
    <cellStyle name="Note 12 17 7 2" xfId="25428" xr:uid="{00000000-0005-0000-0000-00006D630000}"/>
    <cellStyle name="Note 12 17 7 3" xfId="25429" xr:uid="{00000000-0005-0000-0000-00006E630000}"/>
    <cellStyle name="Note 12 17 7 4" xfId="25430" xr:uid="{00000000-0005-0000-0000-00006F630000}"/>
    <cellStyle name="Note 12 17 8" xfId="25431" xr:uid="{00000000-0005-0000-0000-000070630000}"/>
    <cellStyle name="Note 12 17 8 2" xfId="25432" xr:uid="{00000000-0005-0000-0000-000071630000}"/>
    <cellStyle name="Note 12 17 8 3" xfId="25433" xr:uid="{00000000-0005-0000-0000-000072630000}"/>
    <cellStyle name="Note 12 17 8 4" xfId="25434" xr:uid="{00000000-0005-0000-0000-000073630000}"/>
    <cellStyle name="Note 12 17 9" xfId="25435" xr:uid="{00000000-0005-0000-0000-000074630000}"/>
    <cellStyle name="Note 12 17 9 2" xfId="25436" xr:uid="{00000000-0005-0000-0000-000075630000}"/>
    <cellStyle name="Note 12 17 9 3" xfId="25437" xr:uid="{00000000-0005-0000-0000-000076630000}"/>
    <cellStyle name="Note 12 17 9 4" xfId="25438" xr:uid="{00000000-0005-0000-0000-000077630000}"/>
    <cellStyle name="Note 12 18" xfId="25439" xr:uid="{00000000-0005-0000-0000-000078630000}"/>
    <cellStyle name="Note 12 18 10" xfId="25440" xr:uid="{00000000-0005-0000-0000-000079630000}"/>
    <cellStyle name="Note 12 18 10 2" xfId="25441" xr:uid="{00000000-0005-0000-0000-00007A630000}"/>
    <cellStyle name="Note 12 18 10 3" xfId="25442" xr:uid="{00000000-0005-0000-0000-00007B630000}"/>
    <cellStyle name="Note 12 18 10 4" xfId="25443" xr:uid="{00000000-0005-0000-0000-00007C630000}"/>
    <cellStyle name="Note 12 18 11" xfId="25444" xr:uid="{00000000-0005-0000-0000-00007D630000}"/>
    <cellStyle name="Note 12 18 11 2" xfId="25445" xr:uid="{00000000-0005-0000-0000-00007E630000}"/>
    <cellStyle name="Note 12 18 11 3" xfId="25446" xr:uid="{00000000-0005-0000-0000-00007F630000}"/>
    <cellStyle name="Note 12 18 11 4" xfId="25447" xr:uid="{00000000-0005-0000-0000-000080630000}"/>
    <cellStyle name="Note 12 18 12" xfId="25448" xr:uid="{00000000-0005-0000-0000-000081630000}"/>
    <cellStyle name="Note 12 18 12 2" xfId="25449" xr:uid="{00000000-0005-0000-0000-000082630000}"/>
    <cellStyle name="Note 12 18 12 3" xfId="25450" xr:uid="{00000000-0005-0000-0000-000083630000}"/>
    <cellStyle name="Note 12 18 12 4" xfId="25451" xr:uid="{00000000-0005-0000-0000-000084630000}"/>
    <cellStyle name="Note 12 18 13" xfId="25452" xr:uid="{00000000-0005-0000-0000-000085630000}"/>
    <cellStyle name="Note 12 18 13 2" xfId="25453" xr:uid="{00000000-0005-0000-0000-000086630000}"/>
    <cellStyle name="Note 12 18 13 3" xfId="25454" xr:uid="{00000000-0005-0000-0000-000087630000}"/>
    <cellStyle name="Note 12 18 13 4" xfId="25455" xr:uid="{00000000-0005-0000-0000-000088630000}"/>
    <cellStyle name="Note 12 18 14" xfId="25456" xr:uid="{00000000-0005-0000-0000-000089630000}"/>
    <cellStyle name="Note 12 18 14 2" xfId="25457" xr:uid="{00000000-0005-0000-0000-00008A630000}"/>
    <cellStyle name="Note 12 18 14 3" xfId="25458" xr:uid="{00000000-0005-0000-0000-00008B630000}"/>
    <cellStyle name="Note 12 18 14 4" xfId="25459" xr:uid="{00000000-0005-0000-0000-00008C630000}"/>
    <cellStyle name="Note 12 18 15" xfId="25460" xr:uid="{00000000-0005-0000-0000-00008D630000}"/>
    <cellStyle name="Note 12 18 15 2" xfId="25461" xr:uid="{00000000-0005-0000-0000-00008E630000}"/>
    <cellStyle name="Note 12 18 15 3" xfId="25462" xr:uid="{00000000-0005-0000-0000-00008F630000}"/>
    <cellStyle name="Note 12 18 15 4" xfId="25463" xr:uid="{00000000-0005-0000-0000-000090630000}"/>
    <cellStyle name="Note 12 18 16" xfId="25464" xr:uid="{00000000-0005-0000-0000-000091630000}"/>
    <cellStyle name="Note 12 18 16 2" xfId="25465" xr:uid="{00000000-0005-0000-0000-000092630000}"/>
    <cellStyle name="Note 12 18 16 3" xfId="25466" xr:uid="{00000000-0005-0000-0000-000093630000}"/>
    <cellStyle name="Note 12 18 16 4" xfId="25467" xr:uid="{00000000-0005-0000-0000-000094630000}"/>
    <cellStyle name="Note 12 18 17" xfId="25468" xr:uid="{00000000-0005-0000-0000-000095630000}"/>
    <cellStyle name="Note 12 18 17 2" xfId="25469" xr:uid="{00000000-0005-0000-0000-000096630000}"/>
    <cellStyle name="Note 12 18 17 3" xfId="25470" xr:uid="{00000000-0005-0000-0000-000097630000}"/>
    <cellStyle name="Note 12 18 17 4" xfId="25471" xr:uid="{00000000-0005-0000-0000-000098630000}"/>
    <cellStyle name="Note 12 18 18" xfId="25472" xr:uid="{00000000-0005-0000-0000-000099630000}"/>
    <cellStyle name="Note 12 18 18 2" xfId="25473" xr:uid="{00000000-0005-0000-0000-00009A630000}"/>
    <cellStyle name="Note 12 18 18 3" xfId="25474" xr:uid="{00000000-0005-0000-0000-00009B630000}"/>
    <cellStyle name="Note 12 18 18 4" xfId="25475" xr:uid="{00000000-0005-0000-0000-00009C630000}"/>
    <cellStyle name="Note 12 18 19" xfId="25476" xr:uid="{00000000-0005-0000-0000-00009D630000}"/>
    <cellStyle name="Note 12 18 19 2" xfId="25477" xr:uid="{00000000-0005-0000-0000-00009E630000}"/>
    <cellStyle name="Note 12 18 19 3" xfId="25478" xr:uid="{00000000-0005-0000-0000-00009F630000}"/>
    <cellStyle name="Note 12 18 19 4" xfId="25479" xr:uid="{00000000-0005-0000-0000-0000A0630000}"/>
    <cellStyle name="Note 12 18 2" xfId="25480" xr:uid="{00000000-0005-0000-0000-0000A1630000}"/>
    <cellStyle name="Note 12 18 2 2" xfId="25481" xr:uid="{00000000-0005-0000-0000-0000A2630000}"/>
    <cellStyle name="Note 12 18 2 3" xfId="25482" xr:uid="{00000000-0005-0000-0000-0000A3630000}"/>
    <cellStyle name="Note 12 18 2 4" xfId="25483" xr:uid="{00000000-0005-0000-0000-0000A4630000}"/>
    <cellStyle name="Note 12 18 20" xfId="25484" xr:uid="{00000000-0005-0000-0000-0000A5630000}"/>
    <cellStyle name="Note 12 18 20 2" xfId="25485" xr:uid="{00000000-0005-0000-0000-0000A6630000}"/>
    <cellStyle name="Note 12 18 20 3" xfId="25486" xr:uid="{00000000-0005-0000-0000-0000A7630000}"/>
    <cellStyle name="Note 12 18 20 4" xfId="25487" xr:uid="{00000000-0005-0000-0000-0000A8630000}"/>
    <cellStyle name="Note 12 18 21" xfId="25488" xr:uid="{00000000-0005-0000-0000-0000A9630000}"/>
    <cellStyle name="Note 12 18 22" xfId="25489" xr:uid="{00000000-0005-0000-0000-0000AA630000}"/>
    <cellStyle name="Note 12 18 3" xfId="25490" xr:uid="{00000000-0005-0000-0000-0000AB630000}"/>
    <cellStyle name="Note 12 18 3 2" xfId="25491" xr:uid="{00000000-0005-0000-0000-0000AC630000}"/>
    <cellStyle name="Note 12 18 3 3" xfId="25492" xr:uid="{00000000-0005-0000-0000-0000AD630000}"/>
    <cellStyle name="Note 12 18 3 4" xfId="25493" xr:uid="{00000000-0005-0000-0000-0000AE630000}"/>
    <cellStyle name="Note 12 18 4" xfId="25494" xr:uid="{00000000-0005-0000-0000-0000AF630000}"/>
    <cellStyle name="Note 12 18 4 2" xfId="25495" xr:uid="{00000000-0005-0000-0000-0000B0630000}"/>
    <cellStyle name="Note 12 18 4 3" xfId="25496" xr:uid="{00000000-0005-0000-0000-0000B1630000}"/>
    <cellStyle name="Note 12 18 4 4" xfId="25497" xr:uid="{00000000-0005-0000-0000-0000B2630000}"/>
    <cellStyle name="Note 12 18 5" xfId="25498" xr:uid="{00000000-0005-0000-0000-0000B3630000}"/>
    <cellStyle name="Note 12 18 5 2" xfId="25499" xr:uid="{00000000-0005-0000-0000-0000B4630000}"/>
    <cellStyle name="Note 12 18 5 3" xfId="25500" xr:uid="{00000000-0005-0000-0000-0000B5630000}"/>
    <cellStyle name="Note 12 18 5 4" xfId="25501" xr:uid="{00000000-0005-0000-0000-0000B6630000}"/>
    <cellStyle name="Note 12 18 6" xfId="25502" xr:uid="{00000000-0005-0000-0000-0000B7630000}"/>
    <cellStyle name="Note 12 18 6 2" xfId="25503" xr:uid="{00000000-0005-0000-0000-0000B8630000}"/>
    <cellStyle name="Note 12 18 6 3" xfId="25504" xr:uid="{00000000-0005-0000-0000-0000B9630000}"/>
    <cellStyle name="Note 12 18 6 4" xfId="25505" xr:uid="{00000000-0005-0000-0000-0000BA630000}"/>
    <cellStyle name="Note 12 18 7" xfId="25506" xr:uid="{00000000-0005-0000-0000-0000BB630000}"/>
    <cellStyle name="Note 12 18 7 2" xfId="25507" xr:uid="{00000000-0005-0000-0000-0000BC630000}"/>
    <cellStyle name="Note 12 18 7 3" xfId="25508" xr:uid="{00000000-0005-0000-0000-0000BD630000}"/>
    <cellStyle name="Note 12 18 7 4" xfId="25509" xr:uid="{00000000-0005-0000-0000-0000BE630000}"/>
    <cellStyle name="Note 12 18 8" xfId="25510" xr:uid="{00000000-0005-0000-0000-0000BF630000}"/>
    <cellStyle name="Note 12 18 8 2" xfId="25511" xr:uid="{00000000-0005-0000-0000-0000C0630000}"/>
    <cellStyle name="Note 12 18 8 3" xfId="25512" xr:uid="{00000000-0005-0000-0000-0000C1630000}"/>
    <cellStyle name="Note 12 18 8 4" xfId="25513" xr:uid="{00000000-0005-0000-0000-0000C2630000}"/>
    <cellStyle name="Note 12 18 9" xfId="25514" xr:uid="{00000000-0005-0000-0000-0000C3630000}"/>
    <cellStyle name="Note 12 18 9 2" xfId="25515" xr:uid="{00000000-0005-0000-0000-0000C4630000}"/>
    <cellStyle name="Note 12 18 9 3" xfId="25516" xr:uid="{00000000-0005-0000-0000-0000C5630000}"/>
    <cellStyle name="Note 12 18 9 4" xfId="25517" xr:uid="{00000000-0005-0000-0000-0000C6630000}"/>
    <cellStyle name="Note 12 19" xfId="25518" xr:uid="{00000000-0005-0000-0000-0000C7630000}"/>
    <cellStyle name="Note 12 19 10" xfId="25519" xr:uid="{00000000-0005-0000-0000-0000C8630000}"/>
    <cellStyle name="Note 12 19 10 2" xfId="25520" xr:uid="{00000000-0005-0000-0000-0000C9630000}"/>
    <cellStyle name="Note 12 19 10 3" xfId="25521" xr:uid="{00000000-0005-0000-0000-0000CA630000}"/>
    <cellStyle name="Note 12 19 10 4" xfId="25522" xr:uid="{00000000-0005-0000-0000-0000CB630000}"/>
    <cellStyle name="Note 12 19 11" xfId="25523" xr:uid="{00000000-0005-0000-0000-0000CC630000}"/>
    <cellStyle name="Note 12 19 11 2" xfId="25524" xr:uid="{00000000-0005-0000-0000-0000CD630000}"/>
    <cellStyle name="Note 12 19 11 3" xfId="25525" xr:uid="{00000000-0005-0000-0000-0000CE630000}"/>
    <cellStyle name="Note 12 19 11 4" xfId="25526" xr:uid="{00000000-0005-0000-0000-0000CF630000}"/>
    <cellStyle name="Note 12 19 12" xfId="25527" xr:uid="{00000000-0005-0000-0000-0000D0630000}"/>
    <cellStyle name="Note 12 19 12 2" xfId="25528" xr:uid="{00000000-0005-0000-0000-0000D1630000}"/>
    <cellStyle name="Note 12 19 12 3" xfId="25529" xr:uid="{00000000-0005-0000-0000-0000D2630000}"/>
    <cellStyle name="Note 12 19 12 4" xfId="25530" xr:uid="{00000000-0005-0000-0000-0000D3630000}"/>
    <cellStyle name="Note 12 19 13" xfId="25531" xr:uid="{00000000-0005-0000-0000-0000D4630000}"/>
    <cellStyle name="Note 12 19 13 2" xfId="25532" xr:uid="{00000000-0005-0000-0000-0000D5630000}"/>
    <cellStyle name="Note 12 19 13 3" xfId="25533" xr:uid="{00000000-0005-0000-0000-0000D6630000}"/>
    <cellStyle name="Note 12 19 13 4" xfId="25534" xr:uid="{00000000-0005-0000-0000-0000D7630000}"/>
    <cellStyle name="Note 12 19 14" xfId="25535" xr:uid="{00000000-0005-0000-0000-0000D8630000}"/>
    <cellStyle name="Note 12 19 14 2" xfId="25536" xr:uid="{00000000-0005-0000-0000-0000D9630000}"/>
    <cellStyle name="Note 12 19 14 3" xfId="25537" xr:uid="{00000000-0005-0000-0000-0000DA630000}"/>
    <cellStyle name="Note 12 19 14 4" xfId="25538" xr:uid="{00000000-0005-0000-0000-0000DB630000}"/>
    <cellStyle name="Note 12 19 15" xfId="25539" xr:uid="{00000000-0005-0000-0000-0000DC630000}"/>
    <cellStyle name="Note 12 19 15 2" xfId="25540" xr:uid="{00000000-0005-0000-0000-0000DD630000}"/>
    <cellStyle name="Note 12 19 15 3" xfId="25541" xr:uid="{00000000-0005-0000-0000-0000DE630000}"/>
    <cellStyle name="Note 12 19 15 4" xfId="25542" xr:uid="{00000000-0005-0000-0000-0000DF630000}"/>
    <cellStyle name="Note 12 19 16" xfId="25543" xr:uid="{00000000-0005-0000-0000-0000E0630000}"/>
    <cellStyle name="Note 12 19 16 2" xfId="25544" xr:uid="{00000000-0005-0000-0000-0000E1630000}"/>
    <cellStyle name="Note 12 19 16 3" xfId="25545" xr:uid="{00000000-0005-0000-0000-0000E2630000}"/>
    <cellStyle name="Note 12 19 16 4" xfId="25546" xr:uid="{00000000-0005-0000-0000-0000E3630000}"/>
    <cellStyle name="Note 12 19 17" xfId="25547" xr:uid="{00000000-0005-0000-0000-0000E4630000}"/>
    <cellStyle name="Note 12 19 17 2" xfId="25548" xr:uid="{00000000-0005-0000-0000-0000E5630000}"/>
    <cellStyle name="Note 12 19 17 3" xfId="25549" xr:uid="{00000000-0005-0000-0000-0000E6630000}"/>
    <cellStyle name="Note 12 19 17 4" xfId="25550" xr:uid="{00000000-0005-0000-0000-0000E7630000}"/>
    <cellStyle name="Note 12 19 18" xfId="25551" xr:uid="{00000000-0005-0000-0000-0000E8630000}"/>
    <cellStyle name="Note 12 19 18 2" xfId="25552" xr:uid="{00000000-0005-0000-0000-0000E9630000}"/>
    <cellStyle name="Note 12 19 18 3" xfId="25553" xr:uid="{00000000-0005-0000-0000-0000EA630000}"/>
    <cellStyle name="Note 12 19 18 4" xfId="25554" xr:uid="{00000000-0005-0000-0000-0000EB630000}"/>
    <cellStyle name="Note 12 19 19" xfId="25555" xr:uid="{00000000-0005-0000-0000-0000EC630000}"/>
    <cellStyle name="Note 12 19 19 2" xfId="25556" xr:uid="{00000000-0005-0000-0000-0000ED630000}"/>
    <cellStyle name="Note 12 19 19 3" xfId="25557" xr:uid="{00000000-0005-0000-0000-0000EE630000}"/>
    <cellStyle name="Note 12 19 19 4" xfId="25558" xr:uid="{00000000-0005-0000-0000-0000EF630000}"/>
    <cellStyle name="Note 12 19 2" xfId="25559" xr:uid="{00000000-0005-0000-0000-0000F0630000}"/>
    <cellStyle name="Note 12 19 2 2" xfId="25560" xr:uid="{00000000-0005-0000-0000-0000F1630000}"/>
    <cellStyle name="Note 12 19 2 3" xfId="25561" xr:uid="{00000000-0005-0000-0000-0000F2630000}"/>
    <cellStyle name="Note 12 19 2 4" xfId="25562" xr:uid="{00000000-0005-0000-0000-0000F3630000}"/>
    <cellStyle name="Note 12 19 20" xfId="25563" xr:uid="{00000000-0005-0000-0000-0000F4630000}"/>
    <cellStyle name="Note 12 19 20 2" xfId="25564" xr:uid="{00000000-0005-0000-0000-0000F5630000}"/>
    <cellStyle name="Note 12 19 20 3" xfId="25565" xr:uid="{00000000-0005-0000-0000-0000F6630000}"/>
    <cellStyle name="Note 12 19 20 4" xfId="25566" xr:uid="{00000000-0005-0000-0000-0000F7630000}"/>
    <cellStyle name="Note 12 19 21" xfId="25567" xr:uid="{00000000-0005-0000-0000-0000F8630000}"/>
    <cellStyle name="Note 12 19 22" xfId="25568" xr:uid="{00000000-0005-0000-0000-0000F9630000}"/>
    <cellStyle name="Note 12 19 3" xfId="25569" xr:uid="{00000000-0005-0000-0000-0000FA630000}"/>
    <cellStyle name="Note 12 19 3 2" xfId="25570" xr:uid="{00000000-0005-0000-0000-0000FB630000}"/>
    <cellStyle name="Note 12 19 3 3" xfId="25571" xr:uid="{00000000-0005-0000-0000-0000FC630000}"/>
    <cellStyle name="Note 12 19 3 4" xfId="25572" xr:uid="{00000000-0005-0000-0000-0000FD630000}"/>
    <cellStyle name="Note 12 19 4" xfId="25573" xr:uid="{00000000-0005-0000-0000-0000FE630000}"/>
    <cellStyle name="Note 12 19 4 2" xfId="25574" xr:uid="{00000000-0005-0000-0000-0000FF630000}"/>
    <cellStyle name="Note 12 19 4 3" xfId="25575" xr:uid="{00000000-0005-0000-0000-000000640000}"/>
    <cellStyle name="Note 12 19 4 4" xfId="25576" xr:uid="{00000000-0005-0000-0000-000001640000}"/>
    <cellStyle name="Note 12 19 5" xfId="25577" xr:uid="{00000000-0005-0000-0000-000002640000}"/>
    <cellStyle name="Note 12 19 5 2" xfId="25578" xr:uid="{00000000-0005-0000-0000-000003640000}"/>
    <cellStyle name="Note 12 19 5 3" xfId="25579" xr:uid="{00000000-0005-0000-0000-000004640000}"/>
    <cellStyle name="Note 12 19 5 4" xfId="25580" xr:uid="{00000000-0005-0000-0000-000005640000}"/>
    <cellStyle name="Note 12 19 6" xfId="25581" xr:uid="{00000000-0005-0000-0000-000006640000}"/>
    <cellStyle name="Note 12 19 6 2" xfId="25582" xr:uid="{00000000-0005-0000-0000-000007640000}"/>
    <cellStyle name="Note 12 19 6 3" xfId="25583" xr:uid="{00000000-0005-0000-0000-000008640000}"/>
    <cellStyle name="Note 12 19 6 4" xfId="25584" xr:uid="{00000000-0005-0000-0000-000009640000}"/>
    <cellStyle name="Note 12 19 7" xfId="25585" xr:uid="{00000000-0005-0000-0000-00000A640000}"/>
    <cellStyle name="Note 12 19 7 2" xfId="25586" xr:uid="{00000000-0005-0000-0000-00000B640000}"/>
    <cellStyle name="Note 12 19 7 3" xfId="25587" xr:uid="{00000000-0005-0000-0000-00000C640000}"/>
    <cellStyle name="Note 12 19 7 4" xfId="25588" xr:uid="{00000000-0005-0000-0000-00000D640000}"/>
    <cellStyle name="Note 12 19 8" xfId="25589" xr:uid="{00000000-0005-0000-0000-00000E640000}"/>
    <cellStyle name="Note 12 19 8 2" xfId="25590" xr:uid="{00000000-0005-0000-0000-00000F640000}"/>
    <cellStyle name="Note 12 19 8 3" xfId="25591" xr:uid="{00000000-0005-0000-0000-000010640000}"/>
    <cellStyle name="Note 12 19 8 4" xfId="25592" xr:uid="{00000000-0005-0000-0000-000011640000}"/>
    <cellStyle name="Note 12 19 9" xfId="25593" xr:uid="{00000000-0005-0000-0000-000012640000}"/>
    <cellStyle name="Note 12 19 9 2" xfId="25594" xr:uid="{00000000-0005-0000-0000-000013640000}"/>
    <cellStyle name="Note 12 19 9 3" xfId="25595" xr:uid="{00000000-0005-0000-0000-000014640000}"/>
    <cellStyle name="Note 12 19 9 4" xfId="25596" xr:uid="{00000000-0005-0000-0000-000015640000}"/>
    <cellStyle name="Note 12 2" xfId="25597" xr:uid="{00000000-0005-0000-0000-000016640000}"/>
    <cellStyle name="Note 12 2 10" xfId="25598" xr:uid="{00000000-0005-0000-0000-000017640000}"/>
    <cellStyle name="Note 12 2 10 10" xfId="25599" xr:uid="{00000000-0005-0000-0000-000018640000}"/>
    <cellStyle name="Note 12 2 10 10 2" xfId="25600" xr:uid="{00000000-0005-0000-0000-000019640000}"/>
    <cellStyle name="Note 12 2 10 10 3" xfId="25601" xr:uid="{00000000-0005-0000-0000-00001A640000}"/>
    <cellStyle name="Note 12 2 10 10 4" xfId="25602" xr:uid="{00000000-0005-0000-0000-00001B640000}"/>
    <cellStyle name="Note 12 2 10 11" xfId="25603" xr:uid="{00000000-0005-0000-0000-00001C640000}"/>
    <cellStyle name="Note 12 2 10 11 2" xfId="25604" xr:uid="{00000000-0005-0000-0000-00001D640000}"/>
    <cellStyle name="Note 12 2 10 11 3" xfId="25605" xr:uid="{00000000-0005-0000-0000-00001E640000}"/>
    <cellStyle name="Note 12 2 10 11 4" xfId="25606" xr:uid="{00000000-0005-0000-0000-00001F640000}"/>
    <cellStyle name="Note 12 2 10 12" xfId="25607" xr:uid="{00000000-0005-0000-0000-000020640000}"/>
    <cellStyle name="Note 12 2 10 12 2" xfId="25608" xr:uid="{00000000-0005-0000-0000-000021640000}"/>
    <cellStyle name="Note 12 2 10 12 3" xfId="25609" xr:uid="{00000000-0005-0000-0000-000022640000}"/>
    <cellStyle name="Note 12 2 10 12 4" xfId="25610" xr:uid="{00000000-0005-0000-0000-000023640000}"/>
    <cellStyle name="Note 12 2 10 13" xfId="25611" xr:uid="{00000000-0005-0000-0000-000024640000}"/>
    <cellStyle name="Note 12 2 10 13 2" xfId="25612" xr:uid="{00000000-0005-0000-0000-000025640000}"/>
    <cellStyle name="Note 12 2 10 13 3" xfId="25613" xr:uid="{00000000-0005-0000-0000-000026640000}"/>
    <cellStyle name="Note 12 2 10 13 4" xfId="25614" xr:uid="{00000000-0005-0000-0000-000027640000}"/>
    <cellStyle name="Note 12 2 10 14" xfId="25615" xr:uid="{00000000-0005-0000-0000-000028640000}"/>
    <cellStyle name="Note 12 2 10 14 2" xfId="25616" xr:uid="{00000000-0005-0000-0000-000029640000}"/>
    <cellStyle name="Note 12 2 10 14 3" xfId="25617" xr:uid="{00000000-0005-0000-0000-00002A640000}"/>
    <cellStyle name="Note 12 2 10 14 4" xfId="25618" xr:uid="{00000000-0005-0000-0000-00002B640000}"/>
    <cellStyle name="Note 12 2 10 15" xfId="25619" xr:uid="{00000000-0005-0000-0000-00002C640000}"/>
    <cellStyle name="Note 12 2 10 15 2" xfId="25620" xr:uid="{00000000-0005-0000-0000-00002D640000}"/>
    <cellStyle name="Note 12 2 10 15 3" xfId="25621" xr:uid="{00000000-0005-0000-0000-00002E640000}"/>
    <cellStyle name="Note 12 2 10 15 4" xfId="25622" xr:uid="{00000000-0005-0000-0000-00002F640000}"/>
    <cellStyle name="Note 12 2 10 16" xfId="25623" xr:uid="{00000000-0005-0000-0000-000030640000}"/>
    <cellStyle name="Note 12 2 10 16 2" xfId="25624" xr:uid="{00000000-0005-0000-0000-000031640000}"/>
    <cellStyle name="Note 12 2 10 16 3" xfId="25625" xr:uid="{00000000-0005-0000-0000-000032640000}"/>
    <cellStyle name="Note 12 2 10 16 4" xfId="25626" xr:uid="{00000000-0005-0000-0000-000033640000}"/>
    <cellStyle name="Note 12 2 10 17" xfId="25627" xr:uid="{00000000-0005-0000-0000-000034640000}"/>
    <cellStyle name="Note 12 2 10 17 2" xfId="25628" xr:uid="{00000000-0005-0000-0000-000035640000}"/>
    <cellStyle name="Note 12 2 10 17 3" xfId="25629" xr:uid="{00000000-0005-0000-0000-000036640000}"/>
    <cellStyle name="Note 12 2 10 17 4" xfId="25630" xr:uid="{00000000-0005-0000-0000-000037640000}"/>
    <cellStyle name="Note 12 2 10 18" xfId="25631" xr:uid="{00000000-0005-0000-0000-000038640000}"/>
    <cellStyle name="Note 12 2 10 18 2" xfId="25632" xr:uid="{00000000-0005-0000-0000-000039640000}"/>
    <cellStyle name="Note 12 2 10 18 3" xfId="25633" xr:uid="{00000000-0005-0000-0000-00003A640000}"/>
    <cellStyle name="Note 12 2 10 18 4" xfId="25634" xr:uid="{00000000-0005-0000-0000-00003B640000}"/>
    <cellStyle name="Note 12 2 10 19" xfId="25635" xr:uid="{00000000-0005-0000-0000-00003C640000}"/>
    <cellStyle name="Note 12 2 10 19 2" xfId="25636" xr:uid="{00000000-0005-0000-0000-00003D640000}"/>
    <cellStyle name="Note 12 2 10 19 3" xfId="25637" xr:uid="{00000000-0005-0000-0000-00003E640000}"/>
    <cellStyle name="Note 12 2 10 19 4" xfId="25638" xr:uid="{00000000-0005-0000-0000-00003F640000}"/>
    <cellStyle name="Note 12 2 10 2" xfId="25639" xr:uid="{00000000-0005-0000-0000-000040640000}"/>
    <cellStyle name="Note 12 2 10 2 2" xfId="25640" xr:uid="{00000000-0005-0000-0000-000041640000}"/>
    <cellStyle name="Note 12 2 10 2 3" xfId="25641" xr:uid="{00000000-0005-0000-0000-000042640000}"/>
    <cellStyle name="Note 12 2 10 2 4" xfId="25642" xr:uid="{00000000-0005-0000-0000-000043640000}"/>
    <cellStyle name="Note 12 2 10 20" xfId="25643" xr:uid="{00000000-0005-0000-0000-000044640000}"/>
    <cellStyle name="Note 12 2 10 20 2" xfId="25644" xr:uid="{00000000-0005-0000-0000-000045640000}"/>
    <cellStyle name="Note 12 2 10 20 3" xfId="25645" xr:uid="{00000000-0005-0000-0000-000046640000}"/>
    <cellStyle name="Note 12 2 10 20 4" xfId="25646" xr:uid="{00000000-0005-0000-0000-000047640000}"/>
    <cellStyle name="Note 12 2 10 21" xfId="25647" xr:uid="{00000000-0005-0000-0000-000048640000}"/>
    <cellStyle name="Note 12 2 10 22" xfId="25648" xr:uid="{00000000-0005-0000-0000-000049640000}"/>
    <cellStyle name="Note 12 2 10 3" xfId="25649" xr:uid="{00000000-0005-0000-0000-00004A640000}"/>
    <cellStyle name="Note 12 2 10 3 2" xfId="25650" xr:uid="{00000000-0005-0000-0000-00004B640000}"/>
    <cellStyle name="Note 12 2 10 3 3" xfId="25651" xr:uid="{00000000-0005-0000-0000-00004C640000}"/>
    <cellStyle name="Note 12 2 10 3 4" xfId="25652" xr:uid="{00000000-0005-0000-0000-00004D640000}"/>
    <cellStyle name="Note 12 2 10 4" xfId="25653" xr:uid="{00000000-0005-0000-0000-00004E640000}"/>
    <cellStyle name="Note 12 2 10 4 2" xfId="25654" xr:uid="{00000000-0005-0000-0000-00004F640000}"/>
    <cellStyle name="Note 12 2 10 4 3" xfId="25655" xr:uid="{00000000-0005-0000-0000-000050640000}"/>
    <cellStyle name="Note 12 2 10 4 4" xfId="25656" xr:uid="{00000000-0005-0000-0000-000051640000}"/>
    <cellStyle name="Note 12 2 10 5" xfId="25657" xr:uid="{00000000-0005-0000-0000-000052640000}"/>
    <cellStyle name="Note 12 2 10 5 2" xfId="25658" xr:uid="{00000000-0005-0000-0000-000053640000}"/>
    <cellStyle name="Note 12 2 10 5 3" xfId="25659" xr:uid="{00000000-0005-0000-0000-000054640000}"/>
    <cellStyle name="Note 12 2 10 5 4" xfId="25660" xr:uid="{00000000-0005-0000-0000-000055640000}"/>
    <cellStyle name="Note 12 2 10 6" xfId="25661" xr:uid="{00000000-0005-0000-0000-000056640000}"/>
    <cellStyle name="Note 12 2 10 6 2" xfId="25662" xr:uid="{00000000-0005-0000-0000-000057640000}"/>
    <cellStyle name="Note 12 2 10 6 3" xfId="25663" xr:uid="{00000000-0005-0000-0000-000058640000}"/>
    <cellStyle name="Note 12 2 10 6 4" xfId="25664" xr:uid="{00000000-0005-0000-0000-000059640000}"/>
    <cellStyle name="Note 12 2 10 7" xfId="25665" xr:uid="{00000000-0005-0000-0000-00005A640000}"/>
    <cellStyle name="Note 12 2 10 7 2" xfId="25666" xr:uid="{00000000-0005-0000-0000-00005B640000}"/>
    <cellStyle name="Note 12 2 10 7 3" xfId="25667" xr:uid="{00000000-0005-0000-0000-00005C640000}"/>
    <cellStyle name="Note 12 2 10 7 4" xfId="25668" xr:uid="{00000000-0005-0000-0000-00005D640000}"/>
    <cellStyle name="Note 12 2 10 8" xfId="25669" xr:uid="{00000000-0005-0000-0000-00005E640000}"/>
    <cellStyle name="Note 12 2 10 8 2" xfId="25670" xr:uid="{00000000-0005-0000-0000-00005F640000}"/>
    <cellStyle name="Note 12 2 10 8 3" xfId="25671" xr:uid="{00000000-0005-0000-0000-000060640000}"/>
    <cellStyle name="Note 12 2 10 8 4" xfId="25672" xr:uid="{00000000-0005-0000-0000-000061640000}"/>
    <cellStyle name="Note 12 2 10 9" xfId="25673" xr:uid="{00000000-0005-0000-0000-000062640000}"/>
    <cellStyle name="Note 12 2 10 9 2" xfId="25674" xr:uid="{00000000-0005-0000-0000-000063640000}"/>
    <cellStyle name="Note 12 2 10 9 3" xfId="25675" xr:uid="{00000000-0005-0000-0000-000064640000}"/>
    <cellStyle name="Note 12 2 10 9 4" xfId="25676" xr:uid="{00000000-0005-0000-0000-000065640000}"/>
    <cellStyle name="Note 12 2 11" xfId="25677" xr:uid="{00000000-0005-0000-0000-000066640000}"/>
    <cellStyle name="Note 12 2 11 10" xfId="25678" xr:uid="{00000000-0005-0000-0000-000067640000}"/>
    <cellStyle name="Note 12 2 11 10 2" xfId="25679" xr:uid="{00000000-0005-0000-0000-000068640000}"/>
    <cellStyle name="Note 12 2 11 10 3" xfId="25680" xr:uid="{00000000-0005-0000-0000-000069640000}"/>
    <cellStyle name="Note 12 2 11 10 4" xfId="25681" xr:uid="{00000000-0005-0000-0000-00006A640000}"/>
    <cellStyle name="Note 12 2 11 11" xfId="25682" xr:uid="{00000000-0005-0000-0000-00006B640000}"/>
    <cellStyle name="Note 12 2 11 11 2" xfId="25683" xr:uid="{00000000-0005-0000-0000-00006C640000}"/>
    <cellStyle name="Note 12 2 11 11 3" xfId="25684" xr:uid="{00000000-0005-0000-0000-00006D640000}"/>
    <cellStyle name="Note 12 2 11 11 4" xfId="25685" xr:uid="{00000000-0005-0000-0000-00006E640000}"/>
    <cellStyle name="Note 12 2 11 12" xfId="25686" xr:uid="{00000000-0005-0000-0000-00006F640000}"/>
    <cellStyle name="Note 12 2 11 12 2" xfId="25687" xr:uid="{00000000-0005-0000-0000-000070640000}"/>
    <cellStyle name="Note 12 2 11 12 3" xfId="25688" xr:uid="{00000000-0005-0000-0000-000071640000}"/>
    <cellStyle name="Note 12 2 11 12 4" xfId="25689" xr:uid="{00000000-0005-0000-0000-000072640000}"/>
    <cellStyle name="Note 12 2 11 13" xfId="25690" xr:uid="{00000000-0005-0000-0000-000073640000}"/>
    <cellStyle name="Note 12 2 11 13 2" xfId="25691" xr:uid="{00000000-0005-0000-0000-000074640000}"/>
    <cellStyle name="Note 12 2 11 13 3" xfId="25692" xr:uid="{00000000-0005-0000-0000-000075640000}"/>
    <cellStyle name="Note 12 2 11 13 4" xfId="25693" xr:uid="{00000000-0005-0000-0000-000076640000}"/>
    <cellStyle name="Note 12 2 11 14" xfId="25694" xr:uid="{00000000-0005-0000-0000-000077640000}"/>
    <cellStyle name="Note 12 2 11 14 2" xfId="25695" xr:uid="{00000000-0005-0000-0000-000078640000}"/>
    <cellStyle name="Note 12 2 11 14 3" xfId="25696" xr:uid="{00000000-0005-0000-0000-000079640000}"/>
    <cellStyle name="Note 12 2 11 14 4" xfId="25697" xr:uid="{00000000-0005-0000-0000-00007A640000}"/>
    <cellStyle name="Note 12 2 11 15" xfId="25698" xr:uid="{00000000-0005-0000-0000-00007B640000}"/>
    <cellStyle name="Note 12 2 11 15 2" xfId="25699" xr:uid="{00000000-0005-0000-0000-00007C640000}"/>
    <cellStyle name="Note 12 2 11 15 3" xfId="25700" xr:uid="{00000000-0005-0000-0000-00007D640000}"/>
    <cellStyle name="Note 12 2 11 15 4" xfId="25701" xr:uid="{00000000-0005-0000-0000-00007E640000}"/>
    <cellStyle name="Note 12 2 11 16" xfId="25702" xr:uid="{00000000-0005-0000-0000-00007F640000}"/>
    <cellStyle name="Note 12 2 11 16 2" xfId="25703" xr:uid="{00000000-0005-0000-0000-000080640000}"/>
    <cellStyle name="Note 12 2 11 16 3" xfId="25704" xr:uid="{00000000-0005-0000-0000-000081640000}"/>
    <cellStyle name="Note 12 2 11 16 4" xfId="25705" xr:uid="{00000000-0005-0000-0000-000082640000}"/>
    <cellStyle name="Note 12 2 11 17" xfId="25706" xr:uid="{00000000-0005-0000-0000-000083640000}"/>
    <cellStyle name="Note 12 2 11 17 2" xfId="25707" xr:uid="{00000000-0005-0000-0000-000084640000}"/>
    <cellStyle name="Note 12 2 11 17 3" xfId="25708" xr:uid="{00000000-0005-0000-0000-000085640000}"/>
    <cellStyle name="Note 12 2 11 17 4" xfId="25709" xr:uid="{00000000-0005-0000-0000-000086640000}"/>
    <cellStyle name="Note 12 2 11 18" xfId="25710" xr:uid="{00000000-0005-0000-0000-000087640000}"/>
    <cellStyle name="Note 12 2 11 18 2" xfId="25711" xr:uid="{00000000-0005-0000-0000-000088640000}"/>
    <cellStyle name="Note 12 2 11 18 3" xfId="25712" xr:uid="{00000000-0005-0000-0000-000089640000}"/>
    <cellStyle name="Note 12 2 11 18 4" xfId="25713" xr:uid="{00000000-0005-0000-0000-00008A640000}"/>
    <cellStyle name="Note 12 2 11 19" xfId="25714" xr:uid="{00000000-0005-0000-0000-00008B640000}"/>
    <cellStyle name="Note 12 2 11 19 2" xfId="25715" xr:uid="{00000000-0005-0000-0000-00008C640000}"/>
    <cellStyle name="Note 12 2 11 19 3" xfId="25716" xr:uid="{00000000-0005-0000-0000-00008D640000}"/>
    <cellStyle name="Note 12 2 11 19 4" xfId="25717" xr:uid="{00000000-0005-0000-0000-00008E640000}"/>
    <cellStyle name="Note 12 2 11 2" xfId="25718" xr:uid="{00000000-0005-0000-0000-00008F640000}"/>
    <cellStyle name="Note 12 2 11 2 2" xfId="25719" xr:uid="{00000000-0005-0000-0000-000090640000}"/>
    <cellStyle name="Note 12 2 11 2 3" xfId="25720" xr:uid="{00000000-0005-0000-0000-000091640000}"/>
    <cellStyle name="Note 12 2 11 2 4" xfId="25721" xr:uid="{00000000-0005-0000-0000-000092640000}"/>
    <cellStyle name="Note 12 2 11 20" xfId="25722" xr:uid="{00000000-0005-0000-0000-000093640000}"/>
    <cellStyle name="Note 12 2 11 20 2" xfId="25723" xr:uid="{00000000-0005-0000-0000-000094640000}"/>
    <cellStyle name="Note 12 2 11 20 3" xfId="25724" xr:uid="{00000000-0005-0000-0000-000095640000}"/>
    <cellStyle name="Note 12 2 11 20 4" xfId="25725" xr:uid="{00000000-0005-0000-0000-000096640000}"/>
    <cellStyle name="Note 12 2 11 21" xfId="25726" xr:uid="{00000000-0005-0000-0000-000097640000}"/>
    <cellStyle name="Note 12 2 11 22" xfId="25727" xr:uid="{00000000-0005-0000-0000-000098640000}"/>
    <cellStyle name="Note 12 2 11 3" xfId="25728" xr:uid="{00000000-0005-0000-0000-000099640000}"/>
    <cellStyle name="Note 12 2 11 3 2" xfId="25729" xr:uid="{00000000-0005-0000-0000-00009A640000}"/>
    <cellStyle name="Note 12 2 11 3 3" xfId="25730" xr:uid="{00000000-0005-0000-0000-00009B640000}"/>
    <cellStyle name="Note 12 2 11 3 4" xfId="25731" xr:uid="{00000000-0005-0000-0000-00009C640000}"/>
    <cellStyle name="Note 12 2 11 4" xfId="25732" xr:uid="{00000000-0005-0000-0000-00009D640000}"/>
    <cellStyle name="Note 12 2 11 4 2" xfId="25733" xr:uid="{00000000-0005-0000-0000-00009E640000}"/>
    <cellStyle name="Note 12 2 11 4 3" xfId="25734" xr:uid="{00000000-0005-0000-0000-00009F640000}"/>
    <cellStyle name="Note 12 2 11 4 4" xfId="25735" xr:uid="{00000000-0005-0000-0000-0000A0640000}"/>
    <cellStyle name="Note 12 2 11 5" xfId="25736" xr:uid="{00000000-0005-0000-0000-0000A1640000}"/>
    <cellStyle name="Note 12 2 11 5 2" xfId="25737" xr:uid="{00000000-0005-0000-0000-0000A2640000}"/>
    <cellStyle name="Note 12 2 11 5 3" xfId="25738" xr:uid="{00000000-0005-0000-0000-0000A3640000}"/>
    <cellStyle name="Note 12 2 11 5 4" xfId="25739" xr:uid="{00000000-0005-0000-0000-0000A4640000}"/>
    <cellStyle name="Note 12 2 11 6" xfId="25740" xr:uid="{00000000-0005-0000-0000-0000A5640000}"/>
    <cellStyle name="Note 12 2 11 6 2" xfId="25741" xr:uid="{00000000-0005-0000-0000-0000A6640000}"/>
    <cellStyle name="Note 12 2 11 6 3" xfId="25742" xr:uid="{00000000-0005-0000-0000-0000A7640000}"/>
    <cellStyle name="Note 12 2 11 6 4" xfId="25743" xr:uid="{00000000-0005-0000-0000-0000A8640000}"/>
    <cellStyle name="Note 12 2 11 7" xfId="25744" xr:uid="{00000000-0005-0000-0000-0000A9640000}"/>
    <cellStyle name="Note 12 2 11 7 2" xfId="25745" xr:uid="{00000000-0005-0000-0000-0000AA640000}"/>
    <cellStyle name="Note 12 2 11 7 3" xfId="25746" xr:uid="{00000000-0005-0000-0000-0000AB640000}"/>
    <cellStyle name="Note 12 2 11 7 4" xfId="25747" xr:uid="{00000000-0005-0000-0000-0000AC640000}"/>
    <cellStyle name="Note 12 2 11 8" xfId="25748" xr:uid="{00000000-0005-0000-0000-0000AD640000}"/>
    <cellStyle name="Note 12 2 11 8 2" xfId="25749" xr:uid="{00000000-0005-0000-0000-0000AE640000}"/>
    <cellStyle name="Note 12 2 11 8 3" xfId="25750" xr:uid="{00000000-0005-0000-0000-0000AF640000}"/>
    <cellStyle name="Note 12 2 11 8 4" xfId="25751" xr:uid="{00000000-0005-0000-0000-0000B0640000}"/>
    <cellStyle name="Note 12 2 11 9" xfId="25752" xr:uid="{00000000-0005-0000-0000-0000B1640000}"/>
    <cellStyle name="Note 12 2 11 9 2" xfId="25753" xr:uid="{00000000-0005-0000-0000-0000B2640000}"/>
    <cellStyle name="Note 12 2 11 9 3" xfId="25754" xr:uid="{00000000-0005-0000-0000-0000B3640000}"/>
    <cellStyle name="Note 12 2 11 9 4" xfId="25755" xr:uid="{00000000-0005-0000-0000-0000B4640000}"/>
    <cellStyle name="Note 12 2 12" xfId="25756" xr:uid="{00000000-0005-0000-0000-0000B5640000}"/>
    <cellStyle name="Note 12 2 12 10" xfId="25757" xr:uid="{00000000-0005-0000-0000-0000B6640000}"/>
    <cellStyle name="Note 12 2 12 10 2" xfId="25758" xr:uid="{00000000-0005-0000-0000-0000B7640000}"/>
    <cellStyle name="Note 12 2 12 10 3" xfId="25759" xr:uid="{00000000-0005-0000-0000-0000B8640000}"/>
    <cellStyle name="Note 12 2 12 10 4" xfId="25760" xr:uid="{00000000-0005-0000-0000-0000B9640000}"/>
    <cellStyle name="Note 12 2 12 11" xfId="25761" xr:uid="{00000000-0005-0000-0000-0000BA640000}"/>
    <cellStyle name="Note 12 2 12 11 2" xfId="25762" xr:uid="{00000000-0005-0000-0000-0000BB640000}"/>
    <cellStyle name="Note 12 2 12 11 3" xfId="25763" xr:uid="{00000000-0005-0000-0000-0000BC640000}"/>
    <cellStyle name="Note 12 2 12 11 4" xfId="25764" xr:uid="{00000000-0005-0000-0000-0000BD640000}"/>
    <cellStyle name="Note 12 2 12 12" xfId="25765" xr:uid="{00000000-0005-0000-0000-0000BE640000}"/>
    <cellStyle name="Note 12 2 12 12 2" xfId="25766" xr:uid="{00000000-0005-0000-0000-0000BF640000}"/>
    <cellStyle name="Note 12 2 12 12 3" xfId="25767" xr:uid="{00000000-0005-0000-0000-0000C0640000}"/>
    <cellStyle name="Note 12 2 12 12 4" xfId="25768" xr:uid="{00000000-0005-0000-0000-0000C1640000}"/>
    <cellStyle name="Note 12 2 12 13" xfId="25769" xr:uid="{00000000-0005-0000-0000-0000C2640000}"/>
    <cellStyle name="Note 12 2 12 13 2" xfId="25770" xr:uid="{00000000-0005-0000-0000-0000C3640000}"/>
    <cellStyle name="Note 12 2 12 13 3" xfId="25771" xr:uid="{00000000-0005-0000-0000-0000C4640000}"/>
    <cellStyle name="Note 12 2 12 13 4" xfId="25772" xr:uid="{00000000-0005-0000-0000-0000C5640000}"/>
    <cellStyle name="Note 12 2 12 14" xfId="25773" xr:uid="{00000000-0005-0000-0000-0000C6640000}"/>
    <cellStyle name="Note 12 2 12 14 2" xfId="25774" xr:uid="{00000000-0005-0000-0000-0000C7640000}"/>
    <cellStyle name="Note 12 2 12 14 3" xfId="25775" xr:uid="{00000000-0005-0000-0000-0000C8640000}"/>
    <cellStyle name="Note 12 2 12 14 4" xfId="25776" xr:uid="{00000000-0005-0000-0000-0000C9640000}"/>
    <cellStyle name="Note 12 2 12 15" xfId="25777" xr:uid="{00000000-0005-0000-0000-0000CA640000}"/>
    <cellStyle name="Note 12 2 12 15 2" xfId="25778" xr:uid="{00000000-0005-0000-0000-0000CB640000}"/>
    <cellStyle name="Note 12 2 12 15 3" xfId="25779" xr:uid="{00000000-0005-0000-0000-0000CC640000}"/>
    <cellStyle name="Note 12 2 12 15 4" xfId="25780" xr:uid="{00000000-0005-0000-0000-0000CD640000}"/>
    <cellStyle name="Note 12 2 12 16" xfId="25781" xr:uid="{00000000-0005-0000-0000-0000CE640000}"/>
    <cellStyle name="Note 12 2 12 16 2" xfId="25782" xr:uid="{00000000-0005-0000-0000-0000CF640000}"/>
    <cellStyle name="Note 12 2 12 16 3" xfId="25783" xr:uid="{00000000-0005-0000-0000-0000D0640000}"/>
    <cellStyle name="Note 12 2 12 16 4" xfId="25784" xr:uid="{00000000-0005-0000-0000-0000D1640000}"/>
    <cellStyle name="Note 12 2 12 17" xfId="25785" xr:uid="{00000000-0005-0000-0000-0000D2640000}"/>
    <cellStyle name="Note 12 2 12 17 2" xfId="25786" xr:uid="{00000000-0005-0000-0000-0000D3640000}"/>
    <cellStyle name="Note 12 2 12 17 3" xfId="25787" xr:uid="{00000000-0005-0000-0000-0000D4640000}"/>
    <cellStyle name="Note 12 2 12 17 4" xfId="25788" xr:uid="{00000000-0005-0000-0000-0000D5640000}"/>
    <cellStyle name="Note 12 2 12 18" xfId="25789" xr:uid="{00000000-0005-0000-0000-0000D6640000}"/>
    <cellStyle name="Note 12 2 12 18 2" xfId="25790" xr:uid="{00000000-0005-0000-0000-0000D7640000}"/>
    <cellStyle name="Note 12 2 12 18 3" xfId="25791" xr:uid="{00000000-0005-0000-0000-0000D8640000}"/>
    <cellStyle name="Note 12 2 12 18 4" xfId="25792" xr:uid="{00000000-0005-0000-0000-0000D9640000}"/>
    <cellStyle name="Note 12 2 12 19" xfId="25793" xr:uid="{00000000-0005-0000-0000-0000DA640000}"/>
    <cellStyle name="Note 12 2 12 19 2" xfId="25794" xr:uid="{00000000-0005-0000-0000-0000DB640000}"/>
    <cellStyle name="Note 12 2 12 19 3" xfId="25795" xr:uid="{00000000-0005-0000-0000-0000DC640000}"/>
    <cellStyle name="Note 12 2 12 19 4" xfId="25796" xr:uid="{00000000-0005-0000-0000-0000DD640000}"/>
    <cellStyle name="Note 12 2 12 2" xfId="25797" xr:uid="{00000000-0005-0000-0000-0000DE640000}"/>
    <cellStyle name="Note 12 2 12 2 2" xfId="25798" xr:uid="{00000000-0005-0000-0000-0000DF640000}"/>
    <cellStyle name="Note 12 2 12 2 3" xfId="25799" xr:uid="{00000000-0005-0000-0000-0000E0640000}"/>
    <cellStyle name="Note 12 2 12 2 4" xfId="25800" xr:uid="{00000000-0005-0000-0000-0000E1640000}"/>
    <cellStyle name="Note 12 2 12 20" xfId="25801" xr:uid="{00000000-0005-0000-0000-0000E2640000}"/>
    <cellStyle name="Note 12 2 12 20 2" xfId="25802" xr:uid="{00000000-0005-0000-0000-0000E3640000}"/>
    <cellStyle name="Note 12 2 12 20 3" xfId="25803" xr:uid="{00000000-0005-0000-0000-0000E4640000}"/>
    <cellStyle name="Note 12 2 12 20 4" xfId="25804" xr:uid="{00000000-0005-0000-0000-0000E5640000}"/>
    <cellStyle name="Note 12 2 12 21" xfId="25805" xr:uid="{00000000-0005-0000-0000-0000E6640000}"/>
    <cellStyle name="Note 12 2 12 22" xfId="25806" xr:uid="{00000000-0005-0000-0000-0000E7640000}"/>
    <cellStyle name="Note 12 2 12 3" xfId="25807" xr:uid="{00000000-0005-0000-0000-0000E8640000}"/>
    <cellStyle name="Note 12 2 12 3 2" xfId="25808" xr:uid="{00000000-0005-0000-0000-0000E9640000}"/>
    <cellStyle name="Note 12 2 12 3 3" xfId="25809" xr:uid="{00000000-0005-0000-0000-0000EA640000}"/>
    <cellStyle name="Note 12 2 12 3 4" xfId="25810" xr:uid="{00000000-0005-0000-0000-0000EB640000}"/>
    <cellStyle name="Note 12 2 12 4" xfId="25811" xr:uid="{00000000-0005-0000-0000-0000EC640000}"/>
    <cellStyle name="Note 12 2 12 4 2" xfId="25812" xr:uid="{00000000-0005-0000-0000-0000ED640000}"/>
    <cellStyle name="Note 12 2 12 4 3" xfId="25813" xr:uid="{00000000-0005-0000-0000-0000EE640000}"/>
    <cellStyle name="Note 12 2 12 4 4" xfId="25814" xr:uid="{00000000-0005-0000-0000-0000EF640000}"/>
    <cellStyle name="Note 12 2 12 5" xfId="25815" xr:uid="{00000000-0005-0000-0000-0000F0640000}"/>
    <cellStyle name="Note 12 2 12 5 2" xfId="25816" xr:uid="{00000000-0005-0000-0000-0000F1640000}"/>
    <cellStyle name="Note 12 2 12 5 3" xfId="25817" xr:uid="{00000000-0005-0000-0000-0000F2640000}"/>
    <cellStyle name="Note 12 2 12 5 4" xfId="25818" xr:uid="{00000000-0005-0000-0000-0000F3640000}"/>
    <cellStyle name="Note 12 2 12 6" xfId="25819" xr:uid="{00000000-0005-0000-0000-0000F4640000}"/>
    <cellStyle name="Note 12 2 12 6 2" xfId="25820" xr:uid="{00000000-0005-0000-0000-0000F5640000}"/>
    <cellStyle name="Note 12 2 12 6 3" xfId="25821" xr:uid="{00000000-0005-0000-0000-0000F6640000}"/>
    <cellStyle name="Note 12 2 12 6 4" xfId="25822" xr:uid="{00000000-0005-0000-0000-0000F7640000}"/>
    <cellStyle name="Note 12 2 12 7" xfId="25823" xr:uid="{00000000-0005-0000-0000-0000F8640000}"/>
    <cellStyle name="Note 12 2 12 7 2" xfId="25824" xr:uid="{00000000-0005-0000-0000-0000F9640000}"/>
    <cellStyle name="Note 12 2 12 7 3" xfId="25825" xr:uid="{00000000-0005-0000-0000-0000FA640000}"/>
    <cellStyle name="Note 12 2 12 7 4" xfId="25826" xr:uid="{00000000-0005-0000-0000-0000FB640000}"/>
    <cellStyle name="Note 12 2 12 8" xfId="25827" xr:uid="{00000000-0005-0000-0000-0000FC640000}"/>
    <cellStyle name="Note 12 2 12 8 2" xfId="25828" xr:uid="{00000000-0005-0000-0000-0000FD640000}"/>
    <cellStyle name="Note 12 2 12 8 3" xfId="25829" xr:uid="{00000000-0005-0000-0000-0000FE640000}"/>
    <cellStyle name="Note 12 2 12 8 4" xfId="25830" xr:uid="{00000000-0005-0000-0000-0000FF640000}"/>
    <cellStyle name="Note 12 2 12 9" xfId="25831" xr:uid="{00000000-0005-0000-0000-000000650000}"/>
    <cellStyle name="Note 12 2 12 9 2" xfId="25832" xr:uid="{00000000-0005-0000-0000-000001650000}"/>
    <cellStyle name="Note 12 2 12 9 3" xfId="25833" xr:uid="{00000000-0005-0000-0000-000002650000}"/>
    <cellStyle name="Note 12 2 12 9 4" xfId="25834" xr:uid="{00000000-0005-0000-0000-000003650000}"/>
    <cellStyle name="Note 12 2 13" xfId="25835" xr:uid="{00000000-0005-0000-0000-000004650000}"/>
    <cellStyle name="Note 12 2 13 10" xfId="25836" xr:uid="{00000000-0005-0000-0000-000005650000}"/>
    <cellStyle name="Note 12 2 13 10 2" xfId="25837" xr:uid="{00000000-0005-0000-0000-000006650000}"/>
    <cellStyle name="Note 12 2 13 10 3" xfId="25838" xr:uid="{00000000-0005-0000-0000-000007650000}"/>
    <cellStyle name="Note 12 2 13 10 4" xfId="25839" xr:uid="{00000000-0005-0000-0000-000008650000}"/>
    <cellStyle name="Note 12 2 13 11" xfId="25840" xr:uid="{00000000-0005-0000-0000-000009650000}"/>
    <cellStyle name="Note 12 2 13 11 2" xfId="25841" xr:uid="{00000000-0005-0000-0000-00000A650000}"/>
    <cellStyle name="Note 12 2 13 11 3" xfId="25842" xr:uid="{00000000-0005-0000-0000-00000B650000}"/>
    <cellStyle name="Note 12 2 13 11 4" xfId="25843" xr:uid="{00000000-0005-0000-0000-00000C650000}"/>
    <cellStyle name="Note 12 2 13 12" xfId="25844" xr:uid="{00000000-0005-0000-0000-00000D650000}"/>
    <cellStyle name="Note 12 2 13 12 2" xfId="25845" xr:uid="{00000000-0005-0000-0000-00000E650000}"/>
    <cellStyle name="Note 12 2 13 12 3" xfId="25846" xr:uid="{00000000-0005-0000-0000-00000F650000}"/>
    <cellStyle name="Note 12 2 13 12 4" xfId="25847" xr:uid="{00000000-0005-0000-0000-000010650000}"/>
    <cellStyle name="Note 12 2 13 13" xfId="25848" xr:uid="{00000000-0005-0000-0000-000011650000}"/>
    <cellStyle name="Note 12 2 13 13 2" xfId="25849" xr:uid="{00000000-0005-0000-0000-000012650000}"/>
    <cellStyle name="Note 12 2 13 13 3" xfId="25850" xr:uid="{00000000-0005-0000-0000-000013650000}"/>
    <cellStyle name="Note 12 2 13 13 4" xfId="25851" xr:uid="{00000000-0005-0000-0000-000014650000}"/>
    <cellStyle name="Note 12 2 13 14" xfId="25852" xr:uid="{00000000-0005-0000-0000-000015650000}"/>
    <cellStyle name="Note 12 2 13 14 2" xfId="25853" xr:uid="{00000000-0005-0000-0000-000016650000}"/>
    <cellStyle name="Note 12 2 13 14 3" xfId="25854" xr:uid="{00000000-0005-0000-0000-000017650000}"/>
    <cellStyle name="Note 12 2 13 14 4" xfId="25855" xr:uid="{00000000-0005-0000-0000-000018650000}"/>
    <cellStyle name="Note 12 2 13 15" xfId="25856" xr:uid="{00000000-0005-0000-0000-000019650000}"/>
    <cellStyle name="Note 12 2 13 15 2" xfId="25857" xr:uid="{00000000-0005-0000-0000-00001A650000}"/>
    <cellStyle name="Note 12 2 13 15 3" xfId="25858" xr:uid="{00000000-0005-0000-0000-00001B650000}"/>
    <cellStyle name="Note 12 2 13 15 4" xfId="25859" xr:uid="{00000000-0005-0000-0000-00001C650000}"/>
    <cellStyle name="Note 12 2 13 16" xfId="25860" xr:uid="{00000000-0005-0000-0000-00001D650000}"/>
    <cellStyle name="Note 12 2 13 16 2" xfId="25861" xr:uid="{00000000-0005-0000-0000-00001E650000}"/>
    <cellStyle name="Note 12 2 13 16 3" xfId="25862" xr:uid="{00000000-0005-0000-0000-00001F650000}"/>
    <cellStyle name="Note 12 2 13 16 4" xfId="25863" xr:uid="{00000000-0005-0000-0000-000020650000}"/>
    <cellStyle name="Note 12 2 13 17" xfId="25864" xr:uid="{00000000-0005-0000-0000-000021650000}"/>
    <cellStyle name="Note 12 2 13 17 2" xfId="25865" xr:uid="{00000000-0005-0000-0000-000022650000}"/>
    <cellStyle name="Note 12 2 13 17 3" xfId="25866" xr:uid="{00000000-0005-0000-0000-000023650000}"/>
    <cellStyle name="Note 12 2 13 17 4" xfId="25867" xr:uid="{00000000-0005-0000-0000-000024650000}"/>
    <cellStyle name="Note 12 2 13 18" xfId="25868" xr:uid="{00000000-0005-0000-0000-000025650000}"/>
    <cellStyle name="Note 12 2 13 18 2" xfId="25869" xr:uid="{00000000-0005-0000-0000-000026650000}"/>
    <cellStyle name="Note 12 2 13 18 3" xfId="25870" xr:uid="{00000000-0005-0000-0000-000027650000}"/>
    <cellStyle name="Note 12 2 13 18 4" xfId="25871" xr:uid="{00000000-0005-0000-0000-000028650000}"/>
    <cellStyle name="Note 12 2 13 19" xfId="25872" xr:uid="{00000000-0005-0000-0000-000029650000}"/>
    <cellStyle name="Note 12 2 13 19 2" xfId="25873" xr:uid="{00000000-0005-0000-0000-00002A650000}"/>
    <cellStyle name="Note 12 2 13 19 3" xfId="25874" xr:uid="{00000000-0005-0000-0000-00002B650000}"/>
    <cellStyle name="Note 12 2 13 19 4" xfId="25875" xr:uid="{00000000-0005-0000-0000-00002C650000}"/>
    <cellStyle name="Note 12 2 13 2" xfId="25876" xr:uid="{00000000-0005-0000-0000-00002D650000}"/>
    <cellStyle name="Note 12 2 13 2 2" xfId="25877" xr:uid="{00000000-0005-0000-0000-00002E650000}"/>
    <cellStyle name="Note 12 2 13 2 3" xfId="25878" xr:uid="{00000000-0005-0000-0000-00002F650000}"/>
    <cellStyle name="Note 12 2 13 2 4" xfId="25879" xr:uid="{00000000-0005-0000-0000-000030650000}"/>
    <cellStyle name="Note 12 2 13 20" xfId="25880" xr:uid="{00000000-0005-0000-0000-000031650000}"/>
    <cellStyle name="Note 12 2 13 20 2" xfId="25881" xr:uid="{00000000-0005-0000-0000-000032650000}"/>
    <cellStyle name="Note 12 2 13 20 3" xfId="25882" xr:uid="{00000000-0005-0000-0000-000033650000}"/>
    <cellStyle name="Note 12 2 13 20 4" xfId="25883" xr:uid="{00000000-0005-0000-0000-000034650000}"/>
    <cellStyle name="Note 12 2 13 21" xfId="25884" xr:uid="{00000000-0005-0000-0000-000035650000}"/>
    <cellStyle name="Note 12 2 13 22" xfId="25885" xr:uid="{00000000-0005-0000-0000-000036650000}"/>
    <cellStyle name="Note 12 2 13 3" xfId="25886" xr:uid="{00000000-0005-0000-0000-000037650000}"/>
    <cellStyle name="Note 12 2 13 3 2" xfId="25887" xr:uid="{00000000-0005-0000-0000-000038650000}"/>
    <cellStyle name="Note 12 2 13 3 3" xfId="25888" xr:uid="{00000000-0005-0000-0000-000039650000}"/>
    <cellStyle name="Note 12 2 13 3 4" xfId="25889" xr:uid="{00000000-0005-0000-0000-00003A650000}"/>
    <cellStyle name="Note 12 2 13 4" xfId="25890" xr:uid="{00000000-0005-0000-0000-00003B650000}"/>
    <cellStyle name="Note 12 2 13 4 2" xfId="25891" xr:uid="{00000000-0005-0000-0000-00003C650000}"/>
    <cellStyle name="Note 12 2 13 4 3" xfId="25892" xr:uid="{00000000-0005-0000-0000-00003D650000}"/>
    <cellStyle name="Note 12 2 13 4 4" xfId="25893" xr:uid="{00000000-0005-0000-0000-00003E650000}"/>
    <cellStyle name="Note 12 2 13 5" xfId="25894" xr:uid="{00000000-0005-0000-0000-00003F650000}"/>
    <cellStyle name="Note 12 2 13 5 2" xfId="25895" xr:uid="{00000000-0005-0000-0000-000040650000}"/>
    <cellStyle name="Note 12 2 13 5 3" xfId="25896" xr:uid="{00000000-0005-0000-0000-000041650000}"/>
    <cellStyle name="Note 12 2 13 5 4" xfId="25897" xr:uid="{00000000-0005-0000-0000-000042650000}"/>
    <cellStyle name="Note 12 2 13 6" xfId="25898" xr:uid="{00000000-0005-0000-0000-000043650000}"/>
    <cellStyle name="Note 12 2 13 6 2" xfId="25899" xr:uid="{00000000-0005-0000-0000-000044650000}"/>
    <cellStyle name="Note 12 2 13 6 3" xfId="25900" xr:uid="{00000000-0005-0000-0000-000045650000}"/>
    <cellStyle name="Note 12 2 13 6 4" xfId="25901" xr:uid="{00000000-0005-0000-0000-000046650000}"/>
    <cellStyle name="Note 12 2 13 7" xfId="25902" xr:uid="{00000000-0005-0000-0000-000047650000}"/>
    <cellStyle name="Note 12 2 13 7 2" xfId="25903" xr:uid="{00000000-0005-0000-0000-000048650000}"/>
    <cellStyle name="Note 12 2 13 7 3" xfId="25904" xr:uid="{00000000-0005-0000-0000-000049650000}"/>
    <cellStyle name="Note 12 2 13 7 4" xfId="25905" xr:uid="{00000000-0005-0000-0000-00004A650000}"/>
    <cellStyle name="Note 12 2 13 8" xfId="25906" xr:uid="{00000000-0005-0000-0000-00004B650000}"/>
    <cellStyle name="Note 12 2 13 8 2" xfId="25907" xr:uid="{00000000-0005-0000-0000-00004C650000}"/>
    <cellStyle name="Note 12 2 13 8 3" xfId="25908" xr:uid="{00000000-0005-0000-0000-00004D650000}"/>
    <cellStyle name="Note 12 2 13 8 4" xfId="25909" xr:uid="{00000000-0005-0000-0000-00004E650000}"/>
    <cellStyle name="Note 12 2 13 9" xfId="25910" xr:uid="{00000000-0005-0000-0000-00004F650000}"/>
    <cellStyle name="Note 12 2 13 9 2" xfId="25911" xr:uid="{00000000-0005-0000-0000-000050650000}"/>
    <cellStyle name="Note 12 2 13 9 3" xfId="25912" xr:uid="{00000000-0005-0000-0000-000051650000}"/>
    <cellStyle name="Note 12 2 13 9 4" xfId="25913" xr:uid="{00000000-0005-0000-0000-000052650000}"/>
    <cellStyle name="Note 12 2 14" xfId="25914" xr:uid="{00000000-0005-0000-0000-000053650000}"/>
    <cellStyle name="Note 12 2 14 10" xfId="25915" xr:uid="{00000000-0005-0000-0000-000054650000}"/>
    <cellStyle name="Note 12 2 14 10 2" xfId="25916" xr:uid="{00000000-0005-0000-0000-000055650000}"/>
    <cellStyle name="Note 12 2 14 10 3" xfId="25917" xr:uid="{00000000-0005-0000-0000-000056650000}"/>
    <cellStyle name="Note 12 2 14 10 4" xfId="25918" xr:uid="{00000000-0005-0000-0000-000057650000}"/>
    <cellStyle name="Note 12 2 14 11" xfId="25919" xr:uid="{00000000-0005-0000-0000-000058650000}"/>
    <cellStyle name="Note 12 2 14 11 2" xfId="25920" xr:uid="{00000000-0005-0000-0000-000059650000}"/>
    <cellStyle name="Note 12 2 14 11 3" xfId="25921" xr:uid="{00000000-0005-0000-0000-00005A650000}"/>
    <cellStyle name="Note 12 2 14 11 4" xfId="25922" xr:uid="{00000000-0005-0000-0000-00005B650000}"/>
    <cellStyle name="Note 12 2 14 12" xfId="25923" xr:uid="{00000000-0005-0000-0000-00005C650000}"/>
    <cellStyle name="Note 12 2 14 12 2" xfId="25924" xr:uid="{00000000-0005-0000-0000-00005D650000}"/>
    <cellStyle name="Note 12 2 14 12 3" xfId="25925" xr:uid="{00000000-0005-0000-0000-00005E650000}"/>
    <cellStyle name="Note 12 2 14 12 4" xfId="25926" xr:uid="{00000000-0005-0000-0000-00005F650000}"/>
    <cellStyle name="Note 12 2 14 13" xfId="25927" xr:uid="{00000000-0005-0000-0000-000060650000}"/>
    <cellStyle name="Note 12 2 14 13 2" xfId="25928" xr:uid="{00000000-0005-0000-0000-000061650000}"/>
    <cellStyle name="Note 12 2 14 13 3" xfId="25929" xr:uid="{00000000-0005-0000-0000-000062650000}"/>
    <cellStyle name="Note 12 2 14 13 4" xfId="25930" xr:uid="{00000000-0005-0000-0000-000063650000}"/>
    <cellStyle name="Note 12 2 14 14" xfId="25931" xr:uid="{00000000-0005-0000-0000-000064650000}"/>
    <cellStyle name="Note 12 2 14 14 2" xfId="25932" xr:uid="{00000000-0005-0000-0000-000065650000}"/>
    <cellStyle name="Note 12 2 14 14 3" xfId="25933" xr:uid="{00000000-0005-0000-0000-000066650000}"/>
    <cellStyle name="Note 12 2 14 14 4" xfId="25934" xr:uid="{00000000-0005-0000-0000-000067650000}"/>
    <cellStyle name="Note 12 2 14 15" xfId="25935" xr:uid="{00000000-0005-0000-0000-000068650000}"/>
    <cellStyle name="Note 12 2 14 15 2" xfId="25936" xr:uid="{00000000-0005-0000-0000-000069650000}"/>
    <cellStyle name="Note 12 2 14 15 3" xfId="25937" xr:uid="{00000000-0005-0000-0000-00006A650000}"/>
    <cellStyle name="Note 12 2 14 15 4" xfId="25938" xr:uid="{00000000-0005-0000-0000-00006B650000}"/>
    <cellStyle name="Note 12 2 14 16" xfId="25939" xr:uid="{00000000-0005-0000-0000-00006C650000}"/>
    <cellStyle name="Note 12 2 14 16 2" xfId="25940" xr:uid="{00000000-0005-0000-0000-00006D650000}"/>
    <cellStyle name="Note 12 2 14 16 3" xfId="25941" xr:uid="{00000000-0005-0000-0000-00006E650000}"/>
    <cellStyle name="Note 12 2 14 16 4" xfId="25942" xr:uid="{00000000-0005-0000-0000-00006F650000}"/>
    <cellStyle name="Note 12 2 14 17" xfId="25943" xr:uid="{00000000-0005-0000-0000-000070650000}"/>
    <cellStyle name="Note 12 2 14 17 2" xfId="25944" xr:uid="{00000000-0005-0000-0000-000071650000}"/>
    <cellStyle name="Note 12 2 14 17 3" xfId="25945" xr:uid="{00000000-0005-0000-0000-000072650000}"/>
    <cellStyle name="Note 12 2 14 17 4" xfId="25946" xr:uid="{00000000-0005-0000-0000-000073650000}"/>
    <cellStyle name="Note 12 2 14 18" xfId="25947" xr:uid="{00000000-0005-0000-0000-000074650000}"/>
    <cellStyle name="Note 12 2 14 18 2" xfId="25948" xr:uid="{00000000-0005-0000-0000-000075650000}"/>
    <cellStyle name="Note 12 2 14 18 3" xfId="25949" xr:uid="{00000000-0005-0000-0000-000076650000}"/>
    <cellStyle name="Note 12 2 14 18 4" xfId="25950" xr:uid="{00000000-0005-0000-0000-000077650000}"/>
    <cellStyle name="Note 12 2 14 19" xfId="25951" xr:uid="{00000000-0005-0000-0000-000078650000}"/>
    <cellStyle name="Note 12 2 14 19 2" xfId="25952" xr:uid="{00000000-0005-0000-0000-000079650000}"/>
    <cellStyle name="Note 12 2 14 19 3" xfId="25953" xr:uid="{00000000-0005-0000-0000-00007A650000}"/>
    <cellStyle name="Note 12 2 14 19 4" xfId="25954" xr:uid="{00000000-0005-0000-0000-00007B650000}"/>
    <cellStyle name="Note 12 2 14 2" xfId="25955" xr:uid="{00000000-0005-0000-0000-00007C650000}"/>
    <cellStyle name="Note 12 2 14 2 2" xfId="25956" xr:uid="{00000000-0005-0000-0000-00007D650000}"/>
    <cellStyle name="Note 12 2 14 2 3" xfId="25957" xr:uid="{00000000-0005-0000-0000-00007E650000}"/>
    <cellStyle name="Note 12 2 14 2 4" xfId="25958" xr:uid="{00000000-0005-0000-0000-00007F650000}"/>
    <cellStyle name="Note 12 2 14 20" xfId="25959" xr:uid="{00000000-0005-0000-0000-000080650000}"/>
    <cellStyle name="Note 12 2 14 20 2" xfId="25960" xr:uid="{00000000-0005-0000-0000-000081650000}"/>
    <cellStyle name="Note 12 2 14 20 3" xfId="25961" xr:uid="{00000000-0005-0000-0000-000082650000}"/>
    <cellStyle name="Note 12 2 14 20 4" xfId="25962" xr:uid="{00000000-0005-0000-0000-000083650000}"/>
    <cellStyle name="Note 12 2 14 21" xfId="25963" xr:uid="{00000000-0005-0000-0000-000084650000}"/>
    <cellStyle name="Note 12 2 14 22" xfId="25964" xr:uid="{00000000-0005-0000-0000-000085650000}"/>
    <cellStyle name="Note 12 2 14 3" xfId="25965" xr:uid="{00000000-0005-0000-0000-000086650000}"/>
    <cellStyle name="Note 12 2 14 3 2" xfId="25966" xr:uid="{00000000-0005-0000-0000-000087650000}"/>
    <cellStyle name="Note 12 2 14 3 3" xfId="25967" xr:uid="{00000000-0005-0000-0000-000088650000}"/>
    <cellStyle name="Note 12 2 14 3 4" xfId="25968" xr:uid="{00000000-0005-0000-0000-000089650000}"/>
    <cellStyle name="Note 12 2 14 4" xfId="25969" xr:uid="{00000000-0005-0000-0000-00008A650000}"/>
    <cellStyle name="Note 12 2 14 4 2" xfId="25970" xr:uid="{00000000-0005-0000-0000-00008B650000}"/>
    <cellStyle name="Note 12 2 14 4 3" xfId="25971" xr:uid="{00000000-0005-0000-0000-00008C650000}"/>
    <cellStyle name="Note 12 2 14 4 4" xfId="25972" xr:uid="{00000000-0005-0000-0000-00008D650000}"/>
    <cellStyle name="Note 12 2 14 5" xfId="25973" xr:uid="{00000000-0005-0000-0000-00008E650000}"/>
    <cellStyle name="Note 12 2 14 5 2" xfId="25974" xr:uid="{00000000-0005-0000-0000-00008F650000}"/>
    <cellStyle name="Note 12 2 14 5 3" xfId="25975" xr:uid="{00000000-0005-0000-0000-000090650000}"/>
    <cellStyle name="Note 12 2 14 5 4" xfId="25976" xr:uid="{00000000-0005-0000-0000-000091650000}"/>
    <cellStyle name="Note 12 2 14 6" xfId="25977" xr:uid="{00000000-0005-0000-0000-000092650000}"/>
    <cellStyle name="Note 12 2 14 6 2" xfId="25978" xr:uid="{00000000-0005-0000-0000-000093650000}"/>
    <cellStyle name="Note 12 2 14 6 3" xfId="25979" xr:uid="{00000000-0005-0000-0000-000094650000}"/>
    <cellStyle name="Note 12 2 14 6 4" xfId="25980" xr:uid="{00000000-0005-0000-0000-000095650000}"/>
    <cellStyle name="Note 12 2 14 7" xfId="25981" xr:uid="{00000000-0005-0000-0000-000096650000}"/>
    <cellStyle name="Note 12 2 14 7 2" xfId="25982" xr:uid="{00000000-0005-0000-0000-000097650000}"/>
    <cellStyle name="Note 12 2 14 7 3" xfId="25983" xr:uid="{00000000-0005-0000-0000-000098650000}"/>
    <cellStyle name="Note 12 2 14 7 4" xfId="25984" xr:uid="{00000000-0005-0000-0000-000099650000}"/>
    <cellStyle name="Note 12 2 14 8" xfId="25985" xr:uid="{00000000-0005-0000-0000-00009A650000}"/>
    <cellStyle name="Note 12 2 14 8 2" xfId="25986" xr:uid="{00000000-0005-0000-0000-00009B650000}"/>
    <cellStyle name="Note 12 2 14 8 3" xfId="25987" xr:uid="{00000000-0005-0000-0000-00009C650000}"/>
    <cellStyle name="Note 12 2 14 8 4" xfId="25988" xr:uid="{00000000-0005-0000-0000-00009D650000}"/>
    <cellStyle name="Note 12 2 14 9" xfId="25989" xr:uid="{00000000-0005-0000-0000-00009E650000}"/>
    <cellStyle name="Note 12 2 14 9 2" xfId="25990" xr:uid="{00000000-0005-0000-0000-00009F650000}"/>
    <cellStyle name="Note 12 2 14 9 3" xfId="25991" xr:uid="{00000000-0005-0000-0000-0000A0650000}"/>
    <cellStyle name="Note 12 2 14 9 4" xfId="25992" xr:uid="{00000000-0005-0000-0000-0000A1650000}"/>
    <cellStyle name="Note 12 2 15" xfId="25993" xr:uid="{00000000-0005-0000-0000-0000A2650000}"/>
    <cellStyle name="Note 12 2 15 10" xfId="25994" xr:uid="{00000000-0005-0000-0000-0000A3650000}"/>
    <cellStyle name="Note 12 2 15 10 2" xfId="25995" xr:uid="{00000000-0005-0000-0000-0000A4650000}"/>
    <cellStyle name="Note 12 2 15 10 3" xfId="25996" xr:uid="{00000000-0005-0000-0000-0000A5650000}"/>
    <cellStyle name="Note 12 2 15 10 4" xfId="25997" xr:uid="{00000000-0005-0000-0000-0000A6650000}"/>
    <cellStyle name="Note 12 2 15 11" xfId="25998" xr:uid="{00000000-0005-0000-0000-0000A7650000}"/>
    <cellStyle name="Note 12 2 15 11 2" xfId="25999" xr:uid="{00000000-0005-0000-0000-0000A8650000}"/>
    <cellStyle name="Note 12 2 15 11 3" xfId="26000" xr:uid="{00000000-0005-0000-0000-0000A9650000}"/>
    <cellStyle name="Note 12 2 15 11 4" xfId="26001" xr:uid="{00000000-0005-0000-0000-0000AA650000}"/>
    <cellStyle name="Note 12 2 15 12" xfId="26002" xr:uid="{00000000-0005-0000-0000-0000AB650000}"/>
    <cellStyle name="Note 12 2 15 12 2" xfId="26003" xr:uid="{00000000-0005-0000-0000-0000AC650000}"/>
    <cellStyle name="Note 12 2 15 12 3" xfId="26004" xr:uid="{00000000-0005-0000-0000-0000AD650000}"/>
    <cellStyle name="Note 12 2 15 12 4" xfId="26005" xr:uid="{00000000-0005-0000-0000-0000AE650000}"/>
    <cellStyle name="Note 12 2 15 13" xfId="26006" xr:uid="{00000000-0005-0000-0000-0000AF650000}"/>
    <cellStyle name="Note 12 2 15 13 2" xfId="26007" xr:uid="{00000000-0005-0000-0000-0000B0650000}"/>
    <cellStyle name="Note 12 2 15 13 3" xfId="26008" xr:uid="{00000000-0005-0000-0000-0000B1650000}"/>
    <cellStyle name="Note 12 2 15 13 4" xfId="26009" xr:uid="{00000000-0005-0000-0000-0000B2650000}"/>
    <cellStyle name="Note 12 2 15 14" xfId="26010" xr:uid="{00000000-0005-0000-0000-0000B3650000}"/>
    <cellStyle name="Note 12 2 15 14 2" xfId="26011" xr:uid="{00000000-0005-0000-0000-0000B4650000}"/>
    <cellStyle name="Note 12 2 15 14 3" xfId="26012" xr:uid="{00000000-0005-0000-0000-0000B5650000}"/>
    <cellStyle name="Note 12 2 15 14 4" xfId="26013" xr:uid="{00000000-0005-0000-0000-0000B6650000}"/>
    <cellStyle name="Note 12 2 15 15" xfId="26014" xr:uid="{00000000-0005-0000-0000-0000B7650000}"/>
    <cellStyle name="Note 12 2 15 15 2" xfId="26015" xr:uid="{00000000-0005-0000-0000-0000B8650000}"/>
    <cellStyle name="Note 12 2 15 15 3" xfId="26016" xr:uid="{00000000-0005-0000-0000-0000B9650000}"/>
    <cellStyle name="Note 12 2 15 15 4" xfId="26017" xr:uid="{00000000-0005-0000-0000-0000BA650000}"/>
    <cellStyle name="Note 12 2 15 16" xfId="26018" xr:uid="{00000000-0005-0000-0000-0000BB650000}"/>
    <cellStyle name="Note 12 2 15 16 2" xfId="26019" xr:uid="{00000000-0005-0000-0000-0000BC650000}"/>
    <cellStyle name="Note 12 2 15 16 3" xfId="26020" xr:uid="{00000000-0005-0000-0000-0000BD650000}"/>
    <cellStyle name="Note 12 2 15 16 4" xfId="26021" xr:uid="{00000000-0005-0000-0000-0000BE650000}"/>
    <cellStyle name="Note 12 2 15 17" xfId="26022" xr:uid="{00000000-0005-0000-0000-0000BF650000}"/>
    <cellStyle name="Note 12 2 15 17 2" xfId="26023" xr:uid="{00000000-0005-0000-0000-0000C0650000}"/>
    <cellStyle name="Note 12 2 15 17 3" xfId="26024" xr:uid="{00000000-0005-0000-0000-0000C1650000}"/>
    <cellStyle name="Note 12 2 15 17 4" xfId="26025" xr:uid="{00000000-0005-0000-0000-0000C2650000}"/>
    <cellStyle name="Note 12 2 15 18" xfId="26026" xr:uid="{00000000-0005-0000-0000-0000C3650000}"/>
    <cellStyle name="Note 12 2 15 18 2" xfId="26027" xr:uid="{00000000-0005-0000-0000-0000C4650000}"/>
    <cellStyle name="Note 12 2 15 18 3" xfId="26028" xr:uid="{00000000-0005-0000-0000-0000C5650000}"/>
    <cellStyle name="Note 12 2 15 18 4" xfId="26029" xr:uid="{00000000-0005-0000-0000-0000C6650000}"/>
    <cellStyle name="Note 12 2 15 19" xfId="26030" xr:uid="{00000000-0005-0000-0000-0000C7650000}"/>
    <cellStyle name="Note 12 2 15 19 2" xfId="26031" xr:uid="{00000000-0005-0000-0000-0000C8650000}"/>
    <cellStyle name="Note 12 2 15 19 3" xfId="26032" xr:uid="{00000000-0005-0000-0000-0000C9650000}"/>
    <cellStyle name="Note 12 2 15 19 4" xfId="26033" xr:uid="{00000000-0005-0000-0000-0000CA650000}"/>
    <cellStyle name="Note 12 2 15 2" xfId="26034" xr:uid="{00000000-0005-0000-0000-0000CB650000}"/>
    <cellStyle name="Note 12 2 15 2 2" xfId="26035" xr:uid="{00000000-0005-0000-0000-0000CC650000}"/>
    <cellStyle name="Note 12 2 15 2 3" xfId="26036" xr:uid="{00000000-0005-0000-0000-0000CD650000}"/>
    <cellStyle name="Note 12 2 15 2 4" xfId="26037" xr:uid="{00000000-0005-0000-0000-0000CE650000}"/>
    <cellStyle name="Note 12 2 15 20" xfId="26038" xr:uid="{00000000-0005-0000-0000-0000CF650000}"/>
    <cellStyle name="Note 12 2 15 20 2" xfId="26039" xr:uid="{00000000-0005-0000-0000-0000D0650000}"/>
    <cellStyle name="Note 12 2 15 20 3" xfId="26040" xr:uid="{00000000-0005-0000-0000-0000D1650000}"/>
    <cellStyle name="Note 12 2 15 20 4" xfId="26041" xr:uid="{00000000-0005-0000-0000-0000D2650000}"/>
    <cellStyle name="Note 12 2 15 21" xfId="26042" xr:uid="{00000000-0005-0000-0000-0000D3650000}"/>
    <cellStyle name="Note 12 2 15 22" xfId="26043" xr:uid="{00000000-0005-0000-0000-0000D4650000}"/>
    <cellStyle name="Note 12 2 15 3" xfId="26044" xr:uid="{00000000-0005-0000-0000-0000D5650000}"/>
    <cellStyle name="Note 12 2 15 3 2" xfId="26045" xr:uid="{00000000-0005-0000-0000-0000D6650000}"/>
    <cellStyle name="Note 12 2 15 3 3" xfId="26046" xr:uid="{00000000-0005-0000-0000-0000D7650000}"/>
    <cellStyle name="Note 12 2 15 3 4" xfId="26047" xr:uid="{00000000-0005-0000-0000-0000D8650000}"/>
    <cellStyle name="Note 12 2 15 4" xfId="26048" xr:uid="{00000000-0005-0000-0000-0000D9650000}"/>
    <cellStyle name="Note 12 2 15 4 2" xfId="26049" xr:uid="{00000000-0005-0000-0000-0000DA650000}"/>
    <cellStyle name="Note 12 2 15 4 3" xfId="26050" xr:uid="{00000000-0005-0000-0000-0000DB650000}"/>
    <cellStyle name="Note 12 2 15 4 4" xfId="26051" xr:uid="{00000000-0005-0000-0000-0000DC650000}"/>
    <cellStyle name="Note 12 2 15 5" xfId="26052" xr:uid="{00000000-0005-0000-0000-0000DD650000}"/>
    <cellStyle name="Note 12 2 15 5 2" xfId="26053" xr:uid="{00000000-0005-0000-0000-0000DE650000}"/>
    <cellStyle name="Note 12 2 15 5 3" xfId="26054" xr:uid="{00000000-0005-0000-0000-0000DF650000}"/>
    <cellStyle name="Note 12 2 15 5 4" xfId="26055" xr:uid="{00000000-0005-0000-0000-0000E0650000}"/>
    <cellStyle name="Note 12 2 15 6" xfId="26056" xr:uid="{00000000-0005-0000-0000-0000E1650000}"/>
    <cellStyle name="Note 12 2 15 6 2" xfId="26057" xr:uid="{00000000-0005-0000-0000-0000E2650000}"/>
    <cellStyle name="Note 12 2 15 6 3" xfId="26058" xr:uid="{00000000-0005-0000-0000-0000E3650000}"/>
    <cellStyle name="Note 12 2 15 6 4" xfId="26059" xr:uid="{00000000-0005-0000-0000-0000E4650000}"/>
    <cellStyle name="Note 12 2 15 7" xfId="26060" xr:uid="{00000000-0005-0000-0000-0000E5650000}"/>
    <cellStyle name="Note 12 2 15 7 2" xfId="26061" xr:uid="{00000000-0005-0000-0000-0000E6650000}"/>
    <cellStyle name="Note 12 2 15 7 3" xfId="26062" xr:uid="{00000000-0005-0000-0000-0000E7650000}"/>
    <cellStyle name="Note 12 2 15 7 4" xfId="26063" xr:uid="{00000000-0005-0000-0000-0000E8650000}"/>
    <cellStyle name="Note 12 2 15 8" xfId="26064" xr:uid="{00000000-0005-0000-0000-0000E9650000}"/>
    <cellStyle name="Note 12 2 15 8 2" xfId="26065" xr:uid="{00000000-0005-0000-0000-0000EA650000}"/>
    <cellStyle name="Note 12 2 15 8 3" xfId="26066" xr:uid="{00000000-0005-0000-0000-0000EB650000}"/>
    <cellStyle name="Note 12 2 15 8 4" xfId="26067" xr:uid="{00000000-0005-0000-0000-0000EC650000}"/>
    <cellStyle name="Note 12 2 15 9" xfId="26068" xr:uid="{00000000-0005-0000-0000-0000ED650000}"/>
    <cellStyle name="Note 12 2 15 9 2" xfId="26069" xr:uid="{00000000-0005-0000-0000-0000EE650000}"/>
    <cellStyle name="Note 12 2 15 9 3" xfId="26070" xr:uid="{00000000-0005-0000-0000-0000EF650000}"/>
    <cellStyle name="Note 12 2 15 9 4" xfId="26071" xr:uid="{00000000-0005-0000-0000-0000F0650000}"/>
    <cellStyle name="Note 12 2 16" xfId="26072" xr:uid="{00000000-0005-0000-0000-0000F1650000}"/>
    <cellStyle name="Note 12 2 16 2" xfId="26073" xr:uid="{00000000-0005-0000-0000-0000F2650000}"/>
    <cellStyle name="Note 12 2 16 3" xfId="26074" xr:uid="{00000000-0005-0000-0000-0000F3650000}"/>
    <cellStyle name="Note 12 2 16 4" xfId="26075" xr:uid="{00000000-0005-0000-0000-0000F4650000}"/>
    <cellStyle name="Note 12 2 17" xfId="26076" xr:uid="{00000000-0005-0000-0000-0000F5650000}"/>
    <cellStyle name="Note 12 2 17 2" xfId="26077" xr:uid="{00000000-0005-0000-0000-0000F6650000}"/>
    <cellStyle name="Note 12 2 17 3" xfId="26078" xr:uid="{00000000-0005-0000-0000-0000F7650000}"/>
    <cellStyle name="Note 12 2 17 4" xfId="26079" xr:uid="{00000000-0005-0000-0000-0000F8650000}"/>
    <cellStyle name="Note 12 2 18" xfId="26080" xr:uid="{00000000-0005-0000-0000-0000F9650000}"/>
    <cellStyle name="Note 12 2 18 2" xfId="26081" xr:uid="{00000000-0005-0000-0000-0000FA650000}"/>
    <cellStyle name="Note 12 2 18 3" xfId="26082" xr:uid="{00000000-0005-0000-0000-0000FB650000}"/>
    <cellStyle name="Note 12 2 18 4" xfId="26083" xr:uid="{00000000-0005-0000-0000-0000FC650000}"/>
    <cellStyle name="Note 12 2 19" xfId="26084" xr:uid="{00000000-0005-0000-0000-0000FD650000}"/>
    <cellStyle name="Note 12 2 19 2" xfId="26085" xr:uid="{00000000-0005-0000-0000-0000FE650000}"/>
    <cellStyle name="Note 12 2 19 3" xfId="26086" xr:uid="{00000000-0005-0000-0000-0000FF650000}"/>
    <cellStyle name="Note 12 2 19 4" xfId="26087" xr:uid="{00000000-0005-0000-0000-000000660000}"/>
    <cellStyle name="Note 12 2 2" xfId="26088" xr:uid="{00000000-0005-0000-0000-000001660000}"/>
    <cellStyle name="Note 12 2 2 10" xfId="26089" xr:uid="{00000000-0005-0000-0000-000002660000}"/>
    <cellStyle name="Note 12 2 2 10 10" xfId="26090" xr:uid="{00000000-0005-0000-0000-000003660000}"/>
    <cellStyle name="Note 12 2 2 10 10 2" xfId="26091" xr:uid="{00000000-0005-0000-0000-000004660000}"/>
    <cellStyle name="Note 12 2 2 10 10 3" xfId="26092" xr:uid="{00000000-0005-0000-0000-000005660000}"/>
    <cellStyle name="Note 12 2 2 10 10 4" xfId="26093" xr:uid="{00000000-0005-0000-0000-000006660000}"/>
    <cellStyle name="Note 12 2 2 10 11" xfId="26094" xr:uid="{00000000-0005-0000-0000-000007660000}"/>
    <cellStyle name="Note 12 2 2 10 11 2" xfId="26095" xr:uid="{00000000-0005-0000-0000-000008660000}"/>
    <cellStyle name="Note 12 2 2 10 11 3" xfId="26096" xr:uid="{00000000-0005-0000-0000-000009660000}"/>
    <cellStyle name="Note 12 2 2 10 11 4" xfId="26097" xr:uid="{00000000-0005-0000-0000-00000A660000}"/>
    <cellStyle name="Note 12 2 2 10 12" xfId="26098" xr:uid="{00000000-0005-0000-0000-00000B660000}"/>
    <cellStyle name="Note 12 2 2 10 12 2" xfId="26099" xr:uid="{00000000-0005-0000-0000-00000C660000}"/>
    <cellStyle name="Note 12 2 2 10 12 3" xfId="26100" xr:uid="{00000000-0005-0000-0000-00000D660000}"/>
    <cellStyle name="Note 12 2 2 10 12 4" xfId="26101" xr:uid="{00000000-0005-0000-0000-00000E660000}"/>
    <cellStyle name="Note 12 2 2 10 13" xfId="26102" xr:uid="{00000000-0005-0000-0000-00000F660000}"/>
    <cellStyle name="Note 12 2 2 10 13 2" xfId="26103" xr:uid="{00000000-0005-0000-0000-000010660000}"/>
    <cellStyle name="Note 12 2 2 10 13 3" xfId="26104" xr:uid="{00000000-0005-0000-0000-000011660000}"/>
    <cellStyle name="Note 12 2 2 10 13 4" xfId="26105" xr:uid="{00000000-0005-0000-0000-000012660000}"/>
    <cellStyle name="Note 12 2 2 10 14" xfId="26106" xr:uid="{00000000-0005-0000-0000-000013660000}"/>
    <cellStyle name="Note 12 2 2 10 14 2" xfId="26107" xr:uid="{00000000-0005-0000-0000-000014660000}"/>
    <cellStyle name="Note 12 2 2 10 14 3" xfId="26108" xr:uid="{00000000-0005-0000-0000-000015660000}"/>
    <cellStyle name="Note 12 2 2 10 14 4" xfId="26109" xr:uid="{00000000-0005-0000-0000-000016660000}"/>
    <cellStyle name="Note 12 2 2 10 15" xfId="26110" xr:uid="{00000000-0005-0000-0000-000017660000}"/>
    <cellStyle name="Note 12 2 2 10 15 2" xfId="26111" xr:uid="{00000000-0005-0000-0000-000018660000}"/>
    <cellStyle name="Note 12 2 2 10 15 3" xfId="26112" xr:uid="{00000000-0005-0000-0000-000019660000}"/>
    <cellStyle name="Note 12 2 2 10 15 4" xfId="26113" xr:uid="{00000000-0005-0000-0000-00001A660000}"/>
    <cellStyle name="Note 12 2 2 10 16" xfId="26114" xr:uid="{00000000-0005-0000-0000-00001B660000}"/>
    <cellStyle name="Note 12 2 2 10 16 2" xfId="26115" xr:uid="{00000000-0005-0000-0000-00001C660000}"/>
    <cellStyle name="Note 12 2 2 10 16 3" xfId="26116" xr:uid="{00000000-0005-0000-0000-00001D660000}"/>
    <cellStyle name="Note 12 2 2 10 16 4" xfId="26117" xr:uid="{00000000-0005-0000-0000-00001E660000}"/>
    <cellStyle name="Note 12 2 2 10 17" xfId="26118" xr:uid="{00000000-0005-0000-0000-00001F660000}"/>
    <cellStyle name="Note 12 2 2 10 17 2" xfId="26119" xr:uid="{00000000-0005-0000-0000-000020660000}"/>
    <cellStyle name="Note 12 2 2 10 17 3" xfId="26120" xr:uid="{00000000-0005-0000-0000-000021660000}"/>
    <cellStyle name="Note 12 2 2 10 17 4" xfId="26121" xr:uid="{00000000-0005-0000-0000-000022660000}"/>
    <cellStyle name="Note 12 2 2 10 18" xfId="26122" xr:uid="{00000000-0005-0000-0000-000023660000}"/>
    <cellStyle name="Note 12 2 2 10 18 2" xfId="26123" xr:uid="{00000000-0005-0000-0000-000024660000}"/>
    <cellStyle name="Note 12 2 2 10 18 3" xfId="26124" xr:uid="{00000000-0005-0000-0000-000025660000}"/>
    <cellStyle name="Note 12 2 2 10 18 4" xfId="26125" xr:uid="{00000000-0005-0000-0000-000026660000}"/>
    <cellStyle name="Note 12 2 2 10 19" xfId="26126" xr:uid="{00000000-0005-0000-0000-000027660000}"/>
    <cellStyle name="Note 12 2 2 10 19 2" xfId="26127" xr:uid="{00000000-0005-0000-0000-000028660000}"/>
    <cellStyle name="Note 12 2 2 10 19 3" xfId="26128" xr:uid="{00000000-0005-0000-0000-000029660000}"/>
    <cellStyle name="Note 12 2 2 10 19 4" xfId="26129" xr:uid="{00000000-0005-0000-0000-00002A660000}"/>
    <cellStyle name="Note 12 2 2 10 2" xfId="26130" xr:uid="{00000000-0005-0000-0000-00002B660000}"/>
    <cellStyle name="Note 12 2 2 10 2 2" xfId="26131" xr:uid="{00000000-0005-0000-0000-00002C660000}"/>
    <cellStyle name="Note 12 2 2 10 2 3" xfId="26132" xr:uid="{00000000-0005-0000-0000-00002D660000}"/>
    <cellStyle name="Note 12 2 2 10 2 4" xfId="26133" xr:uid="{00000000-0005-0000-0000-00002E660000}"/>
    <cellStyle name="Note 12 2 2 10 20" xfId="26134" xr:uid="{00000000-0005-0000-0000-00002F660000}"/>
    <cellStyle name="Note 12 2 2 10 20 2" xfId="26135" xr:uid="{00000000-0005-0000-0000-000030660000}"/>
    <cellStyle name="Note 12 2 2 10 20 3" xfId="26136" xr:uid="{00000000-0005-0000-0000-000031660000}"/>
    <cellStyle name="Note 12 2 2 10 20 4" xfId="26137" xr:uid="{00000000-0005-0000-0000-000032660000}"/>
    <cellStyle name="Note 12 2 2 10 21" xfId="26138" xr:uid="{00000000-0005-0000-0000-000033660000}"/>
    <cellStyle name="Note 12 2 2 10 22" xfId="26139" xr:uid="{00000000-0005-0000-0000-000034660000}"/>
    <cellStyle name="Note 12 2 2 10 3" xfId="26140" xr:uid="{00000000-0005-0000-0000-000035660000}"/>
    <cellStyle name="Note 12 2 2 10 3 2" xfId="26141" xr:uid="{00000000-0005-0000-0000-000036660000}"/>
    <cellStyle name="Note 12 2 2 10 3 3" xfId="26142" xr:uid="{00000000-0005-0000-0000-000037660000}"/>
    <cellStyle name="Note 12 2 2 10 3 4" xfId="26143" xr:uid="{00000000-0005-0000-0000-000038660000}"/>
    <cellStyle name="Note 12 2 2 10 4" xfId="26144" xr:uid="{00000000-0005-0000-0000-000039660000}"/>
    <cellStyle name="Note 12 2 2 10 4 2" xfId="26145" xr:uid="{00000000-0005-0000-0000-00003A660000}"/>
    <cellStyle name="Note 12 2 2 10 4 3" xfId="26146" xr:uid="{00000000-0005-0000-0000-00003B660000}"/>
    <cellStyle name="Note 12 2 2 10 4 4" xfId="26147" xr:uid="{00000000-0005-0000-0000-00003C660000}"/>
    <cellStyle name="Note 12 2 2 10 5" xfId="26148" xr:uid="{00000000-0005-0000-0000-00003D660000}"/>
    <cellStyle name="Note 12 2 2 10 5 2" xfId="26149" xr:uid="{00000000-0005-0000-0000-00003E660000}"/>
    <cellStyle name="Note 12 2 2 10 5 3" xfId="26150" xr:uid="{00000000-0005-0000-0000-00003F660000}"/>
    <cellStyle name="Note 12 2 2 10 5 4" xfId="26151" xr:uid="{00000000-0005-0000-0000-000040660000}"/>
    <cellStyle name="Note 12 2 2 10 6" xfId="26152" xr:uid="{00000000-0005-0000-0000-000041660000}"/>
    <cellStyle name="Note 12 2 2 10 6 2" xfId="26153" xr:uid="{00000000-0005-0000-0000-000042660000}"/>
    <cellStyle name="Note 12 2 2 10 6 3" xfId="26154" xr:uid="{00000000-0005-0000-0000-000043660000}"/>
    <cellStyle name="Note 12 2 2 10 6 4" xfId="26155" xr:uid="{00000000-0005-0000-0000-000044660000}"/>
    <cellStyle name="Note 12 2 2 10 7" xfId="26156" xr:uid="{00000000-0005-0000-0000-000045660000}"/>
    <cellStyle name="Note 12 2 2 10 7 2" xfId="26157" xr:uid="{00000000-0005-0000-0000-000046660000}"/>
    <cellStyle name="Note 12 2 2 10 7 3" xfId="26158" xr:uid="{00000000-0005-0000-0000-000047660000}"/>
    <cellStyle name="Note 12 2 2 10 7 4" xfId="26159" xr:uid="{00000000-0005-0000-0000-000048660000}"/>
    <cellStyle name="Note 12 2 2 10 8" xfId="26160" xr:uid="{00000000-0005-0000-0000-000049660000}"/>
    <cellStyle name="Note 12 2 2 10 8 2" xfId="26161" xr:uid="{00000000-0005-0000-0000-00004A660000}"/>
    <cellStyle name="Note 12 2 2 10 8 3" xfId="26162" xr:uid="{00000000-0005-0000-0000-00004B660000}"/>
    <cellStyle name="Note 12 2 2 10 8 4" xfId="26163" xr:uid="{00000000-0005-0000-0000-00004C660000}"/>
    <cellStyle name="Note 12 2 2 10 9" xfId="26164" xr:uid="{00000000-0005-0000-0000-00004D660000}"/>
    <cellStyle name="Note 12 2 2 10 9 2" xfId="26165" xr:uid="{00000000-0005-0000-0000-00004E660000}"/>
    <cellStyle name="Note 12 2 2 10 9 3" xfId="26166" xr:uid="{00000000-0005-0000-0000-00004F660000}"/>
    <cellStyle name="Note 12 2 2 10 9 4" xfId="26167" xr:uid="{00000000-0005-0000-0000-000050660000}"/>
    <cellStyle name="Note 12 2 2 11" xfId="26168" xr:uid="{00000000-0005-0000-0000-000051660000}"/>
    <cellStyle name="Note 12 2 2 11 10" xfId="26169" xr:uid="{00000000-0005-0000-0000-000052660000}"/>
    <cellStyle name="Note 12 2 2 11 10 2" xfId="26170" xr:uid="{00000000-0005-0000-0000-000053660000}"/>
    <cellStyle name="Note 12 2 2 11 10 3" xfId="26171" xr:uid="{00000000-0005-0000-0000-000054660000}"/>
    <cellStyle name="Note 12 2 2 11 10 4" xfId="26172" xr:uid="{00000000-0005-0000-0000-000055660000}"/>
    <cellStyle name="Note 12 2 2 11 11" xfId="26173" xr:uid="{00000000-0005-0000-0000-000056660000}"/>
    <cellStyle name="Note 12 2 2 11 11 2" xfId="26174" xr:uid="{00000000-0005-0000-0000-000057660000}"/>
    <cellStyle name="Note 12 2 2 11 11 3" xfId="26175" xr:uid="{00000000-0005-0000-0000-000058660000}"/>
    <cellStyle name="Note 12 2 2 11 11 4" xfId="26176" xr:uid="{00000000-0005-0000-0000-000059660000}"/>
    <cellStyle name="Note 12 2 2 11 12" xfId="26177" xr:uid="{00000000-0005-0000-0000-00005A660000}"/>
    <cellStyle name="Note 12 2 2 11 12 2" xfId="26178" xr:uid="{00000000-0005-0000-0000-00005B660000}"/>
    <cellStyle name="Note 12 2 2 11 12 3" xfId="26179" xr:uid="{00000000-0005-0000-0000-00005C660000}"/>
    <cellStyle name="Note 12 2 2 11 12 4" xfId="26180" xr:uid="{00000000-0005-0000-0000-00005D660000}"/>
    <cellStyle name="Note 12 2 2 11 13" xfId="26181" xr:uid="{00000000-0005-0000-0000-00005E660000}"/>
    <cellStyle name="Note 12 2 2 11 13 2" xfId="26182" xr:uid="{00000000-0005-0000-0000-00005F660000}"/>
    <cellStyle name="Note 12 2 2 11 13 3" xfId="26183" xr:uid="{00000000-0005-0000-0000-000060660000}"/>
    <cellStyle name="Note 12 2 2 11 13 4" xfId="26184" xr:uid="{00000000-0005-0000-0000-000061660000}"/>
    <cellStyle name="Note 12 2 2 11 14" xfId="26185" xr:uid="{00000000-0005-0000-0000-000062660000}"/>
    <cellStyle name="Note 12 2 2 11 14 2" xfId="26186" xr:uid="{00000000-0005-0000-0000-000063660000}"/>
    <cellStyle name="Note 12 2 2 11 14 3" xfId="26187" xr:uid="{00000000-0005-0000-0000-000064660000}"/>
    <cellStyle name="Note 12 2 2 11 14 4" xfId="26188" xr:uid="{00000000-0005-0000-0000-000065660000}"/>
    <cellStyle name="Note 12 2 2 11 15" xfId="26189" xr:uid="{00000000-0005-0000-0000-000066660000}"/>
    <cellStyle name="Note 12 2 2 11 15 2" xfId="26190" xr:uid="{00000000-0005-0000-0000-000067660000}"/>
    <cellStyle name="Note 12 2 2 11 15 3" xfId="26191" xr:uid="{00000000-0005-0000-0000-000068660000}"/>
    <cellStyle name="Note 12 2 2 11 15 4" xfId="26192" xr:uid="{00000000-0005-0000-0000-000069660000}"/>
    <cellStyle name="Note 12 2 2 11 16" xfId="26193" xr:uid="{00000000-0005-0000-0000-00006A660000}"/>
    <cellStyle name="Note 12 2 2 11 16 2" xfId="26194" xr:uid="{00000000-0005-0000-0000-00006B660000}"/>
    <cellStyle name="Note 12 2 2 11 16 3" xfId="26195" xr:uid="{00000000-0005-0000-0000-00006C660000}"/>
    <cellStyle name="Note 12 2 2 11 16 4" xfId="26196" xr:uid="{00000000-0005-0000-0000-00006D660000}"/>
    <cellStyle name="Note 12 2 2 11 17" xfId="26197" xr:uid="{00000000-0005-0000-0000-00006E660000}"/>
    <cellStyle name="Note 12 2 2 11 17 2" xfId="26198" xr:uid="{00000000-0005-0000-0000-00006F660000}"/>
    <cellStyle name="Note 12 2 2 11 17 3" xfId="26199" xr:uid="{00000000-0005-0000-0000-000070660000}"/>
    <cellStyle name="Note 12 2 2 11 17 4" xfId="26200" xr:uid="{00000000-0005-0000-0000-000071660000}"/>
    <cellStyle name="Note 12 2 2 11 18" xfId="26201" xr:uid="{00000000-0005-0000-0000-000072660000}"/>
    <cellStyle name="Note 12 2 2 11 18 2" xfId="26202" xr:uid="{00000000-0005-0000-0000-000073660000}"/>
    <cellStyle name="Note 12 2 2 11 18 3" xfId="26203" xr:uid="{00000000-0005-0000-0000-000074660000}"/>
    <cellStyle name="Note 12 2 2 11 18 4" xfId="26204" xr:uid="{00000000-0005-0000-0000-000075660000}"/>
    <cellStyle name="Note 12 2 2 11 19" xfId="26205" xr:uid="{00000000-0005-0000-0000-000076660000}"/>
    <cellStyle name="Note 12 2 2 11 19 2" xfId="26206" xr:uid="{00000000-0005-0000-0000-000077660000}"/>
    <cellStyle name="Note 12 2 2 11 19 3" xfId="26207" xr:uid="{00000000-0005-0000-0000-000078660000}"/>
    <cellStyle name="Note 12 2 2 11 19 4" xfId="26208" xr:uid="{00000000-0005-0000-0000-000079660000}"/>
    <cellStyle name="Note 12 2 2 11 2" xfId="26209" xr:uid="{00000000-0005-0000-0000-00007A660000}"/>
    <cellStyle name="Note 12 2 2 11 2 2" xfId="26210" xr:uid="{00000000-0005-0000-0000-00007B660000}"/>
    <cellStyle name="Note 12 2 2 11 2 3" xfId="26211" xr:uid="{00000000-0005-0000-0000-00007C660000}"/>
    <cellStyle name="Note 12 2 2 11 2 4" xfId="26212" xr:uid="{00000000-0005-0000-0000-00007D660000}"/>
    <cellStyle name="Note 12 2 2 11 20" xfId="26213" xr:uid="{00000000-0005-0000-0000-00007E660000}"/>
    <cellStyle name="Note 12 2 2 11 20 2" xfId="26214" xr:uid="{00000000-0005-0000-0000-00007F660000}"/>
    <cellStyle name="Note 12 2 2 11 20 3" xfId="26215" xr:uid="{00000000-0005-0000-0000-000080660000}"/>
    <cellStyle name="Note 12 2 2 11 20 4" xfId="26216" xr:uid="{00000000-0005-0000-0000-000081660000}"/>
    <cellStyle name="Note 12 2 2 11 21" xfId="26217" xr:uid="{00000000-0005-0000-0000-000082660000}"/>
    <cellStyle name="Note 12 2 2 11 22" xfId="26218" xr:uid="{00000000-0005-0000-0000-000083660000}"/>
    <cellStyle name="Note 12 2 2 11 3" xfId="26219" xr:uid="{00000000-0005-0000-0000-000084660000}"/>
    <cellStyle name="Note 12 2 2 11 3 2" xfId="26220" xr:uid="{00000000-0005-0000-0000-000085660000}"/>
    <cellStyle name="Note 12 2 2 11 3 3" xfId="26221" xr:uid="{00000000-0005-0000-0000-000086660000}"/>
    <cellStyle name="Note 12 2 2 11 3 4" xfId="26222" xr:uid="{00000000-0005-0000-0000-000087660000}"/>
    <cellStyle name="Note 12 2 2 11 4" xfId="26223" xr:uid="{00000000-0005-0000-0000-000088660000}"/>
    <cellStyle name="Note 12 2 2 11 4 2" xfId="26224" xr:uid="{00000000-0005-0000-0000-000089660000}"/>
    <cellStyle name="Note 12 2 2 11 4 3" xfId="26225" xr:uid="{00000000-0005-0000-0000-00008A660000}"/>
    <cellStyle name="Note 12 2 2 11 4 4" xfId="26226" xr:uid="{00000000-0005-0000-0000-00008B660000}"/>
    <cellStyle name="Note 12 2 2 11 5" xfId="26227" xr:uid="{00000000-0005-0000-0000-00008C660000}"/>
    <cellStyle name="Note 12 2 2 11 5 2" xfId="26228" xr:uid="{00000000-0005-0000-0000-00008D660000}"/>
    <cellStyle name="Note 12 2 2 11 5 3" xfId="26229" xr:uid="{00000000-0005-0000-0000-00008E660000}"/>
    <cellStyle name="Note 12 2 2 11 5 4" xfId="26230" xr:uid="{00000000-0005-0000-0000-00008F660000}"/>
    <cellStyle name="Note 12 2 2 11 6" xfId="26231" xr:uid="{00000000-0005-0000-0000-000090660000}"/>
    <cellStyle name="Note 12 2 2 11 6 2" xfId="26232" xr:uid="{00000000-0005-0000-0000-000091660000}"/>
    <cellStyle name="Note 12 2 2 11 6 3" xfId="26233" xr:uid="{00000000-0005-0000-0000-000092660000}"/>
    <cellStyle name="Note 12 2 2 11 6 4" xfId="26234" xr:uid="{00000000-0005-0000-0000-000093660000}"/>
    <cellStyle name="Note 12 2 2 11 7" xfId="26235" xr:uid="{00000000-0005-0000-0000-000094660000}"/>
    <cellStyle name="Note 12 2 2 11 7 2" xfId="26236" xr:uid="{00000000-0005-0000-0000-000095660000}"/>
    <cellStyle name="Note 12 2 2 11 7 3" xfId="26237" xr:uid="{00000000-0005-0000-0000-000096660000}"/>
    <cellStyle name="Note 12 2 2 11 7 4" xfId="26238" xr:uid="{00000000-0005-0000-0000-000097660000}"/>
    <cellStyle name="Note 12 2 2 11 8" xfId="26239" xr:uid="{00000000-0005-0000-0000-000098660000}"/>
    <cellStyle name="Note 12 2 2 11 8 2" xfId="26240" xr:uid="{00000000-0005-0000-0000-000099660000}"/>
    <cellStyle name="Note 12 2 2 11 8 3" xfId="26241" xr:uid="{00000000-0005-0000-0000-00009A660000}"/>
    <cellStyle name="Note 12 2 2 11 8 4" xfId="26242" xr:uid="{00000000-0005-0000-0000-00009B660000}"/>
    <cellStyle name="Note 12 2 2 11 9" xfId="26243" xr:uid="{00000000-0005-0000-0000-00009C660000}"/>
    <cellStyle name="Note 12 2 2 11 9 2" xfId="26244" xr:uid="{00000000-0005-0000-0000-00009D660000}"/>
    <cellStyle name="Note 12 2 2 11 9 3" xfId="26245" xr:uid="{00000000-0005-0000-0000-00009E660000}"/>
    <cellStyle name="Note 12 2 2 11 9 4" xfId="26246" xr:uid="{00000000-0005-0000-0000-00009F660000}"/>
    <cellStyle name="Note 12 2 2 12" xfId="26247" xr:uid="{00000000-0005-0000-0000-0000A0660000}"/>
    <cellStyle name="Note 12 2 2 12 10" xfId="26248" xr:uid="{00000000-0005-0000-0000-0000A1660000}"/>
    <cellStyle name="Note 12 2 2 12 10 2" xfId="26249" xr:uid="{00000000-0005-0000-0000-0000A2660000}"/>
    <cellStyle name="Note 12 2 2 12 10 3" xfId="26250" xr:uid="{00000000-0005-0000-0000-0000A3660000}"/>
    <cellStyle name="Note 12 2 2 12 10 4" xfId="26251" xr:uid="{00000000-0005-0000-0000-0000A4660000}"/>
    <cellStyle name="Note 12 2 2 12 11" xfId="26252" xr:uid="{00000000-0005-0000-0000-0000A5660000}"/>
    <cellStyle name="Note 12 2 2 12 11 2" xfId="26253" xr:uid="{00000000-0005-0000-0000-0000A6660000}"/>
    <cellStyle name="Note 12 2 2 12 11 3" xfId="26254" xr:uid="{00000000-0005-0000-0000-0000A7660000}"/>
    <cellStyle name="Note 12 2 2 12 11 4" xfId="26255" xr:uid="{00000000-0005-0000-0000-0000A8660000}"/>
    <cellStyle name="Note 12 2 2 12 12" xfId="26256" xr:uid="{00000000-0005-0000-0000-0000A9660000}"/>
    <cellStyle name="Note 12 2 2 12 12 2" xfId="26257" xr:uid="{00000000-0005-0000-0000-0000AA660000}"/>
    <cellStyle name="Note 12 2 2 12 12 3" xfId="26258" xr:uid="{00000000-0005-0000-0000-0000AB660000}"/>
    <cellStyle name="Note 12 2 2 12 12 4" xfId="26259" xr:uid="{00000000-0005-0000-0000-0000AC660000}"/>
    <cellStyle name="Note 12 2 2 12 13" xfId="26260" xr:uid="{00000000-0005-0000-0000-0000AD660000}"/>
    <cellStyle name="Note 12 2 2 12 13 2" xfId="26261" xr:uid="{00000000-0005-0000-0000-0000AE660000}"/>
    <cellStyle name="Note 12 2 2 12 13 3" xfId="26262" xr:uid="{00000000-0005-0000-0000-0000AF660000}"/>
    <cellStyle name="Note 12 2 2 12 13 4" xfId="26263" xr:uid="{00000000-0005-0000-0000-0000B0660000}"/>
    <cellStyle name="Note 12 2 2 12 14" xfId="26264" xr:uid="{00000000-0005-0000-0000-0000B1660000}"/>
    <cellStyle name="Note 12 2 2 12 14 2" xfId="26265" xr:uid="{00000000-0005-0000-0000-0000B2660000}"/>
    <cellStyle name="Note 12 2 2 12 14 3" xfId="26266" xr:uid="{00000000-0005-0000-0000-0000B3660000}"/>
    <cellStyle name="Note 12 2 2 12 14 4" xfId="26267" xr:uid="{00000000-0005-0000-0000-0000B4660000}"/>
    <cellStyle name="Note 12 2 2 12 15" xfId="26268" xr:uid="{00000000-0005-0000-0000-0000B5660000}"/>
    <cellStyle name="Note 12 2 2 12 15 2" xfId="26269" xr:uid="{00000000-0005-0000-0000-0000B6660000}"/>
    <cellStyle name="Note 12 2 2 12 15 3" xfId="26270" xr:uid="{00000000-0005-0000-0000-0000B7660000}"/>
    <cellStyle name="Note 12 2 2 12 15 4" xfId="26271" xr:uid="{00000000-0005-0000-0000-0000B8660000}"/>
    <cellStyle name="Note 12 2 2 12 16" xfId="26272" xr:uid="{00000000-0005-0000-0000-0000B9660000}"/>
    <cellStyle name="Note 12 2 2 12 16 2" xfId="26273" xr:uid="{00000000-0005-0000-0000-0000BA660000}"/>
    <cellStyle name="Note 12 2 2 12 16 3" xfId="26274" xr:uid="{00000000-0005-0000-0000-0000BB660000}"/>
    <cellStyle name="Note 12 2 2 12 16 4" xfId="26275" xr:uid="{00000000-0005-0000-0000-0000BC660000}"/>
    <cellStyle name="Note 12 2 2 12 17" xfId="26276" xr:uid="{00000000-0005-0000-0000-0000BD660000}"/>
    <cellStyle name="Note 12 2 2 12 17 2" xfId="26277" xr:uid="{00000000-0005-0000-0000-0000BE660000}"/>
    <cellStyle name="Note 12 2 2 12 17 3" xfId="26278" xr:uid="{00000000-0005-0000-0000-0000BF660000}"/>
    <cellStyle name="Note 12 2 2 12 17 4" xfId="26279" xr:uid="{00000000-0005-0000-0000-0000C0660000}"/>
    <cellStyle name="Note 12 2 2 12 18" xfId="26280" xr:uid="{00000000-0005-0000-0000-0000C1660000}"/>
    <cellStyle name="Note 12 2 2 12 18 2" xfId="26281" xr:uid="{00000000-0005-0000-0000-0000C2660000}"/>
    <cellStyle name="Note 12 2 2 12 18 3" xfId="26282" xr:uid="{00000000-0005-0000-0000-0000C3660000}"/>
    <cellStyle name="Note 12 2 2 12 18 4" xfId="26283" xr:uid="{00000000-0005-0000-0000-0000C4660000}"/>
    <cellStyle name="Note 12 2 2 12 19" xfId="26284" xr:uid="{00000000-0005-0000-0000-0000C5660000}"/>
    <cellStyle name="Note 12 2 2 12 19 2" xfId="26285" xr:uid="{00000000-0005-0000-0000-0000C6660000}"/>
    <cellStyle name="Note 12 2 2 12 19 3" xfId="26286" xr:uid="{00000000-0005-0000-0000-0000C7660000}"/>
    <cellStyle name="Note 12 2 2 12 19 4" xfId="26287" xr:uid="{00000000-0005-0000-0000-0000C8660000}"/>
    <cellStyle name="Note 12 2 2 12 2" xfId="26288" xr:uid="{00000000-0005-0000-0000-0000C9660000}"/>
    <cellStyle name="Note 12 2 2 12 2 2" xfId="26289" xr:uid="{00000000-0005-0000-0000-0000CA660000}"/>
    <cellStyle name="Note 12 2 2 12 2 3" xfId="26290" xr:uid="{00000000-0005-0000-0000-0000CB660000}"/>
    <cellStyle name="Note 12 2 2 12 2 4" xfId="26291" xr:uid="{00000000-0005-0000-0000-0000CC660000}"/>
    <cellStyle name="Note 12 2 2 12 20" xfId="26292" xr:uid="{00000000-0005-0000-0000-0000CD660000}"/>
    <cellStyle name="Note 12 2 2 12 20 2" xfId="26293" xr:uid="{00000000-0005-0000-0000-0000CE660000}"/>
    <cellStyle name="Note 12 2 2 12 20 3" xfId="26294" xr:uid="{00000000-0005-0000-0000-0000CF660000}"/>
    <cellStyle name="Note 12 2 2 12 20 4" xfId="26295" xr:uid="{00000000-0005-0000-0000-0000D0660000}"/>
    <cellStyle name="Note 12 2 2 12 21" xfId="26296" xr:uid="{00000000-0005-0000-0000-0000D1660000}"/>
    <cellStyle name="Note 12 2 2 12 22" xfId="26297" xr:uid="{00000000-0005-0000-0000-0000D2660000}"/>
    <cellStyle name="Note 12 2 2 12 3" xfId="26298" xr:uid="{00000000-0005-0000-0000-0000D3660000}"/>
    <cellStyle name="Note 12 2 2 12 3 2" xfId="26299" xr:uid="{00000000-0005-0000-0000-0000D4660000}"/>
    <cellStyle name="Note 12 2 2 12 3 3" xfId="26300" xr:uid="{00000000-0005-0000-0000-0000D5660000}"/>
    <cellStyle name="Note 12 2 2 12 3 4" xfId="26301" xr:uid="{00000000-0005-0000-0000-0000D6660000}"/>
    <cellStyle name="Note 12 2 2 12 4" xfId="26302" xr:uid="{00000000-0005-0000-0000-0000D7660000}"/>
    <cellStyle name="Note 12 2 2 12 4 2" xfId="26303" xr:uid="{00000000-0005-0000-0000-0000D8660000}"/>
    <cellStyle name="Note 12 2 2 12 4 3" xfId="26304" xr:uid="{00000000-0005-0000-0000-0000D9660000}"/>
    <cellStyle name="Note 12 2 2 12 4 4" xfId="26305" xr:uid="{00000000-0005-0000-0000-0000DA660000}"/>
    <cellStyle name="Note 12 2 2 12 5" xfId="26306" xr:uid="{00000000-0005-0000-0000-0000DB660000}"/>
    <cellStyle name="Note 12 2 2 12 5 2" xfId="26307" xr:uid="{00000000-0005-0000-0000-0000DC660000}"/>
    <cellStyle name="Note 12 2 2 12 5 3" xfId="26308" xr:uid="{00000000-0005-0000-0000-0000DD660000}"/>
    <cellStyle name="Note 12 2 2 12 5 4" xfId="26309" xr:uid="{00000000-0005-0000-0000-0000DE660000}"/>
    <cellStyle name="Note 12 2 2 12 6" xfId="26310" xr:uid="{00000000-0005-0000-0000-0000DF660000}"/>
    <cellStyle name="Note 12 2 2 12 6 2" xfId="26311" xr:uid="{00000000-0005-0000-0000-0000E0660000}"/>
    <cellStyle name="Note 12 2 2 12 6 3" xfId="26312" xr:uid="{00000000-0005-0000-0000-0000E1660000}"/>
    <cellStyle name="Note 12 2 2 12 6 4" xfId="26313" xr:uid="{00000000-0005-0000-0000-0000E2660000}"/>
    <cellStyle name="Note 12 2 2 12 7" xfId="26314" xr:uid="{00000000-0005-0000-0000-0000E3660000}"/>
    <cellStyle name="Note 12 2 2 12 7 2" xfId="26315" xr:uid="{00000000-0005-0000-0000-0000E4660000}"/>
    <cellStyle name="Note 12 2 2 12 7 3" xfId="26316" xr:uid="{00000000-0005-0000-0000-0000E5660000}"/>
    <cellStyle name="Note 12 2 2 12 7 4" xfId="26317" xr:uid="{00000000-0005-0000-0000-0000E6660000}"/>
    <cellStyle name="Note 12 2 2 12 8" xfId="26318" xr:uid="{00000000-0005-0000-0000-0000E7660000}"/>
    <cellStyle name="Note 12 2 2 12 8 2" xfId="26319" xr:uid="{00000000-0005-0000-0000-0000E8660000}"/>
    <cellStyle name="Note 12 2 2 12 8 3" xfId="26320" xr:uid="{00000000-0005-0000-0000-0000E9660000}"/>
    <cellStyle name="Note 12 2 2 12 8 4" xfId="26321" xr:uid="{00000000-0005-0000-0000-0000EA660000}"/>
    <cellStyle name="Note 12 2 2 12 9" xfId="26322" xr:uid="{00000000-0005-0000-0000-0000EB660000}"/>
    <cellStyle name="Note 12 2 2 12 9 2" xfId="26323" xr:uid="{00000000-0005-0000-0000-0000EC660000}"/>
    <cellStyle name="Note 12 2 2 12 9 3" xfId="26324" xr:uid="{00000000-0005-0000-0000-0000ED660000}"/>
    <cellStyle name="Note 12 2 2 12 9 4" xfId="26325" xr:uid="{00000000-0005-0000-0000-0000EE660000}"/>
    <cellStyle name="Note 12 2 2 13" xfId="26326" xr:uid="{00000000-0005-0000-0000-0000EF660000}"/>
    <cellStyle name="Note 12 2 2 13 10" xfId="26327" xr:uid="{00000000-0005-0000-0000-0000F0660000}"/>
    <cellStyle name="Note 12 2 2 13 10 2" xfId="26328" xr:uid="{00000000-0005-0000-0000-0000F1660000}"/>
    <cellStyle name="Note 12 2 2 13 10 3" xfId="26329" xr:uid="{00000000-0005-0000-0000-0000F2660000}"/>
    <cellStyle name="Note 12 2 2 13 10 4" xfId="26330" xr:uid="{00000000-0005-0000-0000-0000F3660000}"/>
    <cellStyle name="Note 12 2 2 13 11" xfId="26331" xr:uid="{00000000-0005-0000-0000-0000F4660000}"/>
    <cellStyle name="Note 12 2 2 13 11 2" xfId="26332" xr:uid="{00000000-0005-0000-0000-0000F5660000}"/>
    <cellStyle name="Note 12 2 2 13 11 3" xfId="26333" xr:uid="{00000000-0005-0000-0000-0000F6660000}"/>
    <cellStyle name="Note 12 2 2 13 11 4" xfId="26334" xr:uid="{00000000-0005-0000-0000-0000F7660000}"/>
    <cellStyle name="Note 12 2 2 13 12" xfId="26335" xr:uid="{00000000-0005-0000-0000-0000F8660000}"/>
    <cellStyle name="Note 12 2 2 13 12 2" xfId="26336" xr:uid="{00000000-0005-0000-0000-0000F9660000}"/>
    <cellStyle name="Note 12 2 2 13 12 3" xfId="26337" xr:uid="{00000000-0005-0000-0000-0000FA660000}"/>
    <cellStyle name="Note 12 2 2 13 12 4" xfId="26338" xr:uid="{00000000-0005-0000-0000-0000FB660000}"/>
    <cellStyle name="Note 12 2 2 13 13" xfId="26339" xr:uid="{00000000-0005-0000-0000-0000FC660000}"/>
    <cellStyle name="Note 12 2 2 13 13 2" xfId="26340" xr:uid="{00000000-0005-0000-0000-0000FD660000}"/>
    <cellStyle name="Note 12 2 2 13 13 3" xfId="26341" xr:uid="{00000000-0005-0000-0000-0000FE660000}"/>
    <cellStyle name="Note 12 2 2 13 13 4" xfId="26342" xr:uid="{00000000-0005-0000-0000-0000FF660000}"/>
    <cellStyle name="Note 12 2 2 13 14" xfId="26343" xr:uid="{00000000-0005-0000-0000-000000670000}"/>
    <cellStyle name="Note 12 2 2 13 14 2" xfId="26344" xr:uid="{00000000-0005-0000-0000-000001670000}"/>
    <cellStyle name="Note 12 2 2 13 14 3" xfId="26345" xr:uid="{00000000-0005-0000-0000-000002670000}"/>
    <cellStyle name="Note 12 2 2 13 14 4" xfId="26346" xr:uid="{00000000-0005-0000-0000-000003670000}"/>
    <cellStyle name="Note 12 2 2 13 15" xfId="26347" xr:uid="{00000000-0005-0000-0000-000004670000}"/>
    <cellStyle name="Note 12 2 2 13 15 2" xfId="26348" xr:uid="{00000000-0005-0000-0000-000005670000}"/>
    <cellStyle name="Note 12 2 2 13 15 3" xfId="26349" xr:uid="{00000000-0005-0000-0000-000006670000}"/>
    <cellStyle name="Note 12 2 2 13 15 4" xfId="26350" xr:uid="{00000000-0005-0000-0000-000007670000}"/>
    <cellStyle name="Note 12 2 2 13 16" xfId="26351" xr:uid="{00000000-0005-0000-0000-000008670000}"/>
    <cellStyle name="Note 12 2 2 13 16 2" xfId="26352" xr:uid="{00000000-0005-0000-0000-000009670000}"/>
    <cellStyle name="Note 12 2 2 13 16 3" xfId="26353" xr:uid="{00000000-0005-0000-0000-00000A670000}"/>
    <cellStyle name="Note 12 2 2 13 16 4" xfId="26354" xr:uid="{00000000-0005-0000-0000-00000B670000}"/>
    <cellStyle name="Note 12 2 2 13 17" xfId="26355" xr:uid="{00000000-0005-0000-0000-00000C670000}"/>
    <cellStyle name="Note 12 2 2 13 17 2" xfId="26356" xr:uid="{00000000-0005-0000-0000-00000D670000}"/>
    <cellStyle name="Note 12 2 2 13 17 3" xfId="26357" xr:uid="{00000000-0005-0000-0000-00000E670000}"/>
    <cellStyle name="Note 12 2 2 13 17 4" xfId="26358" xr:uid="{00000000-0005-0000-0000-00000F670000}"/>
    <cellStyle name="Note 12 2 2 13 18" xfId="26359" xr:uid="{00000000-0005-0000-0000-000010670000}"/>
    <cellStyle name="Note 12 2 2 13 18 2" xfId="26360" xr:uid="{00000000-0005-0000-0000-000011670000}"/>
    <cellStyle name="Note 12 2 2 13 18 3" xfId="26361" xr:uid="{00000000-0005-0000-0000-000012670000}"/>
    <cellStyle name="Note 12 2 2 13 18 4" xfId="26362" xr:uid="{00000000-0005-0000-0000-000013670000}"/>
    <cellStyle name="Note 12 2 2 13 19" xfId="26363" xr:uid="{00000000-0005-0000-0000-000014670000}"/>
    <cellStyle name="Note 12 2 2 13 19 2" xfId="26364" xr:uid="{00000000-0005-0000-0000-000015670000}"/>
    <cellStyle name="Note 12 2 2 13 19 3" xfId="26365" xr:uid="{00000000-0005-0000-0000-000016670000}"/>
    <cellStyle name="Note 12 2 2 13 19 4" xfId="26366" xr:uid="{00000000-0005-0000-0000-000017670000}"/>
    <cellStyle name="Note 12 2 2 13 2" xfId="26367" xr:uid="{00000000-0005-0000-0000-000018670000}"/>
    <cellStyle name="Note 12 2 2 13 2 2" xfId="26368" xr:uid="{00000000-0005-0000-0000-000019670000}"/>
    <cellStyle name="Note 12 2 2 13 2 3" xfId="26369" xr:uid="{00000000-0005-0000-0000-00001A670000}"/>
    <cellStyle name="Note 12 2 2 13 2 4" xfId="26370" xr:uid="{00000000-0005-0000-0000-00001B670000}"/>
    <cellStyle name="Note 12 2 2 13 20" xfId="26371" xr:uid="{00000000-0005-0000-0000-00001C670000}"/>
    <cellStyle name="Note 12 2 2 13 20 2" xfId="26372" xr:uid="{00000000-0005-0000-0000-00001D670000}"/>
    <cellStyle name="Note 12 2 2 13 20 3" xfId="26373" xr:uid="{00000000-0005-0000-0000-00001E670000}"/>
    <cellStyle name="Note 12 2 2 13 20 4" xfId="26374" xr:uid="{00000000-0005-0000-0000-00001F670000}"/>
    <cellStyle name="Note 12 2 2 13 21" xfId="26375" xr:uid="{00000000-0005-0000-0000-000020670000}"/>
    <cellStyle name="Note 12 2 2 13 22" xfId="26376" xr:uid="{00000000-0005-0000-0000-000021670000}"/>
    <cellStyle name="Note 12 2 2 13 3" xfId="26377" xr:uid="{00000000-0005-0000-0000-000022670000}"/>
    <cellStyle name="Note 12 2 2 13 3 2" xfId="26378" xr:uid="{00000000-0005-0000-0000-000023670000}"/>
    <cellStyle name="Note 12 2 2 13 3 3" xfId="26379" xr:uid="{00000000-0005-0000-0000-000024670000}"/>
    <cellStyle name="Note 12 2 2 13 3 4" xfId="26380" xr:uid="{00000000-0005-0000-0000-000025670000}"/>
    <cellStyle name="Note 12 2 2 13 4" xfId="26381" xr:uid="{00000000-0005-0000-0000-000026670000}"/>
    <cellStyle name="Note 12 2 2 13 4 2" xfId="26382" xr:uid="{00000000-0005-0000-0000-000027670000}"/>
    <cellStyle name="Note 12 2 2 13 4 3" xfId="26383" xr:uid="{00000000-0005-0000-0000-000028670000}"/>
    <cellStyle name="Note 12 2 2 13 4 4" xfId="26384" xr:uid="{00000000-0005-0000-0000-000029670000}"/>
    <cellStyle name="Note 12 2 2 13 5" xfId="26385" xr:uid="{00000000-0005-0000-0000-00002A670000}"/>
    <cellStyle name="Note 12 2 2 13 5 2" xfId="26386" xr:uid="{00000000-0005-0000-0000-00002B670000}"/>
    <cellStyle name="Note 12 2 2 13 5 3" xfId="26387" xr:uid="{00000000-0005-0000-0000-00002C670000}"/>
    <cellStyle name="Note 12 2 2 13 5 4" xfId="26388" xr:uid="{00000000-0005-0000-0000-00002D670000}"/>
    <cellStyle name="Note 12 2 2 13 6" xfId="26389" xr:uid="{00000000-0005-0000-0000-00002E670000}"/>
    <cellStyle name="Note 12 2 2 13 6 2" xfId="26390" xr:uid="{00000000-0005-0000-0000-00002F670000}"/>
    <cellStyle name="Note 12 2 2 13 6 3" xfId="26391" xr:uid="{00000000-0005-0000-0000-000030670000}"/>
    <cellStyle name="Note 12 2 2 13 6 4" xfId="26392" xr:uid="{00000000-0005-0000-0000-000031670000}"/>
    <cellStyle name="Note 12 2 2 13 7" xfId="26393" xr:uid="{00000000-0005-0000-0000-000032670000}"/>
    <cellStyle name="Note 12 2 2 13 7 2" xfId="26394" xr:uid="{00000000-0005-0000-0000-000033670000}"/>
    <cellStyle name="Note 12 2 2 13 7 3" xfId="26395" xr:uid="{00000000-0005-0000-0000-000034670000}"/>
    <cellStyle name="Note 12 2 2 13 7 4" xfId="26396" xr:uid="{00000000-0005-0000-0000-000035670000}"/>
    <cellStyle name="Note 12 2 2 13 8" xfId="26397" xr:uid="{00000000-0005-0000-0000-000036670000}"/>
    <cellStyle name="Note 12 2 2 13 8 2" xfId="26398" xr:uid="{00000000-0005-0000-0000-000037670000}"/>
    <cellStyle name="Note 12 2 2 13 8 3" xfId="26399" xr:uid="{00000000-0005-0000-0000-000038670000}"/>
    <cellStyle name="Note 12 2 2 13 8 4" xfId="26400" xr:uid="{00000000-0005-0000-0000-000039670000}"/>
    <cellStyle name="Note 12 2 2 13 9" xfId="26401" xr:uid="{00000000-0005-0000-0000-00003A670000}"/>
    <cellStyle name="Note 12 2 2 13 9 2" xfId="26402" xr:uid="{00000000-0005-0000-0000-00003B670000}"/>
    <cellStyle name="Note 12 2 2 13 9 3" xfId="26403" xr:uid="{00000000-0005-0000-0000-00003C670000}"/>
    <cellStyle name="Note 12 2 2 13 9 4" xfId="26404" xr:uid="{00000000-0005-0000-0000-00003D670000}"/>
    <cellStyle name="Note 12 2 2 14" xfId="26405" xr:uid="{00000000-0005-0000-0000-00003E670000}"/>
    <cellStyle name="Note 12 2 2 14 10" xfId="26406" xr:uid="{00000000-0005-0000-0000-00003F670000}"/>
    <cellStyle name="Note 12 2 2 14 10 2" xfId="26407" xr:uid="{00000000-0005-0000-0000-000040670000}"/>
    <cellStyle name="Note 12 2 2 14 10 3" xfId="26408" xr:uid="{00000000-0005-0000-0000-000041670000}"/>
    <cellStyle name="Note 12 2 2 14 10 4" xfId="26409" xr:uid="{00000000-0005-0000-0000-000042670000}"/>
    <cellStyle name="Note 12 2 2 14 11" xfId="26410" xr:uid="{00000000-0005-0000-0000-000043670000}"/>
    <cellStyle name="Note 12 2 2 14 11 2" xfId="26411" xr:uid="{00000000-0005-0000-0000-000044670000}"/>
    <cellStyle name="Note 12 2 2 14 11 3" xfId="26412" xr:uid="{00000000-0005-0000-0000-000045670000}"/>
    <cellStyle name="Note 12 2 2 14 11 4" xfId="26413" xr:uid="{00000000-0005-0000-0000-000046670000}"/>
    <cellStyle name="Note 12 2 2 14 12" xfId="26414" xr:uid="{00000000-0005-0000-0000-000047670000}"/>
    <cellStyle name="Note 12 2 2 14 12 2" xfId="26415" xr:uid="{00000000-0005-0000-0000-000048670000}"/>
    <cellStyle name="Note 12 2 2 14 12 3" xfId="26416" xr:uid="{00000000-0005-0000-0000-000049670000}"/>
    <cellStyle name="Note 12 2 2 14 12 4" xfId="26417" xr:uid="{00000000-0005-0000-0000-00004A670000}"/>
    <cellStyle name="Note 12 2 2 14 13" xfId="26418" xr:uid="{00000000-0005-0000-0000-00004B670000}"/>
    <cellStyle name="Note 12 2 2 14 13 2" xfId="26419" xr:uid="{00000000-0005-0000-0000-00004C670000}"/>
    <cellStyle name="Note 12 2 2 14 13 3" xfId="26420" xr:uid="{00000000-0005-0000-0000-00004D670000}"/>
    <cellStyle name="Note 12 2 2 14 13 4" xfId="26421" xr:uid="{00000000-0005-0000-0000-00004E670000}"/>
    <cellStyle name="Note 12 2 2 14 14" xfId="26422" xr:uid="{00000000-0005-0000-0000-00004F670000}"/>
    <cellStyle name="Note 12 2 2 14 14 2" xfId="26423" xr:uid="{00000000-0005-0000-0000-000050670000}"/>
    <cellStyle name="Note 12 2 2 14 14 3" xfId="26424" xr:uid="{00000000-0005-0000-0000-000051670000}"/>
    <cellStyle name="Note 12 2 2 14 14 4" xfId="26425" xr:uid="{00000000-0005-0000-0000-000052670000}"/>
    <cellStyle name="Note 12 2 2 14 15" xfId="26426" xr:uid="{00000000-0005-0000-0000-000053670000}"/>
    <cellStyle name="Note 12 2 2 14 15 2" xfId="26427" xr:uid="{00000000-0005-0000-0000-000054670000}"/>
    <cellStyle name="Note 12 2 2 14 15 3" xfId="26428" xr:uid="{00000000-0005-0000-0000-000055670000}"/>
    <cellStyle name="Note 12 2 2 14 15 4" xfId="26429" xr:uid="{00000000-0005-0000-0000-000056670000}"/>
    <cellStyle name="Note 12 2 2 14 16" xfId="26430" xr:uid="{00000000-0005-0000-0000-000057670000}"/>
    <cellStyle name="Note 12 2 2 14 16 2" xfId="26431" xr:uid="{00000000-0005-0000-0000-000058670000}"/>
    <cellStyle name="Note 12 2 2 14 16 3" xfId="26432" xr:uid="{00000000-0005-0000-0000-000059670000}"/>
    <cellStyle name="Note 12 2 2 14 16 4" xfId="26433" xr:uid="{00000000-0005-0000-0000-00005A670000}"/>
    <cellStyle name="Note 12 2 2 14 17" xfId="26434" xr:uid="{00000000-0005-0000-0000-00005B670000}"/>
    <cellStyle name="Note 12 2 2 14 17 2" xfId="26435" xr:uid="{00000000-0005-0000-0000-00005C670000}"/>
    <cellStyle name="Note 12 2 2 14 17 3" xfId="26436" xr:uid="{00000000-0005-0000-0000-00005D670000}"/>
    <cellStyle name="Note 12 2 2 14 17 4" xfId="26437" xr:uid="{00000000-0005-0000-0000-00005E670000}"/>
    <cellStyle name="Note 12 2 2 14 18" xfId="26438" xr:uid="{00000000-0005-0000-0000-00005F670000}"/>
    <cellStyle name="Note 12 2 2 14 18 2" xfId="26439" xr:uid="{00000000-0005-0000-0000-000060670000}"/>
    <cellStyle name="Note 12 2 2 14 18 3" xfId="26440" xr:uid="{00000000-0005-0000-0000-000061670000}"/>
    <cellStyle name="Note 12 2 2 14 18 4" xfId="26441" xr:uid="{00000000-0005-0000-0000-000062670000}"/>
    <cellStyle name="Note 12 2 2 14 19" xfId="26442" xr:uid="{00000000-0005-0000-0000-000063670000}"/>
    <cellStyle name="Note 12 2 2 14 19 2" xfId="26443" xr:uid="{00000000-0005-0000-0000-000064670000}"/>
    <cellStyle name="Note 12 2 2 14 19 3" xfId="26444" xr:uid="{00000000-0005-0000-0000-000065670000}"/>
    <cellStyle name="Note 12 2 2 14 19 4" xfId="26445" xr:uid="{00000000-0005-0000-0000-000066670000}"/>
    <cellStyle name="Note 12 2 2 14 2" xfId="26446" xr:uid="{00000000-0005-0000-0000-000067670000}"/>
    <cellStyle name="Note 12 2 2 14 2 2" xfId="26447" xr:uid="{00000000-0005-0000-0000-000068670000}"/>
    <cellStyle name="Note 12 2 2 14 2 3" xfId="26448" xr:uid="{00000000-0005-0000-0000-000069670000}"/>
    <cellStyle name="Note 12 2 2 14 2 4" xfId="26449" xr:uid="{00000000-0005-0000-0000-00006A670000}"/>
    <cellStyle name="Note 12 2 2 14 20" xfId="26450" xr:uid="{00000000-0005-0000-0000-00006B670000}"/>
    <cellStyle name="Note 12 2 2 14 20 2" xfId="26451" xr:uid="{00000000-0005-0000-0000-00006C670000}"/>
    <cellStyle name="Note 12 2 2 14 20 3" xfId="26452" xr:uid="{00000000-0005-0000-0000-00006D670000}"/>
    <cellStyle name="Note 12 2 2 14 20 4" xfId="26453" xr:uid="{00000000-0005-0000-0000-00006E670000}"/>
    <cellStyle name="Note 12 2 2 14 21" xfId="26454" xr:uid="{00000000-0005-0000-0000-00006F670000}"/>
    <cellStyle name="Note 12 2 2 14 22" xfId="26455" xr:uid="{00000000-0005-0000-0000-000070670000}"/>
    <cellStyle name="Note 12 2 2 14 3" xfId="26456" xr:uid="{00000000-0005-0000-0000-000071670000}"/>
    <cellStyle name="Note 12 2 2 14 3 2" xfId="26457" xr:uid="{00000000-0005-0000-0000-000072670000}"/>
    <cellStyle name="Note 12 2 2 14 3 3" xfId="26458" xr:uid="{00000000-0005-0000-0000-000073670000}"/>
    <cellStyle name="Note 12 2 2 14 3 4" xfId="26459" xr:uid="{00000000-0005-0000-0000-000074670000}"/>
    <cellStyle name="Note 12 2 2 14 4" xfId="26460" xr:uid="{00000000-0005-0000-0000-000075670000}"/>
    <cellStyle name="Note 12 2 2 14 4 2" xfId="26461" xr:uid="{00000000-0005-0000-0000-000076670000}"/>
    <cellStyle name="Note 12 2 2 14 4 3" xfId="26462" xr:uid="{00000000-0005-0000-0000-000077670000}"/>
    <cellStyle name="Note 12 2 2 14 4 4" xfId="26463" xr:uid="{00000000-0005-0000-0000-000078670000}"/>
    <cellStyle name="Note 12 2 2 14 5" xfId="26464" xr:uid="{00000000-0005-0000-0000-000079670000}"/>
    <cellStyle name="Note 12 2 2 14 5 2" xfId="26465" xr:uid="{00000000-0005-0000-0000-00007A670000}"/>
    <cellStyle name="Note 12 2 2 14 5 3" xfId="26466" xr:uid="{00000000-0005-0000-0000-00007B670000}"/>
    <cellStyle name="Note 12 2 2 14 5 4" xfId="26467" xr:uid="{00000000-0005-0000-0000-00007C670000}"/>
    <cellStyle name="Note 12 2 2 14 6" xfId="26468" xr:uid="{00000000-0005-0000-0000-00007D670000}"/>
    <cellStyle name="Note 12 2 2 14 6 2" xfId="26469" xr:uid="{00000000-0005-0000-0000-00007E670000}"/>
    <cellStyle name="Note 12 2 2 14 6 3" xfId="26470" xr:uid="{00000000-0005-0000-0000-00007F670000}"/>
    <cellStyle name="Note 12 2 2 14 6 4" xfId="26471" xr:uid="{00000000-0005-0000-0000-000080670000}"/>
    <cellStyle name="Note 12 2 2 14 7" xfId="26472" xr:uid="{00000000-0005-0000-0000-000081670000}"/>
    <cellStyle name="Note 12 2 2 14 7 2" xfId="26473" xr:uid="{00000000-0005-0000-0000-000082670000}"/>
    <cellStyle name="Note 12 2 2 14 7 3" xfId="26474" xr:uid="{00000000-0005-0000-0000-000083670000}"/>
    <cellStyle name="Note 12 2 2 14 7 4" xfId="26475" xr:uid="{00000000-0005-0000-0000-000084670000}"/>
    <cellStyle name="Note 12 2 2 14 8" xfId="26476" xr:uid="{00000000-0005-0000-0000-000085670000}"/>
    <cellStyle name="Note 12 2 2 14 8 2" xfId="26477" xr:uid="{00000000-0005-0000-0000-000086670000}"/>
    <cellStyle name="Note 12 2 2 14 8 3" xfId="26478" xr:uid="{00000000-0005-0000-0000-000087670000}"/>
    <cellStyle name="Note 12 2 2 14 8 4" xfId="26479" xr:uid="{00000000-0005-0000-0000-000088670000}"/>
    <cellStyle name="Note 12 2 2 14 9" xfId="26480" xr:uid="{00000000-0005-0000-0000-000089670000}"/>
    <cellStyle name="Note 12 2 2 14 9 2" xfId="26481" xr:uid="{00000000-0005-0000-0000-00008A670000}"/>
    <cellStyle name="Note 12 2 2 14 9 3" xfId="26482" xr:uid="{00000000-0005-0000-0000-00008B670000}"/>
    <cellStyle name="Note 12 2 2 14 9 4" xfId="26483" xr:uid="{00000000-0005-0000-0000-00008C670000}"/>
    <cellStyle name="Note 12 2 2 15" xfId="26484" xr:uid="{00000000-0005-0000-0000-00008D670000}"/>
    <cellStyle name="Note 12 2 2 15 10" xfId="26485" xr:uid="{00000000-0005-0000-0000-00008E670000}"/>
    <cellStyle name="Note 12 2 2 15 10 2" xfId="26486" xr:uid="{00000000-0005-0000-0000-00008F670000}"/>
    <cellStyle name="Note 12 2 2 15 10 3" xfId="26487" xr:uid="{00000000-0005-0000-0000-000090670000}"/>
    <cellStyle name="Note 12 2 2 15 10 4" xfId="26488" xr:uid="{00000000-0005-0000-0000-000091670000}"/>
    <cellStyle name="Note 12 2 2 15 11" xfId="26489" xr:uid="{00000000-0005-0000-0000-000092670000}"/>
    <cellStyle name="Note 12 2 2 15 11 2" xfId="26490" xr:uid="{00000000-0005-0000-0000-000093670000}"/>
    <cellStyle name="Note 12 2 2 15 11 3" xfId="26491" xr:uid="{00000000-0005-0000-0000-000094670000}"/>
    <cellStyle name="Note 12 2 2 15 11 4" xfId="26492" xr:uid="{00000000-0005-0000-0000-000095670000}"/>
    <cellStyle name="Note 12 2 2 15 12" xfId="26493" xr:uid="{00000000-0005-0000-0000-000096670000}"/>
    <cellStyle name="Note 12 2 2 15 12 2" xfId="26494" xr:uid="{00000000-0005-0000-0000-000097670000}"/>
    <cellStyle name="Note 12 2 2 15 12 3" xfId="26495" xr:uid="{00000000-0005-0000-0000-000098670000}"/>
    <cellStyle name="Note 12 2 2 15 12 4" xfId="26496" xr:uid="{00000000-0005-0000-0000-000099670000}"/>
    <cellStyle name="Note 12 2 2 15 13" xfId="26497" xr:uid="{00000000-0005-0000-0000-00009A670000}"/>
    <cellStyle name="Note 12 2 2 15 13 2" xfId="26498" xr:uid="{00000000-0005-0000-0000-00009B670000}"/>
    <cellStyle name="Note 12 2 2 15 13 3" xfId="26499" xr:uid="{00000000-0005-0000-0000-00009C670000}"/>
    <cellStyle name="Note 12 2 2 15 13 4" xfId="26500" xr:uid="{00000000-0005-0000-0000-00009D670000}"/>
    <cellStyle name="Note 12 2 2 15 14" xfId="26501" xr:uid="{00000000-0005-0000-0000-00009E670000}"/>
    <cellStyle name="Note 12 2 2 15 14 2" xfId="26502" xr:uid="{00000000-0005-0000-0000-00009F670000}"/>
    <cellStyle name="Note 12 2 2 15 14 3" xfId="26503" xr:uid="{00000000-0005-0000-0000-0000A0670000}"/>
    <cellStyle name="Note 12 2 2 15 14 4" xfId="26504" xr:uid="{00000000-0005-0000-0000-0000A1670000}"/>
    <cellStyle name="Note 12 2 2 15 15" xfId="26505" xr:uid="{00000000-0005-0000-0000-0000A2670000}"/>
    <cellStyle name="Note 12 2 2 15 15 2" xfId="26506" xr:uid="{00000000-0005-0000-0000-0000A3670000}"/>
    <cellStyle name="Note 12 2 2 15 15 3" xfId="26507" xr:uid="{00000000-0005-0000-0000-0000A4670000}"/>
    <cellStyle name="Note 12 2 2 15 15 4" xfId="26508" xr:uid="{00000000-0005-0000-0000-0000A5670000}"/>
    <cellStyle name="Note 12 2 2 15 16" xfId="26509" xr:uid="{00000000-0005-0000-0000-0000A6670000}"/>
    <cellStyle name="Note 12 2 2 15 16 2" xfId="26510" xr:uid="{00000000-0005-0000-0000-0000A7670000}"/>
    <cellStyle name="Note 12 2 2 15 16 3" xfId="26511" xr:uid="{00000000-0005-0000-0000-0000A8670000}"/>
    <cellStyle name="Note 12 2 2 15 16 4" xfId="26512" xr:uid="{00000000-0005-0000-0000-0000A9670000}"/>
    <cellStyle name="Note 12 2 2 15 17" xfId="26513" xr:uid="{00000000-0005-0000-0000-0000AA670000}"/>
    <cellStyle name="Note 12 2 2 15 17 2" xfId="26514" xr:uid="{00000000-0005-0000-0000-0000AB670000}"/>
    <cellStyle name="Note 12 2 2 15 17 3" xfId="26515" xr:uid="{00000000-0005-0000-0000-0000AC670000}"/>
    <cellStyle name="Note 12 2 2 15 17 4" xfId="26516" xr:uid="{00000000-0005-0000-0000-0000AD670000}"/>
    <cellStyle name="Note 12 2 2 15 18" xfId="26517" xr:uid="{00000000-0005-0000-0000-0000AE670000}"/>
    <cellStyle name="Note 12 2 2 15 18 2" xfId="26518" xr:uid="{00000000-0005-0000-0000-0000AF670000}"/>
    <cellStyle name="Note 12 2 2 15 18 3" xfId="26519" xr:uid="{00000000-0005-0000-0000-0000B0670000}"/>
    <cellStyle name="Note 12 2 2 15 18 4" xfId="26520" xr:uid="{00000000-0005-0000-0000-0000B1670000}"/>
    <cellStyle name="Note 12 2 2 15 19" xfId="26521" xr:uid="{00000000-0005-0000-0000-0000B2670000}"/>
    <cellStyle name="Note 12 2 2 15 19 2" xfId="26522" xr:uid="{00000000-0005-0000-0000-0000B3670000}"/>
    <cellStyle name="Note 12 2 2 15 19 3" xfId="26523" xr:uid="{00000000-0005-0000-0000-0000B4670000}"/>
    <cellStyle name="Note 12 2 2 15 19 4" xfId="26524" xr:uid="{00000000-0005-0000-0000-0000B5670000}"/>
    <cellStyle name="Note 12 2 2 15 2" xfId="26525" xr:uid="{00000000-0005-0000-0000-0000B6670000}"/>
    <cellStyle name="Note 12 2 2 15 2 2" xfId="26526" xr:uid="{00000000-0005-0000-0000-0000B7670000}"/>
    <cellStyle name="Note 12 2 2 15 2 3" xfId="26527" xr:uid="{00000000-0005-0000-0000-0000B8670000}"/>
    <cellStyle name="Note 12 2 2 15 2 4" xfId="26528" xr:uid="{00000000-0005-0000-0000-0000B9670000}"/>
    <cellStyle name="Note 12 2 2 15 20" xfId="26529" xr:uid="{00000000-0005-0000-0000-0000BA670000}"/>
    <cellStyle name="Note 12 2 2 15 20 2" xfId="26530" xr:uid="{00000000-0005-0000-0000-0000BB670000}"/>
    <cellStyle name="Note 12 2 2 15 20 3" xfId="26531" xr:uid="{00000000-0005-0000-0000-0000BC670000}"/>
    <cellStyle name="Note 12 2 2 15 20 4" xfId="26532" xr:uid="{00000000-0005-0000-0000-0000BD670000}"/>
    <cellStyle name="Note 12 2 2 15 21" xfId="26533" xr:uid="{00000000-0005-0000-0000-0000BE670000}"/>
    <cellStyle name="Note 12 2 2 15 22" xfId="26534" xr:uid="{00000000-0005-0000-0000-0000BF670000}"/>
    <cellStyle name="Note 12 2 2 15 3" xfId="26535" xr:uid="{00000000-0005-0000-0000-0000C0670000}"/>
    <cellStyle name="Note 12 2 2 15 3 2" xfId="26536" xr:uid="{00000000-0005-0000-0000-0000C1670000}"/>
    <cellStyle name="Note 12 2 2 15 3 3" xfId="26537" xr:uid="{00000000-0005-0000-0000-0000C2670000}"/>
    <cellStyle name="Note 12 2 2 15 3 4" xfId="26538" xr:uid="{00000000-0005-0000-0000-0000C3670000}"/>
    <cellStyle name="Note 12 2 2 15 4" xfId="26539" xr:uid="{00000000-0005-0000-0000-0000C4670000}"/>
    <cellStyle name="Note 12 2 2 15 4 2" xfId="26540" xr:uid="{00000000-0005-0000-0000-0000C5670000}"/>
    <cellStyle name="Note 12 2 2 15 4 3" xfId="26541" xr:uid="{00000000-0005-0000-0000-0000C6670000}"/>
    <cellStyle name="Note 12 2 2 15 4 4" xfId="26542" xr:uid="{00000000-0005-0000-0000-0000C7670000}"/>
    <cellStyle name="Note 12 2 2 15 5" xfId="26543" xr:uid="{00000000-0005-0000-0000-0000C8670000}"/>
    <cellStyle name="Note 12 2 2 15 5 2" xfId="26544" xr:uid="{00000000-0005-0000-0000-0000C9670000}"/>
    <cellStyle name="Note 12 2 2 15 5 3" xfId="26545" xr:uid="{00000000-0005-0000-0000-0000CA670000}"/>
    <cellStyle name="Note 12 2 2 15 5 4" xfId="26546" xr:uid="{00000000-0005-0000-0000-0000CB670000}"/>
    <cellStyle name="Note 12 2 2 15 6" xfId="26547" xr:uid="{00000000-0005-0000-0000-0000CC670000}"/>
    <cellStyle name="Note 12 2 2 15 6 2" xfId="26548" xr:uid="{00000000-0005-0000-0000-0000CD670000}"/>
    <cellStyle name="Note 12 2 2 15 6 3" xfId="26549" xr:uid="{00000000-0005-0000-0000-0000CE670000}"/>
    <cellStyle name="Note 12 2 2 15 6 4" xfId="26550" xr:uid="{00000000-0005-0000-0000-0000CF670000}"/>
    <cellStyle name="Note 12 2 2 15 7" xfId="26551" xr:uid="{00000000-0005-0000-0000-0000D0670000}"/>
    <cellStyle name="Note 12 2 2 15 7 2" xfId="26552" xr:uid="{00000000-0005-0000-0000-0000D1670000}"/>
    <cellStyle name="Note 12 2 2 15 7 3" xfId="26553" xr:uid="{00000000-0005-0000-0000-0000D2670000}"/>
    <cellStyle name="Note 12 2 2 15 7 4" xfId="26554" xr:uid="{00000000-0005-0000-0000-0000D3670000}"/>
    <cellStyle name="Note 12 2 2 15 8" xfId="26555" xr:uid="{00000000-0005-0000-0000-0000D4670000}"/>
    <cellStyle name="Note 12 2 2 15 8 2" xfId="26556" xr:uid="{00000000-0005-0000-0000-0000D5670000}"/>
    <cellStyle name="Note 12 2 2 15 8 3" xfId="26557" xr:uid="{00000000-0005-0000-0000-0000D6670000}"/>
    <cellStyle name="Note 12 2 2 15 8 4" xfId="26558" xr:uid="{00000000-0005-0000-0000-0000D7670000}"/>
    <cellStyle name="Note 12 2 2 15 9" xfId="26559" xr:uid="{00000000-0005-0000-0000-0000D8670000}"/>
    <cellStyle name="Note 12 2 2 15 9 2" xfId="26560" xr:uid="{00000000-0005-0000-0000-0000D9670000}"/>
    <cellStyle name="Note 12 2 2 15 9 3" xfId="26561" xr:uid="{00000000-0005-0000-0000-0000DA670000}"/>
    <cellStyle name="Note 12 2 2 15 9 4" xfId="26562" xr:uid="{00000000-0005-0000-0000-0000DB670000}"/>
    <cellStyle name="Note 12 2 2 16" xfId="26563" xr:uid="{00000000-0005-0000-0000-0000DC670000}"/>
    <cellStyle name="Note 12 2 2 16 2" xfId="26564" xr:uid="{00000000-0005-0000-0000-0000DD670000}"/>
    <cellStyle name="Note 12 2 2 16 3" xfId="26565" xr:uid="{00000000-0005-0000-0000-0000DE670000}"/>
    <cellStyle name="Note 12 2 2 16 4" xfId="26566" xr:uid="{00000000-0005-0000-0000-0000DF670000}"/>
    <cellStyle name="Note 12 2 2 17" xfId="26567" xr:uid="{00000000-0005-0000-0000-0000E0670000}"/>
    <cellStyle name="Note 12 2 2 17 2" xfId="26568" xr:uid="{00000000-0005-0000-0000-0000E1670000}"/>
    <cellStyle name="Note 12 2 2 17 3" xfId="26569" xr:uid="{00000000-0005-0000-0000-0000E2670000}"/>
    <cellStyle name="Note 12 2 2 17 4" xfId="26570" xr:uid="{00000000-0005-0000-0000-0000E3670000}"/>
    <cellStyle name="Note 12 2 2 18" xfId="26571" xr:uid="{00000000-0005-0000-0000-0000E4670000}"/>
    <cellStyle name="Note 12 2 2 18 2" xfId="26572" xr:uid="{00000000-0005-0000-0000-0000E5670000}"/>
    <cellStyle name="Note 12 2 2 18 3" xfId="26573" xr:uid="{00000000-0005-0000-0000-0000E6670000}"/>
    <cellStyle name="Note 12 2 2 18 4" xfId="26574" xr:uid="{00000000-0005-0000-0000-0000E7670000}"/>
    <cellStyle name="Note 12 2 2 19" xfId="26575" xr:uid="{00000000-0005-0000-0000-0000E8670000}"/>
    <cellStyle name="Note 12 2 2 19 2" xfId="26576" xr:uid="{00000000-0005-0000-0000-0000E9670000}"/>
    <cellStyle name="Note 12 2 2 19 3" xfId="26577" xr:uid="{00000000-0005-0000-0000-0000EA670000}"/>
    <cellStyle name="Note 12 2 2 19 4" xfId="26578" xr:uid="{00000000-0005-0000-0000-0000EB670000}"/>
    <cellStyle name="Note 12 2 2 2" xfId="26579" xr:uid="{00000000-0005-0000-0000-0000EC670000}"/>
    <cellStyle name="Note 12 2 2 2 10" xfId="26580" xr:uid="{00000000-0005-0000-0000-0000ED670000}"/>
    <cellStyle name="Note 12 2 2 2 10 2" xfId="26581" xr:uid="{00000000-0005-0000-0000-0000EE670000}"/>
    <cellStyle name="Note 12 2 2 2 10 3" xfId="26582" xr:uid="{00000000-0005-0000-0000-0000EF670000}"/>
    <cellStyle name="Note 12 2 2 2 10 4" xfId="26583" xr:uid="{00000000-0005-0000-0000-0000F0670000}"/>
    <cellStyle name="Note 12 2 2 2 11" xfId="26584" xr:uid="{00000000-0005-0000-0000-0000F1670000}"/>
    <cellStyle name="Note 12 2 2 2 11 2" xfId="26585" xr:uid="{00000000-0005-0000-0000-0000F2670000}"/>
    <cellStyle name="Note 12 2 2 2 11 3" xfId="26586" xr:uid="{00000000-0005-0000-0000-0000F3670000}"/>
    <cellStyle name="Note 12 2 2 2 11 4" xfId="26587" xr:uid="{00000000-0005-0000-0000-0000F4670000}"/>
    <cellStyle name="Note 12 2 2 2 12" xfId="26588" xr:uid="{00000000-0005-0000-0000-0000F5670000}"/>
    <cellStyle name="Note 12 2 2 2 12 2" xfId="26589" xr:uid="{00000000-0005-0000-0000-0000F6670000}"/>
    <cellStyle name="Note 12 2 2 2 12 3" xfId="26590" xr:uid="{00000000-0005-0000-0000-0000F7670000}"/>
    <cellStyle name="Note 12 2 2 2 12 4" xfId="26591" xr:uid="{00000000-0005-0000-0000-0000F8670000}"/>
    <cellStyle name="Note 12 2 2 2 13" xfId="26592" xr:uid="{00000000-0005-0000-0000-0000F9670000}"/>
    <cellStyle name="Note 12 2 2 2 13 2" xfId="26593" xr:uid="{00000000-0005-0000-0000-0000FA670000}"/>
    <cellStyle name="Note 12 2 2 2 13 3" xfId="26594" xr:uid="{00000000-0005-0000-0000-0000FB670000}"/>
    <cellStyle name="Note 12 2 2 2 13 4" xfId="26595" xr:uid="{00000000-0005-0000-0000-0000FC670000}"/>
    <cellStyle name="Note 12 2 2 2 14" xfId="26596" xr:uid="{00000000-0005-0000-0000-0000FD670000}"/>
    <cellStyle name="Note 12 2 2 2 14 2" xfId="26597" xr:uid="{00000000-0005-0000-0000-0000FE670000}"/>
    <cellStyle name="Note 12 2 2 2 14 3" xfId="26598" xr:uid="{00000000-0005-0000-0000-0000FF670000}"/>
    <cellStyle name="Note 12 2 2 2 14 4" xfId="26599" xr:uid="{00000000-0005-0000-0000-000000680000}"/>
    <cellStyle name="Note 12 2 2 2 15" xfId="26600" xr:uid="{00000000-0005-0000-0000-000001680000}"/>
    <cellStyle name="Note 12 2 2 2 15 2" xfId="26601" xr:uid="{00000000-0005-0000-0000-000002680000}"/>
    <cellStyle name="Note 12 2 2 2 15 3" xfId="26602" xr:uid="{00000000-0005-0000-0000-000003680000}"/>
    <cellStyle name="Note 12 2 2 2 15 4" xfId="26603" xr:uid="{00000000-0005-0000-0000-000004680000}"/>
    <cellStyle name="Note 12 2 2 2 16" xfId="26604" xr:uid="{00000000-0005-0000-0000-000005680000}"/>
    <cellStyle name="Note 12 2 2 2 16 2" xfId="26605" xr:uid="{00000000-0005-0000-0000-000006680000}"/>
    <cellStyle name="Note 12 2 2 2 16 3" xfId="26606" xr:uid="{00000000-0005-0000-0000-000007680000}"/>
    <cellStyle name="Note 12 2 2 2 16 4" xfId="26607" xr:uid="{00000000-0005-0000-0000-000008680000}"/>
    <cellStyle name="Note 12 2 2 2 17" xfId="26608" xr:uid="{00000000-0005-0000-0000-000009680000}"/>
    <cellStyle name="Note 12 2 2 2 17 2" xfId="26609" xr:uid="{00000000-0005-0000-0000-00000A680000}"/>
    <cellStyle name="Note 12 2 2 2 17 3" xfId="26610" xr:uid="{00000000-0005-0000-0000-00000B680000}"/>
    <cellStyle name="Note 12 2 2 2 17 4" xfId="26611" xr:uid="{00000000-0005-0000-0000-00000C680000}"/>
    <cellStyle name="Note 12 2 2 2 18" xfId="26612" xr:uid="{00000000-0005-0000-0000-00000D680000}"/>
    <cellStyle name="Note 12 2 2 2 18 2" xfId="26613" xr:uid="{00000000-0005-0000-0000-00000E680000}"/>
    <cellStyle name="Note 12 2 2 2 18 3" xfId="26614" xr:uid="{00000000-0005-0000-0000-00000F680000}"/>
    <cellStyle name="Note 12 2 2 2 18 4" xfId="26615" xr:uid="{00000000-0005-0000-0000-000010680000}"/>
    <cellStyle name="Note 12 2 2 2 19" xfId="26616" xr:uid="{00000000-0005-0000-0000-000011680000}"/>
    <cellStyle name="Note 12 2 2 2 19 2" xfId="26617" xr:uid="{00000000-0005-0000-0000-000012680000}"/>
    <cellStyle name="Note 12 2 2 2 19 3" xfId="26618" xr:uid="{00000000-0005-0000-0000-000013680000}"/>
    <cellStyle name="Note 12 2 2 2 19 4" xfId="26619" xr:uid="{00000000-0005-0000-0000-000014680000}"/>
    <cellStyle name="Note 12 2 2 2 2" xfId="26620" xr:uid="{00000000-0005-0000-0000-000015680000}"/>
    <cellStyle name="Note 12 2 2 2 2 10" xfId="26621" xr:uid="{00000000-0005-0000-0000-000016680000}"/>
    <cellStyle name="Note 12 2 2 2 2 10 2" xfId="26622" xr:uid="{00000000-0005-0000-0000-000017680000}"/>
    <cellStyle name="Note 12 2 2 2 2 10 3" xfId="26623" xr:uid="{00000000-0005-0000-0000-000018680000}"/>
    <cellStyle name="Note 12 2 2 2 2 10 4" xfId="26624" xr:uid="{00000000-0005-0000-0000-000019680000}"/>
    <cellStyle name="Note 12 2 2 2 2 11" xfId="26625" xr:uid="{00000000-0005-0000-0000-00001A680000}"/>
    <cellStyle name="Note 12 2 2 2 2 11 2" xfId="26626" xr:uid="{00000000-0005-0000-0000-00001B680000}"/>
    <cellStyle name="Note 12 2 2 2 2 11 3" xfId="26627" xr:uid="{00000000-0005-0000-0000-00001C680000}"/>
    <cellStyle name="Note 12 2 2 2 2 11 4" xfId="26628" xr:uid="{00000000-0005-0000-0000-00001D680000}"/>
    <cellStyle name="Note 12 2 2 2 2 12" xfId="26629" xr:uid="{00000000-0005-0000-0000-00001E680000}"/>
    <cellStyle name="Note 12 2 2 2 2 12 2" xfId="26630" xr:uid="{00000000-0005-0000-0000-00001F680000}"/>
    <cellStyle name="Note 12 2 2 2 2 12 3" xfId="26631" xr:uid="{00000000-0005-0000-0000-000020680000}"/>
    <cellStyle name="Note 12 2 2 2 2 12 4" xfId="26632" xr:uid="{00000000-0005-0000-0000-000021680000}"/>
    <cellStyle name="Note 12 2 2 2 2 13" xfId="26633" xr:uid="{00000000-0005-0000-0000-000022680000}"/>
    <cellStyle name="Note 12 2 2 2 2 13 2" xfId="26634" xr:uid="{00000000-0005-0000-0000-000023680000}"/>
    <cellStyle name="Note 12 2 2 2 2 13 3" xfId="26635" xr:uid="{00000000-0005-0000-0000-000024680000}"/>
    <cellStyle name="Note 12 2 2 2 2 13 4" xfId="26636" xr:uid="{00000000-0005-0000-0000-000025680000}"/>
    <cellStyle name="Note 12 2 2 2 2 14" xfId="26637" xr:uid="{00000000-0005-0000-0000-000026680000}"/>
    <cellStyle name="Note 12 2 2 2 2 14 2" xfId="26638" xr:uid="{00000000-0005-0000-0000-000027680000}"/>
    <cellStyle name="Note 12 2 2 2 2 14 3" xfId="26639" xr:uid="{00000000-0005-0000-0000-000028680000}"/>
    <cellStyle name="Note 12 2 2 2 2 14 4" xfId="26640" xr:uid="{00000000-0005-0000-0000-000029680000}"/>
    <cellStyle name="Note 12 2 2 2 2 15" xfId="26641" xr:uid="{00000000-0005-0000-0000-00002A680000}"/>
    <cellStyle name="Note 12 2 2 2 2 15 2" xfId="26642" xr:uid="{00000000-0005-0000-0000-00002B680000}"/>
    <cellStyle name="Note 12 2 2 2 2 15 3" xfId="26643" xr:uid="{00000000-0005-0000-0000-00002C680000}"/>
    <cellStyle name="Note 12 2 2 2 2 15 4" xfId="26644" xr:uid="{00000000-0005-0000-0000-00002D680000}"/>
    <cellStyle name="Note 12 2 2 2 2 16" xfId="26645" xr:uid="{00000000-0005-0000-0000-00002E680000}"/>
    <cellStyle name="Note 12 2 2 2 2 16 2" xfId="26646" xr:uid="{00000000-0005-0000-0000-00002F680000}"/>
    <cellStyle name="Note 12 2 2 2 2 16 3" xfId="26647" xr:uid="{00000000-0005-0000-0000-000030680000}"/>
    <cellStyle name="Note 12 2 2 2 2 16 4" xfId="26648" xr:uid="{00000000-0005-0000-0000-000031680000}"/>
    <cellStyle name="Note 12 2 2 2 2 17" xfId="26649" xr:uid="{00000000-0005-0000-0000-000032680000}"/>
    <cellStyle name="Note 12 2 2 2 2 17 2" xfId="26650" xr:uid="{00000000-0005-0000-0000-000033680000}"/>
    <cellStyle name="Note 12 2 2 2 2 17 3" xfId="26651" xr:uid="{00000000-0005-0000-0000-000034680000}"/>
    <cellStyle name="Note 12 2 2 2 2 17 4" xfId="26652" xr:uid="{00000000-0005-0000-0000-000035680000}"/>
    <cellStyle name="Note 12 2 2 2 2 18" xfId="26653" xr:uid="{00000000-0005-0000-0000-000036680000}"/>
    <cellStyle name="Note 12 2 2 2 2 18 2" xfId="26654" xr:uid="{00000000-0005-0000-0000-000037680000}"/>
    <cellStyle name="Note 12 2 2 2 2 18 3" xfId="26655" xr:uid="{00000000-0005-0000-0000-000038680000}"/>
    <cellStyle name="Note 12 2 2 2 2 18 4" xfId="26656" xr:uid="{00000000-0005-0000-0000-000039680000}"/>
    <cellStyle name="Note 12 2 2 2 2 19" xfId="26657" xr:uid="{00000000-0005-0000-0000-00003A680000}"/>
    <cellStyle name="Note 12 2 2 2 2 19 2" xfId="26658" xr:uid="{00000000-0005-0000-0000-00003B680000}"/>
    <cellStyle name="Note 12 2 2 2 2 19 3" xfId="26659" xr:uid="{00000000-0005-0000-0000-00003C680000}"/>
    <cellStyle name="Note 12 2 2 2 2 19 4" xfId="26660" xr:uid="{00000000-0005-0000-0000-00003D680000}"/>
    <cellStyle name="Note 12 2 2 2 2 2" xfId="26661" xr:uid="{00000000-0005-0000-0000-00003E680000}"/>
    <cellStyle name="Note 12 2 2 2 2 2 10" xfId="26662" xr:uid="{00000000-0005-0000-0000-00003F680000}"/>
    <cellStyle name="Note 12 2 2 2 2 2 10 2" xfId="26663" xr:uid="{00000000-0005-0000-0000-000040680000}"/>
    <cellStyle name="Note 12 2 2 2 2 2 10 3" xfId="26664" xr:uid="{00000000-0005-0000-0000-000041680000}"/>
    <cellStyle name="Note 12 2 2 2 2 2 10 4" xfId="26665" xr:uid="{00000000-0005-0000-0000-000042680000}"/>
    <cellStyle name="Note 12 2 2 2 2 2 11" xfId="26666" xr:uid="{00000000-0005-0000-0000-000043680000}"/>
    <cellStyle name="Note 12 2 2 2 2 2 11 2" xfId="26667" xr:uid="{00000000-0005-0000-0000-000044680000}"/>
    <cellStyle name="Note 12 2 2 2 2 2 11 3" xfId="26668" xr:uid="{00000000-0005-0000-0000-000045680000}"/>
    <cellStyle name="Note 12 2 2 2 2 2 11 4" xfId="26669" xr:uid="{00000000-0005-0000-0000-000046680000}"/>
    <cellStyle name="Note 12 2 2 2 2 2 12" xfId="26670" xr:uid="{00000000-0005-0000-0000-000047680000}"/>
    <cellStyle name="Note 12 2 2 2 2 2 12 2" xfId="26671" xr:uid="{00000000-0005-0000-0000-000048680000}"/>
    <cellStyle name="Note 12 2 2 2 2 2 12 3" xfId="26672" xr:uid="{00000000-0005-0000-0000-000049680000}"/>
    <cellStyle name="Note 12 2 2 2 2 2 12 4" xfId="26673" xr:uid="{00000000-0005-0000-0000-00004A680000}"/>
    <cellStyle name="Note 12 2 2 2 2 2 13" xfId="26674" xr:uid="{00000000-0005-0000-0000-00004B680000}"/>
    <cellStyle name="Note 12 2 2 2 2 2 13 2" xfId="26675" xr:uid="{00000000-0005-0000-0000-00004C680000}"/>
    <cellStyle name="Note 12 2 2 2 2 2 13 3" xfId="26676" xr:uid="{00000000-0005-0000-0000-00004D680000}"/>
    <cellStyle name="Note 12 2 2 2 2 2 13 4" xfId="26677" xr:uid="{00000000-0005-0000-0000-00004E680000}"/>
    <cellStyle name="Note 12 2 2 2 2 2 14" xfId="26678" xr:uid="{00000000-0005-0000-0000-00004F680000}"/>
    <cellStyle name="Note 12 2 2 2 2 2 14 2" xfId="26679" xr:uid="{00000000-0005-0000-0000-000050680000}"/>
    <cellStyle name="Note 12 2 2 2 2 2 14 3" xfId="26680" xr:uid="{00000000-0005-0000-0000-000051680000}"/>
    <cellStyle name="Note 12 2 2 2 2 2 14 4" xfId="26681" xr:uid="{00000000-0005-0000-0000-000052680000}"/>
    <cellStyle name="Note 12 2 2 2 2 2 15" xfId="26682" xr:uid="{00000000-0005-0000-0000-000053680000}"/>
    <cellStyle name="Note 12 2 2 2 2 2 15 2" xfId="26683" xr:uid="{00000000-0005-0000-0000-000054680000}"/>
    <cellStyle name="Note 12 2 2 2 2 2 15 3" xfId="26684" xr:uid="{00000000-0005-0000-0000-000055680000}"/>
    <cellStyle name="Note 12 2 2 2 2 2 15 4" xfId="26685" xr:uid="{00000000-0005-0000-0000-000056680000}"/>
    <cellStyle name="Note 12 2 2 2 2 2 16" xfId="26686" xr:uid="{00000000-0005-0000-0000-000057680000}"/>
    <cellStyle name="Note 12 2 2 2 2 2 16 2" xfId="26687" xr:uid="{00000000-0005-0000-0000-000058680000}"/>
    <cellStyle name="Note 12 2 2 2 2 2 16 3" xfId="26688" xr:uid="{00000000-0005-0000-0000-000059680000}"/>
    <cellStyle name="Note 12 2 2 2 2 2 16 4" xfId="26689" xr:uid="{00000000-0005-0000-0000-00005A680000}"/>
    <cellStyle name="Note 12 2 2 2 2 2 17" xfId="26690" xr:uid="{00000000-0005-0000-0000-00005B680000}"/>
    <cellStyle name="Note 12 2 2 2 2 2 17 2" xfId="26691" xr:uid="{00000000-0005-0000-0000-00005C680000}"/>
    <cellStyle name="Note 12 2 2 2 2 2 17 3" xfId="26692" xr:uid="{00000000-0005-0000-0000-00005D680000}"/>
    <cellStyle name="Note 12 2 2 2 2 2 17 4" xfId="26693" xr:uid="{00000000-0005-0000-0000-00005E680000}"/>
    <cellStyle name="Note 12 2 2 2 2 2 18" xfId="26694" xr:uid="{00000000-0005-0000-0000-00005F680000}"/>
    <cellStyle name="Note 12 2 2 2 2 2 18 2" xfId="26695" xr:uid="{00000000-0005-0000-0000-000060680000}"/>
    <cellStyle name="Note 12 2 2 2 2 2 18 3" xfId="26696" xr:uid="{00000000-0005-0000-0000-000061680000}"/>
    <cellStyle name="Note 12 2 2 2 2 2 18 4" xfId="26697" xr:uid="{00000000-0005-0000-0000-000062680000}"/>
    <cellStyle name="Note 12 2 2 2 2 2 19" xfId="26698" xr:uid="{00000000-0005-0000-0000-000063680000}"/>
    <cellStyle name="Note 12 2 2 2 2 2 19 2" xfId="26699" xr:uid="{00000000-0005-0000-0000-000064680000}"/>
    <cellStyle name="Note 12 2 2 2 2 2 19 3" xfId="26700" xr:uid="{00000000-0005-0000-0000-000065680000}"/>
    <cellStyle name="Note 12 2 2 2 2 2 19 4" xfId="26701" xr:uid="{00000000-0005-0000-0000-000066680000}"/>
    <cellStyle name="Note 12 2 2 2 2 2 2" xfId="26702" xr:uid="{00000000-0005-0000-0000-000067680000}"/>
    <cellStyle name="Note 12 2 2 2 2 2 2 2" xfId="26703" xr:uid="{00000000-0005-0000-0000-000068680000}"/>
    <cellStyle name="Note 12 2 2 2 2 2 2 3" xfId="26704" xr:uid="{00000000-0005-0000-0000-000069680000}"/>
    <cellStyle name="Note 12 2 2 2 2 2 2 4" xfId="26705" xr:uid="{00000000-0005-0000-0000-00006A680000}"/>
    <cellStyle name="Note 12 2 2 2 2 2 20" xfId="26706" xr:uid="{00000000-0005-0000-0000-00006B680000}"/>
    <cellStyle name="Note 12 2 2 2 2 2 20 2" xfId="26707" xr:uid="{00000000-0005-0000-0000-00006C680000}"/>
    <cellStyle name="Note 12 2 2 2 2 2 20 3" xfId="26708" xr:uid="{00000000-0005-0000-0000-00006D680000}"/>
    <cellStyle name="Note 12 2 2 2 2 2 20 4" xfId="26709" xr:uid="{00000000-0005-0000-0000-00006E680000}"/>
    <cellStyle name="Note 12 2 2 2 2 2 21" xfId="26710" xr:uid="{00000000-0005-0000-0000-00006F680000}"/>
    <cellStyle name="Note 12 2 2 2 2 2 22" xfId="26711" xr:uid="{00000000-0005-0000-0000-000070680000}"/>
    <cellStyle name="Note 12 2 2 2 2 2 3" xfId="26712" xr:uid="{00000000-0005-0000-0000-000071680000}"/>
    <cellStyle name="Note 12 2 2 2 2 2 3 2" xfId="26713" xr:uid="{00000000-0005-0000-0000-000072680000}"/>
    <cellStyle name="Note 12 2 2 2 2 2 3 3" xfId="26714" xr:uid="{00000000-0005-0000-0000-000073680000}"/>
    <cellStyle name="Note 12 2 2 2 2 2 3 4" xfId="26715" xr:uid="{00000000-0005-0000-0000-000074680000}"/>
    <cellStyle name="Note 12 2 2 2 2 2 4" xfId="26716" xr:uid="{00000000-0005-0000-0000-000075680000}"/>
    <cellStyle name="Note 12 2 2 2 2 2 4 2" xfId="26717" xr:uid="{00000000-0005-0000-0000-000076680000}"/>
    <cellStyle name="Note 12 2 2 2 2 2 4 3" xfId="26718" xr:uid="{00000000-0005-0000-0000-000077680000}"/>
    <cellStyle name="Note 12 2 2 2 2 2 4 4" xfId="26719" xr:uid="{00000000-0005-0000-0000-000078680000}"/>
    <cellStyle name="Note 12 2 2 2 2 2 5" xfId="26720" xr:uid="{00000000-0005-0000-0000-000079680000}"/>
    <cellStyle name="Note 12 2 2 2 2 2 5 2" xfId="26721" xr:uid="{00000000-0005-0000-0000-00007A680000}"/>
    <cellStyle name="Note 12 2 2 2 2 2 5 3" xfId="26722" xr:uid="{00000000-0005-0000-0000-00007B680000}"/>
    <cellStyle name="Note 12 2 2 2 2 2 5 4" xfId="26723" xr:uid="{00000000-0005-0000-0000-00007C680000}"/>
    <cellStyle name="Note 12 2 2 2 2 2 6" xfId="26724" xr:uid="{00000000-0005-0000-0000-00007D680000}"/>
    <cellStyle name="Note 12 2 2 2 2 2 6 2" xfId="26725" xr:uid="{00000000-0005-0000-0000-00007E680000}"/>
    <cellStyle name="Note 12 2 2 2 2 2 6 3" xfId="26726" xr:uid="{00000000-0005-0000-0000-00007F680000}"/>
    <cellStyle name="Note 12 2 2 2 2 2 6 4" xfId="26727" xr:uid="{00000000-0005-0000-0000-000080680000}"/>
    <cellStyle name="Note 12 2 2 2 2 2 7" xfId="26728" xr:uid="{00000000-0005-0000-0000-000081680000}"/>
    <cellStyle name="Note 12 2 2 2 2 2 7 2" xfId="26729" xr:uid="{00000000-0005-0000-0000-000082680000}"/>
    <cellStyle name="Note 12 2 2 2 2 2 7 3" xfId="26730" xr:uid="{00000000-0005-0000-0000-000083680000}"/>
    <cellStyle name="Note 12 2 2 2 2 2 7 4" xfId="26731" xr:uid="{00000000-0005-0000-0000-000084680000}"/>
    <cellStyle name="Note 12 2 2 2 2 2 8" xfId="26732" xr:uid="{00000000-0005-0000-0000-000085680000}"/>
    <cellStyle name="Note 12 2 2 2 2 2 8 2" xfId="26733" xr:uid="{00000000-0005-0000-0000-000086680000}"/>
    <cellStyle name="Note 12 2 2 2 2 2 8 3" xfId="26734" xr:uid="{00000000-0005-0000-0000-000087680000}"/>
    <cellStyle name="Note 12 2 2 2 2 2 8 4" xfId="26735" xr:uid="{00000000-0005-0000-0000-000088680000}"/>
    <cellStyle name="Note 12 2 2 2 2 2 9" xfId="26736" xr:uid="{00000000-0005-0000-0000-000089680000}"/>
    <cellStyle name="Note 12 2 2 2 2 2 9 2" xfId="26737" xr:uid="{00000000-0005-0000-0000-00008A680000}"/>
    <cellStyle name="Note 12 2 2 2 2 2 9 3" xfId="26738" xr:uid="{00000000-0005-0000-0000-00008B680000}"/>
    <cellStyle name="Note 12 2 2 2 2 2 9 4" xfId="26739" xr:uid="{00000000-0005-0000-0000-00008C680000}"/>
    <cellStyle name="Note 12 2 2 2 2 20" xfId="26740" xr:uid="{00000000-0005-0000-0000-00008D680000}"/>
    <cellStyle name="Note 12 2 2 2 2 20 2" xfId="26741" xr:uid="{00000000-0005-0000-0000-00008E680000}"/>
    <cellStyle name="Note 12 2 2 2 2 20 3" xfId="26742" xr:uid="{00000000-0005-0000-0000-00008F680000}"/>
    <cellStyle name="Note 12 2 2 2 2 20 4" xfId="26743" xr:uid="{00000000-0005-0000-0000-000090680000}"/>
    <cellStyle name="Note 12 2 2 2 2 21" xfId="26744" xr:uid="{00000000-0005-0000-0000-000091680000}"/>
    <cellStyle name="Note 12 2 2 2 2 21 2" xfId="26745" xr:uid="{00000000-0005-0000-0000-000092680000}"/>
    <cellStyle name="Note 12 2 2 2 2 21 3" xfId="26746" xr:uid="{00000000-0005-0000-0000-000093680000}"/>
    <cellStyle name="Note 12 2 2 2 2 21 4" xfId="26747" xr:uid="{00000000-0005-0000-0000-000094680000}"/>
    <cellStyle name="Note 12 2 2 2 2 22" xfId="26748" xr:uid="{00000000-0005-0000-0000-000095680000}"/>
    <cellStyle name="Note 12 2 2 2 2 22 2" xfId="26749" xr:uid="{00000000-0005-0000-0000-000096680000}"/>
    <cellStyle name="Note 12 2 2 2 2 22 3" xfId="26750" xr:uid="{00000000-0005-0000-0000-000097680000}"/>
    <cellStyle name="Note 12 2 2 2 2 22 4" xfId="26751" xr:uid="{00000000-0005-0000-0000-000098680000}"/>
    <cellStyle name="Note 12 2 2 2 2 23" xfId="26752" xr:uid="{00000000-0005-0000-0000-000099680000}"/>
    <cellStyle name="Note 12 2 2 2 2 23 2" xfId="26753" xr:uid="{00000000-0005-0000-0000-00009A680000}"/>
    <cellStyle name="Note 12 2 2 2 2 23 3" xfId="26754" xr:uid="{00000000-0005-0000-0000-00009B680000}"/>
    <cellStyle name="Note 12 2 2 2 2 23 4" xfId="26755" xr:uid="{00000000-0005-0000-0000-00009C680000}"/>
    <cellStyle name="Note 12 2 2 2 2 24" xfId="26756" xr:uid="{00000000-0005-0000-0000-00009D680000}"/>
    <cellStyle name="Note 12 2 2 2 2 25" xfId="26757" xr:uid="{00000000-0005-0000-0000-00009E680000}"/>
    <cellStyle name="Note 12 2 2 2 2 3" xfId="26758" xr:uid="{00000000-0005-0000-0000-00009F680000}"/>
    <cellStyle name="Note 12 2 2 2 2 3 10" xfId="26759" xr:uid="{00000000-0005-0000-0000-0000A0680000}"/>
    <cellStyle name="Note 12 2 2 2 2 3 10 2" xfId="26760" xr:uid="{00000000-0005-0000-0000-0000A1680000}"/>
    <cellStyle name="Note 12 2 2 2 2 3 10 3" xfId="26761" xr:uid="{00000000-0005-0000-0000-0000A2680000}"/>
    <cellStyle name="Note 12 2 2 2 2 3 10 4" xfId="26762" xr:uid="{00000000-0005-0000-0000-0000A3680000}"/>
    <cellStyle name="Note 12 2 2 2 2 3 11" xfId="26763" xr:uid="{00000000-0005-0000-0000-0000A4680000}"/>
    <cellStyle name="Note 12 2 2 2 2 3 11 2" xfId="26764" xr:uid="{00000000-0005-0000-0000-0000A5680000}"/>
    <cellStyle name="Note 12 2 2 2 2 3 11 3" xfId="26765" xr:uid="{00000000-0005-0000-0000-0000A6680000}"/>
    <cellStyle name="Note 12 2 2 2 2 3 11 4" xfId="26766" xr:uid="{00000000-0005-0000-0000-0000A7680000}"/>
    <cellStyle name="Note 12 2 2 2 2 3 12" xfId="26767" xr:uid="{00000000-0005-0000-0000-0000A8680000}"/>
    <cellStyle name="Note 12 2 2 2 2 3 12 2" xfId="26768" xr:uid="{00000000-0005-0000-0000-0000A9680000}"/>
    <cellStyle name="Note 12 2 2 2 2 3 12 3" xfId="26769" xr:uid="{00000000-0005-0000-0000-0000AA680000}"/>
    <cellStyle name="Note 12 2 2 2 2 3 12 4" xfId="26770" xr:uid="{00000000-0005-0000-0000-0000AB680000}"/>
    <cellStyle name="Note 12 2 2 2 2 3 13" xfId="26771" xr:uid="{00000000-0005-0000-0000-0000AC680000}"/>
    <cellStyle name="Note 12 2 2 2 2 3 13 2" xfId="26772" xr:uid="{00000000-0005-0000-0000-0000AD680000}"/>
    <cellStyle name="Note 12 2 2 2 2 3 13 3" xfId="26773" xr:uid="{00000000-0005-0000-0000-0000AE680000}"/>
    <cellStyle name="Note 12 2 2 2 2 3 13 4" xfId="26774" xr:uid="{00000000-0005-0000-0000-0000AF680000}"/>
    <cellStyle name="Note 12 2 2 2 2 3 14" xfId="26775" xr:uid="{00000000-0005-0000-0000-0000B0680000}"/>
    <cellStyle name="Note 12 2 2 2 2 3 14 2" xfId="26776" xr:uid="{00000000-0005-0000-0000-0000B1680000}"/>
    <cellStyle name="Note 12 2 2 2 2 3 14 3" xfId="26777" xr:uid="{00000000-0005-0000-0000-0000B2680000}"/>
    <cellStyle name="Note 12 2 2 2 2 3 14 4" xfId="26778" xr:uid="{00000000-0005-0000-0000-0000B3680000}"/>
    <cellStyle name="Note 12 2 2 2 2 3 15" xfId="26779" xr:uid="{00000000-0005-0000-0000-0000B4680000}"/>
    <cellStyle name="Note 12 2 2 2 2 3 15 2" xfId="26780" xr:uid="{00000000-0005-0000-0000-0000B5680000}"/>
    <cellStyle name="Note 12 2 2 2 2 3 15 3" xfId="26781" xr:uid="{00000000-0005-0000-0000-0000B6680000}"/>
    <cellStyle name="Note 12 2 2 2 2 3 15 4" xfId="26782" xr:uid="{00000000-0005-0000-0000-0000B7680000}"/>
    <cellStyle name="Note 12 2 2 2 2 3 16" xfId="26783" xr:uid="{00000000-0005-0000-0000-0000B8680000}"/>
    <cellStyle name="Note 12 2 2 2 2 3 16 2" xfId="26784" xr:uid="{00000000-0005-0000-0000-0000B9680000}"/>
    <cellStyle name="Note 12 2 2 2 2 3 16 3" xfId="26785" xr:uid="{00000000-0005-0000-0000-0000BA680000}"/>
    <cellStyle name="Note 12 2 2 2 2 3 16 4" xfId="26786" xr:uid="{00000000-0005-0000-0000-0000BB680000}"/>
    <cellStyle name="Note 12 2 2 2 2 3 17" xfId="26787" xr:uid="{00000000-0005-0000-0000-0000BC680000}"/>
    <cellStyle name="Note 12 2 2 2 2 3 17 2" xfId="26788" xr:uid="{00000000-0005-0000-0000-0000BD680000}"/>
    <cellStyle name="Note 12 2 2 2 2 3 17 3" xfId="26789" xr:uid="{00000000-0005-0000-0000-0000BE680000}"/>
    <cellStyle name="Note 12 2 2 2 2 3 17 4" xfId="26790" xr:uid="{00000000-0005-0000-0000-0000BF680000}"/>
    <cellStyle name="Note 12 2 2 2 2 3 18" xfId="26791" xr:uid="{00000000-0005-0000-0000-0000C0680000}"/>
    <cellStyle name="Note 12 2 2 2 2 3 18 2" xfId="26792" xr:uid="{00000000-0005-0000-0000-0000C1680000}"/>
    <cellStyle name="Note 12 2 2 2 2 3 18 3" xfId="26793" xr:uid="{00000000-0005-0000-0000-0000C2680000}"/>
    <cellStyle name="Note 12 2 2 2 2 3 18 4" xfId="26794" xr:uid="{00000000-0005-0000-0000-0000C3680000}"/>
    <cellStyle name="Note 12 2 2 2 2 3 19" xfId="26795" xr:uid="{00000000-0005-0000-0000-0000C4680000}"/>
    <cellStyle name="Note 12 2 2 2 2 3 19 2" xfId="26796" xr:uid="{00000000-0005-0000-0000-0000C5680000}"/>
    <cellStyle name="Note 12 2 2 2 2 3 19 3" xfId="26797" xr:uid="{00000000-0005-0000-0000-0000C6680000}"/>
    <cellStyle name="Note 12 2 2 2 2 3 19 4" xfId="26798" xr:uid="{00000000-0005-0000-0000-0000C7680000}"/>
    <cellStyle name="Note 12 2 2 2 2 3 2" xfId="26799" xr:uid="{00000000-0005-0000-0000-0000C8680000}"/>
    <cellStyle name="Note 12 2 2 2 2 3 2 2" xfId="26800" xr:uid="{00000000-0005-0000-0000-0000C9680000}"/>
    <cellStyle name="Note 12 2 2 2 2 3 2 3" xfId="26801" xr:uid="{00000000-0005-0000-0000-0000CA680000}"/>
    <cellStyle name="Note 12 2 2 2 2 3 2 4" xfId="26802" xr:uid="{00000000-0005-0000-0000-0000CB680000}"/>
    <cellStyle name="Note 12 2 2 2 2 3 20" xfId="26803" xr:uid="{00000000-0005-0000-0000-0000CC680000}"/>
    <cellStyle name="Note 12 2 2 2 2 3 20 2" xfId="26804" xr:uid="{00000000-0005-0000-0000-0000CD680000}"/>
    <cellStyle name="Note 12 2 2 2 2 3 20 3" xfId="26805" xr:uid="{00000000-0005-0000-0000-0000CE680000}"/>
    <cellStyle name="Note 12 2 2 2 2 3 20 4" xfId="26806" xr:uid="{00000000-0005-0000-0000-0000CF680000}"/>
    <cellStyle name="Note 12 2 2 2 2 3 21" xfId="26807" xr:uid="{00000000-0005-0000-0000-0000D0680000}"/>
    <cellStyle name="Note 12 2 2 2 2 3 22" xfId="26808" xr:uid="{00000000-0005-0000-0000-0000D1680000}"/>
    <cellStyle name="Note 12 2 2 2 2 3 3" xfId="26809" xr:uid="{00000000-0005-0000-0000-0000D2680000}"/>
    <cellStyle name="Note 12 2 2 2 2 3 3 2" xfId="26810" xr:uid="{00000000-0005-0000-0000-0000D3680000}"/>
    <cellStyle name="Note 12 2 2 2 2 3 3 3" xfId="26811" xr:uid="{00000000-0005-0000-0000-0000D4680000}"/>
    <cellStyle name="Note 12 2 2 2 2 3 3 4" xfId="26812" xr:uid="{00000000-0005-0000-0000-0000D5680000}"/>
    <cellStyle name="Note 12 2 2 2 2 3 4" xfId="26813" xr:uid="{00000000-0005-0000-0000-0000D6680000}"/>
    <cellStyle name="Note 12 2 2 2 2 3 4 2" xfId="26814" xr:uid="{00000000-0005-0000-0000-0000D7680000}"/>
    <cellStyle name="Note 12 2 2 2 2 3 4 3" xfId="26815" xr:uid="{00000000-0005-0000-0000-0000D8680000}"/>
    <cellStyle name="Note 12 2 2 2 2 3 4 4" xfId="26816" xr:uid="{00000000-0005-0000-0000-0000D9680000}"/>
    <cellStyle name="Note 12 2 2 2 2 3 5" xfId="26817" xr:uid="{00000000-0005-0000-0000-0000DA680000}"/>
    <cellStyle name="Note 12 2 2 2 2 3 5 2" xfId="26818" xr:uid="{00000000-0005-0000-0000-0000DB680000}"/>
    <cellStyle name="Note 12 2 2 2 2 3 5 3" xfId="26819" xr:uid="{00000000-0005-0000-0000-0000DC680000}"/>
    <cellStyle name="Note 12 2 2 2 2 3 5 4" xfId="26820" xr:uid="{00000000-0005-0000-0000-0000DD680000}"/>
    <cellStyle name="Note 12 2 2 2 2 3 6" xfId="26821" xr:uid="{00000000-0005-0000-0000-0000DE680000}"/>
    <cellStyle name="Note 12 2 2 2 2 3 6 2" xfId="26822" xr:uid="{00000000-0005-0000-0000-0000DF680000}"/>
    <cellStyle name="Note 12 2 2 2 2 3 6 3" xfId="26823" xr:uid="{00000000-0005-0000-0000-0000E0680000}"/>
    <cellStyle name="Note 12 2 2 2 2 3 6 4" xfId="26824" xr:uid="{00000000-0005-0000-0000-0000E1680000}"/>
    <cellStyle name="Note 12 2 2 2 2 3 7" xfId="26825" xr:uid="{00000000-0005-0000-0000-0000E2680000}"/>
    <cellStyle name="Note 12 2 2 2 2 3 7 2" xfId="26826" xr:uid="{00000000-0005-0000-0000-0000E3680000}"/>
    <cellStyle name="Note 12 2 2 2 2 3 7 3" xfId="26827" xr:uid="{00000000-0005-0000-0000-0000E4680000}"/>
    <cellStyle name="Note 12 2 2 2 2 3 7 4" xfId="26828" xr:uid="{00000000-0005-0000-0000-0000E5680000}"/>
    <cellStyle name="Note 12 2 2 2 2 3 8" xfId="26829" xr:uid="{00000000-0005-0000-0000-0000E6680000}"/>
    <cellStyle name="Note 12 2 2 2 2 3 8 2" xfId="26830" xr:uid="{00000000-0005-0000-0000-0000E7680000}"/>
    <cellStyle name="Note 12 2 2 2 2 3 8 3" xfId="26831" xr:uid="{00000000-0005-0000-0000-0000E8680000}"/>
    <cellStyle name="Note 12 2 2 2 2 3 8 4" xfId="26832" xr:uid="{00000000-0005-0000-0000-0000E9680000}"/>
    <cellStyle name="Note 12 2 2 2 2 3 9" xfId="26833" xr:uid="{00000000-0005-0000-0000-0000EA680000}"/>
    <cellStyle name="Note 12 2 2 2 2 3 9 2" xfId="26834" xr:uid="{00000000-0005-0000-0000-0000EB680000}"/>
    <cellStyle name="Note 12 2 2 2 2 3 9 3" xfId="26835" xr:uid="{00000000-0005-0000-0000-0000EC680000}"/>
    <cellStyle name="Note 12 2 2 2 2 3 9 4" xfId="26836" xr:uid="{00000000-0005-0000-0000-0000ED680000}"/>
    <cellStyle name="Note 12 2 2 2 2 4" xfId="26837" xr:uid="{00000000-0005-0000-0000-0000EE680000}"/>
    <cellStyle name="Note 12 2 2 2 2 4 10" xfId="26838" xr:uid="{00000000-0005-0000-0000-0000EF680000}"/>
    <cellStyle name="Note 12 2 2 2 2 4 10 2" xfId="26839" xr:uid="{00000000-0005-0000-0000-0000F0680000}"/>
    <cellStyle name="Note 12 2 2 2 2 4 10 3" xfId="26840" xr:uid="{00000000-0005-0000-0000-0000F1680000}"/>
    <cellStyle name="Note 12 2 2 2 2 4 10 4" xfId="26841" xr:uid="{00000000-0005-0000-0000-0000F2680000}"/>
    <cellStyle name="Note 12 2 2 2 2 4 11" xfId="26842" xr:uid="{00000000-0005-0000-0000-0000F3680000}"/>
    <cellStyle name="Note 12 2 2 2 2 4 11 2" xfId="26843" xr:uid="{00000000-0005-0000-0000-0000F4680000}"/>
    <cellStyle name="Note 12 2 2 2 2 4 11 3" xfId="26844" xr:uid="{00000000-0005-0000-0000-0000F5680000}"/>
    <cellStyle name="Note 12 2 2 2 2 4 11 4" xfId="26845" xr:uid="{00000000-0005-0000-0000-0000F6680000}"/>
    <cellStyle name="Note 12 2 2 2 2 4 12" xfId="26846" xr:uid="{00000000-0005-0000-0000-0000F7680000}"/>
    <cellStyle name="Note 12 2 2 2 2 4 12 2" xfId="26847" xr:uid="{00000000-0005-0000-0000-0000F8680000}"/>
    <cellStyle name="Note 12 2 2 2 2 4 12 3" xfId="26848" xr:uid="{00000000-0005-0000-0000-0000F9680000}"/>
    <cellStyle name="Note 12 2 2 2 2 4 12 4" xfId="26849" xr:uid="{00000000-0005-0000-0000-0000FA680000}"/>
    <cellStyle name="Note 12 2 2 2 2 4 13" xfId="26850" xr:uid="{00000000-0005-0000-0000-0000FB680000}"/>
    <cellStyle name="Note 12 2 2 2 2 4 13 2" xfId="26851" xr:uid="{00000000-0005-0000-0000-0000FC680000}"/>
    <cellStyle name="Note 12 2 2 2 2 4 13 3" xfId="26852" xr:uid="{00000000-0005-0000-0000-0000FD680000}"/>
    <cellStyle name="Note 12 2 2 2 2 4 13 4" xfId="26853" xr:uid="{00000000-0005-0000-0000-0000FE680000}"/>
    <cellStyle name="Note 12 2 2 2 2 4 14" xfId="26854" xr:uid="{00000000-0005-0000-0000-0000FF680000}"/>
    <cellStyle name="Note 12 2 2 2 2 4 14 2" xfId="26855" xr:uid="{00000000-0005-0000-0000-000000690000}"/>
    <cellStyle name="Note 12 2 2 2 2 4 14 3" xfId="26856" xr:uid="{00000000-0005-0000-0000-000001690000}"/>
    <cellStyle name="Note 12 2 2 2 2 4 14 4" xfId="26857" xr:uid="{00000000-0005-0000-0000-000002690000}"/>
    <cellStyle name="Note 12 2 2 2 2 4 15" xfId="26858" xr:uid="{00000000-0005-0000-0000-000003690000}"/>
    <cellStyle name="Note 12 2 2 2 2 4 15 2" xfId="26859" xr:uid="{00000000-0005-0000-0000-000004690000}"/>
    <cellStyle name="Note 12 2 2 2 2 4 15 3" xfId="26860" xr:uid="{00000000-0005-0000-0000-000005690000}"/>
    <cellStyle name="Note 12 2 2 2 2 4 15 4" xfId="26861" xr:uid="{00000000-0005-0000-0000-000006690000}"/>
    <cellStyle name="Note 12 2 2 2 2 4 16" xfId="26862" xr:uid="{00000000-0005-0000-0000-000007690000}"/>
    <cellStyle name="Note 12 2 2 2 2 4 16 2" xfId="26863" xr:uid="{00000000-0005-0000-0000-000008690000}"/>
    <cellStyle name="Note 12 2 2 2 2 4 16 3" xfId="26864" xr:uid="{00000000-0005-0000-0000-000009690000}"/>
    <cellStyle name="Note 12 2 2 2 2 4 16 4" xfId="26865" xr:uid="{00000000-0005-0000-0000-00000A690000}"/>
    <cellStyle name="Note 12 2 2 2 2 4 17" xfId="26866" xr:uid="{00000000-0005-0000-0000-00000B690000}"/>
    <cellStyle name="Note 12 2 2 2 2 4 17 2" xfId="26867" xr:uid="{00000000-0005-0000-0000-00000C690000}"/>
    <cellStyle name="Note 12 2 2 2 2 4 17 3" xfId="26868" xr:uid="{00000000-0005-0000-0000-00000D690000}"/>
    <cellStyle name="Note 12 2 2 2 2 4 17 4" xfId="26869" xr:uid="{00000000-0005-0000-0000-00000E690000}"/>
    <cellStyle name="Note 12 2 2 2 2 4 18" xfId="26870" xr:uid="{00000000-0005-0000-0000-00000F690000}"/>
    <cellStyle name="Note 12 2 2 2 2 4 18 2" xfId="26871" xr:uid="{00000000-0005-0000-0000-000010690000}"/>
    <cellStyle name="Note 12 2 2 2 2 4 18 3" xfId="26872" xr:uid="{00000000-0005-0000-0000-000011690000}"/>
    <cellStyle name="Note 12 2 2 2 2 4 18 4" xfId="26873" xr:uid="{00000000-0005-0000-0000-000012690000}"/>
    <cellStyle name="Note 12 2 2 2 2 4 19" xfId="26874" xr:uid="{00000000-0005-0000-0000-000013690000}"/>
    <cellStyle name="Note 12 2 2 2 2 4 19 2" xfId="26875" xr:uid="{00000000-0005-0000-0000-000014690000}"/>
    <cellStyle name="Note 12 2 2 2 2 4 19 3" xfId="26876" xr:uid="{00000000-0005-0000-0000-000015690000}"/>
    <cellStyle name="Note 12 2 2 2 2 4 19 4" xfId="26877" xr:uid="{00000000-0005-0000-0000-000016690000}"/>
    <cellStyle name="Note 12 2 2 2 2 4 2" xfId="26878" xr:uid="{00000000-0005-0000-0000-000017690000}"/>
    <cellStyle name="Note 12 2 2 2 2 4 2 2" xfId="26879" xr:uid="{00000000-0005-0000-0000-000018690000}"/>
    <cellStyle name="Note 12 2 2 2 2 4 2 3" xfId="26880" xr:uid="{00000000-0005-0000-0000-000019690000}"/>
    <cellStyle name="Note 12 2 2 2 2 4 2 4" xfId="26881" xr:uid="{00000000-0005-0000-0000-00001A690000}"/>
    <cellStyle name="Note 12 2 2 2 2 4 20" xfId="26882" xr:uid="{00000000-0005-0000-0000-00001B690000}"/>
    <cellStyle name="Note 12 2 2 2 2 4 20 2" xfId="26883" xr:uid="{00000000-0005-0000-0000-00001C690000}"/>
    <cellStyle name="Note 12 2 2 2 2 4 20 3" xfId="26884" xr:uid="{00000000-0005-0000-0000-00001D690000}"/>
    <cellStyle name="Note 12 2 2 2 2 4 20 4" xfId="26885" xr:uid="{00000000-0005-0000-0000-00001E690000}"/>
    <cellStyle name="Note 12 2 2 2 2 4 21" xfId="26886" xr:uid="{00000000-0005-0000-0000-00001F690000}"/>
    <cellStyle name="Note 12 2 2 2 2 4 22" xfId="26887" xr:uid="{00000000-0005-0000-0000-000020690000}"/>
    <cellStyle name="Note 12 2 2 2 2 4 3" xfId="26888" xr:uid="{00000000-0005-0000-0000-000021690000}"/>
    <cellStyle name="Note 12 2 2 2 2 4 3 2" xfId="26889" xr:uid="{00000000-0005-0000-0000-000022690000}"/>
    <cellStyle name="Note 12 2 2 2 2 4 3 3" xfId="26890" xr:uid="{00000000-0005-0000-0000-000023690000}"/>
    <cellStyle name="Note 12 2 2 2 2 4 3 4" xfId="26891" xr:uid="{00000000-0005-0000-0000-000024690000}"/>
    <cellStyle name="Note 12 2 2 2 2 4 4" xfId="26892" xr:uid="{00000000-0005-0000-0000-000025690000}"/>
    <cellStyle name="Note 12 2 2 2 2 4 4 2" xfId="26893" xr:uid="{00000000-0005-0000-0000-000026690000}"/>
    <cellStyle name="Note 12 2 2 2 2 4 4 3" xfId="26894" xr:uid="{00000000-0005-0000-0000-000027690000}"/>
    <cellStyle name="Note 12 2 2 2 2 4 4 4" xfId="26895" xr:uid="{00000000-0005-0000-0000-000028690000}"/>
    <cellStyle name="Note 12 2 2 2 2 4 5" xfId="26896" xr:uid="{00000000-0005-0000-0000-000029690000}"/>
    <cellStyle name="Note 12 2 2 2 2 4 5 2" xfId="26897" xr:uid="{00000000-0005-0000-0000-00002A690000}"/>
    <cellStyle name="Note 12 2 2 2 2 4 5 3" xfId="26898" xr:uid="{00000000-0005-0000-0000-00002B690000}"/>
    <cellStyle name="Note 12 2 2 2 2 4 5 4" xfId="26899" xr:uid="{00000000-0005-0000-0000-00002C690000}"/>
    <cellStyle name="Note 12 2 2 2 2 4 6" xfId="26900" xr:uid="{00000000-0005-0000-0000-00002D690000}"/>
    <cellStyle name="Note 12 2 2 2 2 4 6 2" xfId="26901" xr:uid="{00000000-0005-0000-0000-00002E690000}"/>
    <cellStyle name="Note 12 2 2 2 2 4 6 3" xfId="26902" xr:uid="{00000000-0005-0000-0000-00002F690000}"/>
    <cellStyle name="Note 12 2 2 2 2 4 6 4" xfId="26903" xr:uid="{00000000-0005-0000-0000-000030690000}"/>
    <cellStyle name="Note 12 2 2 2 2 4 7" xfId="26904" xr:uid="{00000000-0005-0000-0000-000031690000}"/>
    <cellStyle name="Note 12 2 2 2 2 4 7 2" xfId="26905" xr:uid="{00000000-0005-0000-0000-000032690000}"/>
    <cellStyle name="Note 12 2 2 2 2 4 7 3" xfId="26906" xr:uid="{00000000-0005-0000-0000-000033690000}"/>
    <cellStyle name="Note 12 2 2 2 2 4 7 4" xfId="26907" xr:uid="{00000000-0005-0000-0000-000034690000}"/>
    <cellStyle name="Note 12 2 2 2 2 4 8" xfId="26908" xr:uid="{00000000-0005-0000-0000-000035690000}"/>
    <cellStyle name="Note 12 2 2 2 2 4 8 2" xfId="26909" xr:uid="{00000000-0005-0000-0000-000036690000}"/>
    <cellStyle name="Note 12 2 2 2 2 4 8 3" xfId="26910" xr:uid="{00000000-0005-0000-0000-000037690000}"/>
    <cellStyle name="Note 12 2 2 2 2 4 8 4" xfId="26911" xr:uid="{00000000-0005-0000-0000-000038690000}"/>
    <cellStyle name="Note 12 2 2 2 2 4 9" xfId="26912" xr:uid="{00000000-0005-0000-0000-000039690000}"/>
    <cellStyle name="Note 12 2 2 2 2 4 9 2" xfId="26913" xr:uid="{00000000-0005-0000-0000-00003A690000}"/>
    <cellStyle name="Note 12 2 2 2 2 4 9 3" xfId="26914" xr:uid="{00000000-0005-0000-0000-00003B690000}"/>
    <cellStyle name="Note 12 2 2 2 2 4 9 4" xfId="26915" xr:uid="{00000000-0005-0000-0000-00003C690000}"/>
    <cellStyle name="Note 12 2 2 2 2 5" xfId="26916" xr:uid="{00000000-0005-0000-0000-00003D690000}"/>
    <cellStyle name="Note 12 2 2 2 2 5 2" xfId="26917" xr:uid="{00000000-0005-0000-0000-00003E690000}"/>
    <cellStyle name="Note 12 2 2 2 2 5 3" xfId="26918" xr:uid="{00000000-0005-0000-0000-00003F690000}"/>
    <cellStyle name="Note 12 2 2 2 2 5 4" xfId="26919" xr:uid="{00000000-0005-0000-0000-000040690000}"/>
    <cellStyle name="Note 12 2 2 2 2 6" xfId="26920" xr:uid="{00000000-0005-0000-0000-000041690000}"/>
    <cellStyle name="Note 12 2 2 2 2 6 2" xfId="26921" xr:uid="{00000000-0005-0000-0000-000042690000}"/>
    <cellStyle name="Note 12 2 2 2 2 6 3" xfId="26922" xr:uid="{00000000-0005-0000-0000-000043690000}"/>
    <cellStyle name="Note 12 2 2 2 2 6 4" xfId="26923" xr:uid="{00000000-0005-0000-0000-000044690000}"/>
    <cellStyle name="Note 12 2 2 2 2 7" xfId="26924" xr:uid="{00000000-0005-0000-0000-000045690000}"/>
    <cellStyle name="Note 12 2 2 2 2 7 2" xfId="26925" xr:uid="{00000000-0005-0000-0000-000046690000}"/>
    <cellStyle name="Note 12 2 2 2 2 7 3" xfId="26926" xr:uid="{00000000-0005-0000-0000-000047690000}"/>
    <cellStyle name="Note 12 2 2 2 2 7 4" xfId="26927" xr:uid="{00000000-0005-0000-0000-000048690000}"/>
    <cellStyle name="Note 12 2 2 2 2 8" xfId="26928" xr:uid="{00000000-0005-0000-0000-000049690000}"/>
    <cellStyle name="Note 12 2 2 2 2 8 2" xfId="26929" xr:uid="{00000000-0005-0000-0000-00004A690000}"/>
    <cellStyle name="Note 12 2 2 2 2 8 3" xfId="26930" xr:uid="{00000000-0005-0000-0000-00004B690000}"/>
    <cellStyle name="Note 12 2 2 2 2 8 4" xfId="26931" xr:uid="{00000000-0005-0000-0000-00004C690000}"/>
    <cellStyle name="Note 12 2 2 2 2 9" xfId="26932" xr:uid="{00000000-0005-0000-0000-00004D690000}"/>
    <cellStyle name="Note 12 2 2 2 2 9 2" xfId="26933" xr:uid="{00000000-0005-0000-0000-00004E690000}"/>
    <cellStyle name="Note 12 2 2 2 2 9 3" xfId="26934" xr:uid="{00000000-0005-0000-0000-00004F690000}"/>
    <cellStyle name="Note 12 2 2 2 2 9 4" xfId="26935" xr:uid="{00000000-0005-0000-0000-000050690000}"/>
    <cellStyle name="Note 12 2 2 2 20" xfId="26936" xr:uid="{00000000-0005-0000-0000-000051690000}"/>
    <cellStyle name="Note 12 2 2 2 20 2" xfId="26937" xr:uid="{00000000-0005-0000-0000-000052690000}"/>
    <cellStyle name="Note 12 2 2 2 20 3" xfId="26938" xr:uid="{00000000-0005-0000-0000-000053690000}"/>
    <cellStyle name="Note 12 2 2 2 20 4" xfId="26939" xr:uid="{00000000-0005-0000-0000-000054690000}"/>
    <cellStyle name="Note 12 2 2 2 21" xfId="26940" xr:uid="{00000000-0005-0000-0000-000055690000}"/>
    <cellStyle name="Note 12 2 2 2 21 2" xfId="26941" xr:uid="{00000000-0005-0000-0000-000056690000}"/>
    <cellStyle name="Note 12 2 2 2 21 3" xfId="26942" xr:uid="{00000000-0005-0000-0000-000057690000}"/>
    <cellStyle name="Note 12 2 2 2 21 4" xfId="26943" xr:uid="{00000000-0005-0000-0000-000058690000}"/>
    <cellStyle name="Note 12 2 2 2 22" xfId="26944" xr:uid="{00000000-0005-0000-0000-000059690000}"/>
    <cellStyle name="Note 12 2 2 2 22 2" xfId="26945" xr:uid="{00000000-0005-0000-0000-00005A690000}"/>
    <cellStyle name="Note 12 2 2 2 22 3" xfId="26946" xr:uid="{00000000-0005-0000-0000-00005B690000}"/>
    <cellStyle name="Note 12 2 2 2 22 4" xfId="26947" xr:uid="{00000000-0005-0000-0000-00005C690000}"/>
    <cellStyle name="Note 12 2 2 2 23" xfId="26948" xr:uid="{00000000-0005-0000-0000-00005D690000}"/>
    <cellStyle name="Note 12 2 2 2 23 2" xfId="26949" xr:uid="{00000000-0005-0000-0000-00005E690000}"/>
    <cellStyle name="Note 12 2 2 2 23 3" xfId="26950" xr:uid="{00000000-0005-0000-0000-00005F690000}"/>
    <cellStyle name="Note 12 2 2 2 23 4" xfId="26951" xr:uid="{00000000-0005-0000-0000-000060690000}"/>
    <cellStyle name="Note 12 2 2 2 24" xfId="26952" xr:uid="{00000000-0005-0000-0000-000061690000}"/>
    <cellStyle name="Note 12 2 2 2 25" xfId="26953" xr:uid="{00000000-0005-0000-0000-000062690000}"/>
    <cellStyle name="Note 12 2 2 2 3" xfId="26954" xr:uid="{00000000-0005-0000-0000-000063690000}"/>
    <cellStyle name="Note 12 2 2 2 3 10" xfId="26955" xr:uid="{00000000-0005-0000-0000-000064690000}"/>
    <cellStyle name="Note 12 2 2 2 3 10 2" xfId="26956" xr:uid="{00000000-0005-0000-0000-000065690000}"/>
    <cellStyle name="Note 12 2 2 2 3 10 3" xfId="26957" xr:uid="{00000000-0005-0000-0000-000066690000}"/>
    <cellStyle name="Note 12 2 2 2 3 10 4" xfId="26958" xr:uid="{00000000-0005-0000-0000-000067690000}"/>
    <cellStyle name="Note 12 2 2 2 3 11" xfId="26959" xr:uid="{00000000-0005-0000-0000-000068690000}"/>
    <cellStyle name="Note 12 2 2 2 3 11 2" xfId="26960" xr:uid="{00000000-0005-0000-0000-000069690000}"/>
    <cellStyle name="Note 12 2 2 2 3 11 3" xfId="26961" xr:uid="{00000000-0005-0000-0000-00006A690000}"/>
    <cellStyle name="Note 12 2 2 2 3 11 4" xfId="26962" xr:uid="{00000000-0005-0000-0000-00006B690000}"/>
    <cellStyle name="Note 12 2 2 2 3 12" xfId="26963" xr:uid="{00000000-0005-0000-0000-00006C690000}"/>
    <cellStyle name="Note 12 2 2 2 3 12 2" xfId="26964" xr:uid="{00000000-0005-0000-0000-00006D690000}"/>
    <cellStyle name="Note 12 2 2 2 3 12 3" xfId="26965" xr:uid="{00000000-0005-0000-0000-00006E690000}"/>
    <cellStyle name="Note 12 2 2 2 3 12 4" xfId="26966" xr:uid="{00000000-0005-0000-0000-00006F690000}"/>
    <cellStyle name="Note 12 2 2 2 3 13" xfId="26967" xr:uid="{00000000-0005-0000-0000-000070690000}"/>
    <cellStyle name="Note 12 2 2 2 3 13 2" xfId="26968" xr:uid="{00000000-0005-0000-0000-000071690000}"/>
    <cellStyle name="Note 12 2 2 2 3 13 3" xfId="26969" xr:uid="{00000000-0005-0000-0000-000072690000}"/>
    <cellStyle name="Note 12 2 2 2 3 13 4" xfId="26970" xr:uid="{00000000-0005-0000-0000-000073690000}"/>
    <cellStyle name="Note 12 2 2 2 3 14" xfId="26971" xr:uid="{00000000-0005-0000-0000-000074690000}"/>
    <cellStyle name="Note 12 2 2 2 3 14 2" xfId="26972" xr:uid="{00000000-0005-0000-0000-000075690000}"/>
    <cellStyle name="Note 12 2 2 2 3 14 3" xfId="26973" xr:uid="{00000000-0005-0000-0000-000076690000}"/>
    <cellStyle name="Note 12 2 2 2 3 14 4" xfId="26974" xr:uid="{00000000-0005-0000-0000-000077690000}"/>
    <cellStyle name="Note 12 2 2 2 3 15" xfId="26975" xr:uid="{00000000-0005-0000-0000-000078690000}"/>
    <cellStyle name="Note 12 2 2 2 3 15 2" xfId="26976" xr:uid="{00000000-0005-0000-0000-000079690000}"/>
    <cellStyle name="Note 12 2 2 2 3 15 3" xfId="26977" xr:uid="{00000000-0005-0000-0000-00007A690000}"/>
    <cellStyle name="Note 12 2 2 2 3 15 4" xfId="26978" xr:uid="{00000000-0005-0000-0000-00007B690000}"/>
    <cellStyle name="Note 12 2 2 2 3 16" xfId="26979" xr:uid="{00000000-0005-0000-0000-00007C690000}"/>
    <cellStyle name="Note 12 2 2 2 3 16 2" xfId="26980" xr:uid="{00000000-0005-0000-0000-00007D690000}"/>
    <cellStyle name="Note 12 2 2 2 3 16 3" xfId="26981" xr:uid="{00000000-0005-0000-0000-00007E690000}"/>
    <cellStyle name="Note 12 2 2 2 3 16 4" xfId="26982" xr:uid="{00000000-0005-0000-0000-00007F690000}"/>
    <cellStyle name="Note 12 2 2 2 3 17" xfId="26983" xr:uid="{00000000-0005-0000-0000-000080690000}"/>
    <cellStyle name="Note 12 2 2 2 3 17 2" xfId="26984" xr:uid="{00000000-0005-0000-0000-000081690000}"/>
    <cellStyle name="Note 12 2 2 2 3 17 3" xfId="26985" xr:uid="{00000000-0005-0000-0000-000082690000}"/>
    <cellStyle name="Note 12 2 2 2 3 17 4" xfId="26986" xr:uid="{00000000-0005-0000-0000-000083690000}"/>
    <cellStyle name="Note 12 2 2 2 3 18" xfId="26987" xr:uid="{00000000-0005-0000-0000-000084690000}"/>
    <cellStyle name="Note 12 2 2 2 3 18 2" xfId="26988" xr:uid="{00000000-0005-0000-0000-000085690000}"/>
    <cellStyle name="Note 12 2 2 2 3 18 3" xfId="26989" xr:uid="{00000000-0005-0000-0000-000086690000}"/>
    <cellStyle name="Note 12 2 2 2 3 18 4" xfId="26990" xr:uid="{00000000-0005-0000-0000-000087690000}"/>
    <cellStyle name="Note 12 2 2 2 3 19" xfId="26991" xr:uid="{00000000-0005-0000-0000-000088690000}"/>
    <cellStyle name="Note 12 2 2 2 3 19 2" xfId="26992" xr:uid="{00000000-0005-0000-0000-000089690000}"/>
    <cellStyle name="Note 12 2 2 2 3 19 3" xfId="26993" xr:uid="{00000000-0005-0000-0000-00008A690000}"/>
    <cellStyle name="Note 12 2 2 2 3 19 4" xfId="26994" xr:uid="{00000000-0005-0000-0000-00008B690000}"/>
    <cellStyle name="Note 12 2 2 2 3 2" xfId="26995" xr:uid="{00000000-0005-0000-0000-00008C690000}"/>
    <cellStyle name="Note 12 2 2 2 3 2 2" xfId="26996" xr:uid="{00000000-0005-0000-0000-00008D690000}"/>
    <cellStyle name="Note 12 2 2 2 3 2 3" xfId="26997" xr:uid="{00000000-0005-0000-0000-00008E690000}"/>
    <cellStyle name="Note 12 2 2 2 3 2 4" xfId="26998" xr:uid="{00000000-0005-0000-0000-00008F690000}"/>
    <cellStyle name="Note 12 2 2 2 3 20" xfId="26999" xr:uid="{00000000-0005-0000-0000-000090690000}"/>
    <cellStyle name="Note 12 2 2 2 3 20 2" xfId="27000" xr:uid="{00000000-0005-0000-0000-000091690000}"/>
    <cellStyle name="Note 12 2 2 2 3 20 3" xfId="27001" xr:uid="{00000000-0005-0000-0000-000092690000}"/>
    <cellStyle name="Note 12 2 2 2 3 20 4" xfId="27002" xr:uid="{00000000-0005-0000-0000-000093690000}"/>
    <cellStyle name="Note 12 2 2 2 3 21" xfId="27003" xr:uid="{00000000-0005-0000-0000-000094690000}"/>
    <cellStyle name="Note 12 2 2 2 3 22" xfId="27004" xr:uid="{00000000-0005-0000-0000-000095690000}"/>
    <cellStyle name="Note 12 2 2 2 3 3" xfId="27005" xr:uid="{00000000-0005-0000-0000-000096690000}"/>
    <cellStyle name="Note 12 2 2 2 3 3 2" xfId="27006" xr:uid="{00000000-0005-0000-0000-000097690000}"/>
    <cellStyle name="Note 12 2 2 2 3 3 3" xfId="27007" xr:uid="{00000000-0005-0000-0000-000098690000}"/>
    <cellStyle name="Note 12 2 2 2 3 3 4" xfId="27008" xr:uid="{00000000-0005-0000-0000-000099690000}"/>
    <cellStyle name="Note 12 2 2 2 3 4" xfId="27009" xr:uid="{00000000-0005-0000-0000-00009A690000}"/>
    <cellStyle name="Note 12 2 2 2 3 4 2" xfId="27010" xr:uid="{00000000-0005-0000-0000-00009B690000}"/>
    <cellStyle name="Note 12 2 2 2 3 4 3" xfId="27011" xr:uid="{00000000-0005-0000-0000-00009C690000}"/>
    <cellStyle name="Note 12 2 2 2 3 4 4" xfId="27012" xr:uid="{00000000-0005-0000-0000-00009D690000}"/>
    <cellStyle name="Note 12 2 2 2 3 5" xfId="27013" xr:uid="{00000000-0005-0000-0000-00009E690000}"/>
    <cellStyle name="Note 12 2 2 2 3 5 2" xfId="27014" xr:uid="{00000000-0005-0000-0000-00009F690000}"/>
    <cellStyle name="Note 12 2 2 2 3 5 3" xfId="27015" xr:uid="{00000000-0005-0000-0000-0000A0690000}"/>
    <cellStyle name="Note 12 2 2 2 3 5 4" xfId="27016" xr:uid="{00000000-0005-0000-0000-0000A1690000}"/>
    <cellStyle name="Note 12 2 2 2 3 6" xfId="27017" xr:uid="{00000000-0005-0000-0000-0000A2690000}"/>
    <cellStyle name="Note 12 2 2 2 3 6 2" xfId="27018" xr:uid="{00000000-0005-0000-0000-0000A3690000}"/>
    <cellStyle name="Note 12 2 2 2 3 6 3" xfId="27019" xr:uid="{00000000-0005-0000-0000-0000A4690000}"/>
    <cellStyle name="Note 12 2 2 2 3 6 4" xfId="27020" xr:uid="{00000000-0005-0000-0000-0000A5690000}"/>
    <cellStyle name="Note 12 2 2 2 3 7" xfId="27021" xr:uid="{00000000-0005-0000-0000-0000A6690000}"/>
    <cellStyle name="Note 12 2 2 2 3 7 2" xfId="27022" xr:uid="{00000000-0005-0000-0000-0000A7690000}"/>
    <cellStyle name="Note 12 2 2 2 3 7 3" xfId="27023" xr:uid="{00000000-0005-0000-0000-0000A8690000}"/>
    <cellStyle name="Note 12 2 2 2 3 7 4" xfId="27024" xr:uid="{00000000-0005-0000-0000-0000A9690000}"/>
    <cellStyle name="Note 12 2 2 2 3 8" xfId="27025" xr:uid="{00000000-0005-0000-0000-0000AA690000}"/>
    <cellStyle name="Note 12 2 2 2 3 8 2" xfId="27026" xr:uid="{00000000-0005-0000-0000-0000AB690000}"/>
    <cellStyle name="Note 12 2 2 2 3 8 3" xfId="27027" xr:uid="{00000000-0005-0000-0000-0000AC690000}"/>
    <cellStyle name="Note 12 2 2 2 3 8 4" xfId="27028" xr:uid="{00000000-0005-0000-0000-0000AD690000}"/>
    <cellStyle name="Note 12 2 2 2 3 9" xfId="27029" xr:uid="{00000000-0005-0000-0000-0000AE690000}"/>
    <cellStyle name="Note 12 2 2 2 3 9 2" xfId="27030" xr:uid="{00000000-0005-0000-0000-0000AF690000}"/>
    <cellStyle name="Note 12 2 2 2 3 9 3" xfId="27031" xr:uid="{00000000-0005-0000-0000-0000B0690000}"/>
    <cellStyle name="Note 12 2 2 2 3 9 4" xfId="27032" xr:uid="{00000000-0005-0000-0000-0000B1690000}"/>
    <cellStyle name="Note 12 2 2 2 4" xfId="27033" xr:uid="{00000000-0005-0000-0000-0000B2690000}"/>
    <cellStyle name="Note 12 2 2 2 4 10" xfId="27034" xr:uid="{00000000-0005-0000-0000-0000B3690000}"/>
    <cellStyle name="Note 12 2 2 2 4 10 2" xfId="27035" xr:uid="{00000000-0005-0000-0000-0000B4690000}"/>
    <cellStyle name="Note 12 2 2 2 4 10 3" xfId="27036" xr:uid="{00000000-0005-0000-0000-0000B5690000}"/>
    <cellStyle name="Note 12 2 2 2 4 10 4" xfId="27037" xr:uid="{00000000-0005-0000-0000-0000B6690000}"/>
    <cellStyle name="Note 12 2 2 2 4 11" xfId="27038" xr:uid="{00000000-0005-0000-0000-0000B7690000}"/>
    <cellStyle name="Note 12 2 2 2 4 11 2" xfId="27039" xr:uid="{00000000-0005-0000-0000-0000B8690000}"/>
    <cellStyle name="Note 12 2 2 2 4 11 3" xfId="27040" xr:uid="{00000000-0005-0000-0000-0000B9690000}"/>
    <cellStyle name="Note 12 2 2 2 4 11 4" xfId="27041" xr:uid="{00000000-0005-0000-0000-0000BA690000}"/>
    <cellStyle name="Note 12 2 2 2 4 12" xfId="27042" xr:uid="{00000000-0005-0000-0000-0000BB690000}"/>
    <cellStyle name="Note 12 2 2 2 4 12 2" xfId="27043" xr:uid="{00000000-0005-0000-0000-0000BC690000}"/>
    <cellStyle name="Note 12 2 2 2 4 12 3" xfId="27044" xr:uid="{00000000-0005-0000-0000-0000BD690000}"/>
    <cellStyle name="Note 12 2 2 2 4 12 4" xfId="27045" xr:uid="{00000000-0005-0000-0000-0000BE690000}"/>
    <cellStyle name="Note 12 2 2 2 4 13" xfId="27046" xr:uid="{00000000-0005-0000-0000-0000BF690000}"/>
    <cellStyle name="Note 12 2 2 2 4 13 2" xfId="27047" xr:uid="{00000000-0005-0000-0000-0000C0690000}"/>
    <cellStyle name="Note 12 2 2 2 4 13 3" xfId="27048" xr:uid="{00000000-0005-0000-0000-0000C1690000}"/>
    <cellStyle name="Note 12 2 2 2 4 13 4" xfId="27049" xr:uid="{00000000-0005-0000-0000-0000C2690000}"/>
    <cellStyle name="Note 12 2 2 2 4 14" xfId="27050" xr:uid="{00000000-0005-0000-0000-0000C3690000}"/>
    <cellStyle name="Note 12 2 2 2 4 14 2" xfId="27051" xr:uid="{00000000-0005-0000-0000-0000C4690000}"/>
    <cellStyle name="Note 12 2 2 2 4 14 3" xfId="27052" xr:uid="{00000000-0005-0000-0000-0000C5690000}"/>
    <cellStyle name="Note 12 2 2 2 4 14 4" xfId="27053" xr:uid="{00000000-0005-0000-0000-0000C6690000}"/>
    <cellStyle name="Note 12 2 2 2 4 15" xfId="27054" xr:uid="{00000000-0005-0000-0000-0000C7690000}"/>
    <cellStyle name="Note 12 2 2 2 4 15 2" xfId="27055" xr:uid="{00000000-0005-0000-0000-0000C8690000}"/>
    <cellStyle name="Note 12 2 2 2 4 15 3" xfId="27056" xr:uid="{00000000-0005-0000-0000-0000C9690000}"/>
    <cellStyle name="Note 12 2 2 2 4 15 4" xfId="27057" xr:uid="{00000000-0005-0000-0000-0000CA690000}"/>
    <cellStyle name="Note 12 2 2 2 4 16" xfId="27058" xr:uid="{00000000-0005-0000-0000-0000CB690000}"/>
    <cellStyle name="Note 12 2 2 2 4 16 2" xfId="27059" xr:uid="{00000000-0005-0000-0000-0000CC690000}"/>
    <cellStyle name="Note 12 2 2 2 4 16 3" xfId="27060" xr:uid="{00000000-0005-0000-0000-0000CD690000}"/>
    <cellStyle name="Note 12 2 2 2 4 16 4" xfId="27061" xr:uid="{00000000-0005-0000-0000-0000CE690000}"/>
    <cellStyle name="Note 12 2 2 2 4 17" xfId="27062" xr:uid="{00000000-0005-0000-0000-0000CF690000}"/>
    <cellStyle name="Note 12 2 2 2 4 17 2" xfId="27063" xr:uid="{00000000-0005-0000-0000-0000D0690000}"/>
    <cellStyle name="Note 12 2 2 2 4 17 3" xfId="27064" xr:uid="{00000000-0005-0000-0000-0000D1690000}"/>
    <cellStyle name="Note 12 2 2 2 4 17 4" xfId="27065" xr:uid="{00000000-0005-0000-0000-0000D2690000}"/>
    <cellStyle name="Note 12 2 2 2 4 18" xfId="27066" xr:uid="{00000000-0005-0000-0000-0000D3690000}"/>
    <cellStyle name="Note 12 2 2 2 4 18 2" xfId="27067" xr:uid="{00000000-0005-0000-0000-0000D4690000}"/>
    <cellStyle name="Note 12 2 2 2 4 18 3" xfId="27068" xr:uid="{00000000-0005-0000-0000-0000D5690000}"/>
    <cellStyle name="Note 12 2 2 2 4 18 4" xfId="27069" xr:uid="{00000000-0005-0000-0000-0000D6690000}"/>
    <cellStyle name="Note 12 2 2 2 4 19" xfId="27070" xr:uid="{00000000-0005-0000-0000-0000D7690000}"/>
    <cellStyle name="Note 12 2 2 2 4 19 2" xfId="27071" xr:uid="{00000000-0005-0000-0000-0000D8690000}"/>
    <cellStyle name="Note 12 2 2 2 4 19 3" xfId="27072" xr:uid="{00000000-0005-0000-0000-0000D9690000}"/>
    <cellStyle name="Note 12 2 2 2 4 19 4" xfId="27073" xr:uid="{00000000-0005-0000-0000-0000DA690000}"/>
    <cellStyle name="Note 12 2 2 2 4 2" xfId="27074" xr:uid="{00000000-0005-0000-0000-0000DB690000}"/>
    <cellStyle name="Note 12 2 2 2 4 2 2" xfId="27075" xr:uid="{00000000-0005-0000-0000-0000DC690000}"/>
    <cellStyle name="Note 12 2 2 2 4 2 3" xfId="27076" xr:uid="{00000000-0005-0000-0000-0000DD690000}"/>
    <cellStyle name="Note 12 2 2 2 4 2 4" xfId="27077" xr:uid="{00000000-0005-0000-0000-0000DE690000}"/>
    <cellStyle name="Note 12 2 2 2 4 20" xfId="27078" xr:uid="{00000000-0005-0000-0000-0000DF690000}"/>
    <cellStyle name="Note 12 2 2 2 4 20 2" xfId="27079" xr:uid="{00000000-0005-0000-0000-0000E0690000}"/>
    <cellStyle name="Note 12 2 2 2 4 20 3" xfId="27080" xr:uid="{00000000-0005-0000-0000-0000E1690000}"/>
    <cellStyle name="Note 12 2 2 2 4 20 4" xfId="27081" xr:uid="{00000000-0005-0000-0000-0000E2690000}"/>
    <cellStyle name="Note 12 2 2 2 4 21" xfId="27082" xr:uid="{00000000-0005-0000-0000-0000E3690000}"/>
    <cellStyle name="Note 12 2 2 2 4 22" xfId="27083" xr:uid="{00000000-0005-0000-0000-0000E4690000}"/>
    <cellStyle name="Note 12 2 2 2 4 3" xfId="27084" xr:uid="{00000000-0005-0000-0000-0000E5690000}"/>
    <cellStyle name="Note 12 2 2 2 4 3 2" xfId="27085" xr:uid="{00000000-0005-0000-0000-0000E6690000}"/>
    <cellStyle name="Note 12 2 2 2 4 3 3" xfId="27086" xr:uid="{00000000-0005-0000-0000-0000E7690000}"/>
    <cellStyle name="Note 12 2 2 2 4 3 4" xfId="27087" xr:uid="{00000000-0005-0000-0000-0000E8690000}"/>
    <cellStyle name="Note 12 2 2 2 4 4" xfId="27088" xr:uid="{00000000-0005-0000-0000-0000E9690000}"/>
    <cellStyle name="Note 12 2 2 2 4 4 2" xfId="27089" xr:uid="{00000000-0005-0000-0000-0000EA690000}"/>
    <cellStyle name="Note 12 2 2 2 4 4 3" xfId="27090" xr:uid="{00000000-0005-0000-0000-0000EB690000}"/>
    <cellStyle name="Note 12 2 2 2 4 4 4" xfId="27091" xr:uid="{00000000-0005-0000-0000-0000EC690000}"/>
    <cellStyle name="Note 12 2 2 2 4 5" xfId="27092" xr:uid="{00000000-0005-0000-0000-0000ED690000}"/>
    <cellStyle name="Note 12 2 2 2 4 5 2" xfId="27093" xr:uid="{00000000-0005-0000-0000-0000EE690000}"/>
    <cellStyle name="Note 12 2 2 2 4 5 3" xfId="27094" xr:uid="{00000000-0005-0000-0000-0000EF690000}"/>
    <cellStyle name="Note 12 2 2 2 4 5 4" xfId="27095" xr:uid="{00000000-0005-0000-0000-0000F0690000}"/>
    <cellStyle name="Note 12 2 2 2 4 6" xfId="27096" xr:uid="{00000000-0005-0000-0000-0000F1690000}"/>
    <cellStyle name="Note 12 2 2 2 4 6 2" xfId="27097" xr:uid="{00000000-0005-0000-0000-0000F2690000}"/>
    <cellStyle name="Note 12 2 2 2 4 6 3" xfId="27098" xr:uid="{00000000-0005-0000-0000-0000F3690000}"/>
    <cellStyle name="Note 12 2 2 2 4 6 4" xfId="27099" xr:uid="{00000000-0005-0000-0000-0000F4690000}"/>
    <cellStyle name="Note 12 2 2 2 4 7" xfId="27100" xr:uid="{00000000-0005-0000-0000-0000F5690000}"/>
    <cellStyle name="Note 12 2 2 2 4 7 2" xfId="27101" xr:uid="{00000000-0005-0000-0000-0000F6690000}"/>
    <cellStyle name="Note 12 2 2 2 4 7 3" xfId="27102" xr:uid="{00000000-0005-0000-0000-0000F7690000}"/>
    <cellStyle name="Note 12 2 2 2 4 7 4" xfId="27103" xr:uid="{00000000-0005-0000-0000-0000F8690000}"/>
    <cellStyle name="Note 12 2 2 2 4 8" xfId="27104" xr:uid="{00000000-0005-0000-0000-0000F9690000}"/>
    <cellStyle name="Note 12 2 2 2 4 8 2" xfId="27105" xr:uid="{00000000-0005-0000-0000-0000FA690000}"/>
    <cellStyle name="Note 12 2 2 2 4 8 3" xfId="27106" xr:uid="{00000000-0005-0000-0000-0000FB690000}"/>
    <cellStyle name="Note 12 2 2 2 4 8 4" xfId="27107" xr:uid="{00000000-0005-0000-0000-0000FC690000}"/>
    <cellStyle name="Note 12 2 2 2 4 9" xfId="27108" xr:uid="{00000000-0005-0000-0000-0000FD690000}"/>
    <cellStyle name="Note 12 2 2 2 4 9 2" xfId="27109" xr:uid="{00000000-0005-0000-0000-0000FE690000}"/>
    <cellStyle name="Note 12 2 2 2 4 9 3" xfId="27110" xr:uid="{00000000-0005-0000-0000-0000FF690000}"/>
    <cellStyle name="Note 12 2 2 2 4 9 4" xfId="27111" xr:uid="{00000000-0005-0000-0000-0000006A0000}"/>
    <cellStyle name="Note 12 2 2 2 5" xfId="27112" xr:uid="{00000000-0005-0000-0000-0000016A0000}"/>
    <cellStyle name="Note 12 2 2 2 5 2" xfId="27113" xr:uid="{00000000-0005-0000-0000-0000026A0000}"/>
    <cellStyle name="Note 12 2 2 2 5 3" xfId="27114" xr:uid="{00000000-0005-0000-0000-0000036A0000}"/>
    <cellStyle name="Note 12 2 2 2 5 4" xfId="27115" xr:uid="{00000000-0005-0000-0000-0000046A0000}"/>
    <cellStyle name="Note 12 2 2 2 6" xfId="27116" xr:uid="{00000000-0005-0000-0000-0000056A0000}"/>
    <cellStyle name="Note 12 2 2 2 6 2" xfId="27117" xr:uid="{00000000-0005-0000-0000-0000066A0000}"/>
    <cellStyle name="Note 12 2 2 2 6 3" xfId="27118" xr:uid="{00000000-0005-0000-0000-0000076A0000}"/>
    <cellStyle name="Note 12 2 2 2 6 4" xfId="27119" xr:uid="{00000000-0005-0000-0000-0000086A0000}"/>
    <cellStyle name="Note 12 2 2 2 7" xfId="27120" xr:uid="{00000000-0005-0000-0000-0000096A0000}"/>
    <cellStyle name="Note 12 2 2 2 7 2" xfId="27121" xr:uid="{00000000-0005-0000-0000-00000A6A0000}"/>
    <cellStyle name="Note 12 2 2 2 7 3" xfId="27122" xr:uid="{00000000-0005-0000-0000-00000B6A0000}"/>
    <cellStyle name="Note 12 2 2 2 7 4" xfId="27123" xr:uid="{00000000-0005-0000-0000-00000C6A0000}"/>
    <cellStyle name="Note 12 2 2 2 8" xfId="27124" xr:uid="{00000000-0005-0000-0000-00000D6A0000}"/>
    <cellStyle name="Note 12 2 2 2 8 2" xfId="27125" xr:uid="{00000000-0005-0000-0000-00000E6A0000}"/>
    <cellStyle name="Note 12 2 2 2 8 3" xfId="27126" xr:uid="{00000000-0005-0000-0000-00000F6A0000}"/>
    <cellStyle name="Note 12 2 2 2 8 4" xfId="27127" xr:uid="{00000000-0005-0000-0000-0000106A0000}"/>
    <cellStyle name="Note 12 2 2 2 9" xfId="27128" xr:uid="{00000000-0005-0000-0000-0000116A0000}"/>
    <cellStyle name="Note 12 2 2 2 9 2" xfId="27129" xr:uid="{00000000-0005-0000-0000-0000126A0000}"/>
    <cellStyle name="Note 12 2 2 2 9 3" xfId="27130" xr:uid="{00000000-0005-0000-0000-0000136A0000}"/>
    <cellStyle name="Note 12 2 2 2 9 4" xfId="27131" xr:uid="{00000000-0005-0000-0000-0000146A0000}"/>
    <cellStyle name="Note 12 2 2 20" xfId="27132" xr:uid="{00000000-0005-0000-0000-0000156A0000}"/>
    <cellStyle name="Note 12 2 2 20 2" xfId="27133" xr:uid="{00000000-0005-0000-0000-0000166A0000}"/>
    <cellStyle name="Note 12 2 2 20 3" xfId="27134" xr:uid="{00000000-0005-0000-0000-0000176A0000}"/>
    <cellStyle name="Note 12 2 2 20 4" xfId="27135" xr:uid="{00000000-0005-0000-0000-0000186A0000}"/>
    <cellStyle name="Note 12 2 2 21" xfId="27136" xr:uid="{00000000-0005-0000-0000-0000196A0000}"/>
    <cellStyle name="Note 12 2 2 21 2" xfId="27137" xr:uid="{00000000-0005-0000-0000-00001A6A0000}"/>
    <cellStyle name="Note 12 2 2 21 3" xfId="27138" xr:uid="{00000000-0005-0000-0000-00001B6A0000}"/>
    <cellStyle name="Note 12 2 2 21 4" xfId="27139" xr:uid="{00000000-0005-0000-0000-00001C6A0000}"/>
    <cellStyle name="Note 12 2 2 22" xfId="27140" xr:uid="{00000000-0005-0000-0000-00001D6A0000}"/>
    <cellStyle name="Note 12 2 2 22 2" xfId="27141" xr:uid="{00000000-0005-0000-0000-00001E6A0000}"/>
    <cellStyle name="Note 12 2 2 22 3" xfId="27142" xr:uid="{00000000-0005-0000-0000-00001F6A0000}"/>
    <cellStyle name="Note 12 2 2 22 4" xfId="27143" xr:uid="{00000000-0005-0000-0000-0000206A0000}"/>
    <cellStyle name="Note 12 2 2 23" xfId="27144" xr:uid="{00000000-0005-0000-0000-0000216A0000}"/>
    <cellStyle name="Note 12 2 2 23 2" xfId="27145" xr:uid="{00000000-0005-0000-0000-0000226A0000}"/>
    <cellStyle name="Note 12 2 2 23 3" xfId="27146" xr:uid="{00000000-0005-0000-0000-0000236A0000}"/>
    <cellStyle name="Note 12 2 2 23 4" xfId="27147" xr:uid="{00000000-0005-0000-0000-0000246A0000}"/>
    <cellStyle name="Note 12 2 2 24" xfId="27148" xr:uid="{00000000-0005-0000-0000-0000256A0000}"/>
    <cellStyle name="Note 12 2 2 24 2" xfId="27149" xr:uid="{00000000-0005-0000-0000-0000266A0000}"/>
    <cellStyle name="Note 12 2 2 24 3" xfId="27150" xr:uid="{00000000-0005-0000-0000-0000276A0000}"/>
    <cellStyle name="Note 12 2 2 24 4" xfId="27151" xr:uid="{00000000-0005-0000-0000-0000286A0000}"/>
    <cellStyle name="Note 12 2 2 25" xfId="27152" xr:uid="{00000000-0005-0000-0000-0000296A0000}"/>
    <cellStyle name="Note 12 2 2 25 2" xfId="27153" xr:uid="{00000000-0005-0000-0000-00002A6A0000}"/>
    <cellStyle name="Note 12 2 2 25 3" xfId="27154" xr:uid="{00000000-0005-0000-0000-00002B6A0000}"/>
    <cellStyle name="Note 12 2 2 25 4" xfId="27155" xr:uid="{00000000-0005-0000-0000-00002C6A0000}"/>
    <cellStyle name="Note 12 2 2 26" xfId="27156" xr:uid="{00000000-0005-0000-0000-00002D6A0000}"/>
    <cellStyle name="Note 12 2 2 26 2" xfId="27157" xr:uid="{00000000-0005-0000-0000-00002E6A0000}"/>
    <cellStyle name="Note 12 2 2 26 3" xfId="27158" xr:uid="{00000000-0005-0000-0000-00002F6A0000}"/>
    <cellStyle name="Note 12 2 2 26 4" xfId="27159" xr:uid="{00000000-0005-0000-0000-0000306A0000}"/>
    <cellStyle name="Note 12 2 2 27" xfId="27160" xr:uid="{00000000-0005-0000-0000-0000316A0000}"/>
    <cellStyle name="Note 12 2 2 27 2" xfId="27161" xr:uid="{00000000-0005-0000-0000-0000326A0000}"/>
    <cellStyle name="Note 12 2 2 27 3" xfId="27162" xr:uid="{00000000-0005-0000-0000-0000336A0000}"/>
    <cellStyle name="Note 12 2 2 27 4" xfId="27163" xr:uid="{00000000-0005-0000-0000-0000346A0000}"/>
    <cellStyle name="Note 12 2 2 28" xfId="27164" xr:uid="{00000000-0005-0000-0000-0000356A0000}"/>
    <cellStyle name="Note 12 2 2 28 2" xfId="27165" xr:uid="{00000000-0005-0000-0000-0000366A0000}"/>
    <cellStyle name="Note 12 2 2 28 3" xfId="27166" xr:uid="{00000000-0005-0000-0000-0000376A0000}"/>
    <cellStyle name="Note 12 2 2 28 4" xfId="27167" xr:uid="{00000000-0005-0000-0000-0000386A0000}"/>
    <cellStyle name="Note 12 2 2 29" xfId="27168" xr:uid="{00000000-0005-0000-0000-0000396A0000}"/>
    <cellStyle name="Note 12 2 2 29 2" xfId="27169" xr:uid="{00000000-0005-0000-0000-00003A6A0000}"/>
    <cellStyle name="Note 12 2 2 29 3" xfId="27170" xr:uid="{00000000-0005-0000-0000-00003B6A0000}"/>
    <cellStyle name="Note 12 2 2 29 4" xfId="27171" xr:uid="{00000000-0005-0000-0000-00003C6A0000}"/>
    <cellStyle name="Note 12 2 2 3" xfId="27172" xr:uid="{00000000-0005-0000-0000-00003D6A0000}"/>
    <cellStyle name="Note 12 2 2 3 10" xfId="27173" xr:uid="{00000000-0005-0000-0000-00003E6A0000}"/>
    <cellStyle name="Note 12 2 2 3 10 2" xfId="27174" xr:uid="{00000000-0005-0000-0000-00003F6A0000}"/>
    <cellStyle name="Note 12 2 2 3 10 3" xfId="27175" xr:uid="{00000000-0005-0000-0000-0000406A0000}"/>
    <cellStyle name="Note 12 2 2 3 10 4" xfId="27176" xr:uid="{00000000-0005-0000-0000-0000416A0000}"/>
    <cellStyle name="Note 12 2 2 3 11" xfId="27177" xr:uid="{00000000-0005-0000-0000-0000426A0000}"/>
    <cellStyle name="Note 12 2 2 3 11 2" xfId="27178" xr:uid="{00000000-0005-0000-0000-0000436A0000}"/>
    <cellStyle name="Note 12 2 2 3 11 3" xfId="27179" xr:uid="{00000000-0005-0000-0000-0000446A0000}"/>
    <cellStyle name="Note 12 2 2 3 11 4" xfId="27180" xr:uid="{00000000-0005-0000-0000-0000456A0000}"/>
    <cellStyle name="Note 12 2 2 3 12" xfId="27181" xr:uid="{00000000-0005-0000-0000-0000466A0000}"/>
    <cellStyle name="Note 12 2 2 3 12 2" xfId="27182" xr:uid="{00000000-0005-0000-0000-0000476A0000}"/>
    <cellStyle name="Note 12 2 2 3 12 3" xfId="27183" xr:uid="{00000000-0005-0000-0000-0000486A0000}"/>
    <cellStyle name="Note 12 2 2 3 12 4" xfId="27184" xr:uid="{00000000-0005-0000-0000-0000496A0000}"/>
    <cellStyle name="Note 12 2 2 3 13" xfId="27185" xr:uid="{00000000-0005-0000-0000-00004A6A0000}"/>
    <cellStyle name="Note 12 2 2 3 13 2" xfId="27186" xr:uid="{00000000-0005-0000-0000-00004B6A0000}"/>
    <cellStyle name="Note 12 2 2 3 13 3" xfId="27187" xr:uid="{00000000-0005-0000-0000-00004C6A0000}"/>
    <cellStyle name="Note 12 2 2 3 13 4" xfId="27188" xr:uid="{00000000-0005-0000-0000-00004D6A0000}"/>
    <cellStyle name="Note 12 2 2 3 14" xfId="27189" xr:uid="{00000000-0005-0000-0000-00004E6A0000}"/>
    <cellStyle name="Note 12 2 2 3 14 2" xfId="27190" xr:uid="{00000000-0005-0000-0000-00004F6A0000}"/>
    <cellStyle name="Note 12 2 2 3 14 3" xfId="27191" xr:uid="{00000000-0005-0000-0000-0000506A0000}"/>
    <cellStyle name="Note 12 2 2 3 14 4" xfId="27192" xr:uid="{00000000-0005-0000-0000-0000516A0000}"/>
    <cellStyle name="Note 12 2 2 3 15" xfId="27193" xr:uid="{00000000-0005-0000-0000-0000526A0000}"/>
    <cellStyle name="Note 12 2 2 3 15 2" xfId="27194" xr:uid="{00000000-0005-0000-0000-0000536A0000}"/>
    <cellStyle name="Note 12 2 2 3 15 3" xfId="27195" xr:uid="{00000000-0005-0000-0000-0000546A0000}"/>
    <cellStyle name="Note 12 2 2 3 15 4" xfId="27196" xr:uid="{00000000-0005-0000-0000-0000556A0000}"/>
    <cellStyle name="Note 12 2 2 3 16" xfId="27197" xr:uid="{00000000-0005-0000-0000-0000566A0000}"/>
    <cellStyle name="Note 12 2 2 3 16 2" xfId="27198" xr:uid="{00000000-0005-0000-0000-0000576A0000}"/>
    <cellStyle name="Note 12 2 2 3 16 3" xfId="27199" xr:uid="{00000000-0005-0000-0000-0000586A0000}"/>
    <cellStyle name="Note 12 2 2 3 16 4" xfId="27200" xr:uid="{00000000-0005-0000-0000-0000596A0000}"/>
    <cellStyle name="Note 12 2 2 3 17" xfId="27201" xr:uid="{00000000-0005-0000-0000-00005A6A0000}"/>
    <cellStyle name="Note 12 2 2 3 17 2" xfId="27202" xr:uid="{00000000-0005-0000-0000-00005B6A0000}"/>
    <cellStyle name="Note 12 2 2 3 17 3" xfId="27203" xr:uid="{00000000-0005-0000-0000-00005C6A0000}"/>
    <cellStyle name="Note 12 2 2 3 17 4" xfId="27204" xr:uid="{00000000-0005-0000-0000-00005D6A0000}"/>
    <cellStyle name="Note 12 2 2 3 18" xfId="27205" xr:uid="{00000000-0005-0000-0000-00005E6A0000}"/>
    <cellStyle name="Note 12 2 2 3 18 2" xfId="27206" xr:uid="{00000000-0005-0000-0000-00005F6A0000}"/>
    <cellStyle name="Note 12 2 2 3 18 3" xfId="27207" xr:uid="{00000000-0005-0000-0000-0000606A0000}"/>
    <cellStyle name="Note 12 2 2 3 18 4" xfId="27208" xr:uid="{00000000-0005-0000-0000-0000616A0000}"/>
    <cellStyle name="Note 12 2 2 3 19" xfId="27209" xr:uid="{00000000-0005-0000-0000-0000626A0000}"/>
    <cellStyle name="Note 12 2 2 3 19 2" xfId="27210" xr:uid="{00000000-0005-0000-0000-0000636A0000}"/>
    <cellStyle name="Note 12 2 2 3 19 3" xfId="27211" xr:uid="{00000000-0005-0000-0000-0000646A0000}"/>
    <cellStyle name="Note 12 2 2 3 19 4" xfId="27212" xr:uid="{00000000-0005-0000-0000-0000656A0000}"/>
    <cellStyle name="Note 12 2 2 3 2" xfId="27213" xr:uid="{00000000-0005-0000-0000-0000666A0000}"/>
    <cellStyle name="Note 12 2 2 3 2 2" xfId="27214" xr:uid="{00000000-0005-0000-0000-0000676A0000}"/>
    <cellStyle name="Note 12 2 2 3 2 3" xfId="27215" xr:uid="{00000000-0005-0000-0000-0000686A0000}"/>
    <cellStyle name="Note 12 2 2 3 2 4" xfId="27216" xr:uid="{00000000-0005-0000-0000-0000696A0000}"/>
    <cellStyle name="Note 12 2 2 3 20" xfId="27217" xr:uid="{00000000-0005-0000-0000-00006A6A0000}"/>
    <cellStyle name="Note 12 2 2 3 20 2" xfId="27218" xr:uid="{00000000-0005-0000-0000-00006B6A0000}"/>
    <cellStyle name="Note 12 2 2 3 20 3" xfId="27219" xr:uid="{00000000-0005-0000-0000-00006C6A0000}"/>
    <cellStyle name="Note 12 2 2 3 20 4" xfId="27220" xr:uid="{00000000-0005-0000-0000-00006D6A0000}"/>
    <cellStyle name="Note 12 2 2 3 21" xfId="27221" xr:uid="{00000000-0005-0000-0000-00006E6A0000}"/>
    <cellStyle name="Note 12 2 2 3 22" xfId="27222" xr:uid="{00000000-0005-0000-0000-00006F6A0000}"/>
    <cellStyle name="Note 12 2 2 3 3" xfId="27223" xr:uid="{00000000-0005-0000-0000-0000706A0000}"/>
    <cellStyle name="Note 12 2 2 3 3 2" xfId="27224" xr:uid="{00000000-0005-0000-0000-0000716A0000}"/>
    <cellStyle name="Note 12 2 2 3 3 3" xfId="27225" xr:uid="{00000000-0005-0000-0000-0000726A0000}"/>
    <cellStyle name="Note 12 2 2 3 3 4" xfId="27226" xr:uid="{00000000-0005-0000-0000-0000736A0000}"/>
    <cellStyle name="Note 12 2 2 3 4" xfId="27227" xr:uid="{00000000-0005-0000-0000-0000746A0000}"/>
    <cellStyle name="Note 12 2 2 3 4 2" xfId="27228" xr:uid="{00000000-0005-0000-0000-0000756A0000}"/>
    <cellStyle name="Note 12 2 2 3 4 3" xfId="27229" xr:uid="{00000000-0005-0000-0000-0000766A0000}"/>
    <cellStyle name="Note 12 2 2 3 4 4" xfId="27230" xr:uid="{00000000-0005-0000-0000-0000776A0000}"/>
    <cellStyle name="Note 12 2 2 3 5" xfId="27231" xr:uid="{00000000-0005-0000-0000-0000786A0000}"/>
    <cellStyle name="Note 12 2 2 3 5 2" xfId="27232" xr:uid="{00000000-0005-0000-0000-0000796A0000}"/>
    <cellStyle name="Note 12 2 2 3 5 3" xfId="27233" xr:uid="{00000000-0005-0000-0000-00007A6A0000}"/>
    <cellStyle name="Note 12 2 2 3 5 4" xfId="27234" xr:uid="{00000000-0005-0000-0000-00007B6A0000}"/>
    <cellStyle name="Note 12 2 2 3 6" xfId="27235" xr:uid="{00000000-0005-0000-0000-00007C6A0000}"/>
    <cellStyle name="Note 12 2 2 3 6 2" xfId="27236" xr:uid="{00000000-0005-0000-0000-00007D6A0000}"/>
    <cellStyle name="Note 12 2 2 3 6 3" xfId="27237" xr:uid="{00000000-0005-0000-0000-00007E6A0000}"/>
    <cellStyle name="Note 12 2 2 3 6 4" xfId="27238" xr:uid="{00000000-0005-0000-0000-00007F6A0000}"/>
    <cellStyle name="Note 12 2 2 3 7" xfId="27239" xr:uid="{00000000-0005-0000-0000-0000806A0000}"/>
    <cellStyle name="Note 12 2 2 3 7 2" xfId="27240" xr:uid="{00000000-0005-0000-0000-0000816A0000}"/>
    <cellStyle name="Note 12 2 2 3 7 3" xfId="27241" xr:uid="{00000000-0005-0000-0000-0000826A0000}"/>
    <cellStyle name="Note 12 2 2 3 7 4" xfId="27242" xr:uid="{00000000-0005-0000-0000-0000836A0000}"/>
    <cellStyle name="Note 12 2 2 3 8" xfId="27243" xr:uid="{00000000-0005-0000-0000-0000846A0000}"/>
    <cellStyle name="Note 12 2 2 3 8 2" xfId="27244" xr:uid="{00000000-0005-0000-0000-0000856A0000}"/>
    <cellStyle name="Note 12 2 2 3 8 3" xfId="27245" xr:uid="{00000000-0005-0000-0000-0000866A0000}"/>
    <cellStyle name="Note 12 2 2 3 8 4" xfId="27246" xr:uid="{00000000-0005-0000-0000-0000876A0000}"/>
    <cellStyle name="Note 12 2 2 3 9" xfId="27247" xr:uid="{00000000-0005-0000-0000-0000886A0000}"/>
    <cellStyle name="Note 12 2 2 3 9 2" xfId="27248" xr:uid="{00000000-0005-0000-0000-0000896A0000}"/>
    <cellStyle name="Note 12 2 2 3 9 3" xfId="27249" xr:uid="{00000000-0005-0000-0000-00008A6A0000}"/>
    <cellStyle name="Note 12 2 2 3 9 4" xfId="27250" xr:uid="{00000000-0005-0000-0000-00008B6A0000}"/>
    <cellStyle name="Note 12 2 2 30" xfId="27251" xr:uid="{00000000-0005-0000-0000-00008C6A0000}"/>
    <cellStyle name="Note 12 2 2 30 2" xfId="27252" xr:uid="{00000000-0005-0000-0000-00008D6A0000}"/>
    <cellStyle name="Note 12 2 2 30 3" xfId="27253" xr:uid="{00000000-0005-0000-0000-00008E6A0000}"/>
    <cellStyle name="Note 12 2 2 30 4" xfId="27254" xr:uid="{00000000-0005-0000-0000-00008F6A0000}"/>
    <cellStyle name="Note 12 2 2 31" xfId="27255" xr:uid="{00000000-0005-0000-0000-0000906A0000}"/>
    <cellStyle name="Note 12 2 2 31 2" xfId="27256" xr:uid="{00000000-0005-0000-0000-0000916A0000}"/>
    <cellStyle name="Note 12 2 2 31 3" xfId="27257" xr:uid="{00000000-0005-0000-0000-0000926A0000}"/>
    <cellStyle name="Note 12 2 2 31 4" xfId="27258" xr:uid="{00000000-0005-0000-0000-0000936A0000}"/>
    <cellStyle name="Note 12 2 2 32" xfId="27259" xr:uid="{00000000-0005-0000-0000-0000946A0000}"/>
    <cellStyle name="Note 12 2 2 32 2" xfId="27260" xr:uid="{00000000-0005-0000-0000-0000956A0000}"/>
    <cellStyle name="Note 12 2 2 32 3" xfId="27261" xr:uid="{00000000-0005-0000-0000-0000966A0000}"/>
    <cellStyle name="Note 12 2 2 32 4" xfId="27262" xr:uid="{00000000-0005-0000-0000-0000976A0000}"/>
    <cellStyle name="Note 12 2 2 33" xfId="27263" xr:uid="{00000000-0005-0000-0000-0000986A0000}"/>
    <cellStyle name="Note 12 2 2 33 2" xfId="27264" xr:uid="{00000000-0005-0000-0000-0000996A0000}"/>
    <cellStyle name="Note 12 2 2 33 3" xfId="27265" xr:uid="{00000000-0005-0000-0000-00009A6A0000}"/>
    <cellStyle name="Note 12 2 2 33 4" xfId="27266" xr:uid="{00000000-0005-0000-0000-00009B6A0000}"/>
    <cellStyle name="Note 12 2 2 34" xfId="27267" xr:uid="{00000000-0005-0000-0000-00009C6A0000}"/>
    <cellStyle name="Note 12 2 2 34 2" xfId="27268" xr:uid="{00000000-0005-0000-0000-00009D6A0000}"/>
    <cellStyle name="Note 12 2 2 34 3" xfId="27269" xr:uid="{00000000-0005-0000-0000-00009E6A0000}"/>
    <cellStyle name="Note 12 2 2 34 4" xfId="27270" xr:uid="{00000000-0005-0000-0000-00009F6A0000}"/>
    <cellStyle name="Note 12 2 2 35" xfId="27271" xr:uid="{00000000-0005-0000-0000-0000A06A0000}"/>
    <cellStyle name="Note 12 2 2 36" xfId="27272" xr:uid="{00000000-0005-0000-0000-0000A16A0000}"/>
    <cellStyle name="Note 12 2 2 4" xfId="27273" xr:uid="{00000000-0005-0000-0000-0000A26A0000}"/>
    <cellStyle name="Note 12 2 2 4 10" xfId="27274" xr:uid="{00000000-0005-0000-0000-0000A36A0000}"/>
    <cellStyle name="Note 12 2 2 4 10 2" xfId="27275" xr:uid="{00000000-0005-0000-0000-0000A46A0000}"/>
    <cellStyle name="Note 12 2 2 4 10 3" xfId="27276" xr:uid="{00000000-0005-0000-0000-0000A56A0000}"/>
    <cellStyle name="Note 12 2 2 4 10 4" xfId="27277" xr:uid="{00000000-0005-0000-0000-0000A66A0000}"/>
    <cellStyle name="Note 12 2 2 4 11" xfId="27278" xr:uid="{00000000-0005-0000-0000-0000A76A0000}"/>
    <cellStyle name="Note 12 2 2 4 11 2" xfId="27279" xr:uid="{00000000-0005-0000-0000-0000A86A0000}"/>
    <cellStyle name="Note 12 2 2 4 11 3" xfId="27280" xr:uid="{00000000-0005-0000-0000-0000A96A0000}"/>
    <cellStyle name="Note 12 2 2 4 11 4" xfId="27281" xr:uid="{00000000-0005-0000-0000-0000AA6A0000}"/>
    <cellStyle name="Note 12 2 2 4 12" xfId="27282" xr:uid="{00000000-0005-0000-0000-0000AB6A0000}"/>
    <cellStyle name="Note 12 2 2 4 12 2" xfId="27283" xr:uid="{00000000-0005-0000-0000-0000AC6A0000}"/>
    <cellStyle name="Note 12 2 2 4 12 3" xfId="27284" xr:uid="{00000000-0005-0000-0000-0000AD6A0000}"/>
    <cellStyle name="Note 12 2 2 4 12 4" xfId="27285" xr:uid="{00000000-0005-0000-0000-0000AE6A0000}"/>
    <cellStyle name="Note 12 2 2 4 13" xfId="27286" xr:uid="{00000000-0005-0000-0000-0000AF6A0000}"/>
    <cellStyle name="Note 12 2 2 4 13 2" xfId="27287" xr:uid="{00000000-0005-0000-0000-0000B06A0000}"/>
    <cellStyle name="Note 12 2 2 4 13 3" xfId="27288" xr:uid="{00000000-0005-0000-0000-0000B16A0000}"/>
    <cellStyle name="Note 12 2 2 4 13 4" xfId="27289" xr:uid="{00000000-0005-0000-0000-0000B26A0000}"/>
    <cellStyle name="Note 12 2 2 4 14" xfId="27290" xr:uid="{00000000-0005-0000-0000-0000B36A0000}"/>
    <cellStyle name="Note 12 2 2 4 14 2" xfId="27291" xr:uid="{00000000-0005-0000-0000-0000B46A0000}"/>
    <cellStyle name="Note 12 2 2 4 14 3" xfId="27292" xr:uid="{00000000-0005-0000-0000-0000B56A0000}"/>
    <cellStyle name="Note 12 2 2 4 14 4" xfId="27293" xr:uid="{00000000-0005-0000-0000-0000B66A0000}"/>
    <cellStyle name="Note 12 2 2 4 15" xfId="27294" xr:uid="{00000000-0005-0000-0000-0000B76A0000}"/>
    <cellStyle name="Note 12 2 2 4 15 2" xfId="27295" xr:uid="{00000000-0005-0000-0000-0000B86A0000}"/>
    <cellStyle name="Note 12 2 2 4 15 3" xfId="27296" xr:uid="{00000000-0005-0000-0000-0000B96A0000}"/>
    <cellStyle name="Note 12 2 2 4 15 4" xfId="27297" xr:uid="{00000000-0005-0000-0000-0000BA6A0000}"/>
    <cellStyle name="Note 12 2 2 4 16" xfId="27298" xr:uid="{00000000-0005-0000-0000-0000BB6A0000}"/>
    <cellStyle name="Note 12 2 2 4 16 2" xfId="27299" xr:uid="{00000000-0005-0000-0000-0000BC6A0000}"/>
    <cellStyle name="Note 12 2 2 4 16 3" xfId="27300" xr:uid="{00000000-0005-0000-0000-0000BD6A0000}"/>
    <cellStyle name="Note 12 2 2 4 16 4" xfId="27301" xr:uid="{00000000-0005-0000-0000-0000BE6A0000}"/>
    <cellStyle name="Note 12 2 2 4 17" xfId="27302" xr:uid="{00000000-0005-0000-0000-0000BF6A0000}"/>
    <cellStyle name="Note 12 2 2 4 17 2" xfId="27303" xr:uid="{00000000-0005-0000-0000-0000C06A0000}"/>
    <cellStyle name="Note 12 2 2 4 17 3" xfId="27304" xr:uid="{00000000-0005-0000-0000-0000C16A0000}"/>
    <cellStyle name="Note 12 2 2 4 17 4" xfId="27305" xr:uid="{00000000-0005-0000-0000-0000C26A0000}"/>
    <cellStyle name="Note 12 2 2 4 18" xfId="27306" xr:uid="{00000000-0005-0000-0000-0000C36A0000}"/>
    <cellStyle name="Note 12 2 2 4 18 2" xfId="27307" xr:uid="{00000000-0005-0000-0000-0000C46A0000}"/>
    <cellStyle name="Note 12 2 2 4 18 3" xfId="27308" xr:uid="{00000000-0005-0000-0000-0000C56A0000}"/>
    <cellStyle name="Note 12 2 2 4 18 4" xfId="27309" xr:uid="{00000000-0005-0000-0000-0000C66A0000}"/>
    <cellStyle name="Note 12 2 2 4 19" xfId="27310" xr:uid="{00000000-0005-0000-0000-0000C76A0000}"/>
    <cellStyle name="Note 12 2 2 4 19 2" xfId="27311" xr:uid="{00000000-0005-0000-0000-0000C86A0000}"/>
    <cellStyle name="Note 12 2 2 4 19 3" xfId="27312" xr:uid="{00000000-0005-0000-0000-0000C96A0000}"/>
    <cellStyle name="Note 12 2 2 4 19 4" xfId="27313" xr:uid="{00000000-0005-0000-0000-0000CA6A0000}"/>
    <cellStyle name="Note 12 2 2 4 2" xfId="27314" xr:uid="{00000000-0005-0000-0000-0000CB6A0000}"/>
    <cellStyle name="Note 12 2 2 4 2 2" xfId="27315" xr:uid="{00000000-0005-0000-0000-0000CC6A0000}"/>
    <cellStyle name="Note 12 2 2 4 2 3" xfId="27316" xr:uid="{00000000-0005-0000-0000-0000CD6A0000}"/>
    <cellStyle name="Note 12 2 2 4 2 4" xfId="27317" xr:uid="{00000000-0005-0000-0000-0000CE6A0000}"/>
    <cellStyle name="Note 12 2 2 4 20" xfId="27318" xr:uid="{00000000-0005-0000-0000-0000CF6A0000}"/>
    <cellStyle name="Note 12 2 2 4 20 2" xfId="27319" xr:uid="{00000000-0005-0000-0000-0000D06A0000}"/>
    <cellStyle name="Note 12 2 2 4 20 3" xfId="27320" xr:uid="{00000000-0005-0000-0000-0000D16A0000}"/>
    <cellStyle name="Note 12 2 2 4 20 4" xfId="27321" xr:uid="{00000000-0005-0000-0000-0000D26A0000}"/>
    <cellStyle name="Note 12 2 2 4 21" xfId="27322" xr:uid="{00000000-0005-0000-0000-0000D36A0000}"/>
    <cellStyle name="Note 12 2 2 4 22" xfId="27323" xr:uid="{00000000-0005-0000-0000-0000D46A0000}"/>
    <cellStyle name="Note 12 2 2 4 3" xfId="27324" xr:uid="{00000000-0005-0000-0000-0000D56A0000}"/>
    <cellStyle name="Note 12 2 2 4 3 2" xfId="27325" xr:uid="{00000000-0005-0000-0000-0000D66A0000}"/>
    <cellStyle name="Note 12 2 2 4 3 3" xfId="27326" xr:uid="{00000000-0005-0000-0000-0000D76A0000}"/>
    <cellStyle name="Note 12 2 2 4 3 4" xfId="27327" xr:uid="{00000000-0005-0000-0000-0000D86A0000}"/>
    <cellStyle name="Note 12 2 2 4 4" xfId="27328" xr:uid="{00000000-0005-0000-0000-0000D96A0000}"/>
    <cellStyle name="Note 12 2 2 4 4 2" xfId="27329" xr:uid="{00000000-0005-0000-0000-0000DA6A0000}"/>
    <cellStyle name="Note 12 2 2 4 4 3" xfId="27330" xr:uid="{00000000-0005-0000-0000-0000DB6A0000}"/>
    <cellStyle name="Note 12 2 2 4 4 4" xfId="27331" xr:uid="{00000000-0005-0000-0000-0000DC6A0000}"/>
    <cellStyle name="Note 12 2 2 4 5" xfId="27332" xr:uid="{00000000-0005-0000-0000-0000DD6A0000}"/>
    <cellStyle name="Note 12 2 2 4 5 2" xfId="27333" xr:uid="{00000000-0005-0000-0000-0000DE6A0000}"/>
    <cellStyle name="Note 12 2 2 4 5 3" xfId="27334" xr:uid="{00000000-0005-0000-0000-0000DF6A0000}"/>
    <cellStyle name="Note 12 2 2 4 5 4" xfId="27335" xr:uid="{00000000-0005-0000-0000-0000E06A0000}"/>
    <cellStyle name="Note 12 2 2 4 6" xfId="27336" xr:uid="{00000000-0005-0000-0000-0000E16A0000}"/>
    <cellStyle name="Note 12 2 2 4 6 2" xfId="27337" xr:uid="{00000000-0005-0000-0000-0000E26A0000}"/>
    <cellStyle name="Note 12 2 2 4 6 3" xfId="27338" xr:uid="{00000000-0005-0000-0000-0000E36A0000}"/>
    <cellStyle name="Note 12 2 2 4 6 4" xfId="27339" xr:uid="{00000000-0005-0000-0000-0000E46A0000}"/>
    <cellStyle name="Note 12 2 2 4 7" xfId="27340" xr:uid="{00000000-0005-0000-0000-0000E56A0000}"/>
    <cellStyle name="Note 12 2 2 4 7 2" xfId="27341" xr:uid="{00000000-0005-0000-0000-0000E66A0000}"/>
    <cellStyle name="Note 12 2 2 4 7 3" xfId="27342" xr:uid="{00000000-0005-0000-0000-0000E76A0000}"/>
    <cellStyle name="Note 12 2 2 4 7 4" xfId="27343" xr:uid="{00000000-0005-0000-0000-0000E86A0000}"/>
    <cellStyle name="Note 12 2 2 4 8" xfId="27344" xr:uid="{00000000-0005-0000-0000-0000E96A0000}"/>
    <cellStyle name="Note 12 2 2 4 8 2" xfId="27345" xr:uid="{00000000-0005-0000-0000-0000EA6A0000}"/>
    <cellStyle name="Note 12 2 2 4 8 3" xfId="27346" xr:uid="{00000000-0005-0000-0000-0000EB6A0000}"/>
    <cellStyle name="Note 12 2 2 4 8 4" xfId="27347" xr:uid="{00000000-0005-0000-0000-0000EC6A0000}"/>
    <cellStyle name="Note 12 2 2 4 9" xfId="27348" xr:uid="{00000000-0005-0000-0000-0000ED6A0000}"/>
    <cellStyle name="Note 12 2 2 4 9 2" xfId="27349" xr:uid="{00000000-0005-0000-0000-0000EE6A0000}"/>
    <cellStyle name="Note 12 2 2 4 9 3" xfId="27350" xr:uid="{00000000-0005-0000-0000-0000EF6A0000}"/>
    <cellStyle name="Note 12 2 2 4 9 4" xfId="27351" xr:uid="{00000000-0005-0000-0000-0000F06A0000}"/>
    <cellStyle name="Note 12 2 2 5" xfId="27352" xr:uid="{00000000-0005-0000-0000-0000F16A0000}"/>
    <cellStyle name="Note 12 2 2 5 10" xfId="27353" xr:uid="{00000000-0005-0000-0000-0000F26A0000}"/>
    <cellStyle name="Note 12 2 2 5 10 2" xfId="27354" xr:uid="{00000000-0005-0000-0000-0000F36A0000}"/>
    <cellStyle name="Note 12 2 2 5 10 3" xfId="27355" xr:uid="{00000000-0005-0000-0000-0000F46A0000}"/>
    <cellStyle name="Note 12 2 2 5 10 4" xfId="27356" xr:uid="{00000000-0005-0000-0000-0000F56A0000}"/>
    <cellStyle name="Note 12 2 2 5 11" xfId="27357" xr:uid="{00000000-0005-0000-0000-0000F66A0000}"/>
    <cellStyle name="Note 12 2 2 5 11 2" xfId="27358" xr:uid="{00000000-0005-0000-0000-0000F76A0000}"/>
    <cellStyle name="Note 12 2 2 5 11 3" xfId="27359" xr:uid="{00000000-0005-0000-0000-0000F86A0000}"/>
    <cellStyle name="Note 12 2 2 5 11 4" xfId="27360" xr:uid="{00000000-0005-0000-0000-0000F96A0000}"/>
    <cellStyle name="Note 12 2 2 5 12" xfId="27361" xr:uid="{00000000-0005-0000-0000-0000FA6A0000}"/>
    <cellStyle name="Note 12 2 2 5 12 2" xfId="27362" xr:uid="{00000000-0005-0000-0000-0000FB6A0000}"/>
    <cellStyle name="Note 12 2 2 5 12 3" xfId="27363" xr:uid="{00000000-0005-0000-0000-0000FC6A0000}"/>
    <cellStyle name="Note 12 2 2 5 12 4" xfId="27364" xr:uid="{00000000-0005-0000-0000-0000FD6A0000}"/>
    <cellStyle name="Note 12 2 2 5 13" xfId="27365" xr:uid="{00000000-0005-0000-0000-0000FE6A0000}"/>
    <cellStyle name="Note 12 2 2 5 13 2" xfId="27366" xr:uid="{00000000-0005-0000-0000-0000FF6A0000}"/>
    <cellStyle name="Note 12 2 2 5 13 3" xfId="27367" xr:uid="{00000000-0005-0000-0000-0000006B0000}"/>
    <cellStyle name="Note 12 2 2 5 13 4" xfId="27368" xr:uid="{00000000-0005-0000-0000-0000016B0000}"/>
    <cellStyle name="Note 12 2 2 5 14" xfId="27369" xr:uid="{00000000-0005-0000-0000-0000026B0000}"/>
    <cellStyle name="Note 12 2 2 5 14 2" xfId="27370" xr:uid="{00000000-0005-0000-0000-0000036B0000}"/>
    <cellStyle name="Note 12 2 2 5 14 3" xfId="27371" xr:uid="{00000000-0005-0000-0000-0000046B0000}"/>
    <cellStyle name="Note 12 2 2 5 14 4" xfId="27372" xr:uid="{00000000-0005-0000-0000-0000056B0000}"/>
    <cellStyle name="Note 12 2 2 5 15" xfId="27373" xr:uid="{00000000-0005-0000-0000-0000066B0000}"/>
    <cellStyle name="Note 12 2 2 5 15 2" xfId="27374" xr:uid="{00000000-0005-0000-0000-0000076B0000}"/>
    <cellStyle name="Note 12 2 2 5 15 3" xfId="27375" xr:uid="{00000000-0005-0000-0000-0000086B0000}"/>
    <cellStyle name="Note 12 2 2 5 15 4" xfId="27376" xr:uid="{00000000-0005-0000-0000-0000096B0000}"/>
    <cellStyle name="Note 12 2 2 5 16" xfId="27377" xr:uid="{00000000-0005-0000-0000-00000A6B0000}"/>
    <cellStyle name="Note 12 2 2 5 16 2" xfId="27378" xr:uid="{00000000-0005-0000-0000-00000B6B0000}"/>
    <cellStyle name="Note 12 2 2 5 16 3" xfId="27379" xr:uid="{00000000-0005-0000-0000-00000C6B0000}"/>
    <cellStyle name="Note 12 2 2 5 16 4" xfId="27380" xr:uid="{00000000-0005-0000-0000-00000D6B0000}"/>
    <cellStyle name="Note 12 2 2 5 17" xfId="27381" xr:uid="{00000000-0005-0000-0000-00000E6B0000}"/>
    <cellStyle name="Note 12 2 2 5 17 2" xfId="27382" xr:uid="{00000000-0005-0000-0000-00000F6B0000}"/>
    <cellStyle name="Note 12 2 2 5 17 3" xfId="27383" xr:uid="{00000000-0005-0000-0000-0000106B0000}"/>
    <cellStyle name="Note 12 2 2 5 17 4" xfId="27384" xr:uid="{00000000-0005-0000-0000-0000116B0000}"/>
    <cellStyle name="Note 12 2 2 5 18" xfId="27385" xr:uid="{00000000-0005-0000-0000-0000126B0000}"/>
    <cellStyle name="Note 12 2 2 5 18 2" xfId="27386" xr:uid="{00000000-0005-0000-0000-0000136B0000}"/>
    <cellStyle name="Note 12 2 2 5 18 3" xfId="27387" xr:uid="{00000000-0005-0000-0000-0000146B0000}"/>
    <cellStyle name="Note 12 2 2 5 18 4" xfId="27388" xr:uid="{00000000-0005-0000-0000-0000156B0000}"/>
    <cellStyle name="Note 12 2 2 5 19" xfId="27389" xr:uid="{00000000-0005-0000-0000-0000166B0000}"/>
    <cellStyle name="Note 12 2 2 5 19 2" xfId="27390" xr:uid="{00000000-0005-0000-0000-0000176B0000}"/>
    <cellStyle name="Note 12 2 2 5 19 3" xfId="27391" xr:uid="{00000000-0005-0000-0000-0000186B0000}"/>
    <cellStyle name="Note 12 2 2 5 19 4" xfId="27392" xr:uid="{00000000-0005-0000-0000-0000196B0000}"/>
    <cellStyle name="Note 12 2 2 5 2" xfId="27393" xr:uid="{00000000-0005-0000-0000-00001A6B0000}"/>
    <cellStyle name="Note 12 2 2 5 2 2" xfId="27394" xr:uid="{00000000-0005-0000-0000-00001B6B0000}"/>
    <cellStyle name="Note 12 2 2 5 2 3" xfId="27395" xr:uid="{00000000-0005-0000-0000-00001C6B0000}"/>
    <cellStyle name="Note 12 2 2 5 2 4" xfId="27396" xr:uid="{00000000-0005-0000-0000-00001D6B0000}"/>
    <cellStyle name="Note 12 2 2 5 20" xfId="27397" xr:uid="{00000000-0005-0000-0000-00001E6B0000}"/>
    <cellStyle name="Note 12 2 2 5 20 2" xfId="27398" xr:uid="{00000000-0005-0000-0000-00001F6B0000}"/>
    <cellStyle name="Note 12 2 2 5 20 3" xfId="27399" xr:uid="{00000000-0005-0000-0000-0000206B0000}"/>
    <cellStyle name="Note 12 2 2 5 20 4" xfId="27400" xr:uid="{00000000-0005-0000-0000-0000216B0000}"/>
    <cellStyle name="Note 12 2 2 5 21" xfId="27401" xr:uid="{00000000-0005-0000-0000-0000226B0000}"/>
    <cellStyle name="Note 12 2 2 5 22" xfId="27402" xr:uid="{00000000-0005-0000-0000-0000236B0000}"/>
    <cellStyle name="Note 12 2 2 5 3" xfId="27403" xr:uid="{00000000-0005-0000-0000-0000246B0000}"/>
    <cellStyle name="Note 12 2 2 5 3 2" xfId="27404" xr:uid="{00000000-0005-0000-0000-0000256B0000}"/>
    <cellStyle name="Note 12 2 2 5 3 3" xfId="27405" xr:uid="{00000000-0005-0000-0000-0000266B0000}"/>
    <cellStyle name="Note 12 2 2 5 3 4" xfId="27406" xr:uid="{00000000-0005-0000-0000-0000276B0000}"/>
    <cellStyle name="Note 12 2 2 5 4" xfId="27407" xr:uid="{00000000-0005-0000-0000-0000286B0000}"/>
    <cellStyle name="Note 12 2 2 5 4 2" xfId="27408" xr:uid="{00000000-0005-0000-0000-0000296B0000}"/>
    <cellStyle name="Note 12 2 2 5 4 3" xfId="27409" xr:uid="{00000000-0005-0000-0000-00002A6B0000}"/>
    <cellStyle name="Note 12 2 2 5 4 4" xfId="27410" xr:uid="{00000000-0005-0000-0000-00002B6B0000}"/>
    <cellStyle name="Note 12 2 2 5 5" xfId="27411" xr:uid="{00000000-0005-0000-0000-00002C6B0000}"/>
    <cellStyle name="Note 12 2 2 5 5 2" xfId="27412" xr:uid="{00000000-0005-0000-0000-00002D6B0000}"/>
    <cellStyle name="Note 12 2 2 5 5 3" xfId="27413" xr:uid="{00000000-0005-0000-0000-00002E6B0000}"/>
    <cellStyle name="Note 12 2 2 5 5 4" xfId="27414" xr:uid="{00000000-0005-0000-0000-00002F6B0000}"/>
    <cellStyle name="Note 12 2 2 5 6" xfId="27415" xr:uid="{00000000-0005-0000-0000-0000306B0000}"/>
    <cellStyle name="Note 12 2 2 5 6 2" xfId="27416" xr:uid="{00000000-0005-0000-0000-0000316B0000}"/>
    <cellStyle name="Note 12 2 2 5 6 3" xfId="27417" xr:uid="{00000000-0005-0000-0000-0000326B0000}"/>
    <cellStyle name="Note 12 2 2 5 6 4" xfId="27418" xr:uid="{00000000-0005-0000-0000-0000336B0000}"/>
    <cellStyle name="Note 12 2 2 5 7" xfId="27419" xr:uid="{00000000-0005-0000-0000-0000346B0000}"/>
    <cellStyle name="Note 12 2 2 5 7 2" xfId="27420" xr:uid="{00000000-0005-0000-0000-0000356B0000}"/>
    <cellStyle name="Note 12 2 2 5 7 3" xfId="27421" xr:uid="{00000000-0005-0000-0000-0000366B0000}"/>
    <cellStyle name="Note 12 2 2 5 7 4" xfId="27422" xr:uid="{00000000-0005-0000-0000-0000376B0000}"/>
    <cellStyle name="Note 12 2 2 5 8" xfId="27423" xr:uid="{00000000-0005-0000-0000-0000386B0000}"/>
    <cellStyle name="Note 12 2 2 5 8 2" xfId="27424" xr:uid="{00000000-0005-0000-0000-0000396B0000}"/>
    <cellStyle name="Note 12 2 2 5 8 3" xfId="27425" xr:uid="{00000000-0005-0000-0000-00003A6B0000}"/>
    <cellStyle name="Note 12 2 2 5 8 4" xfId="27426" xr:uid="{00000000-0005-0000-0000-00003B6B0000}"/>
    <cellStyle name="Note 12 2 2 5 9" xfId="27427" xr:uid="{00000000-0005-0000-0000-00003C6B0000}"/>
    <cellStyle name="Note 12 2 2 5 9 2" xfId="27428" xr:uid="{00000000-0005-0000-0000-00003D6B0000}"/>
    <cellStyle name="Note 12 2 2 5 9 3" xfId="27429" xr:uid="{00000000-0005-0000-0000-00003E6B0000}"/>
    <cellStyle name="Note 12 2 2 5 9 4" xfId="27430" xr:uid="{00000000-0005-0000-0000-00003F6B0000}"/>
    <cellStyle name="Note 12 2 2 6" xfId="27431" xr:uid="{00000000-0005-0000-0000-0000406B0000}"/>
    <cellStyle name="Note 12 2 2 6 10" xfId="27432" xr:uid="{00000000-0005-0000-0000-0000416B0000}"/>
    <cellStyle name="Note 12 2 2 6 10 2" xfId="27433" xr:uid="{00000000-0005-0000-0000-0000426B0000}"/>
    <cellStyle name="Note 12 2 2 6 10 3" xfId="27434" xr:uid="{00000000-0005-0000-0000-0000436B0000}"/>
    <cellStyle name="Note 12 2 2 6 10 4" xfId="27435" xr:uid="{00000000-0005-0000-0000-0000446B0000}"/>
    <cellStyle name="Note 12 2 2 6 11" xfId="27436" xr:uid="{00000000-0005-0000-0000-0000456B0000}"/>
    <cellStyle name="Note 12 2 2 6 11 2" xfId="27437" xr:uid="{00000000-0005-0000-0000-0000466B0000}"/>
    <cellStyle name="Note 12 2 2 6 11 3" xfId="27438" xr:uid="{00000000-0005-0000-0000-0000476B0000}"/>
    <cellStyle name="Note 12 2 2 6 11 4" xfId="27439" xr:uid="{00000000-0005-0000-0000-0000486B0000}"/>
    <cellStyle name="Note 12 2 2 6 12" xfId="27440" xr:uid="{00000000-0005-0000-0000-0000496B0000}"/>
    <cellStyle name="Note 12 2 2 6 12 2" xfId="27441" xr:uid="{00000000-0005-0000-0000-00004A6B0000}"/>
    <cellStyle name="Note 12 2 2 6 12 3" xfId="27442" xr:uid="{00000000-0005-0000-0000-00004B6B0000}"/>
    <cellStyle name="Note 12 2 2 6 12 4" xfId="27443" xr:uid="{00000000-0005-0000-0000-00004C6B0000}"/>
    <cellStyle name="Note 12 2 2 6 13" xfId="27444" xr:uid="{00000000-0005-0000-0000-00004D6B0000}"/>
    <cellStyle name="Note 12 2 2 6 13 2" xfId="27445" xr:uid="{00000000-0005-0000-0000-00004E6B0000}"/>
    <cellStyle name="Note 12 2 2 6 13 3" xfId="27446" xr:uid="{00000000-0005-0000-0000-00004F6B0000}"/>
    <cellStyle name="Note 12 2 2 6 13 4" xfId="27447" xr:uid="{00000000-0005-0000-0000-0000506B0000}"/>
    <cellStyle name="Note 12 2 2 6 14" xfId="27448" xr:uid="{00000000-0005-0000-0000-0000516B0000}"/>
    <cellStyle name="Note 12 2 2 6 14 2" xfId="27449" xr:uid="{00000000-0005-0000-0000-0000526B0000}"/>
    <cellStyle name="Note 12 2 2 6 14 3" xfId="27450" xr:uid="{00000000-0005-0000-0000-0000536B0000}"/>
    <cellStyle name="Note 12 2 2 6 14 4" xfId="27451" xr:uid="{00000000-0005-0000-0000-0000546B0000}"/>
    <cellStyle name="Note 12 2 2 6 15" xfId="27452" xr:uid="{00000000-0005-0000-0000-0000556B0000}"/>
    <cellStyle name="Note 12 2 2 6 15 2" xfId="27453" xr:uid="{00000000-0005-0000-0000-0000566B0000}"/>
    <cellStyle name="Note 12 2 2 6 15 3" xfId="27454" xr:uid="{00000000-0005-0000-0000-0000576B0000}"/>
    <cellStyle name="Note 12 2 2 6 15 4" xfId="27455" xr:uid="{00000000-0005-0000-0000-0000586B0000}"/>
    <cellStyle name="Note 12 2 2 6 16" xfId="27456" xr:uid="{00000000-0005-0000-0000-0000596B0000}"/>
    <cellStyle name="Note 12 2 2 6 16 2" xfId="27457" xr:uid="{00000000-0005-0000-0000-00005A6B0000}"/>
    <cellStyle name="Note 12 2 2 6 16 3" xfId="27458" xr:uid="{00000000-0005-0000-0000-00005B6B0000}"/>
    <cellStyle name="Note 12 2 2 6 16 4" xfId="27459" xr:uid="{00000000-0005-0000-0000-00005C6B0000}"/>
    <cellStyle name="Note 12 2 2 6 17" xfId="27460" xr:uid="{00000000-0005-0000-0000-00005D6B0000}"/>
    <cellStyle name="Note 12 2 2 6 17 2" xfId="27461" xr:uid="{00000000-0005-0000-0000-00005E6B0000}"/>
    <cellStyle name="Note 12 2 2 6 17 3" xfId="27462" xr:uid="{00000000-0005-0000-0000-00005F6B0000}"/>
    <cellStyle name="Note 12 2 2 6 17 4" xfId="27463" xr:uid="{00000000-0005-0000-0000-0000606B0000}"/>
    <cellStyle name="Note 12 2 2 6 18" xfId="27464" xr:uid="{00000000-0005-0000-0000-0000616B0000}"/>
    <cellStyle name="Note 12 2 2 6 18 2" xfId="27465" xr:uid="{00000000-0005-0000-0000-0000626B0000}"/>
    <cellStyle name="Note 12 2 2 6 18 3" xfId="27466" xr:uid="{00000000-0005-0000-0000-0000636B0000}"/>
    <cellStyle name="Note 12 2 2 6 18 4" xfId="27467" xr:uid="{00000000-0005-0000-0000-0000646B0000}"/>
    <cellStyle name="Note 12 2 2 6 19" xfId="27468" xr:uid="{00000000-0005-0000-0000-0000656B0000}"/>
    <cellStyle name="Note 12 2 2 6 19 2" xfId="27469" xr:uid="{00000000-0005-0000-0000-0000666B0000}"/>
    <cellStyle name="Note 12 2 2 6 19 3" xfId="27470" xr:uid="{00000000-0005-0000-0000-0000676B0000}"/>
    <cellStyle name="Note 12 2 2 6 19 4" xfId="27471" xr:uid="{00000000-0005-0000-0000-0000686B0000}"/>
    <cellStyle name="Note 12 2 2 6 2" xfId="27472" xr:uid="{00000000-0005-0000-0000-0000696B0000}"/>
    <cellStyle name="Note 12 2 2 6 2 2" xfId="27473" xr:uid="{00000000-0005-0000-0000-00006A6B0000}"/>
    <cellStyle name="Note 12 2 2 6 2 3" xfId="27474" xr:uid="{00000000-0005-0000-0000-00006B6B0000}"/>
    <cellStyle name="Note 12 2 2 6 2 4" xfId="27475" xr:uid="{00000000-0005-0000-0000-00006C6B0000}"/>
    <cellStyle name="Note 12 2 2 6 20" xfId="27476" xr:uid="{00000000-0005-0000-0000-00006D6B0000}"/>
    <cellStyle name="Note 12 2 2 6 20 2" xfId="27477" xr:uid="{00000000-0005-0000-0000-00006E6B0000}"/>
    <cellStyle name="Note 12 2 2 6 20 3" xfId="27478" xr:uid="{00000000-0005-0000-0000-00006F6B0000}"/>
    <cellStyle name="Note 12 2 2 6 20 4" xfId="27479" xr:uid="{00000000-0005-0000-0000-0000706B0000}"/>
    <cellStyle name="Note 12 2 2 6 21" xfId="27480" xr:uid="{00000000-0005-0000-0000-0000716B0000}"/>
    <cellStyle name="Note 12 2 2 6 22" xfId="27481" xr:uid="{00000000-0005-0000-0000-0000726B0000}"/>
    <cellStyle name="Note 12 2 2 6 3" xfId="27482" xr:uid="{00000000-0005-0000-0000-0000736B0000}"/>
    <cellStyle name="Note 12 2 2 6 3 2" xfId="27483" xr:uid="{00000000-0005-0000-0000-0000746B0000}"/>
    <cellStyle name="Note 12 2 2 6 3 3" xfId="27484" xr:uid="{00000000-0005-0000-0000-0000756B0000}"/>
    <cellStyle name="Note 12 2 2 6 3 4" xfId="27485" xr:uid="{00000000-0005-0000-0000-0000766B0000}"/>
    <cellStyle name="Note 12 2 2 6 4" xfId="27486" xr:uid="{00000000-0005-0000-0000-0000776B0000}"/>
    <cellStyle name="Note 12 2 2 6 4 2" xfId="27487" xr:uid="{00000000-0005-0000-0000-0000786B0000}"/>
    <cellStyle name="Note 12 2 2 6 4 3" xfId="27488" xr:uid="{00000000-0005-0000-0000-0000796B0000}"/>
    <cellStyle name="Note 12 2 2 6 4 4" xfId="27489" xr:uid="{00000000-0005-0000-0000-00007A6B0000}"/>
    <cellStyle name="Note 12 2 2 6 5" xfId="27490" xr:uid="{00000000-0005-0000-0000-00007B6B0000}"/>
    <cellStyle name="Note 12 2 2 6 5 2" xfId="27491" xr:uid="{00000000-0005-0000-0000-00007C6B0000}"/>
    <cellStyle name="Note 12 2 2 6 5 3" xfId="27492" xr:uid="{00000000-0005-0000-0000-00007D6B0000}"/>
    <cellStyle name="Note 12 2 2 6 5 4" xfId="27493" xr:uid="{00000000-0005-0000-0000-00007E6B0000}"/>
    <cellStyle name="Note 12 2 2 6 6" xfId="27494" xr:uid="{00000000-0005-0000-0000-00007F6B0000}"/>
    <cellStyle name="Note 12 2 2 6 6 2" xfId="27495" xr:uid="{00000000-0005-0000-0000-0000806B0000}"/>
    <cellStyle name="Note 12 2 2 6 6 3" xfId="27496" xr:uid="{00000000-0005-0000-0000-0000816B0000}"/>
    <cellStyle name="Note 12 2 2 6 6 4" xfId="27497" xr:uid="{00000000-0005-0000-0000-0000826B0000}"/>
    <cellStyle name="Note 12 2 2 6 7" xfId="27498" xr:uid="{00000000-0005-0000-0000-0000836B0000}"/>
    <cellStyle name="Note 12 2 2 6 7 2" xfId="27499" xr:uid="{00000000-0005-0000-0000-0000846B0000}"/>
    <cellStyle name="Note 12 2 2 6 7 3" xfId="27500" xr:uid="{00000000-0005-0000-0000-0000856B0000}"/>
    <cellStyle name="Note 12 2 2 6 7 4" xfId="27501" xr:uid="{00000000-0005-0000-0000-0000866B0000}"/>
    <cellStyle name="Note 12 2 2 6 8" xfId="27502" xr:uid="{00000000-0005-0000-0000-0000876B0000}"/>
    <cellStyle name="Note 12 2 2 6 8 2" xfId="27503" xr:uid="{00000000-0005-0000-0000-0000886B0000}"/>
    <cellStyle name="Note 12 2 2 6 8 3" xfId="27504" xr:uid="{00000000-0005-0000-0000-0000896B0000}"/>
    <cellStyle name="Note 12 2 2 6 8 4" xfId="27505" xr:uid="{00000000-0005-0000-0000-00008A6B0000}"/>
    <cellStyle name="Note 12 2 2 6 9" xfId="27506" xr:uid="{00000000-0005-0000-0000-00008B6B0000}"/>
    <cellStyle name="Note 12 2 2 6 9 2" xfId="27507" xr:uid="{00000000-0005-0000-0000-00008C6B0000}"/>
    <cellStyle name="Note 12 2 2 6 9 3" xfId="27508" xr:uid="{00000000-0005-0000-0000-00008D6B0000}"/>
    <cellStyle name="Note 12 2 2 6 9 4" xfId="27509" xr:uid="{00000000-0005-0000-0000-00008E6B0000}"/>
    <cellStyle name="Note 12 2 2 7" xfId="27510" xr:uid="{00000000-0005-0000-0000-00008F6B0000}"/>
    <cellStyle name="Note 12 2 2 7 10" xfId="27511" xr:uid="{00000000-0005-0000-0000-0000906B0000}"/>
    <cellStyle name="Note 12 2 2 7 10 2" xfId="27512" xr:uid="{00000000-0005-0000-0000-0000916B0000}"/>
    <cellStyle name="Note 12 2 2 7 10 3" xfId="27513" xr:uid="{00000000-0005-0000-0000-0000926B0000}"/>
    <cellStyle name="Note 12 2 2 7 10 4" xfId="27514" xr:uid="{00000000-0005-0000-0000-0000936B0000}"/>
    <cellStyle name="Note 12 2 2 7 11" xfId="27515" xr:uid="{00000000-0005-0000-0000-0000946B0000}"/>
    <cellStyle name="Note 12 2 2 7 11 2" xfId="27516" xr:uid="{00000000-0005-0000-0000-0000956B0000}"/>
    <cellStyle name="Note 12 2 2 7 11 3" xfId="27517" xr:uid="{00000000-0005-0000-0000-0000966B0000}"/>
    <cellStyle name="Note 12 2 2 7 11 4" xfId="27518" xr:uid="{00000000-0005-0000-0000-0000976B0000}"/>
    <cellStyle name="Note 12 2 2 7 12" xfId="27519" xr:uid="{00000000-0005-0000-0000-0000986B0000}"/>
    <cellStyle name="Note 12 2 2 7 12 2" xfId="27520" xr:uid="{00000000-0005-0000-0000-0000996B0000}"/>
    <cellStyle name="Note 12 2 2 7 12 3" xfId="27521" xr:uid="{00000000-0005-0000-0000-00009A6B0000}"/>
    <cellStyle name="Note 12 2 2 7 12 4" xfId="27522" xr:uid="{00000000-0005-0000-0000-00009B6B0000}"/>
    <cellStyle name="Note 12 2 2 7 13" xfId="27523" xr:uid="{00000000-0005-0000-0000-00009C6B0000}"/>
    <cellStyle name="Note 12 2 2 7 13 2" xfId="27524" xr:uid="{00000000-0005-0000-0000-00009D6B0000}"/>
    <cellStyle name="Note 12 2 2 7 13 3" xfId="27525" xr:uid="{00000000-0005-0000-0000-00009E6B0000}"/>
    <cellStyle name="Note 12 2 2 7 13 4" xfId="27526" xr:uid="{00000000-0005-0000-0000-00009F6B0000}"/>
    <cellStyle name="Note 12 2 2 7 14" xfId="27527" xr:uid="{00000000-0005-0000-0000-0000A06B0000}"/>
    <cellStyle name="Note 12 2 2 7 14 2" xfId="27528" xr:uid="{00000000-0005-0000-0000-0000A16B0000}"/>
    <cellStyle name="Note 12 2 2 7 14 3" xfId="27529" xr:uid="{00000000-0005-0000-0000-0000A26B0000}"/>
    <cellStyle name="Note 12 2 2 7 14 4" xfId="27530" xr:uid="{00000000-0005-0000-0000-0000A36B0000}"/>
    <cellStyle name="Note 12 2 2 7 15" xfId="27531" xr:uid="{00000000-0005-0000-0000-0000A46B0000}"/>
    <cellStyle name="Note 12 2 2 7 15 2" xfId="27532" xr:uid="{00000000-0005-0000-0000-0000A56B0000}"/>
    <cellStyle name="Note 12 2 2 7 15 3" xfId="27533" xr:uid="{00000000-0005-0000-0000-0000A66B0000}"/>
    <cellStyle name="Note 12 2 2 7 15 4" xfId="27534" xr:uid="{00000000-0005-0000-0000-0000A76B0000}"/>
    <cellStyle name="Note 12 2 2 7 16" xfId="27535" xr:uid="{00000000-0005-0000-0000-0000A86B0000}"/>
    <cellStyle name="Note 12 2 2 7 16 2" xfId="27536" xr:uid="{00000000-0005-0000-0000-0000A96B0000}"/>
    <cellStyle name="Note 12 2 2 7 16 3" xfId="27537" xr:uid="{00000000-0005-0000-0000-0000AA6B0000}"/>
    <cellStyle name="Note 12 2 2 7 16 4" xfId="27538" xr:uid="{00000000-0005-0000-0000-0000AB6B0000}"/>
    <cellStyle name="Note 12 2 2 7 17" xfId="27539" xr:uid="{00000000-0005-0000-0000-0000AC6B0000}"/>
    <cellStyle name="Note 12 2 2 7 17 2" xfId="27540" xr:uid="{00000000-0005-0000-0000-0000AD6B0000}"/>
    <cellStyle name="Note 12 2 2 7 17 3" xfId="27541" xr:uid="{00000000-0005-0000-0000-0000AE6B0000}"/>
    <cellStyle name="Note 12 2 2 7 17 4" xfId="27542" xr:uid="{00000000-0005-0000-0000-0000AF6B0000}"/>
    <cellStyle name="Note 12 2 2 7 18" xfId="27543" xr:uid="{00000000-0005-0000-0000-0000B06B0000}"/>
    <cellStyle name="Note 12 2 2 7 18 2" xfId="27544" xr:uid="{00000000-0005-0000-0000-0000B16B0000}"/>
    <cellStyle name="Note 12 2 2 7 18 3" xfId="27545" xr:uid="{00000000-0005-0000-0000-0000B26B0000}"/>
    <cellStyle name="Note 12 2 2 7 18 4" xfId="27546" xr:uid="{00000000-0005-0000-0000-0000B36B0000}"/>
    <cellStyle name="Note 12 2 2 7 19" xfId="27547" xr:uid="{00000000-0005-0000-0000-0000B46B0000}"/>
    <cellStyle name="Note 12 2 2 7 19 2" xfId="27548" xr:uid="{00000000-0005-0000-0000-0000B56B0000}"/>
    <cellStyle name="Note 12 2 2 7 19 3" xfId="27549" xr:uid="{00000000-0005-0000-0000-0000B66B0000}"/>
    <cellStyle name="Note 12 2 2 7 19 4" xfId="27550" xr:uid="{00000000-0005-0000-0000-0000B76B0000}"/>
    <cellStyle name="Note 12 2 2 7 2" xfId="27551" xr:uid="{00000000-0005-0000-0000-0000B86B0000}"/>
    <cellStyle name="Note 12 2 2 7 2 2" xfId="27552" xr:uid="{00000000-0005-0000-0000-0000B96B0000}"/>
    <cellStyle name="Note 12 2 2 7 2 3" xfId="27553" xr:uid="{00000000-0005-0000-0000-0000BA6B0000}"/>
    <cellStyle name="Note 12 2 2 7 2 4" xfId="27554" xr:uid="{00000000-0005-0000-0000-0000BB6B0000}"/>
    <cellStyle name="Note 12 2 2 7 20" xfId="27555" xr:uid="{00000000-0005-0000-0000-0000BC6B0000}"/>
    <cellStyle name="Note 12 2 2 7 20 2" xfId="27556" xr:uid="{00000000-0005-0000-0000-0000BD6B0000}"/>
    <cellStyle name="Note 12 2 2 7 20 3" xfId="27557" xr:uid="{00000000-0005-0000-0000-0000BE6B0000}"/>
    <cellStyle name="Note 12 2 2 7 20 4" xfId="27558" xr:uid="{00000000-0005-0000-0000-0000BF6B0000}"/>
    <cellStyle name="Note 12 2 2 7 21" xfId="27559" xr:uid="{00000000-0005-0000-0000-0000C06B0000}"/>
    <cellStyle name="Note 12 2 2 7 22" xfId="27560" xr:uid="{00000000-0005-0000-0000-0000C16B0000}"/>
    <cellStyle name="Note 12 2 2 7 3" xfId="27561" xr:uid="{00000000-0005-0000-0000-0000C26B0000}"/>
    <cellStyle name="Note 12 2 2 7 3 2" xfId="27562" xr:uid="{00000000-0005-0000-0000-0000C36B0000}"/>
    <cellStyle name="Note 12 2 2 7 3 3" xfId="27563" xr:uid="{00000000-0005-0000-0000-0000C46B0000}"/>
    <cellStyle name="Note 12 2 2 7 3 4" xfId="27564" xr:uid="{00000000-0005-0000-0000-0000C56B0000}"/>
    <cellStyle name="Note 12 2 2 7 4" xfId="27565" xr:uid="{00000000-0005-0000-0000-0000C66B0000}"/>
    <cellStyle name="Note 12 2 2 7 4 2" xfId="27566" xr:uid="{00000000-0005-0000-0000-0000C76B0000}"/>
    <cellStyle name="Note 12 2 2 7 4 3" xfId="27567" xr:uid="{00000000-0005-0000-0000-0000C86B0000}"/>
    <cellStyle name="Note 12 2 2 7 4 4" xfId="27568" xr:uid="{00000000-0005-0000-0000-0000C96B0000}"/>
    <cellStyle name="Note 12 2 2 7 5" xfId="27569" xr:uid="{00000000-0005-0000-0000-0000CA6B0000}"/>
    <cellStyle name="Note 12 2 2 7 5 2" xfId="27570" xr:uid="{00000000-0005-0000-0000-0000CB6B0000}"/>
    <cellStyle name="Note 12 2 2 7 5 3" xfId="27571" xr:uid="{00000000-0005-0000-0000-0000CC6B0000}"/>
    <cellStyle name="Note 12 2 2 7 5 4" xfId="27572" xr:uid="{00000000-0005-0000-0000-0000CD6B0000}"/>
    <cellStyle name="Note 12 2 2 7 6" xfId="27573" xr:uid="{00000000-0005-0000-0000-0000CE6B0000}"/>
    <cellStyle name="Note 12 2 2 7 6 2" xfId="27574" xr:uid="{00000000-0005-0000-0000-0000CF6B0000}"/>
    <cellStyle name="Note 12 2 2 7 6 3" xfId="27575" xr:uid="{00000000-0005-0000-0000-0000D06B0000}"/>
    <cellStyle name="Note 12 2 2 7 6 4" xfId="27576" xr:uid="{00000000-0005-0000-0000-0000D16B0000}"/>
    <cellStyle name="Note 12 2 2 7 7" xfId="27577" xr:uid="{00000000-0005-0000-0000-0000D26B0000}"/>
    <cellStyle name="Note 12 2 2 7 7 2" xfId="27578" xr:uid="{00000000-0005-0000-0000-0000D36B0000}"/>
    <cellStyle name="Note 12 2 2 7 7 3" xfId="27579" xr:uid="{00000000-0005-0000-0000-0000D46B0000}"/>
    <cellStyle name="Note 12 2 2 7 7 4" xfId="27580" xr:uid="{00000000-0005-0000-0000-0000D56B0000}"/>
    <cellStyle name="Note 12 2 2 7 8" xfId="27581" xr:uid="{00000000-0005-0000-0000-0000D66B0000}"/>
    <cellStyle name="Note 12 2 2 7 8 2" xfId="27582" xr:uid="{00000000-0005-0000-0000-0000D76B0000}"/>
    <cellStyle name="Note 12 2 2 7 8 3" xfId="27583" xr:uid="{00000000-0005-0000-0000-0000D86B0000}"/>
    <cellStyle name="Note 12 2 2 7 8 4" xfId="27584" xr:uid="{00000000-0005-0000-0000-0000D96B0000}"/>
    <cellStyle name="Note 12 2 2 7 9" xfId="27585" xr:uid="{00000000-0005-0000-0000-0000DA6B0000}"/>
    <cellStyle name="Note 12 2 2 7 9 2" xfId="27586" xr:uid="{00000000-0005-0000-0000-0000DB6B0000}"/>
    <cellStyle name="Note 12 2 2 7 9 3" xfId="27587" xr:uid="{00000000-0005-0000-0000-0000DC6B0000}"/>
    <cellStyle name="Note 12 2 2 7 9 4" xfId="27588" xr:uid="{00000000-0005-0000-0000-0000DD6B0000}"/>
    <cellStyle name="Note 12 2 2 8" xfId="27589" xr:uid="{00000000-0005-0000-0000-0000DE6B0000}"/>
    <cellStyle name="Note 12 2 2 8 10" xfId="27590" xr:uid="{00000000-0005-0000-0000-0000DF6B0000}"/>
    <cellStyle name="Note 12 2 2 8 10 2" xfId="27591" xr:uid="{00000000-0005-0000-0000-0000E06B0000}"/>
    <cellStyle name="Note 12 2 2 8 10 3" xfId="27592" xr:uid="{00000000-0005-0000-0000-0000E16B0000}"/>
    <cellStyle name="Note 12 2 2 8 10 4" xfId="27593" xr:uid="{00000000-0005-0000-0000-0000E26B0000}"/>
    <cellStyle name="Note 12 2 2 8 11" xfId="27594" xr:uid="{00000000-0005-0000-0000-0000E36B0000}"/>
    <cellStyle name="Note 12 2 2 8 11 2" xfId="27595" xr:uid="{00000000-0005-0000-0000-0000E46B0000}"/>
    <cellStyle name="Note 12 2 2 8 11 3" xfId="27596" xr:uid="{00000000-0005-0000-0000-0000E56B0000}"/>
    <cellStyle name="Note 12 2 2 8 11 4" xfId="27597" xr:uid="{00000000-0005-0000-0000-0000E66B0000}"/>
    <cellStyle name="Note 12 2 2 8 12" xfId="27598" xr:uid="{00000000-0005-0000-0000-0000E76B0000}"/>
    <cellStyle name="Note 12 2 2 8 12 2" xfId="27599" xr:uid="{00000000-0005-0000-0000-0000E86B0000}"/>
    <cellStyle name="Note 12 2 2 8 12 3" xfId="27600" xr:uid="{00000000-0005-0000-0000-0000E96B0000}"/>
    <cellStyle name="Note 12 2 2 8 12 4" xfId="27601" xr:uid="{00000000-0005-0000-0000-0000EA6B0000}"/>
    <cellStyle name="Note 12 2 2 8 13" xfId="27602" xr:uid="{00000000-0005-0000-0000-0000EB6B0000}"/>
    <cellStyle name="Note 12 2 2 8 13 2" xfId="27603" xr:uid="{00000000-0005-0000-0000-0000EC6B0000}"/>
    <cellStyle name="Note 12 2 2 8 13 3" xfId="27604" xr:uid="{00000000-0005-0000-0000-0000ED6B0000}"/>
    <cellStyle name="Note 12 2 2 8 13 4" xfId="27605" xr:uid="{00000000-0005-0000-0000-0000EE6B0000}"/>
    <cellStyle name="Note 12 2 2 8 14" xfId="27606" xr:uid="{00000000-0005-0000-0000-0000EF6B0000}"/>
    <cellStyle name="Note 12 2 2 8 14 2" xfId="27607" xr:uid="{00000000-0005-0000-0000-0000F06B0000}"/>
    <cellStyle name="Note 12 2 2 8 14 3" xfId="27608" xr:uid="{00000000-0005-0000-0000-0000F16B0000}"/>
    <cellStyle name="Note 12 2 2 8 14 4" xfId="27609" xr:uid="{00000000-0005-0000-0000-0000F26B0000}"/>
    <cellStyle name="Note 12 2 2 8 15" xfId="27610" xr:uid="{00000000-0005-0000-0000-0000F36B0000}"/>
    <cellStyle name="Note 12 2 2 8 15 2" xfId="27611" xr:uid="{00000000-0005-0000-0000-0000F46B0000}"/>
    <cellStyle name="Note 12 2 2 8 15 3" xfId="27612" xr:uid="{00000000-0005-0000-0000-0000F56B0000}"/>
    <cellStyle name="Note 12 2 2 8 15 4" xfId="27613" xr:uid="{00000000-0005-0000-0000-0000F66B0000}"/>
    <cellStyle name="Note 12 2 2 8 16" xfId="27614" xr:uid="{00000000-0005-0000-0000-0000F76B0000}"/>
    <cellStyle name="Note 12 2 2 8 16 2" xfId="27615" xr:uid="{00000000-0005-0000-0000-0000F86B0000}"/>
    <cellStyle name="Note 12 2 2 8 16 3" xfId="27616" xr:uid="{00000000-0005-0000-0000-0000F96B0000}"/>
    <cellStyle name="Note 12 2 2 8 16 4" xfId="27617" xr:uid="{00000000-0005-0000-0000-0000FA6B0000}"/>
    <cellStyle name="Note 12 2 2 8 17" xfId="27618" xr:uid="{00000000-0005-0000-0000-0000FB6B0000}"/>
    <cellStyle name="Note 12 2 2 8 17 2" xfId="27619" xr:uid="{00000000-0005-0000-0000-0000FC6B0000}"/>
    <cellStyle name="Note 12 2 2 8 17 3" xfId="27620" xr:uid="{00000000-0005-0000-0000-0000FD6B0000}"/>
    <cellStyle name="Note 12 2 2 8 17 4" xfId="27621" xr:uid="{00000000-0005-0000-0000-0000FE6B0000}"/>
    <cellStyle name="Note 12 2 2 8 18" xfId="27622" xr:uid="{00000000-0005-0000-0000-0000FF6B0000}"/>
    <cellStyle name="Note 12 2 2 8 18 2" xfId="27623" xr:uid="{00000000-0005-0000-0000-0000006C0000}"/>
    <cellStyle name="Note 12 2 2 8 18 3" xfId="27624" xr:uid="{00000000-0005-0000-0000-0000016C0000}"/>
    <cellStyle name="Note 12 2 2 8 18 4" xfId="27625" xr:uid="{00000000-0005-0000-0000-0000026C0000}"/>
    <cellStyle name="Note 12 2 2 8 19" xfId="27626" xr:uid="{00000000-0005-0000-0000-0000036C0000}"/>
    <cellStyle name="Note 12 2 2 8 19 2" xfId="27627" xr:uid="{00000000-0005-0000-0000-0000046C0000}"/>
    <cellStyle name="Note 12 2 2 8 19 3" xfId="27628" xr:uid="{00000000-0005-0000-0000-0000056C0000}"/>
    <cellStyle name="Note 12 2 2 8 19 4" xfId="27629" xr:uid="{00000000-0005-0000-0000-0000066C0000}"/>
    <cellStyle name="Note 12 2 2 8 2" xfId="27630" xr:uid="{00000000-0005-0000-0000-0000076C0000}"/>
    <cellStyle name="Note 12 2 2 8 2 2" xfId="27631" xr:uid="{00000000-0005-0000-0000-0000086C0000}"/>
    <cellStyle name="Note 12 2 2 8 2 3" xfId="27632" xr:uid="{00000000-0005-0000-0000-0000096C0000}"/>
    <cellStyle name="Note 12 2 2 8 2 4" xfId="27633" xr:uid="{00000000-0005-0000-0000-00000A6C0000}"/>
    <cellStyle name="Note 12 2 2 8 20" xfId="27634" xr:uid="{00000000-0005-0000-0000-00000B6C0000}"/>
    <cellStyle name="Note 12 2 2 8 20 2" xfId="27635" xr:uid="{00000000-0005-0000-0000-00000C6C0000}"/>
    <cellStyle name="Note 12 2 2 8 20 3" xfId="27636" xr:uid="{00000000-0005-0000-0000-00000D6C0000}"/>
    <cellStyle name="Note 12 2 2 8 20 4" xfId="27637" xr:uid="{00000000-0005-0000-0000-00000E6C0000}"/>
    <cellStyle name="Note 12 2 2 8 21" xfId="27638" xr:uid="{00000000-0005-0000-0000-00000F6C0000}"/>
    <cellStyle name="Note 12 2 2 8 22" xfId="27639" xr:uid="{00000000-0005-0000-0000-0000106C0000}"/>
    <cellStyle name="Note 12 2 2 8 3" xfId="27640" xr:uid="{00000000-0005-0000-0000-0000116C0000}"/>
    <cellStyle name="Note 12 2 2 8 3 2" xfId="27641" xr:uid="{00000000-0005-0000-0000-0000126C0000}"/>
    <cellStyle name="Note 12 2 2 8 3 3" xfId="27642" xr:uid="{00000000-0005-0000-0000-0000136C0000}"/>
    <cellStyle name="Note 12 2 2 8 3 4" xfId="27643" xr:uid="{00000000-0005-0000-0000-0000146C0000}"/>
    <cellStyle name="Note 12 2 2 8 4" xfId="27644" xr:uid="{00000000-0005-0000-0000-0000156C0000}"/>
    <cellStyle name="Note 12 2 2 8 4 2" xfId="27645" xr:uid="{00000000-0005-0000-0000-0000166C0000}"/>
    <cellStyle name="Note 12 2 2 8 4 3" xfId="27646" xr:uid="{00000000-0005-0000-0000-0000176C0000}"/>
    <cellStyle name="Note 12 2 2 8 4 4" xfId="27647" xr:uid="{00000000-0005-0000-0000-0000186C0000}"/>
    <cellStyle name="Note 12 2 2 8 5" xfId="27648" xr:uid="{00000000-0005-0000-0000-0000196C0000}"/>
    <cellStyle name="Note 12 2 2 8 5 2" xfId="27649" xr:uid="{00000000-0005-0000-0000-00001A6C0000}"/>
    <cellStyle name="Note 12 2 2 8 5 3" xfId="27650" xr:uid="{00000000-0005-0000-0000-00001B6C0000}"/>
    <cellStyle name="Note 12 2 2 8 5 4" xfId="27651" xr:uid="{00000000-0005-0000-0000-00001C6C0000}"/>
    <cellStyle name="Note 12 2 2 8 6" xfId="27652" xr:uid="{00000000-0005-0000-0000-00001D6C0000}"/>
    <cellStyle name="Note 12 2 2 8 6 2" xfId="27653" xr:uid="{00000000-0005-0000-0000-00001E6C0000}"/>
    <cellStyle name="Note 12 2 2 8 6 3" xfId="27654" xr:uid="{00000000-0005-0000-0000-00001F6C0000}"/>
    <cellStyle name="Note 12 2 2 8 6 4" xfId="27655" xr:uid="{00000000-0005-0000-0000-0000206C0000}"/>
    <cellStyle name="Note 12 2 2 8 7" xfId="27656" xr:uid="{00000000-0005-0000-0000-0000216C0000}"/>
    <cellStyle name="Note 12 2 2 8 7 2" xfId="27657" xr:uid="{00000000-0005-0000-0000-0000226C0000}"/>
    <cellStyle name="Note 12 2 2 8 7 3" xfId="27658" xr:uid="{00000000-0005-0000-0000-0000236C0000}"/>
    <cellStyle name="Note 12 2 2 8 7 4" xfId="27659" xr:uid="{00000000-0005-0000-0000-0000246C0000}"/>
    <cellStyle name="Note 12 2 2 8 8" xfId="27660" xr:uid="{00000000-0005-0000-0000-0000256C0000}"/>
    <cellStyle name="Note 12 2 2 8 8 2" xfId="27661" xr:uid="{00000000-0005-0000-0000-0000266C0000}"/>
    <cellStyle name="Note 12 2 2 8 8 3" xfId="27662" xr:uid="{00000000-0005-0000-0000-0000276C0000}"/>
    <cellStyle name="Note 12 2 2 8 8 4" xfId="27663" xr:uid="{00000000-0005-0000-0000-0000286C0000}"/>
    <cellStyle name="Note 12 2 2 8 9" xfId="27664" xr:uid="{00000000-0005-0000-0000-0000296C0000}"/>
    <cellStyle name="Note 12 2 2 8 9 2" xfId="27665" xr:uid="{00000000-0005-0000-0000-00002A6C0000}"/>
    <cellStyle name="Note 12 2 2 8 9 3" xfId="27666" xr:uid="{00000000-0005-0000-0000-00002B6C0000}"/>
    <cellStyle name="Note 12 2 2 8 9 4" xfId="27667" xr:uid="{00000000-0005-0000-0000-00002C6C0000}"/>
    <cellStyle name="Note 12 2 2 9" xfId="27668" xr:uid="{00000000-0005-0000-0000-00002D6C0000}"/>
    <cellStyle name="Note 12 2 2 9 10" xfId="27669" xr:uid="{00000000-0005-0000-0000-00002E6C0000}"/>
    <cellStyle name="Note 12 2 2 9 10 2" xfId="27670" xr:uid="{00000000-0005-0000-0000-00002F6C0000}"/>
    <cellStyle name="Note 12 2 2 9 10 3" xfId="27671" xr:uid="{00000000-0005-0000-0000-0000306C0000}"/>
    <cellStyle name="Note 12 2 2 9 10 4" xfId="27672" xr:uid="{00000000-0005-0000-0000-0000316C0000}"/>
    <cellStyle name="Note 12 2 2 9 11" xfId="27673" xr:uid="{00000000-0005-0000-0000-0000326C0000}"/>
    <cellStyle name="Note 12 2 2 9 11 2" xfId="27674" xr:uid="{00000000-0005-0000-0000-0000336C0000}"/>
    <cellStyle name="Note 12 2 2 9 11 3" xfId="27675" xr:uid="{00000000-0005-0000-0000-0000346C0000}"/>
    <cellStyle name="Note 12 2 2 9 11 4" xfId="27676" xr:uid="{00000000-0005-0000-0000-0000356C0000}"/>
    <cellStyle name="Note 12 2 2 9 12" xfId="27677" xr:uid="{00000000-0005-0000-0000-0000366C0000}"/>
    <cellStyle name="Note 12 2 2 9 12 2" xfId="27678" xr:uid="{00000000-0005-0000-0000-0000376C0000}"/>
    <cellStyle name="Note 12 2 2 9 12 3" xfId="27679" xr:uid="{00000000-0005-0000-0000-0000386C0000}"/>
    <cellStyle name="Note 12 2 2 9 12 4" xfId="27680" xr:uid="{00000000-0005-0000-0000-0000396C0000}"/>
    <cellStyle name="Note 12 2 2 9 13" xfId="27681" xr:uid="{00000000-0005-0000-0000-00003A6C0000}"/>
    <cellStyle name="Note 12 2 2 9 13 2" xfId="27682" xr:uid="{00000000-0005-0000-0000-00003B6C0000}"/>
    <cellStyle name="Note 12 2 2 9 13 3" xfId="27683" xr:uid="{00000000-0005-0000-0000-00003C6C0000}"/>
    <cellStyle name="Note 12 2 2 9 13 4" xfId="27684" xr:uid="{00000000-0005-0000-0000-00003D6C0000}"/>
    <cellStyle name="Note 12 2 2 9 14" xfId="27685" xr:uid="{00000000-0005-0000-0000-00003E6C0000}"/>
    <cellStyle name="Note 12 2 2 9 14 2" xfId="27686" xr:uid="{00000000-0005-0000-0000-00003F6C0000}"/>
    <cellStyle name="Note 12 2 2 9 14 3" xfId="27687" xr:uid="{00000000-0005-0000-0000-0000406C0000}"/>
    <cellStyle name="Note 12 2 2 9 14 4" xfId="27688" xr:uid="{00000000-0005-0000-0000-0000416C0000}"/>
    <cellStyle name="Note 12 2 2 9 15" xfId="27689" xr:uid="{00000000-0005-0000-0000-0000426C0000}"/>
    <cellStyle name="Note 12 2 2 9 15 2" xfId="27690" xr:uid="{00000000-0005-0000-0000-0000436C0000}"/>
    <cellStyle name="Note 12 2 2 9 15 3" xfId="27691" xr:uid="{00000000-0005-0000-0000-0000446C0000}"/>
    <cellStyle name="Note 12 2 2 9 15 4" xfId="27692" xr:uid="{00000000-0005-0000-0000-0000456C0000}"/>
    <cellStyle name="Note 12 2 2 9 16" xfId="27693" xr:uid="{00000000-0005-0000-0000-0000466C0000}"/>
    <cellStyle name="Note 12 2 2 9 16 2" xfId="27694" xr:uid="{00000000-0005-0000-0000-0000476C0000}"/>
    <cellStyle name="Note 12 2 2 9 16 3" xfId="27695" xr:uid="{00000000-0005-0000-0000-0000486C0000}"/>
    <cellStyle name="Note 12 2 2 9 16 4" xfId="27696" xr:uid="{00000000-0005-0000-0000-0000496C0000}"/>
    <cellStyle name="Note 12 2 2 9 17" xfId="27697" xr:uid="{00000000-0005-0000-0000-00004A6C0000}"/>
    <cellStyle name="Note 12 2 2 9 17 2" xfId="27698" xr:uid="{00000000-0005-0000-0000-00004B6C0000}"/>
    <cellStyle name="Note 12 2 2 9 17 3" xfId="27699" xr:uid="{00000000-0005-0000-0000-00004C6C0000}"/>
    <cellStyle name="Note 12 2 2 9 17 4" xfId="27700" xr:uid="{00000000-0005-0000-0000-00004D6C0000}"/>
    <cellStyle name="Note 12 2 2 9 18" xfId="27701" xr:uid="{00000000-0005-0000-0000-00004E6C0000}"/>
    <cellStyle name="Note 12 2 2 9 18 2" xfId="27702" xr:uid="{00000000-0005-0000-0000-00004F6C0000}"/>
    <cellStyle name="Note 12 2 2 9 18 3" xfId="27703" xr:uid="{00000000-0005-0000-0000-0000506C0000}"/>
    <cellStyle name="Note 12 2 2 9 18 4" xfId="27704" xr:uid="{00000000-0005-0000-0000-0000516C0000}"/>
    <cellStyle name="Note 12 2 2 9 19" xfId="27705" xr:uid="{00000000-0005-0000-0000-0000526C0000}"/>
    <cellStyle name="Note 12 2 2 9 19 2" xfId="27706" xr:uid="{00000000-0005-0000-0000-0000536C0000}"/>
    <cellStyle name="Note 12 2 2 9 19 3" xfId="27707" xr:uid="{00000000-0005-0000-0000-0000546C0000}"/>
    <cellStyle name="Note 12 2 2 9 19 4" xfId="27708" xr:uid="{00000000-0005-0000-0000-0000556C0000}"/>
    <cellStyle name="Note 12 2 2 9 2" xfId="27709" xr:uid="{00000000-0005-0000-0000-0000566C0000}"/>
    <cellStyle name="Note 12 2 2 9 2 2" xfId="27710" xr:uid="{00000000-0005-0000-0000-0000576C0000}"/>
    <cellStyle name="Note 12 2 2 9 2 3" xfId="27711" xr:uid="{00000000-0005-0000-0000-0000586C0000}"/>
    <cellStyle name="Note 12 2 2 9 2 4" xfId="27712" xr:uid="{00000000-0005-0000-0000-0000596C0000}"/>
    <cellStyle name="Note 12 2 2 9 20" xfId="27713" xr:uid="{00000000-0005-0000-0000-00005A6C0000}"/>
    <cellStyle name="Note 12 2 2 9 20 2" xfId="27714" xr:uid="{00000000-0005-0000-0000-00005B6C0000}"/>
    <cellStyle name="Note 12 2 2 9 20 3" xfId="27715" xr:uid="{00000000-0005-0000-0000-00005C6C0000}"/>
    <cellStyle name="Note 12 2 2 9 20 4" xfId="27716" xr:uid="{00000000-0005-0000-0000-00005D6C0000}"/>
    <cellStyle name="Note 12 2 2 9 21" xfId="27717" xr:uid="{00000000-0005-0000-0000-00005E6C0000}"/>
    <cellStyle name="Note 12 2 2 9 22" xfId="27718" xr:uid="{00000000-0005-0000-0000-00005F6C0000}"/>
    <cellStyle name="Note 12 2 2 9 3" xfId="27719" xr:uid="{00000000-0005-0000-0000-0000606C0000}"/>
    <cellStyle name="Note 12 2 2 9 3 2" xfId="27720" xr:uid="{00000000-0005-0000-0000-0000616C0000}"/>
    <cellStyle name="Note 12 2 2 9 3 3" xfId="27721" xr:uid="{00000000-0005-0000-0000-0000626C0000}"/>
    <cellStyle name="Note 12 2 2 9 3 4" xfId="27722" xr:uid="{00000000-0005-0000-0000-0000636C0000}"/>
    <cellStyle name="Note 12 2 2 9 4" xfId="27723" xr:uid="{00000000-0005-0000-0000-0000646C0000}"/>
    <cellStyle name="Note 12 2 2 9 4 2" xfId="27724" xr:uid="{00000000-0005-0000-0000-0000656C0000}"/>
    <cellStyle name="Note 12 2 2 9 4 3" xfId="27725" xr:uid="{00000000-0005-0000-0000-0000666C0000}"/>
    <cellStyle name="Note 12 2 2 9 4 4" xfId="27726" xr:uid="{00000000-0005-0000-0000-0000676C0000}"/>
    <cellStyle name="Note 12 2 2 9 5" xfId="27727" xr:uid="{00000000-0005-0000-0000-0000686C0000}"/>
    <cellStyle name="Note 12 2 2 9 5 2" xfId="27728" xr:uid="{00000000-0005-0000-0000-0000696C0000}"/>
    <cellStyle name="Note 12 2 2 9 5 3" xfId="27729" xr:uid="{00000000-0005-0000-0000-00006A6C0000}"/>
    <cellStyle name="Note 12 2 2 9 5 4" xfId="27730" xr:uid="{00000000-0005-0000-0000-00006B6C0000}"/>
    <cellStyle name="Note 12 2 2 9 6" xfId="27731" xr:uid="{00000000-0005-0000-0000-00006C6C0000}"/>
    <cellStyle name="Note 12 2 2 9 6 2" xfId="27732" xr:uid="{00000000-0005-0000-0000-00006D6C0000}"/>
    <cellStyle name="Note 12 2 2 9 6 3" xfId="27733" xr:uid="{00000000-0005-0000-0000-00006E6C0000}"/>
    <cellStyle name="Note 12 2 2 9 6 4" xfId="27734" xr:uid="{00000000-0005-0000-0000-00006F6C0000}"/>
    <cellStyle name="Note 12 2 2 9 7" xfId="27735" xr:uid="{00000000-0005-0000-0000-0000706C0000}"/>
    <cellStyle name="Note 12 2 2 9 7 2" xfId="27736" xr:uid="{00000000-0005-0000-0000-0000716C0000}"/>
    <cellStyle name="Note 12 2 2 9 7 3" xfId="27737" xr:uid="{00000000-0005-0000-0000-0000726C0000}"/>
    <cellStyle name="Note 12 2 2 9 7 4" xfId="27738" xr:uid="{00000000-0005-0000-0000-0000736C0000}"/>
    <cellStyle name="Note 12 2 2 9 8" xfId="27739" xr:uid="{00000000-0005-0000-0000-0000746C0000}"/>
    <cellStyle name="Note 12 2 2 9 8 2" xfId="27740" xr:uid="{00000000-0005-0000-0000-0000756C0000}"/>
    <cellStyle name="Note 12 2 2 9 8 3" xfId="27741" xr:uid="{00000000-0005-0000-0000-0000766C0000}"/>
    <cellStyle name="Note 12 2 2 9 8 4" xfId="27742" xr:uid="{00000000-0005-0000-0000-0000776C0000}"/>
    <cellStyle name="Note 12 2 2 9 9" xfId="27743" xr:uid="{00000000-0005-0000-0000-0000786C0000}"/>
    <cellStyle name="Note 12 2 2 9 9 2" xfId="27744" xr:uid="{00000000-0005-0000-0000-0000796C0000}"/>
    <cellStyle name="Note 12 2 2 9 9 3" xfId="27745" xr:uid="{00000000-0005-0000-0000-00007A6C0000}"/>
    <cellStyle name="Note 12 2 2 9 9 4" xfId="27746" xr:uid="{00000000-0005-0000-0000-00007B6C0000}"/>
    <cellStyle name="Note 12 2 20" xfId="27747" xr:uid="{00000000-0005-0000-0000-00007C6C0000}"/>
    <cellStyle name="Note 12 2 20 2" xfId="27748" xr:uid="{00000000-0005-0000-0000-00007D6C0000}"/>
    <cellStyle name="Note 12 2 20 3" xfId="27749" xr:uid="{00000000-0005-0000-0000-00007E6C0000}"/>
    <cellStyle name="Note 12 2 20 4" xfId="27750" xr:uid="{00000000-0005-0000-0000-00007F6C0000}"/>
    <cellStyle name="Note 12 2 21" xfId="27751" xr:uid="{00000000-0005-0000-0000-0000806C0000}"/>
    <cellStyle name="Note 12 2 21 2" xfId="27752" xr:uid="{00000000-0005-0000-0000-0000816C0000}"/>
    <cellStyle name="Note 12 2 21 3" xfId="27753" xr:uid="{00000000-0005-0000-0000-0000826C0000}"/>
    <cellStyle name="Note 12 2 21 4" xfId="27754" xr:uid="{00000000-0005-0000-0000-0000836C0000}"/>
    <cellStyle name="Note 12 2 22" xfId="27755" xr:uid="{00000000-0005-0000-0000-0000846C0000}"/>
    <cellStyle name="Note 12 2 22 2" xfId="27756" xr:uid="{00000000-0005-0000-0000-0000856C0000}"/>
    <cellStyle name="Note 12 2 22 3" xfId="27757" xr:uid="{00000000-0005-0000-0000-0000866C0000}"/>
    <cellStyle name="Note 12 2 22 4" xfId="27758" xr:uid="{00000000-0005-0000-0000-0000876C0000}"/>
    <cellStyle name="Note 12 2 23" xfId="27759" xr:uid="{00000000-0005-0000-0000-0000886C0000}"/>
    <cellStyle name="Note 12 2 23 2" xfId="27760" xr:uid="{00000000-0005-0000-0000-0000896C0000}"/>
    <cellStyle name="Note 12 2 23 3" xfId="27761" xr:uid="{00000000-0005-0000-0000-00008A6C0000}"/>
    <cellStyle name="Note 12 2 23 4" xfId="27762" xr:uid="{00000000-0005-0000-0000-00008B6C0000}"/>
    <cellStyle name="Note 12 2 24" xfId="27763" xr:uid="{00000000-0005-0000-0000-00008C6C0000}"/>
    <cellStyle name="Note 12 2 24 2" xfId="27764" xr:uid="{00000000-0005-0000-0000-00008D6C0000}"/>
    <cellStyle name="Note 12 2 24 3" xfId="27765" xr:uid="{00000000-0005-0000-0000-00008E6C0000}"/>
    <cellStyle name="Note 12 2 24 4" xfId="27766" xr:uid="{00000000-0005-0000-0000-00008F6C0000}"/>
    <cellStyle name="Note 12 2 25" xfId="27767" xr:uid="{00000000-0005-0000-0000-0000906C0000}"/>
    <cellStyle name="Note 12 2 25 2" xfId="27768" xr:uid="{00000000-0005-0000-0000-0000916C0000}"/>
    <cellStyle name="Note 12 2 25 3" xfId="27769" xr:uid="{00000000-0005-0000-0000-0000926C0000}"/>
    <cellStyle name="Note 12 2 25 4" xfId="27770" xr:uid="{00000000-0005-0000-0000-0000936C0000}"/>
    <cellStyle name="Note 12 2 26" xfId="27771" xr:uid="{00000000-0005-0000-0000-0000946C0000}"/>
    <cellStyle name="Note 12 2 26 2" xfId="27772" xr:uid="{00000000-0005-0000-0000-0000956C0000}"/>
    <cellStyle name="Note 12 2 26 3" xfId="27773" xr:uid="{00000000-0005-0000-0000-0000966C0000}"/>
    <cellStyle name="Note 12 2 26 4" xfId="27774" xr:uid="{00000000-0005-0000-0000-0000976C0000}"/>
    <cellStyle name="Note 12 2 27" xfId="27775" xr:uid="{00000000-0005-0000-0000-0000986C0000}"/>
    <cellStyle name="Note 12 2 27 2" xfId="27776" xr:uid="{00000000-0005-0000-0000-0000996C0000}"/>
    <cellStyle name="Note 12 2 27 3" xfId="27777" xr:uid="{00000000-0005-0000-0000-00009A6C0000}"/>
    <cellStyle name="Note 12 2 27 4" xfId="27778" xr:uid="{00000000-0005-0000-0000-00009B6C0000}"/>
    <cellStyle name="Note 12 2 28" xfId="27779" xr:uid="{00000000-0005-0000-0000-00009C6C0000}"/>
    <cellStyle name="Note 12 2 28 2" xfId="27780" xr:uid="{00000000-0005-0000-0000-00009D6C0000}"/>
    <cellStyle name="Note 12 2 28 3" xfId="27781" xr:uid="{00000000-0005-0000-0000-00009E6C0000}"/>
    <cellStyle name="Note 12 2 28 4" xfId="27782" xr:uid="{00000000-0005-0000-0000-00009F6C0000}"/>
    <cellStyle name="Note 12 2 29" xfId="27783" xr:uid="{00000000-0005-0000-0000-0000A06C0000}"/>
    <cellStyle name="Note 12 2 29 2" xfId="27784" xr:uid="{00000000-0005-0000-0000-0000A16C0000}"/>
    <cellStyle name="Note 12 2 29 3" xfId="27785" xr:uid="{00000000-0005-0000-0000-0000A26C0000}"/>
    <cellStyle name="Note 12 2 29 4" xfId="27786" xr:uid="{00000000-0005-0000-0000-0000A36C0000}"/>
    <cellStyle name="Note 12 2 3" xfId="27787" xr:uid="{00000000-0005-0000-0000-0000A46C0000}"/>
    <cellStyle name="Note 12 2 3 10" xfId="27788" xr:uid="{00000000-0005-0000-0000-0000A56C0000}"/>
    <cellStyle name="Note 12 2 3 10 2" xfId="27789" xr:uid="{00000000-0005-0000-0000-0000A66C0000}"/>
    <cellStyle name="Note 12 2 3 10 3" xfId="27790" xr:uid="{00000000-0005-0000-0000-0000A76C0000}"/>
    <cellStyle name="Note 12 2 3 10 4" xfId="27791" xr:uid="{00000000-0005-0000-0000-0000A86C0000}"/>
    <cellStyle name="Note 12 2 3 11" xfId="27792" xr:uid="{00000000-0005-0000-0000-0000A96C0000}"/>
    <cellStyle name="Note 12 2 3 11 2" xfId="27793" xr:uid="{00000000-0005-0000-0000-0000AA6C0000}"/>
    <cellStyle name="Note 12 2 3 11 3" xfId="27794" xr:uid="{00000000-0005-0000-0000-0000AB6C0000}"/>
    <cellStyle name="Note 12 2 3 11 4" xfId="27795" xr:uid="{00000000-0005-0000-0000-0000AC6C0000}"/>
    <cellStyle name="Note 12 2 3 12" xfId="27796" xr:uid="{00000000-0005-0000-0000-0000AD6C0000}"/>
    <cellStyle name="Note 12 2 3 12 2" xfId="27797" xr:uid="{00000000-0005-0000-0000-0000AE6C0000}"/>
    <cellStyle name="Note 12 2 3 12 3" xfId="27798" xr:uid="{00000000-0005-0000-0000-0000AF6C0000}"/>
    <cellStyle name="Note 12 2 3 12 4" xfId="27799" xr:uid="{00000000-0005-0000-0000-0000B06C0000}"/>
    <cellStyle name="Note 12 2 3 13" xfId="27800" xr:uid="{00000000-0005-0000-0000-0000B16C0000}"/>
    <cellStyle name="Note 12 2 3 13 2" xfId="27801" xr:uid="{00000000-0005-0000-0000-0000B26C0000}"/>
    <cellStyle name="Note 12 2 3 13 3" xfId="27802" xr:uid="{00000000-0005-0000-0000-0000B36C0000}"/>
    <cellStyle name="Note 12 2 3 13 4" xfId="27803" xr:uid="{00000000-0005-0000-0000-0000B46C0000}"/>
    <cellStyle name="Note 12 2 3 14" xfId="27804" xr:uid="{00000000-0005-0000-0000-0000B56C0000}"/>
    <cellStyle name="Note 12 2 3 14 2" xfId="27805" xr:uid="{00000000-0005-0000-0000-0000B66C0000}"/>
    <cellStyle name="Note 12 2 3 14 3" xfId="27806" xr:uid="{00000000-0005-0000-0000-0000B76C0000}"/>
    <cellStyle name="Note 12 2 3 14 4" xfId="27807" xr:uid="{00000000-0005-0000-0000-0000B86C0000}"/>
    <cellStyle name="Note 12 2 3 15" xfId="27808" xr:uid="{00000000-0005-0000-0000-0000B96C0000}"/>
    <cellStyle name="Note 12 2 3 15 2" xfId="27809" xr:uid="{00000000-0005-0000-0000-0000BA6C0000}"/>
    <cellStyle name="Note 12 2 3 15 3" xfId="27810" xr:uid="{00000000-0005-0000-0000-0000BB6C0000}"/>
    <cellStyle name="Note 12 2 3 15 4" xfId="27811" xr:uid="{00000000-0005-0000-0000-0000BC6C0000}"/>
    <cellStyle name="Note 12 2 3 16" xfId="27812" xr:uid="{00000000-0005-0000-0000-0000BD6C0000}"/>
    <cellStyle name="Note 12 2 3 16 2" xfId="27813" xr:uid="{00000000-0005-0000-0000-0000BE6C0000}"/>
    <cellStyle name="Note 12 2 3 16 3" xfId="27814" xr:uid="{00000000-0005-0000-0000-0000BF6C0000}"/>
    <cellStyle name="Note 12 2 3 16 4" xfId="27815" xr:uid="{00000000-0005-0000-0000-0000C06C0000}"/>
    <cellStyle name="Note 12 2 3 17" xfId="27816" xr:uid="{00000000-0005-0000-0000-0000C16C0000}"/>
    <cellStyle name="Note 12 2 3 17 2" xfId="27817" xr:uid="{00000000-0005-0000-0000-0000C26C0000}"/>
    <cellStyle name="Note 12 2 3 17 3" xfId="27818" xr:uid="{00000000-0005-0000-0000-0000C36C0000}"/>
    <cellStyle name="Note 12 2 3 17 4" xfId="27819" xr:uid="{00000000-0005-0000-0000-0000C46C0000}"/>
    <cellStyle name="Note 12 2 3 18" xfId="27820" xr:uid="{00000000-0005-0000-0000-0000C56C0000}"/>
    <cellStyle name="Note 12 2 3 18 2" xfId="27821" xr:uid="{00000000-0005-0000-0000-0000C66C0000}"/>
    <cellStyle name="Note 12 2 3 18 3" xfId="27822" xr:uid="{00000000-0005-0000-0000-0000C76C0000}"/>
    <cellStyle name="Note 12 2 3 18 4" xfId="27823" xr:uid="{00000000-0005-0000-0000-0000C86C0000}"/>
    <cellStyle name="Note 12 2 3 19" xfId="27824" xr:uid="{00000000-0005-0000-0000-0000C96C0000}"/>
    <cellStyle name="Note 12 2 3 19 2" xfId="27825" xr:uid="{00000000-0005-0000-0000-0000CA6C0000}"/>
    <cellStyle name="Note 12 2 3 19 3" xfId="27826" xr:uid="{00000000-0005-0000-0000-0000CB6C0000}"/>
    <cellStyle name="Note 12 2 3 19 4" xfId="27827" xr:uid="{00000000-0005-0000-0000-0000CC6C0000}"/>
    <cellStyle name="Note 12 2 3 2" xfId="27828" xr:uid="{00000000-0005-0000-0000-0000CD6C0000}"/>
    <cellStyle name="Note 12 2 3 2 10" xfId="27829" xr:uid="{00000000-0005-0000-0000-0000CE6C0000}"/>
    <cellStyle name="Note 12 2 3 2 10 2" xfId="27830" xr:uid="{00000000-0005-0000-0000-0000CF6C0000}"/>
    <cellStyle name="Note 12 2 3 2 10 3" xfId="27831" xr:uid="{00000000-0005-0000-0000-0000D06C0000}"/>
    <cellStyle name="Note 12 2 3 2 10 4" xfId="27832" xr:uid="{00000000-0005-0000-0000-0000D16C0000}"/>
    <cellStyle name="Note 12 2 3 2 11" xfId="27833" xr:uid="{00000000-0005-0000-0000-0000D26C0000}"/>
    <cellStyle name="Note 12 2 3 2 11 2" xfId="27834" xr:uid="{00000000-0005-0000-0000-0000D36C0000}"/>
    <cellStyle name="Note 12 2 3 2 11 3" xfId="27835" xr:uid="{00000000-0005-0000-0000-0000D46C0000}"/>
    <cellStyle name="Note 12 2 3 2 11 4" xfId="27836" xr:uid="{00000000-0005-0000-0000-0000D56C0000}"/>
    <cellStyle name="Note 12 2 3 2 12" xfId="27837" xr:uid="{00000000-0005-0000-0000-0000D66C0000}"/>
    <cellStyle name="Note 12 2 3 2 12 2" xfId="27838" xr:uid="{00000000-0005-0000-0000-0000D76C0000}"/>
    <cellStyle name="Note 12 2 3 2 12 3" xfId="27839" xr:uid="{00000000-0005-0000-0000-0000D86C0000}"/>
    <cellStyle name="Note 12 2 3 2 12 4" xfId="27840" xr:uid="{00000000-0005-0000-0000-0000D96C0000}"/>
    <cellStyle name="Note 12 2 3 2 13" xfId="27841" xr:uid="{00000000-0005-0000-0000-0000DA6C0000}"/>
    <cellStyle name="Note 12 2 3 2 13 2" xfId="27842" xr:uid="{00000000-0005-0000-0000-0000DB6C0000}"/>
    <cellStyle name="Note 12 2 3 2 13 3" xfId="27843" xr:uid="{00000000-0005-0000-0000-0000DC6C0000}"/>
    <cellStyle name="Note 12 2 3 2 13 4" xfId="27844" xr:uid="{00000000-0005-0000-0000-0000DD6C0000}"/>
    <cellStyle name="Note 12 2 3 2 14" xfId="27845" xr:uid="{00000000-0005-0000-0000-0000DE6C0000}"/>
    <cellStyle name="Note 12 2 3 2 14 2" xfId="27846" xr:uid="{00000000-0005-0000-0000-0000DF6C0000}"/>
    <cellStyle name="Note 12 2 3 2 14 3" xfId="27847" xr:uid="{00000000-0005-0000-0000-0000E06C0000}"/>
    <cellStyle name="Note 12 2 3 2 14 4" xfId="27848" xr:uid="{00000000-0005-0000-0000-0000E16C0000}"/>
    <cellStyle name="Note 12 2 3 2 15" xfId="27849" xr:uid="{00000000-0005-0000-0000-0000E26C0000}"/>
    <cellStyle name="Note 12 2 3 2 15 2" xfId="27850" xr:uid="{00000000-0005-0000-0000-0000E36C0000}"/>
    <cellStyle name="Note 12 2 3 2 15 3" xfId="27851" xr:uid="{00000000-0005-0000-0000-0000E46C0000}"/>
    <cellStyle name="Note 12 2 3 2 15 4" xfId="27852" xr:uid="{00000000-0005-0000-0000-0000E56C0000}"/>
    <cellStyle name="Note 12 2 3 2 16" xfId="27853" xr:uid="{00000000-0005-0000-0000-0000E66C0000}"/>
    <cellStyle name="Note 12 2 3 2 16 2" xfId="27854" xr:uid="{00000000-0005-0000-0000-0000E76C0000}"/>
    <cellStyle name="Note 12 2 3 2 16 3" xfId="27855" xr:uid="{00000000-0005-0000-0000-0000E86C0000}"/>
    <cellStyle name="Note 12 2 3 2 16 4" xfId="27856" xr:uid="{00000000-0005-0000-0000-0000E96C0000}"/>
    <cellStyle name="Note 12 2 3 2 17" xfId="27857" xr:uid="{00000000-0005-0000-0000-0000EA6C0000}"/>
    <cellStyle name="Note 12 2 3 2 17 2" xfId="27858" xr:uid="{00000000-0005-0000-0000-0000EB6C0000}"/>
    <cellStyle name="Note 12 2 3 2 17 3" xfId="27859" xr:uid="{00000000-0005-0000-0000-0000EC6C0000}"/>
    <cellStyle name="Note 12 2 3 2 17 4" xfId="27860" xr:uid="{00000000-0005-0000-0000-0000ED6C0000}"/>
    <cellStyle name="Note 12 2 3 2 18" xfId="27861" xr:uid="{00000000-0005-0000-0000-0000EE6C0000}"/>
    <cellStyle name="Note 12 2 3 2 18 2" xfId="27862" xr:uid="{00000000-0005-0000-0000-0000EF6C0000}"/>
    <cellStyle name="Note 12 2 3 2 18 3" xfId="27863" xr:uid="{00000000-0005-0000-0000-0000F06C0000}"/>
    <cellStyle name="Note 12 2 3 2 18 4" xfId="27864" xr:uid="{00000000-0005-0000-0000-0000F16C0000}"/>
    <cellStyle name="Note 12 2 3 2 19" xfId="27865" xr:uid="{00000000-0005-0000-0000-0000F26C0000}"/>
    <cellStyle name="Note 12 2 3 2 19 2" xfId="27866" xr:uid="{00000000-0005-0000-0000-0000F36C0000}"/>
    <cellStyle name="Note 12 2 3 2 19 3" xfId="27867" xr:uid="{00000000-0005-0000-0000-0000F46C0000}"/>
    <cellStyle name="Note 12 2 3 2 19 4" xfId="27868" xr:uid="{00000000-0005-0000-0000-0000F56C0000}"/>
    <cellStyle name="Note 12 2 3 2 2" xfId="27869" xr:uid="{00000000-0005-0000-0000-0000F66C0000}"/>
    <cellStyle name="Note 12 2 3 2 2 10" xfId="27870" xr:uid="{00000000-0005-0000-0000-0000F76C0000}"/>
    <cellStyle name="Note 12 2 3 2 2 10 2" xfId="27871" xr:uid="{00000000-0005-0000-0000-0000F86C0000}"/>
    <cellStyle name="Note 12 2 3 2 2 10 3" xfId="27872" xr:uid="{00000000-0005-0000-0000-0000F96C0000}"/>
    <cellStyle name="Note 12 2 3 2 2 10 4" xfId="27873" xr:uid="{00000000-0005-0000-0000-0000FA6C0000}"/>
    <cellStyle name="Note 12 2 3 2 2 11" xfId="27874" xr:uid="{00000000-0005-0000-0000-0000FB6C0000}"/>
    <cellStyle name="Note 12 2 3 2 2 11 2" xfId="27875" xr:uid="{00000000-0005-0000-0000-0000FC6C0000}"/>
    <cellStyle name="Note 12 2 3 2 2 11 3" xfId="27876" xr:uid="{00000000-0005-0000-0000-0000FD6C0000}"/>
    <cellStyle name="Note 12 2 3 2 2 11 4" xfId="27877" xr:uid="{00000000-0005-0000-0000-0000FE6C0000}"/>
    <cellStyle name="Note 12 2 3 2 2 12" xfId="27878" xr:uid="{00000000-0005-0000-0000-0000FF6C0000}"/>
    <cellStyle name="Note 12 2 3 2 2 12 2" xfId="27879" xr:uid="{00000000-0005-0000-0000-0000006D0000}"/>
    <cellStyle name="Note 12 2 3 2 2 12 3" xfId="27880" xr:uid="{00000000-0005-0000-0000-0000016D0000}"/>
    <cellStyle name="Note 12 2 3 2 2 12 4" xfId="27881" xr:uid="{00000000-0005-0000-0000-0000026D0000}"/>
    <cellStyle name="Note 12 2 3 2 2 13" xfId="27882" xr:uid="{00000000-0005-0000-0000-0000036D0000}"/>
    <cellStyle name="Note 12 2 3 2 2 13 2" xfId="27883" xr:uid="{00000000-0005-0000-0000-0000046D0000}"/>
    <cellStyle name="Note 12 2 3 2 2 13 3" xfId="27884" xr:uid="{00000000-0005-0000-0000-0000056D0000}"/>
    <cellStyle name="Note 12 2 3 2 2 13 4" xfId="27885" xr:uid="{00000000-0005-0000-0000-0000066D0000}"/>
    <cellStyle name="Note 12 2 3 2 2 14" xfId="27886" xr:uid="{00000000-0005-0000-0000-0000076D0000}"/>
    <cellStyle name="Note 12 2 3 2 2 14 2" xfId="27887" xr:uid="{00000000-0005-0000-0000-0000086D0000}"/>
    <cellStyle name="Note 12 2 3 2 2 14 3" xfId="27888" xr:uid="{00000000-0005-0000-0000-0000096D0000}"/>
    <cellStyle name="Note 12 2 3 2 2 14 4" xfId="27889" xr:uid="{00000000-0005-0000-0000-00000A6D0000}"/>
    <cellStyle name="Note 12 2 3 2 2 15" xfId="27890" xr:uid="{00000000-0005-0000-0000-00000B6D0000}"/>
    <cellStyle name="Note 12 2 3 2 2 15 2" xfId="27891" xr:uid="{00000000-0005-0000-0000-00000C6D0000}"/>
    <cellStyle name="Note 12 2 3 2 2 15 3" xfId="27892" xr:uid="{00000000-0005-0000-0000-00000D6D0000}"/>
    <cellStyle name="Note 12 2 3 2 2 15 4" xfId="27893" xr:uid="{00000000-0005-0000-0000-00000E6D0000}"/>
    <cellStyle name="Note 12 2 3 2 2 16" xfId="27894" xr:uid="{00000000-0005-0000-0000-00000F6D0000}"/>
    <cellStyle name="Note 12 2 3 2 2 16 2" xfId="27895" xr:uid="{00000000-0005-0000-0000-0000106D0000}"/>
    <cellStyle name="Note 12 2 3 2 2 16 3" xfId="27896" xr:uid="{00000000-0005-0000-0000-0000116D0000}"/>
    <cellStyle name="Note 12 2 3 2 2 16 4" xfId="27897" xr:uid="{00000000-0005-0000-0000-0000126D0000}"/>
    <cellStyle name="Note 12 2 3 2 2 17" xfId="27898" xr:uid="{00000000-0005-0000-0000-0000136D0000}"/>
    <cellStyle name="Note 12 2 3 2 2 17 2" xfId="27899" xr:uid="{00000000-0005-0000-0000-0000146D0000}"/>
    <cellStyle name="Note 12 2 3 2 2 17 3" xfId="27900" xr:uid="{00000000-0005-0000-0000-0000156D0000}"/>
    <cellStyle name="Note 12 2 3 2 2 17 4" xfId="27901" xr:uid="{00000000-0005-0000-0000-0000166D0000}"/>
    <cellStyle name="Note 12 2 3 2 2 18" xfId="27902" xr:uid="{00000000-0005-0000-0000-0000176D0000}"/>
    <cellStyle name="Note 12 2 3 2 2 18 2" xfId="27903" xr:uid="{00000000-0005-0000-0000-0000186D0000}"/>
    <cellStyle name="Note 12 2 3 2 2 18 3" xfId="27904" xr:uid="{00000000-0005-0000-0000-0000196D0000}"/>
    <cellStyle name="Note 12 2 3 2 2 18 4" xfId="27905" xr:uid="{00000000-0005-0000-0000-00001A6D0000}"/>
    <cellStyle name="Note 12 2 3 2 2 19" xfId="27906" xr:uid="{00000000-0005-0000-0000-00001B6D0000}"/>
    <cellStyle name="Note 12 2 3 2 2 19 2" xfId="27907" xr:uid="{00000000-0005-0000-0000-00001C6D0000}"/>
    <cellStyle name="Note 12 2 3 2 2 19 3" xfId="27908" xr:uid="{00000000-0005-0000-0000-00001D6D0000}"/>
    <cellStyle name="Note 12 2 3 2 2 19 4" xfId="27909" xr:uid="{00000000-0005-0000-0000-00001E6D0000}"/>
    <cellStyle name="Note 12 2 3 2 2 2" xfId="27910" xr:uid="{00000000-0005-0000-0000-00001F6D0000}"/>
    <cellStyle name="Note 12 2 3 2 2 2 2" xfId="27911" xr:uid="{00000000-0005-0000-0000-0000206D0000}"/>
    <cellStyle name="Note 12 2 3 2 2 2 3" xfId="27912" xr:uid="{00000000-0005-0000-0000-0000216D0000}"/>
    <cellStyle name="Note 12 2 3 2 2 2 4" xfId="27913" xr:uid="{00000000-0005-0000-0000-0000226D0000}"/>
    <cellStyle name="Note 12 2 3 2 2 20" xfId="27914" xr:uid="{00000000-0005-0000-0000-0000236D0000}"/>
    <cellStyle name="Note 12 2 3 2 2 20 2" xfId="27915" xr:uid="{00000000-0005-0000-0000-0000246D0000}"/>
    <cellStyle name="Note 12 2 3 2 2 20 3" xfId="27916" xr:uid="{00000000-0005-0000-0000-0000256D0000}"/>
    <cellStyle name="Note 12 2 3 2 2 20 4" xfId="27917" xr:uid="{00000000-0005-0000-0000-0000266D0000}"/>
    <cellStyle name="Note 12 2 3 2 2 21" xfId="27918" xr:uid="{00000000-0005-0000-0000-0000276D0000}"/>
    <cellStyle name="Note 12 2 3 2 2 22" xfId="27919" xr:uid="{00000000-0005-0000-0000-0000286D0000}"/>
    <cellStyle name="Note 12 2 3 2 2 3" xfId="27920" xr:uid="{00000000-0005-0000-0000-0000296D0000}"/>
    <cellStyle name="Note 12 2 3 2 2 3 2" xfId="27921" xr:uid="{00000000-0005-0000-0000-00002A6D0000}"/>
    <cellStyle name="Note 12 2 3 2 2 3 3" xfId="27922" xr:uid="{00000000-0005-0000-0000-00002B6D0000}"/>
    <cellStyle name="Note 12 2 3 2 2 3 4" xfId="27923" xr:uid="{00000000-0005-0000-0000-00002C6D0000}"/>
    <cellStyle name="Note 12 2 3 2 2 4" xfId="27924" xr:uid="{00000000-0005-0000-0000-00002D6D0000}"/>
    <cellStyle name="Note 12 2 3 2 2 4 2" xfId="27925" xr:uid="{00000000-0005-0000-0000-00002E6D0000}"/>
    <cellStyle name="Note 12 2 3 2 2 4 3" xfId="27926" xr:uid="{00000000-0005-0000-0000-00002F6D0000}"/>
    <cellStyle name="Note 12 2 3 2 2 4 4" xfId="27927" xr:uid="{00000000-0005-0000-0000-0000306D0000}"/>
    <cellStyle name="Note 12 2 3 2 2 5" xfId="27928" xr:uid="{00000000-0005-0000-0000-0000316D0000}"/>
    <cellStyle name="Note 12 2 3 2 2 5 2" xfId="27929" xr:uid="{00000000-0005-0000-0000-0000326D0000}"/>
    <cellStyle name="Note 12 2 3 2 2 5 3" xfId="27930" xr:uid="{00000000-0005-0000-0000-0000336D0000}"/>
    <cellStyle name="Note 12 2 3 2 2 5 4" xfId="27931" xr:uid="{00000000-0005-0000-0000-0000346D0000}"/>
    <cellStyle name="Note 12 2 3 2 2 6" xfId="27932" xr:uid="{00000000-0005-0000-0000-0000356D0000}"/>
    <cellStyle name="Note 12 2 3 2 2 6 2" xfId="27933" xr:uid="{00000000-0005-0000-0000-0000366D0000}"/>
    <cellStyle name="Note 12 2 3 2 2 6 3" xfId="27934" xr:uid="{00000000-0005-0000-0000-0000376D0000}"/>
    <cellStyle name="Note 12 2 3 2 2 6 4" xfId="27935" xr:uid="{00000000-0005-0000-0000-0000386D0000}"/>
    <cellStyle name="Note 12 2 3 2 2 7" xfId="27936" xr:uid="{00000000-0005-0000-0000-0000396D0000}"/>
    <cellStyle name="Note 12 2 3 2 2 7 2" xfId="27937" xr:uid="{00000000-0005-0000-0000-00003A6D0000}"/>
    <cellStyle name="Note 12 2 3 2 2 7 3" xfId="27938" xr:uid="{00000000-0005-0000-0000-00003B6D0000}"/>
    <cellStyle name="Note 12 2 3 2 2 7 4" xfId="27939" xr:uid="{00000000-0005-0000-0000-00003C6D0000}"/>
    <cellStyle name="Note 12 2 3 2 2 8" xfId="27940" xr:uid="{00000000-0005-0000-0000-00003D6D0000}"/>
    <cellStyle name="Note 12 2 3 2 2 8 2" xfId="27941" xr:uid="{00000000-0005-0000-0000-00003E6D0000}"/>
    <cellStyle name="Note 12 2 3 2 2 8 3" xfId="27942" xr:uid="{00000000-0005-0000-0000-00003F6D0000}"/>
    <cellStyle name="Note 12 2 3 2 2 8 4" xfId="27943" xr:uid="{00000000-0005-0000-0000-0000406D0000}"/>
    <cellStyle name="Note 12 2 3 2 2 9" xfId="27944" xr:uid="{00000000-0005-0000-0000-0000416D0000}"/>
    <cellStyle name="Note 12 2 3 2 2 9 2" xfId="27945" xr:uid="{00000000-0005-0000-0000-0000426D0000}"/>
    <cellStyle name="Note 12 2 3 2 2 9 3" xfId="27946" xr:uid="{00000000-0005-0000-0000-0000436D0000}"/>
    <cellStyle name="Note 12 2 3 2 2 9 4" xfId="27947" xr:uid="{00000000-0005-0000-0000-0000446D0000}"/>
    <cellStyle name="Note 12 2 3 2 20" xfId="27948" xr:uid="{00000000-0005-0000-0000-0000456D0000}"/>
    <cellStyle name="Note 12 2 3 2 20 2" xfId="27949" xr:uid="{00000000-0005-0000-0000-0000466D0000}"/>
    <cellStyle name="Note 12 2 3 2 20 3" xfId="27950" xr:uid="{00000000-0005-0000-0000-0000476D0000}"/>
    <cellStyle name="Note 12 2 3 2 20 4" xfId="27951" xr:uid="{00000000-0005-0000-0000-0000486D0000}"/>
    <cellStyle name="Note 12 2 3 2 21" xfId="27952" xr:uid="{00000000-0005-0000-0000-0000496D0000}"/>
    <cellStyle name="Note 12 2 3 2 21 2" xfId="27953" xr:uid="{00000000-0005-0000-0000-00004A6D0000}"/>
    <cellStyle name="Note 12 2 3 2 21 3" xfId="27954" xr:uid="{00000000-0005-0000-0000-00004B6D0000}"/>
    <cellStyle name="Note 12 2 3 2 21 4" xfId="27955" xr:uid="{00000000-0005-0000-0000-00004C6D0000}"/>
    <cellStyle name="Note 12 2 3 2 22" xfId="27956" xr:uid="{00000000-0005-0000-0000-00004D6D0000}"/>
    <cellStyle name="Note 12 2 3 2 22 2" xfId="27957" xr:uid="{00000000-0005-0000-0000-00004E6D0000}"/>
    <cellStyle name="Note 12 2 3 2 22 3" xfId="27958" xr:uid="{00000000-0005-0000-0000-00004F6D0000}"/>
    <cellStyle name="Note 12 2 3 2 22 4" xfId="27959" xr:uid="{00000000-0005-0000-0000-0000506D0000}"/>
    <cellStyle name="Note 12 2 3 2 23" xfId="27960" xr:uid="{00000000-0005-0000-0000-0000516D0000}"/>
    <cellStyle name="Note 12 2 3 2 23 2" xfId="27961" xr:uid="{00000000-0005-0000-0000-0000526D0000}"/>
    <cellStyle name="Note 12 2 3 2 23 3" xfId="27962" xr:uid="{00000000-0005-0000-0000-0000536D0000}"/>
    <cellStyle name="Note 12 2 3 2 23 4" xfId="27963" xr:uid="{00000000-0005-0000-0000-0000546D0000}"/>
    <cellStyle name="Note 12 2 3 2 24" xfId="27964" xr:uid="{00000000-0005-0000-0000-0000556D0000}"/>
    <cellStyle name="Note 12 2 3 2 25" xfId="27965" xr:uid="{00000000-0005-0000-0000-0000566D0000}"/>
    <cellStyle name="Note 12 2 3 2 3" xfId="27966" xr:uid="{00000000-0005-0000-0000-0000576D0000}"/>
    <cellStyle name="Note 12 2 3 2 3 10" xfId="27967" xr:uid="{00000000-0005-0000-0000-0000586D0000}"/>
    <cellStyle name="Note 12 2 3 2 3 10 2" xfId="27968" xr:uid="{00000000-0005-0000-0000-0000596D0000}"/>
    <cellStyle name="Note 12 2 3 2 3 10 3" xfId="27969" xr:uid="{00000000-0005-0000-0000-00005A6D0000}"/>
    <cellStyle name="Note 12 2 3 2 3 10 4" xfId="27970" xr:uid="{00000000-0005-0000-0000-00005B6D0000}"/>
    <cellStyle name="Note 12 2 3 2 3 11" xfId="27971" xr:uid="{00000000-0005-0000-0000-00005C6D0000}"/>
    <cellStyle name="Note 12 2 3 2 3 11 2" xfId="27972" xr:uid="{00000000-0005-0000-0000-00005D6D0000}"/>
    <cellStyle name="Note 12 2 3 2 3 11 3" xfId="27973" xr:uid="{00000000-0005-0000-0000-00005E6D0000}"/>
    <cellStyle name="Note 12 2 3 2 3 11 4" xfId="27974" xr:uid="{00000000-0005-0000-0000-00005F6D0000}"/>
    <cellStyle name="Note 12 2 3 2 3 12" xfId="27975" xr:uid="{00000000-0005-0000-0000-0000606D0000}"/>
    <cellStyle name="Note 12 2 3 2 3 12 2" xfId="27976" xr:uid="{00000000-0005-0000-0000-0000616D0000}"/>
    <cellStyle name="Note 12 2 3 2 3 12 3" xfId="27977" xr:uid="{00000000-0005-0000-0000-0000626D0000}"/>
    <cellStyle name="Note 12 2 3 2 3 12 4" xfId="27978" xr:uid="{00000000-0005-0000-0000-0000636D0000}"/>
    <cellStyle name="Note 12 2 3 2 3 13" xfId="27979" xr:uid="{00000000-0005-0000-0000-0000646D0000}"/>
    <cellStyle name="Note 12 2 3 2 3 13 2" xfId="27980" xr:uid="{00000000-0005-0000-0000-0000656D0000}"/>
    <cellStyle name="Note 12 2 3 2 3 13 3" xfId="27981" xr:uid="{00000000-0005-0000-0000-0000666D0000}"/>
    <cellStyle name="Note 12 2 3 2 3 13 4" xfId="27982" xr:uid="{00000000-0005-0000-0000-0000676D0000}"/>
    <cellStyle name="Note 12 2 3 2 3 14" xfId="27983" xr:uid="{00000000-0005-0000-0000-0000686D0000}"/>
    <cellStyle name="Note 12 2 3 2 3 14 2" xfId="27984" xr:uid="{00000000-0005-0000-0000-0000696D0000}"/>
    <cellStyle name="Note 12 2 3 2 3 14 3" xfId="27985" xr:uid="{00000000-0005-0000-0000-00006A6D0000}"/>
    <cellStyle name="Note 12 2 3 2 3 14 4" xfId="27986" xr:uid="{00000000-0005-0000-0000-00006B6D0000}"/>
    <cellStyle name="Note 12 2 3 2 3 15" xfId="27987" xr:uid="{00000000-0005-0000-0000-00006C6D0000}"/>
    <cellStyle name="Note 12 2 3 2 3 15 2" xfId="27988" xr:uid="{00000000-0005-0000-0000-00006D6D0000}"/>
    <cellStyle name="Note 12 2 3 2 3 15 3" xfId="27989" xr:uid="{00000000-0005-0000-0000-00006E6D0000}"/>
    <cellStyle name="Note 12 2 3 2 3 15 4" xfId="27990" xr:uid="{00000000-0005-0000-0000-00006F6D0000}"/>
    <cellStyle name="Note 12 2 3 2 3 16" xfId="27991" xr:uid="{00000000-0005-0000-0000-0000706D0000}"/>
    <cellStyle name="Note 12 2 3 2 3 16 2" xfId="27992" xr:uid="{00000000-0005-0000-0000-0000716D0000}"/>
    <cellStyle name="Note 12 2 3 2 3 16 3" xfId="27993" xr:uid="{00000000-0005-0000-0000-0000726D0000}"/>
    <cellStyle name="Note 12 2 3 2 3 16 4" xfId="27994" xr:uid="{00000000-0005-0000-0000-0000736D0000}"/>
    <cellStyle name="Note 12 2 3 2 3 17" xfId="27995" xr:uid="{00000000-0005-0000-0000-0000746D0000}"/>
    <cellStyle name="Note 12 2 3 2 3 17 2" xfId="27996" xr:uid="{00000000-0005-0000-0000-0000756D0000}"/>
    <cellStyle name="Note 12 2 3 2 3 17 3" xfId="27997" xr:uid="{00000000-0005-0000-0000-0000766D0000}"/>
    <cellStyle name="Note 12 2 3 2 3 17 4" xfId="27998" xr:uid="{00000000-0005-0000-0000-0000776D0000}"/>
    <cellStyle name="Note 12 2 3 2 3 18" xfId="27999" xr:uid="{00000000-0005-0000-0000-0000786D0000}"/>
    <cellStyle name="Note 12 2 3 2 3 18 2" xfId="28000" xr:uid="{00000000-0005-0000-0000-0000796D0000}"/>
    <cellStyle name="Note 12 2 3 2 3 18 3" xfId="28001" xr:uid="{00000000-0005-0000-0000-00007A6D0000}"/>
    <cellStyle name="Note 12 2 3 2 3 18 4" xfId="28002" xr:uid="{00000000-0005-0000-0000-00007B6D0000}"/>
    <cellStyle name="Note 12 2 3 2 3 19" xfId="28003" xr:uid="{00000000-0005-0000-0000-00007C6D0000}"/>
    <cellStyle name="Note 12 2 3 2 3 19 2" xfId="28004" xr:uid="{00000000-0005-0000-0000-00007D6D0000}"/>
    <cellStyle name="Note 12 2 3 2 3 19 3" xfId="28005" xr:uid="{00000000-0005-0000-0000-00007E6D0000}"/>
    <cellStyle name="Note 12 2 3 2 3 19 4" xfId="28006" xr:uid="{00000000-0005-0000-0000-00007F6D0000}"/>
    <cellStyle name="Note 12 2 3 2 3 2" xfId="28007" xr:uid="{00000000-0005-0000-0000-0000806D0000}"/>
    <cellStyle name="Note 12 2 3 2 3 2 2" xfId="28008" xr:uid="{00000000-0005-0000-0000-0000816D0000}"/>
    <cellStyle name="Note 12 2 3 2 3 2 3" xfId="28009" xr:uid="{00000000-0005-0000-0000-0000826D0000}"/>
    <cellStyle name="Note 12 2 3 2 3 2 4" xfId="28010" xr:uid="{00000000-0005-0000-0000-0000836D0000}"/>
    <cellStyle name="Note 12 2 3 2 3 20" xfId="28011" xr:uid="{00000000-0005-0000-0000-0000846D0000}"/>
    <cellStyle name="Note 12 2 3 2 3 20 2" xfId="28012" xr:uid="{00000000-0005-0000-0000-0000856D0000}"/>
    <cellStyle name="Note 12 2 3 2 3 20 3" xfId="28013" xr:uid="{00000000-0005-0000-0000-0000866D0000}"/>
    <cellStyle name="Note 12 2 3 2 3 20 4" xfId="28014" xr:uid="{00000000-0005-0000-0000-0000876D0000}"/>
    <cellStyle name="Note 12 2 3 2 3 21" xfId="28015" xr:uid="{00000000-0005-0000-0000-0000886D0000}"/>
    <cellStyle name="Note 12 2 3 2 3 22" xfId="28016" xr:uid="{00000000-0005-0000-0000-0000896D0000}"/>
    <cellStyle name="Note 12 2 3 2 3 3" xfId="28017" xr:uid="{00000000-0005-0000-0000-00008A6D0000}"/>
    <cellStyle name="Note 12 2 3 2 3 3 2" xfId="28018" xr:uid="{00000000-0005-0000-0000-00008B6D0000}"/>
    <cellStyle name="Note 12 2 3 2 3 3 3" xfId="28019" xr:uid="{00000000-0005-0000-0000-00008C6D0000}"/>
    <cellStyle name="Note 12 2 3 2 3 3 4" xfId="28020" xr:uid="{00000000-0005-0000-0000-00008D6D0000}"/>
    <cellStyle name="Note 12 2 3 2 3 4" xfId="28021" xr:uid="{00000000-0005-0000-0000-00008E6D0000}"/>
    <cellStyle name="Note 12 2 3 2 3 4 2" xfId="28022" xr:uid="{00000000-0005-0000-0000-00008F6D0000}"/>
    <cellStyle name="Note 12 2 3 2 3 4 3" xfId="28023" xr:uid="{00000000-0005-0000-0000-0000906D0000}"/>
    <cellStyle name="Note 12 2 3 2 3 4 4" xfId="28024" xr:uid="{00000000-0005-0000-0000-0000916D0000}"/>
    <cellStyle name="Note 12 2 3 2 3 5" xfId="28025" xr:uid="{00000000-0005-0000-0000-0000926D0000}"/>
    <cellStyle name="Note 12 2 3 2 3 5 2" xfId="28026" xr:uid="{00000000-0005-0000-0000-0000936D0000}"/>
    <cellStyle name="Note 12 2 3 2 3 5 3" xfId="28027" xr:uid="{00000000-0005-0000-0000-0000946D0000}"/>
    <cellStyle name="Note 12 2 3 2 3 5 4" xfId="28028" xr:uid="{00000000-0005-0000-0000-0000956D0000}"/>
    <cellStyle name="Note 12 2 3 2 3 6" xfId="28029" xr:uid="{00000000-0005-0000-0000-0000966D0000}"/>
    <cellStyle name="Note 12 2 3 2 3 6 2" xfId="28030" xr:uid="{00000000-0005-0000-0000-0000976D0000}"/>
    <cellStyle name="Note 12 2 3 2 3 6 3" xfId="28031" xr:uid="{00000000-0005-0000-0000-0000986D0000}"/>
    <cellStyle name="Note 12 2 3 2 3 6 4" xfId="28032" xr:uid="{00000000-0005-0000-0000-0000996D0000}"/>
    <cellStyle name="Note 12 2 3 2 3 7" xfId="28033" xr:uid="{00000000-0005-0000-0000-00009A6D0000}"/>
    <cellStyle name="Note 12 2 3 2 3 7 2" xfId="28034" xr:uid="{00000000-0005-0000-0000-00009B6D0000}"/>
    <cellStyle name="Note 12 2 3 2 3 7 3" xfId="28035" xr:uid="{00000000-0005-0000-0000-00009C6D0000}"/>
    <cellStyle name="Note 12 2 3 2 3 7 4" xfId="28036" xr:uid="{00000000-0005-0000-0000-00009D6D0000}"/>
    <cellStyle name="Note 12 2 3 2 3 8" xfId="28037" xr:uid="{00000000-0005-0000-0000-00009E6D0000}"/>
    <cellStyle name="Note 12 2 3 2 3 8 2" xfId="28038" xr:uid="{00000000-0005-0000-0000-00009F6D0000}"/>
    <cellStyle name="Note 12 2 3 2 3 8 3" xfId="28039" xr:uid="{00000000-0005-0000-0000-0000A06D0000}"/>
    <cellStyle name="Note 12 2 3 2 3 8 4" xfId="28040" xr:uid="{00000000-0005-0000-0000-0000A16D0000}"/>
    <cellStyle name="Note 12 2 3 2 3 9" xfId="28041" xr:uid="{00000000-0005-0000-0000-0000A26D0000}"/>
    <cellStyle name="Note 12 2 3 2 3 9 2" xfId="28042" xr:uid="{00000000-0005-0000-0000-0000A36D0000}"/>
    <cellStyle name="Note 12 2 3 2 3 9 3" xfId="28043" xr:uid="{00000000-0005-0000-0000-0000A46D0000}"/>
    <cellStyle name="Note 12 2 3 2 3 9 4" xfId="28044" xr:uid="{00000000-0005-0000-0000-0000A56D0000}"/>
    <cellStyle name="Note 12 2 3 2 4" xfId="28045" xr:uid="{00000000-0005-0000-0000-0000A66D0000}"/>
    <cellStyle name="Note 12 2 3 2 4 10" xfId="28046" xr:uid="{00000000-0005-0000-0000-0000A76D0000}"/>
    <cellStyle name="Note 12 2 3 2 4 10 2" xfId="28047" xr:uid="{00000000-0005-0000-0000-0000A86D0000}"/>
    <cellStyle name="Note 12 2 3 2 4 10 3" xfId="28048" xr:uid="{00000000-0005-0000-0000-0000A96D0000}"/>
    <cellStyle name="Note 12 2 3 2 4 10 4" xfId="28049" xr:uid="{00000000-0005-0000-0000-0000AA6D0000}"/>
    <cellStyle name="Note 12 2 3 2 4 11" xfId="28050" xr:uid="{00000000-0005-0000-0000-0000AB6D0000}"/>
    <cellStyle name="Note 12 2 3 2 4 11 2" xfId="28051" xr:uid="{00000000-0005-0000-0000-0000AC6D0000}"/>
    <cellStyle name="Note 12 2 3 2 4 11 3" xfId="28052" xr:uid="{00000000-0005-0000-0000-0000AD6D0000}"/>
    <cellStyle name="Note 12 2 3 2 4 11 4" xfId="28053" xr:uid="{00000000-0005-0000-0000-0000AE6D0000}"/>
    <cellStyle name="Note 12 2 3 2 4 12" xfId="28054" xr:uid="{00000000-0005-0000-0000-0000AF6D0000}"/>
    <cellStyle name="Note 12 2 3 2 4 12 2" xfId="28055" xr:uid="{00000000-0005-0000-0000-0000B06D0000}"/>
    <cellStyle name="Note 12 2 3 2 4 12 3" xfId="28056" xr:uid="{00000000-0005-0000-0000-0000B16D0000}"/>
    <cellStyle name="Note 12 2 3 2 4 12 4" xfId="28057" xr:uid="{00000000-0005-0000-0000-0000B26D0000}"/>
    <cellStyle name="Note 12 2 3 2 4 13" xfId="28058" xr:uid="{00000000-0005-0000-0000-0000B36D0000}"/>
    <cellStyle name="Note 12 2 3 2 4 13 2" xfId="28059" xr:uid="{00000000-0005-0000-0000-0000B46D0000}"/>
    <cellStyle name="Note 12 2 3 2 4 13 3" xfId="28060" xr:uid="{00000000-0005-0000-0000-0000B56D0000}"/>
    <cellStyle name="Note 12 2 3 2 4 13 4" xfId="28061" xr:uid="{00000000-0005-0000-0000-0000B66D0000}"/>
    <cellStyle name="Note 12 2 3 2 4 14" xfId="28062" xr:uid="{00000000-0005-0000-0000-0000B76D0000}"/>
    <cellStyle name="Note 12 2 3 2 4 14 2" xfId="28063" xr:uid="{00000000-0005-0000-0000-0000B86D0000}"/>
    <cellStyle name="Note 12 2 3 2 4 14 3" xfId="28064" xr:uid="{00000000-0005-0000-0000-0000B96D0000}"/>
    <cellStyle name="Note 12 2 3 2 4 14 4" xfId="28065" xr:uid="{00000000-0005-0000-0000-0000BA6D0000}"/>
    <cellStyle name="Note 12 2 3 2 4 15" xfId="28066" xr:uid="{00000000-0005-0000-0000-0000BB6D0000}"/>
    <cellStyle name="Note 12 2 3 2 4 15 2" xfId="28067" xr:uid="{00000000-0005-0000-0000-0000BC6D0000}"/>
    <cellStyle name="Note 12 2 3 2 4 15 3" xfId="28068" xr:uid="{00000000-0005-0000-0000-0000BD6D0000}"/>
    <cellStyle name="Note 12 2 3 2 4 15 4" xfId="28069" xr:uid="{00000000-0005-0000-0000-0000BE6D0000}"/>
    <cellStyle name="Note 12 2 3 2 4 16" xfId="28070" xr:uid="{00000000-0005-0000-0000-0000BF6D0000}"/>
    <cellStyle name="Note 12 2 3 2 4 16 2" xfId="28071" xr:uid="{00000000-0005-0000-0000-0000C06D0000}"/>
    <cellStyle name="Note 12 2 3 2 4 16 3" xfId="28072" xr:uid="{00000000-0005-0000-0000-0000C16D0000}"/>
    <cellStyle name="Note 12 2 3 2 4 16 4" xfId="28073" xr:uid="{00000000-0005-0000-0000-0000C26D0000}"/>
    <cellStyle name="Note 12 2 3 2 4 17" xfId="28074" xr:uid="{00000000-0005-0000-0000-0000C36D0000}"/>
    <cellStyle name="Note 12 2 3 2 4 17 2" xfId="28075" xr:uid="{00000000-0005-0000-0000-0000C46D0000}"/>
    <cellStyle name="Note 12 2 3 2 4 17 3" xfId="28076" xr:uid="{00000000-0005-0000-0000-0000C56D0000}"/>
    <cellStyle name="Note 12 2 3 2 4 17 4" xfId="28077" xr:uid="{00000000-0005-0000-0000-0000C66D0000}"/>
    <cellStyle name="Note 12 2 3 2 4 18" xfId="28078" xr:uid="{00000000-0005-0000-0000-0000C76D0000}"/>
    <cellStyle name="Note 12 2 3 2 4 18 2" xfId="28079" xr:uid="{00000000-0005-0000-0000-0000C86D0000}"/>
    <cellStyle name="Note 12 2 3 2 4 18 3" xfId="28080" xr:uid="{00000000-0005-0000-0000-0000C96D0000}"/>
    <cellStyle name="Note 12 2 3 2 4 18 4" xfId="28081" xr:uid="{00000000-0005-0000-0000-0000CA6D0000}"/>
    <cellStyle name="Note 12 2 3 2 4 19" xfId="28082" xr:uid="{00000000-0005-0000-0000-0000CB6D0000}"/>
    <cellStyle name="Note 12 2 3 2 4 19 2" xfId="28083" xr:uid="{00000000-0005-0000-0000-0000CC6D0000}"/>
    <cellStyle name="Note 12 2 3 2 4 19 3" xfId="28084" xr:uid="{00000000-0005-0000-0000-0000CD6D0000}"/>
    <cellStyle name="Note 12 2 3 2 4 19 4" xfId="28085" xr:uid="{00000000-0005-0000-0000-0000CE6D0000}"/>
    <cellStyle name="Note 12 2 3 2 4 2" xfId="28086" xr:uid="{00000000-0005-0000-0000-0000CF6D0000}"/>
    <cellStyle name="Note 12 2 3 2 4 2 2" xfId="28087" xr:uid="{00000000-0005-0000-0000-0000D06D0000}"/>
    <cellStyle name="Note 12 2 3 2 4 2 3" xfId="28088" xr:uid="{00000000-0005-0000-0000-0000D16D0000}"/>
    <cellStyle name="Note 12 2 3 2 4 2 4" xfId="28089" xr:uid="{00000000-0005-0000-0000-0000D26D0000}"/>
    <cellStyle name="Note 12 2 3 2 4 20" xfId="28090" xr:uid="{00000000-0005-0000-0000-0000D36D0000}"/>
    <cellStyle name="Note 12 2 3 2 4 20 2" xfId="28091" xr:uid="{00000000-0005-0000-0000-0000D46D0000}"/>
    <cellStyle name="Note 12 2 3 2 4 20 3" xfId="28092" xr:uid="{00000000-0005-0000-0000-0000D56D0000}"/>
    <cellStyle name="Note 12 2 3 2 4 20 4" xfId="28093" xr:uid="{00000000-0005-0000-0000-0000D66D0000}"/>
    <cellStyle name="Note 12 2 3 2 4 21" xfId="28094" xr:uid="{00000000-0005-0000-0000-0000D76D0000}"/>
    <cellStyle name="Note 12 2 3 2 4 22" xfId="28095" xr:uid="{00000000-0005-0000-0000-0000D86D0000}"/>
    <cellStyle name="Note 12 2 3 2 4 3" xfId="28096" xr:uid="{00000000-0005-0000-0000-0000D96D0000}"/>
    <cellStyle name="Note 12 2 3 2 4 3 2" xfId="28097" xr:uid="{00000000-0005-0000-0000-0000DA6D0000}"/>
    <cellStyle name="Note 12 2 3 2 4 3 3" xfId="28098" xr:uid="{00000000-0005-0000-0000-0000DB6D0000}"/>
    <cellStyle name="Note 12 2 3 2 4 3 4" xfId="28099" xr:uid="{00000000-0005-0000-0000-0000DC6D0000}"/>
    <cellStyle name="Note 12 2 3 2 4 4" xfId="28100" xr:uid="{00000000-0005-0000-0000-0000DD6D0000}"/>
    <cellStyle name="Note 12 2 3 2 4 4 2" xfId="28101" xr:uid="{00000000-0005-0000-0000-0000DE6D0000}"/>
    <cellStyle name="Note 12 2 3 2 4 4 3" xfId="28102" xr:uid="{00000000-0005-0000-0000-0000DF6D0000}"/>
    <cellStyle name="Note 12 2 3 2 4 4 4" xfId="28103" xr:uid="{00000000-0005-0000-0000-0000E06D0000}"/>
    <cellStyle name="Note 12 2 3 2 4 5" xfId="28104" xr:uid="{00000000-0005-0000-0000-0000E16D0000}"/>
    <cellStyle name="Note 12 2 3 2 4 5 2" xfId="28105" xr:uid="{00000000-0005-0000-0000-0000E26D0000}"/>
    <cellStyle name="Note 12 2 3 2 4 5 3" xfId="28106" xr:uid="{00000000-0005-0000-0000-0000E36D0000}"/>
    <cellStyle name="Note 12 2 3 2 4 5 4" xfId="28107" xr:uid="{00000000-0005-0000-0000-0000E46D0000}"/>
    <cellStyle name="Note 12 2 3 2 4 6" xfId="28108" xr:uid="{00000000-0005-0000-0000-0000E56D0000}"/>
    <cellStyle name="Note 12 2 3 2 4 6 2" xfId="28109" xr:uid="{00000000-0005-0000-0000-0000E66D0000}"/>
    <cellStyle name="Note 12 2 3 2 4 6 3" xfId="28110" xr:uid="{00000000-0005-0000-0000-0000E76D0000}"/>
    <cellStyle name="Note 12 2 3 2 4 6 4" xfId="28111" xr:uid="{00000000-0005-0000-0000-0000E86D0000}"/>
    <cellStyle name="Note 12 2 3 2 4 7" xfId="28112" xr:uid="{00000000-0005-0000-0000-0000E96D0000}"/>
    <cellStyle name="Note 12 2 3 2 4 7 2" xfId="28113" xr:uid="{00000000-0005-0000-0000-0000EA6D0000}"/>
    <cellStyle name="Note 12 2 3 2 4 7 3" xfId="28114" xr:uid="{00000000-0005-0000-0000-0000EB6D0000}"/>
    <cellStyle name="Note 12 2 3 2 4 7 4" xfId="28115" xr:uid="{00000000-0005-0000-0000-0000EC6D0000}"/>
    <cellStyle name="Note 12 2 3 2 4 8" xfId="28116" xr:uid="{00000000-0005-0000-0000-0000ED6D0000}"/>
    <cellStyle name="Note 12 2 3 2 4 8 2" xfId="28117" xr:uid="{00000000-0005-0000-0000-0000EE6D0000}"/>
    <cellStyle name="Note 12 2 3 2 4 8 3" xfId="28118" xr:uid="{00000000-0005-0000-0000-0000EF6D0000}"/>
    <cellStyle name="Note 12 2 3 2 4 8 4" xfId="28119" xr:uid="{00000000-0005-0000-0000-0000F06D0000}"/>
    <cellStyle name="Note 12 2 3 2 4 9" xfId="28120" xr:uid="{00000000-0005-0000-0000-0000F16D0000}"/>
    <cellStyle name="Note 12 2 3 2 4 9 2" xfId="28121" xr:uid="{00000000-0005-0000-0000-0000F26D0000}"/>
    <cellStyle name="Note 12 2 3 2 4 9 3" xfId="28122" xr:uid="{00000000-0005-0000-0000-0000F36D0000}"/>
    <cellStyle name="Note 12 2 3 2 4 9 4" xfId="28123" xr:uid="{00000000-0005-0000-0000-0000F46D0000}"/>
    <cellStyle name="Note 12 2 3 2 5" xfId="28124" xr:uid="{00000000-0005-0000-0000-0000F56D0000}"/>
    <cellStyle name="Note 12 2 3 2 5 2" xfId="28125" xr:uid="{00000000-0005-0000-0000-0000F66D0000}"/>
    <cellStyle name="Note 12 2 3 2 5 3" xfId="28126" xr:uid="{00000000-0005-0000-0000-0000F76D0000}"/>
    <cellStyle name="Note 12 2 3 2 5 4" xfId="28127" xr:uid="{00000000-0005-0000-0000-0000F86D0000}"/>
    <cellStyle name="Note 12 2 3 2 6" xfId="28128" xr:uid="{00000000-0005-0000-0000-0000F96D0000}"/>
    <cellStyle name="Note 12 2 3 2 6 2" xfId="28129" xr:uid="{00000000-0005-0000-0000-0000FA6D0000}"/>
    <cellStyle name="Note 12 2 3 2 6 3" xfId="28130" xr:uid="{00000000-0005-0000-0000-0000FB6D0000}"/>
    <cellStyle name="Note 12 2 3 2 6 4" xfId="28131" xr:uid="{00000000-0005-0000-0000-0000FC6D0000}"/>
    <cellStyle name="Note 12 2 3 2 7" xfId="28132" xr:uid="{00000000-0005-0000-0000-0000FD6D0000}"/>
    <cellStyle name="Note 12 2 3 2 7 2" xfId="28133" xr:uid="{00000000-0005-0000-0000-0000FE6D0000}"/>
    <cellStyle name="Note 12 2 3 2 7 3" xfId="28134" xr:uid="{00000000-0005-0000-0000-0000FF6D0000}"/>
    <cellStyle name="Note 12 2 3 2 7 4" xfId="28135" xr:uid="{00000000-0005-0000-0000-0000006E0000}"/>
    <cellStyle name="Note 12 2 3 2 8" xfId="28136" xr:uid="{00000000-0005-0000-0000-0000016E0000}"/>
    <cellStyle name="Note 12 2 3 2 8 2" xfId="28137" xr:uid="{00000000-0005-0000-0000-0000026E0000}"/>
    <cellStyle name="Note 12 2 3 2 8 3" xfId="28138" xr:uid="{00000000-0005-0000-0000-0000036E0000}"/>
    <cellStyle name="Note 12 2 3 2 8 4" xfId="28139" xr:uid="{00000000-0005-0000-0000-0000046E0000}"/>
    <cellStyle name="Note 12 2 3 2 9" xfId="28140" xr:uid="{00000000-0005-0000-0000-0000056E0000}"/>
    <cellStyle name="Note 12 2 3 2 9 2" xfId="28141" xr:uid="{00000000-0005-0000-0000-0000066E0000}"/>
    <cellStyle name="Note 12 2 3 2 9 3" xfId="28142" xr:uid="{00000000-0005-0000-0000-0000076E0000}"/>
    <cellStyle name="Note 12 2 3 2 9 4" xfId="28143" xr:uid="{00000000-0005-0000-0000-0000086E0000}"/>
    <cellStyle name="Note 12 2 3 20" xfId="28144" xr:uid="{00000000-0005-0000-0000-0000096E0000}"/>
    <cellStyle name="Note 12 2 3 20 2" xfId="28145" xr:uid="{00000000-0005-0000-0000-00000A6E0000}"/>
    <cellStyle name="Note 12 2 3 20 3" xfId="28146" xr:uid="{00000000-0005-0000-0000-00000B6E0000}"/>
    <cellStyle name="Note 12 2 3 20 4" xfId="28147" xr:uid="{00000000-0005-0000-0000-00000C6E0000}"/>
    <cellStyle name="Note 12 2 3 21" xfId="28148" xr:uid="{00000000-0005-0000-0000-00000D6E0000}"/>
    <cellStyle name="Note 12 2 3 21 2" xfId="28149" xr:uid="{00000000-0005-0000-0000-00000E6E0000}"/>
    <cellStyle name="Note 12 2 3 21 3" xfId="28150" xr:uid="{00000000-0005-0000-0000-00000F6E0000}"/>
    <cellStyle name="Note 12 2 3 21 4" xfId="28151" xr:uid="{00000000-0005-0000-0000-0000106E0000}"/>
    <cellStyle name="Note 12 2 3 22" xfId="28152" xr:uid="{00000000-0005-0000-0000-0000116E0000}"/>
    <cellStyle name="Note 12 2 3 22 2" xfId="28153" xr:uid="{00000000-0005-0000-0000-0000126E0000}"/>
    <cellStyle name="Note 12 2 3 22 3" xfId="28154" xr:uid="{00000000-0005-0000-0000-0000136E0000}"/>
    <cellStyle name="Note 12 2 3 22 4" xfId="28155" xr:uid="{00000000-0005-0000-0000-0000146E0000}"/>
    <cellStyle name="Note 12 2 3 23" xfId="28156" xr:uid="{00000000-0005-0000-0000-0000156E0000}"/>
    <cellStyle name="Note 12 2 3 23 2" xfId="28157" xr:uid="{00000000-0005-0000-0000-0000166E0000}"/>
    <cellStyle name="Note 12 2 3 23 3" xfId="28158" xr:uid="{00000000-0005-0000-0000-0000176E0000}"/>
    <cellStyle name="Note 12 2 3 23 4" xfId="28159" xr:uid="{00000000-0005-0000-0000-0000186E0000}"/>
    <cellStyle name="Note 12 2 3 24" xfId="28160" xr:uid="{00000000-0005-0000-0000-0000196E0000}"/>
    <cellStyle name="Note 12 2 3 25" xfId="28161" xr:uid="{00000000-0005-0000-0000-00001A6E0000}"/>
    <cellStyle name="Note 12 2 3 3" xfId="28162" xr:uid="{00000000-0005-0000-0000-00001B6E0000}"/>
    <cellStyle name="Note 12 2 3 3 10" xfId="28163" xr:uid="{00000000-0005-0000-0000-00001C6E0000}"/>
    <cellStyle name="Note 12 2 3 3 10 2" xfId="28164" xr:uid="{00000000-0005-0000-0000-00001D6E0000}"/>
    <cellStyle name="Note 12 2 3 3 10 3" xfId="28165" xr:uid="{00000000-0005-0000-0000-00001E6E0000}"/>
    <cellStyle name="Note 12 2 3 3 10 4" xfId="28166" xr:uid="{00000000-0005-0000-0000-00001F6E0000}"/>
    <cellStyle name="Note 12 2 3 3 11" xfId="28167" xr:uid="{00000000-0005-0000-0000-0000206E0000}"/>
    <cellStyle name="Note 12 2 3 3 11 2" xfId="28168" xr:uid="{00000000-0005-0000-0000-0000216E0000}"/>
    <cellStyle name="Note 12 2 3 3 11 3" xfId="28169" xr:uid="{00000000-0005-0000-0000-0000226E0000}"/>
    <cellStyle name="Note 12 2 3 3 11 4" xfId="28170" xr:uid="{00000000-0005-0000-0000-0000236E0000}"/>
    <cellStyle name="Note 12 2 3 3 12" xfId="28171" xr:uid="{00000000-0005-0000-0000-0000246E0000}"/>
    <cellStyle name="Note 12 2 3 3 12 2" xfId="28172" xr:uid="{00000000-0005-0000-0000-0000256E0000}"/>
    <cellStyle name="Note 12 2 3 3 12 3" xfId="28173" xr:uid="{00000000-0005-0000-0000-0000266E0000}"/>
    <cellStyle name="Note 12 2 3 3 12 4" xfId="28174" xr:uid="{00000000-0005-0000-0000-0000276E0000}"/>
    <cellStyle name="Note 12 2 3 3 13" xfId="28175" xr:uid="{00000000-0005-0000-0000-0000286E0000}"/>
    <cellStyle name="Note 12 2 3 3 13 2" xfId="28176" xr:uid="{00000000-0005-0000-0000-0000296E0000}"/>
    <cellStyle name="Note 12 2 3 3 13 3" xfId="28177" xr:uid="{00000000-0005-0000-0000-00002A6E0000}"/>
    <cellStyle name="Note 12 2 3 3 13 4" xfId="28178" xr:uid="{00000000-0005-0000-0000-00002B6E0000}"/>
    <cellStyle name="Note 12 2 3 3 14" xfId="28179" xr:uid="{00000000-0005-0000-0000-00002C6E0000}"/>
    <cellStyle name="Note 12 2 3 3 14 2" xfId="28180" xr:uid="{00000000-0005-0000-0000-00002D6E0000}"/>
    <cellStyle name="Note 12 2 3 3 14 3" xfId="28181" xr:uid="{00000000-0005-0000-0000-00002E6E0000}"/>
    <cellStyle name="Note 12 2 3 3 14 4" xfId="28182" xr:uid="{00000000-0005-0000-0000-00002F6E0000}"/>
    <cellStyle name="Note 12 2 3 3 15" xfId="28183" xr:uid="{00000000-0005-0000-0000-0000306E0000}"/>
    <cellStyle name="Note 12 2 3 3 15 2" xfId="28184" xr:uid="{00000000-0005-0000-0000-0000316E0000}"/>
    <cellStyle name="Note 12 2 3 3 15 3" xfId="28185" xr:uid="{00000000-0005-0000-0000-0000326E0000}"/>
    <cellStyle name="Note 12 2 3 3 15 4" xfId="28186" xr:uid="{00000000-0005-0000-0000-0000336E0000}"/>
    <cellStyle name="Note 12 2 3 3 16" xfId="28187" xr:uid="{00000000-0005-0000-0000-0000346E0000}"/>
    <cellStyle name="Note 12 2 3 3 16 2" xfId="28188" xr:uid="{00000000-0005-0000-0000-0000356E0000}"/>
    <cellStyle name="Note 12 2 3 3 16 3" xfId="28189" xr:uid="{00000000-0005-0000-0000-0000366E0000}"/>
    <cellStyle name="Note 12 2 3 3 16 4" xfId="28190" xr:uid="{00000000-0005-0000-0000-0000376E0000}"/>
    <cellStyle name="Note 12 2 3 3 17" xfId="28191" xr:uid="{00000000-0005-0000-0000-0000386E0000}"/>
    <cellStyle name="Note 12 2 3 3 17 2" xfId="28192" xr:uid="{00000000-0005-0000-0000-0000396E0000}"/>
    <cellStyle name="Note 12 2 3 3 17 3" xfId="28193" xr:uid="{00000000-0005-0000-0000-00003A6E0000}"/>
    <cellStyle name="Note 12 2 3 3 17 4" xfId="28194" xr:uid="{00000000-0005-0000-0000-00003B6E0000}"/>
    <cellStyle name="Note 12 2 3 3 18" xfId="28195" xr:uid="{00000000-0005-0000-0000-00003C6E0000}"/>
    <cellStyle name="Note 12 2 3 3 18 2" xfId="28196" xr:uid="{00000000-0005-0000-0000-00003D6E0000}"/>
    <cellStyle name="Note 12 2 3 3 18 3" xfId="28197" xr:uid="{00000000-0005-0000-0000-00003E6E0000}"/>
    <cellStyle name="Note 12 2 3 3 18 4" xfId="28198" xr:uid="{00000000-0005-0000-0000-00003F6E0000}"/>
    <cellStyle name="Note 12 2 3 3 19" xfId="28199" xr:uid="{00000000-0005-0000-0000-0000406E0000}"/>
    <cellStyle name="Note 12 2 3 3 19 2" xfId="28200" xr:uid="{00000000-0005-0000-0000-0000416E0000}"/>
    <cellStyle name="Note 12 2 3 3 19 3" xfId="28201" xr:uid="{00000000-0005-0000-0000-0000426E0000}"/>
    <cellStyle name="Note 12 2 3 3 19 4" xfId="28202" xr:uid="{00000000-0005-0000-0000-0000436E0000}"/>
    <cellStyle name="Note 12 2 3 3 2" xfId="28203" xr:uid="{00000000-0005-0000-0000-0000446E0000}"/>
    <cellStyle name="Note 12 2 3 3 2 2" xfId="28204" xr:uid="{00000000-0005-0000-0000-0000456E0000}"/>
    <cellStyle name="Note 12 2 3 3 2 3" xfId="28205" xr:uid="{00000000-0005-0000-0000-0000466E0000}"/>
    <cellStyle name="Note 12 2 3 3 2 4" xfId="28206" xr:uid="{00000000-0005-0000-0000-0000476E0000}"/>
    <cellStyle name="Note 12 2 3 3 20" xfId="28207" xr:uid="{00000000-0005-0000-0000-0000486E0000}"/>
    <cellStyle name="Note 12 2 3 3 20 2" xfId="28208" xr:uid="{00000000-0005-0000-0000-0000496E0000}"/>
    <cellStyle name="Note 12 2 3 3 20 3" xfId="28209" xr:uid="{00000000-0005-0000-0000-00004A6E0000}"/>
    <cellStyle name="Note 12 2 3 3 20 4" xfId="28210" xr:uid="{00000000-0005-0000-0000-00004B6E0000}"/>
    <cellStyle name="Note 12 2 3 3 21" xfId="28211" xr:uid="{00000000-0005-0000-0000-00004C6E0000}"/>
    <cellStyle name="Note 12 2 3 3 22" xfId="28212" xr:uid="{00000000-0005-0000-0000-00004D6E0000}"/>
    <cellStyle name="Note 12 2 3 3 3" xfId="28213" xr:uid="{00000000-0005-0000-0000-00004E6E0000}"/>
    <cellStyle name="Note 12 2 3 3 3 2" xfId="28214" xr:uid="{00000000-0005-0000-0000-00004F6E0000}"/>
    <cellStyle name="Note 12 2 3 3 3 3" xfId="28215" xr:uid="{00000000-0005-0000-0000-0000506E0000}"/>
    <cellStyle name="Note 12 2 3 3 3 4" xfId="28216" xr:uid="{00000000-0005-0000-0000-0000516E0000}"/>
    <cellStyle name="Note 12 2 3 3 4" xfId="28217" xr:uid="{00000000-0005-0000-0000-0000526E0000}"/>
    <cellStyle name="Note 12 2 3 3 4 2" xfId="28218" xr:uid="{00000000-0005-0000-0000-0000536E0000}"/>
    <cellStyle name="Note 12 2 3 3 4 3" xfId="28219" xr:uid="{00000000-0005-0000-0000-0000546E0000}"/>
    <cellStyle name="Note 12 2 3 3 4 4" xfId="28220" xr:uid="{00000000-0005-0000-0000-0000556E0000}"/>
    <cellStyle name="Note 12 2 3 3 5" xfId="28221" xr:uid="{00000000-0005-0000-0000-0000566E0000}"/>
    <cellStyle name="Note 12 2 3 3 5 2" xfId="28222" xr:uid="{00000000-0005-0000-0000-0000576E0000}"/>
    <cellStyle name="Note 12 2 3 3 5 3" xfId="28223" xr:uid="{00000000-0005-0000-0000-0000586E0000}"/>
    <cellStyle name="Note 12 2 3 3 5 4" xfId="28224" xr:uid="{00000000-0005-0000-0000-0000596E0000}"/>
    <cellStyle name="Note 12 2 3 3 6" xfId="28225" xr:uid="{00000000-0005-0000-0000-00005A6E0000}"/>
    <cellStyle name="Note 12 2 3 3 6 2" xfId="28226" xr:uid="{00000000-0005-0000-0000-00005B6E0000}"/>
    <cellStyle name="Note 12 2 3 3 6 3" xfId="28227" xr:uid="{00000000-0005-0000-0000-00005C6E0000}"/>
    <cellStyle name="Note 12 2 3 3 6 4" xfId="28228" xr:uid="{00000000-0005-0000-0000-00005D6E0000}"/>
    <cellStyle name="Note 12 2 3 3 7" xfId="28229" xr:uid="{00000000-0005-0000-0000-00005E6E0000}"/>
    <cellStyle name="Note 12 2 3 3 7 2" xfId="28230" xr:uid="{00000000-0005-0000-0000-00005F6E0000}"/>
    <cellStyle name="Note 12 2 3 3 7 3" xfId="28231" xr:uid="{00000000-0005-0000-0000-0000606E0000}"/>
    <cellStyle name="Note 12 2 3 3 7 4" xfId="28232" xr:uid="{00000000-0005-0000-0000-0000616E0000}"/>
    <cellStyle name="Note 12 2 3 3 8" xfId="28233" xr:uid="{00000000-0005-0000-0000-0000626E0000}"/>
    <cellStyle name="Note 12 2 3 3 8 2" xfId="28234" xr:uid="{00000000-0005-0000-0000-0000636E0000}"/>
    <cellStyle name="Note 12 2 3 3 8 3" xfId="28235" xr:uid="{00000000-0005-0000-0000-0000646E0000}"/>
    <cellStyle name="Note 12 2 3 3 8 4" xfId="28236" xr:uid="{00000000-0005-0000-0000-0000656E0000}"/>
    <cellStyle name="Note 12 2 3 3 9" xfId="28237" xr:uid="{00000000-0005-0000-0000-0000666E0000}"/>
    <cellStyle name="Note 12 2 3 3 9 2" xfId="28238" xr:uid="{00000000-0005-0000-0000-0000676E0000}"/>
    <cellStyle name="Note 12 2 3 3 9 3" xfId="28239" xr:uid="{00000000-0005-0000-0000-0000686E0000}"/>
    <cellStyle name="Note 12 2 3 3 9 4" xfId="28240" xr:uid="{00000000-0005-0000-0000-0000696E0000}"/>
    <cellStyle name="Note 12 2 3 4" xfId="28241" xr:uid="{00000000-0005-0000-0000-00006A6E0000}"/>
    <cellStyle name="Note 12 2 3 4 10" xfId="28242" xr:uid="{00000000-0005-0000-0000-00006B6E0000}"/>
    <cellStyle name="Note 12 2 3 4 10 2" xfId="28243" xr:uid="{00000000-0005-0000-0000-00006C6E0000}"/>
    <cellStyle name="Note 12 2 3 4 10 3" xfId="28244" xr:uid="{00000000-0005-0000-0000-00006D6E0000}"/>
    <cellStyle name="Note 12 2 3 4 10 4" xfId="28245" xr:uid="{00000000-0005-0000-0000-00006E6E0000}"/>
    <cellStyle name="Note 12 2 3 4 11" xfId="28246" xr:uid="{00000000-0005-0000-0000-00006F6E0000}"/>
    <cellStyle name="Note 12 2 3 4 11 2" xfId="28247" xr:uid="{00000000-0005-0000-0000-0000706E0000}"/>
    <cellStyle name="Note 12 2 3 4 11 3" xfId="28248" xr:uid="{00000000-0005-0000-0000-0000716E0000}"/>
    <cellStyle name="Note 12 2 3 4 11 4" xfId="28249" xr:uid="{00000000-0005-0000-0000-0000726E0000}"/>
    <cellStyle name="Note 12 2 3 4 12" xfId="28250" xr:uid="{00000000-0005-0000-0000-0000736E0000}"/>
    <cellStyle name="Note 12 2 3 4 12 2" xfId="28251" xr:uid="{00000000-0005-0000-0000-0000746E0000}"/>
    <cellStyle name="Note 12 2 3 4 12 3" xfId="28252" xr:uid="{00000000-0005-0000-0000-0000756E0000}"/>
    <cellStyle name="Note 12 2 3 4 12 4" xfId="28253" xr:uid="{00000000-0005-0000-0000-0000766E0000}"/>
    <cellStyle name="Note 12 2 3 4 13" xfId="28254" xr:uid="{00000000-0005-0000-0000-0000776E0000}"/>
    <cellStyle name="Note 12 2 3 4 13 2" xfId="28255" xr:uid="{00000000-0005-0000-0000-0000786E0000}"/>
    <cellStyle name="Note 12 2 3 4 13 3" xfId="28256" xr:uid="{00000000-0005-0000-0000-0000796E0000}"/>
    <cellStyle name="Note 12 2 3 4 13 4" xfId="28257" xr:uid="{00000000-0005-0000-0000-00007A6E0000}"/>
    <cellStyle name="Note 12 2 3 4 14" xfId="28258" xr:uid="{00000000-0005-0000-0000-00007B6E0000}"/>
    <cellStyle name="Note 12 2 3 4 14 2" xfId="28259" xr:uid="{00000000-0005-0000-0000-00007C6E0000}"/>
    <cellStyle name="Note 12 2 3 4 14 3" xfId="28260" xr:uid="{00000000-0005-0000-0000-00007D6E0000}"/>
    <cellStyle name="Note 12 2 3 4 14 4" xfId="28261" xr:uid="{00000000-0005-0000-0000-00007E6E0000}"/>
    <cellStyle name="Note 12 2 3 4 15" xfId="28262" xr:uid="{00000000-0005-0000-0000-00007F6E0000}"/>
    <cellStyle name="Note 12 2 3 4 15 2" xfId="28263" xr:uid="{00000000-0005-0000-0000-0000806E0000}"/>
    <cellStyle name="Note 12 2 3 4 15 3" xfId="28264" xr:uid="{00000000-0005-0000-0000-0000816E0000}"/>
    <cellStyle name="Note 12 2 3 4 15 4" xfId="28265" xr:uid="{00000000-0005-0000-0000-0000826E0000}"/>
    <cellStyle name="Note 12 2 3 4 16" xfId="28266" xr:uid="{00000000-0005-0000-0000-0000836E0000}"/>
    <cellStyle name="Note 12 2 3 4 16 2" xfId="28267" xr:uid="{00000000-0005-0000-0000-0000846E0000}"/>
    <cellStyle name="Note 12 2 3 4 16 3" xfId="28268" xr:uid="{00000000-0005-0000-0000-0000856E0000}"/>
    <cellStyle name="Note 12 2 3 4 16 4" xfId="28269" xr:uid="{00000000-0005-0000-0000-0000866E0000}"/>
    <cellStyle name="Note 12 2 3 4 17" xfId="28270" xr:uid="{00000000-0005-0000-0000-0000876E0000}"/>
    <cellStyle name="Note 12 2 3 4 17 2" xfId="28271" xr:uid="{00000000-0005-0000-0000-0000886E0000}"/>
    <cellStyle name="Note 12 2 3 4 17 3" xfId="28272" xr:uid="{00000000-0005-0000-0000-0000896E0000}"/>
    <cellStyle name="Note 12 2 3 4 17 4" xfId="28273" xr:uid="{00000000-0005-0000-0000-00008A6E0000}"/>
    <cellStyle name="Note 12 2 3 4 18" xfId="28274" xr:uid="{00000000-0005-0000-0000-00008B6E0000}"/>
    <cellStyle name="Note 12 2 3 4 18 2" xfId="28275" xr:uid="{00000000-0005-0000-0000-00008C6E0000}"/>
    <cellStyle name="Note 12 2 3 4 18 3" xfId="28276" xr:uid="{00000000-0005-0000-0000-00008D6E0000}"/>
    <cellStyle name="Note 12 2 3 4 18 4" xfId="28277" xr:uid="{00000000-0005-0000-0000-00008E6E0000}"/>
    <cellStyle name="Note 12 2 3 4 19" xfId="28278" xr:uid="{00000000-0005-0000-0000-00008F6E0000}"/>
    <cellStyle name="Note 12 2 3 4 19 2" xfId="28279" xr:uid="{00000000-0005-0000-0000-0000906E0000}"/>
    <cellStyle name="Note 12 2 3 4 19 3" xfId="28280" xr:uid="{00000000-0005-0000-0000-0000916E0000}"/>
    <cellStyle name="Note 12 2 3 4 19 4" xfId="28281" xr:uid="{00000000-0005-0000-0000-0000926E0000}"/>
    <cellStyle name="Note 12 2 3 4 2" xfId="28282" xr:uid="{00000000-0005-0000-0000-0000936E0000}"/>
    <cellStyle name="Note 12 2 3 4 2 2" xfId="28283" xr:uid="{00000000-0005-0000-0000-0000946E0000}"/>
    <cellStyle name="Note 12 2 3 4 2 3" xfId="28284" xr:uid="{00000000-0005-0000-0000-0000956E0000}"/>
    <cellStyle name="Note 12 2 3 4 2 4" xfId="28285" xr:uid="{00000000-0005-0000-0000-0000966E0000}"/>
    <cellStyle name="Note 12 2 3 4 20" xfId="28286" xr:uid="{00000000-0005-0000-0000-0000976E0000}"/>
    <cellStyle name="Note 12 2 3 4 20 2" xfId="28287" xr:uid="{00000000-0005-0000-0000-0000986E0000}"/>
    <cellStyle name="Note 12 2 3 4 20 3" xfId="28288" xr:uid="{00000000-0005-0000-0000-0000996E0000}"/>
    <cellStyle name="Note 12 2 3 4 20 4" xfId="28289" xr:uid="{00000000-0005-0000-0000-00009A6E0000}"/>
    <cellStyle name="Note 12 2 3 4 21" xfId="28290" xr:uid="{00000000-0005-0000-0000-00009B6E0000}"/>
    <cellStyle name="Note 12 2 3 4 22" xfId="28291" xr:uid="{00000000-0005-0000-0000-00009C6E0000}"/>
    <cellStyle name="Note 12 2 3 4 3" xfId="28292" xr:uid="{00000000-0005-0000-0000-00009D6E0000}"/>
    <cellStyle name="Note 12 2 3 4 3 2" xfId="28293" xr:uid="{00000000-0005-0000-0000-00009E6E0000}"/>
    <cellStyle name="Note 12 2 3 4 3 3" xfId="28294" xr:uid="{00000000-0005-0000-0000-00009F6E0000}"/>
    <cellStyle name="Note 12 2 3 4 3 4" xfId="28295" xr:uid="{00000000-0005-0000-0000-0000A06E0000}"/>
    <cellStyle name="Note 12 2 3 4 4" xfId="28296" xr:uid="{00000000-0005-0000-0000-0000A16E0000}"/>
    <cellStyle name="Note 12 2 3 4 4 2" xfId="28297" xr:uid="{00000000-0005-0000-0000-0000A26E0000}"/>
    <cellStyle name="Note 12 2 3 4 4 3" xfId="28298" xr:uid="{00000000-0005-0000-0000-0000A36E0000}"/>
    <cellStyle name="Note 12 2 3 4 4 4" xfId="28299" xr:uid="{00000000-0005-0000-0000-0000A46E0000}"/>
    <cellStyle name="Note 12 2 3 4 5" xfId="28300" xr:uid="{00000000-0005-0000-0000-0000A56E0000}"/>
    <cellStyle name="Note 12 2 3 4 5 2" xfId="28301" xr:uid="{00000000-0005-0000-0000-0000A66E0000}"/>
    <cellStyle name="Note 12 2 3 4 5 3" xfId="28302" xr:uid="{00000000-0005-0000-0000-0000A76E0000}"/>
    <cellStyle name="Note 12 2 3 4 5 4" xfId="28303" xr:uid="{00000000-0005-0000-0000-0000A86E0000}"/>
    <cellStyle name="Note 12 2 3 4 6" xfId="28304" xr:uid="{00000000-0005-0000-0000-0000A96E0000}"/>
    <cellStyle name="Note 12 2 3 4 6 2" xfId="28305" xr:uid="{00000000-0005-0000-0000-0000AA6E0000}"/>
    <cellStyle name="Note 12 2 3 4 6 3" xfId="28306" xr:uid="{00000000-0005-0000-0000-0000AB6E0000}"/>
    <cellStyle name="Note 12 2 3 4 6 4" xfId="28307" xr:uid="{00000000-0005-0000-0000-0000AC6E0000}"/>
    <cellStyle name="Note 12 2 3 4 7" xfId="28308" xr:uid="{00000000-0005-0000-0000-0000AD6E0000}"/>
    <cellStyle name="Note 12 2 3 4 7 2" xfId="28309" xr:uid="{00000000-0005-0000-0000-0000AE6E0000}"/>
    <cellStyle name="Note 12 2 3 4 7 3" xfId="28310" xr:uid="{00000000-0005-0000-0000-0000AF6E0000}"/>
    <cellStyle name="Note 12 2 3 4 7 4" xfId="28311" xr:uid="{00000000-0005-0000-0000-0000B06E0000}"/>
    <cellStyle name="Note 12 2 3 4 8" xfId="28312" xr:uid="{00000000-0005-0000-0000-0000B16E0000}"/>
    <cellStyle name="Note 12 2 3 4 8 2" xfId="28313" xr:uid="{00000000-0005-0000-0000-0000B26E0000}"/>
    <cellStyle name="Note 12 2 3 4 8 3" xfId="28314" xr:uid="{00000000-0005-0000-0000-0000B36E0000}"/>
    <cellStyle name="Note 12 2 3 4 8 4" xfId="28315" xr:uid="{00000000-0005-0000-0000-0000B46E0000}"/>
    <cellStyle name="Note 12 2 3 4 9" xfId="28316" xr:uid="{00000000-0005-0000-0000-0000B56E0000}"/>
    <cellStyle name="Note 12 2 3 4 9 2" xfId="28317" xr:uid="{00000000-0005-0000-0000-0000B66E0000}"/>
    <cellStyle name="Note 12 2 3 4 9 3" xfId="28318" xr:uid="{00000000-0005-0000-0000-0000B76E0000}"/>
    <cellStyle name="Note 12 2 3 4 9 4" xfId="28319" xr:uid="{00000000-0005-0000-0000-0000B86E0000}"/>
    <cellStyle name="Note 12 2 3 5" xfId="28320" xr:uid="{00000000-0005-0000-0000-0000B96E0000}"/>
    <cellStyle name="Note 12 2 3 5 2" xfId="28321" xr:uid="{00000000-0005-0000-0000-0000BA6E0000}"/>
    <cellStyle name="Note 12 2 3 5 3" xfId="28322" xr:uid="{00000000-0005-0000-0000-0000BB6E0000}"/>
    <cellStyle name="Note 12 2 3 5 4" xfId="28323" xr:uid="{00000000-0005-0000-0000-0000BC6E0000}"/>
    <cellStyle name="Note 12 2 3 6" xfId="28324" xr:uid="{00000000-0005-0000-0000-0000BD6E0000}"/>
    <cellStyle name="Note 12 2 3 6 2" xfId="28325" xr:uid="{00000000-0005-0000-0000-0000BE6E0000}"/>
    <cellStyle name="Note 12 2 3 6 3" xfId="28326" xr:uid="{00000000-0005-0000-0000-0000BF6E0000}"/>
    <cellStyle name="Note 12 2 3 6 4" xfId="28327" xr:uid="{00000000-0005-0000-0000-0000C06E0000}"/>
    <cellStyle name="Note 12 2 3 7" xfId="28328" xr:uid="{00000000-0005-0000-0000-0000C16E0000}"/>
    <cellStyle name="Note 12 2 3 7 2" xfId="28329" xr:uid="{00000000-0005-0000-0000-0000C26E0000}"/>
    <cellStyle name="Note 12 2 3 7 3" xfId="28330" xr:uid="{00000000-0005-0000-0000-0000C36E0000}"/>
    <cellStyle name="Note 12 2 3 7 4" xfId="28331" xr:uid="{00000000-0005-0000-0000-0000C46E0000}"/>
    <cellStyle name="Note 12 2 3 8" xfId="28332" xr:uid="{00000000-0005-0000-0000-0000C56E0000}"/>
    <cellStyle name="Note 12 2 3 8 2" xfId="28333" xr:uid="{00000000-0005-0000-0000-0000C66E0000}"/>
    <cellStyle name="Note 12 2 3 8 3" xfId="28334" xr:uid="{00000000-0005-0000-0000-0000C76E0000}"/>
    <cellStyle name="Note 12 2 3 8 4" xfId="28335" xr:uid="{00000000-0005-0000-0000-0000C86E0000}"/>
    <cellStyle name="Note 12 2 3 9" xfId="28336" xr:uid="{00000000-0005-0000-0000-0000C96E0000}"/>
    <cellStyle name="Note 12 2 3 9 2" xfId="28337" xr:uid="{00000000-0005-0000-0000-0000CA6E0000}"/>
    <cellStyle name="Note 12 2 3 9 3" xfId="28338" xr:uid="{00000000-0005-0000-0000-0000CB6E0000}"/>
    <cellStyle name="Note 12 2 3 9 4" xfId="28339" xr:uid="{00000000-0005-0000-0000-0000CC6E0000}"/>
    <cellStyle name="Note 12 2 30" xfId="28340" xr:uid="{00000000-0005-0000-0000-0000CD6E0000}"/>
    <cellStyle name="Note 12 2 30 2" xfId="28341" xr:uid="{00000000-0005-0000-0000-0000CE6E0000}"/>
    <cellStyle name="Note 12 2 30 3" xfId="28342" xr:uid="{00000000-0005-0000-0000-0000CF6E0000}"/>
    <cellStyle name="Note 12 2 30 4" xfId="28343" xr:uid="{00000000-0005-0000-0000-0000D06E0000}"/>
    <cellStyle name="Note 12 2 31" xfId="28344" xr:uid="{00000000-0005-0000-0000-0000D16E0000}"/>
    <cellStyle name="Note 12 2 31 2" xfId="28345" xr:uid="{00000000-0005-0000-0000-0000D26E0000}"/>
    <cellStyle name="Note 12 2 31 3" xfId="28346" xr:uid="{00000000-0005-0000-0000-0000D36E0000}"/>
    <cellStyle name="Note 12 2 31 4" xfId="28347" xr:uid="{00000000-0005-0000-0000-0000D46E0000}"/>
    <cellStyle name="Note 12 2 32" xfId="28348" xr:uid="{00000000-0005-0000-0000-0000D56E0000}"/>
    <cellStyle name="Note 12 2 32 2" xfId="28349" xr:uid="{00000000-0005-0000-0000-0000D66E0000}"/>
    <cellStyle name="Note 12 2 32 3" xfId="28350" xr:uid="{00000000-0005-0000-0000-0000D76E0000}"/>
    <cellStyle name="Note 12 2 32 4" xfId="28351" xr:uid="{00000000-0005-0000-0000-0000D86E0000}"/>
    <cellStyle name="Note 12 2 33" xfId="28352" xr:uid="{00000000-0005-0000-0000-0000D96E0000}"/>
    <cellStyle name="Note 12 2 33 2" xfId="28353" xr:uid="{00000000-0005-0000-0000-0000DA6E0000}"/>
    <cellStyle name="Note 12 2 33 3" xfId="28354" xr:uid="{00000000-0005-0000-0000-0000DB6E0000}"/>
    <cellStyle name="Note 12 2 33 4" xfId="28355" xr:uid="{00000000-0005-0000-0000-0000DC6E0000}"/>
    <cellStyle name="Note 12 2 34" xfId="28356" xr:uid="{00000000-0005-0000-0000-0000DD6E0000}"/>
    <cellStyle name="Note 12 2 34 2" xfId="28357" xr:uid="{00000000-0005-0000-0000-0000DE6E0000}"/>
    <cellStyle name="Note 12 2 34 3" xfId="28358" xr:uid="{00000000-0005-0000-0000-0000DF6E0000}"/>
    <cellStyle name="Note 12 2 34 4" xfId="28359" xr:uid="{00000000-0005-0000-0000-0000E06E0000}"/>
    <cellStyle name="Note 12 2 35" xfId="28360" xr:uid="{00000000-0005-0000-0000-0000E16E0000}"/>
    <cellStyle name="Note 12 2 36" xfId="28361" xr:uid="{00000000-0005-0000-0000-0000E26E0000}"/>
    <cellStyle name="Note 12 2 4" xfId="28362" xr:uid="{00000000-0005-0000-0000-0000E36E0000}"/>
    <cellStyle name="Note 12 2 4 10" xfId="28363" xr:uid="{00000000-0005-0000-0000-0000E46E0000}"/>
    <cellStyle name="Note 12 2 4 10 2" xfId="28364" xr:uid="{00000000-0005-0000-0000-0000E56E0000}"/>
    <cellStyle name="Note 12 2 4 10 3" xfId="28365" xr:uid="{00000000-0005-0000-0000-0000E66E0000}"/>
    <cellStyle name="Note 12 2 4 10 4" xfId="28366" xr:uid="{00000000-0005-0000-0000-0000E76E0000}"/>
    <cellStyle name="Note 12 2 4 11" xfId="28367" xr:uid="{00000000-0005-0000-0000-0000E86E0000}"/>
    <cellStyle name="Note 12 2 4 11 2" xfId="28368" xr:uid="{00000000-0005-0000-0000-0000E96E0000}"/>
    <cellStyle name="Note 12 2 4 11 3" xfId="28369" xr:uid="{00000000-0005-0000-0000-0000EA6E0000}"/>
    <cellStyle name="Note 12 2 4 11 4" xfId="28370" xr:uid="{00000000-0005-0000-0000-0000EB6E0000}"/>
    <cellStyle name="Note 12 2 4 12" xfId="28371" xr:uid="{00000000-0005-0000-0000-0000EC6E0000}"/>
    <cellStyle name="Note 12 2 4 12 2" xfId="28372" xr:uid="{00000000-0005-0000-0000-0000ED6E0000}"/>
    <cellStyle name="Note 12 2 4 12 3" xfId="28373" xr:uid="{00000000-0005-0000-0000-0000EE6E0000}"/>
    <cellStyle name="Note 12 2 4 12 4" xfId="28374" xr:uid="{00000000-0005-0000-0000-0000EF6E0000}"/>
    <cellStyle name="Note 12 2 4 13" xfId="28375" xr:uid="{00000000-0005-0000-0000-0000F06E0000}"/>
    <cellStyle name="Note 12 2 4 13 2" xfId="28376" xr:uid="{00000000-0005-0000-0000-0000F16E0000}"/>
    <cellStyle name="Note 12 2 4 13 3" xfId="28377" xr:uid="{00000000-0005-0000-0000-0000F26E0000}"/>
    <cellStyle name="Note 12 2 4 13 4" xfId="28378" xr:uid="{00000000-0005-0000-0000-0000F36E0000}"/>
    <cellStyle name="Note 12 2 4 14" xfId="28379" xr:uid="{00000000-0005-0000-0000-0000F46E0000}"/>
    <cellStyle name="Note 12 2 4 14 2" xfId="28380" xr:uid="{00000000-0005-0000-0000-0000F56E0000}"/>
    <cellStyle name="Note 12 2 4 14 3" xfId="28381" xr:uid="{00000000-0005-0000-0000-0000F66E0000}"/>
    <cellStyle name="Note 12 2 4 14 4" xfId="28382" xr:uid="{00000000-0005-0000-0000-0000F76E0000}"/>
    <cellStyle name="Note 12 2 4 15" xfId="28383" xr:uid="{00000000-0005-0000-0000-0000F86E0000}"/>
    <cellStyle name="Note 12 2 4 15 2" xfId="28384" xr:uid="{00000000-0005-0000-0000-0000F96E0000}"/>
    <cellStyle name="Note 12 2 4 15 3" xfId="28385" xr:uid="{00000000-0005-0000-0000-0000FA6E0000}"/>
    <cellStyle name="Note 12 2 4 15 4" xfId="28386" xr:uid="{00000000-0005-0000-0000-0000FB6E0000}"/>
    <cellStyle name="Note 12 2 4 16" xfId="28387" xr:uid="{00000000-0005-0000-0000-0000FC6E0000}"/>
    <cellStyle name="Note 12 2 4 16 2" xfId="28388" xr:uid="{00000000-0005-0000-0000-0000FD6E0000}"/>
    <cellStyle name="Note 12 2 4 16 3" xfId="28389" xr:uid="{00000000-0005-0000-0000-0000FE6E0000}"/>
    <cellStyle name="Note 12 2 4 16 4" xfId="28390" xr:uid="{00000000-0005-0000-0000-0000FF6E0000}"/>
    <cellStyle name="Note 12 2 4 17" xfId="28391" xr:uid="{00000000-0005-0000-0000-0000006F0000}"/>
    <cellStyle name="Note 12 2 4 17 2" xfId="28392" xr:uid="{00000000-0005-0000-0000-0000016F0000}"/>
    <cellStyle name="Note 12 2 4 17 3" xfId="28393" xr:uid="{00000000-0005-0000-0000-0000026F0000}"/>
    <cellStyle name="Note 12 2 4 17 4" xfId="28394" xr:uid="{00000000-0005-0000-0000-0000036F0000}"/>
    <cellStyle name="Note 12 2 4 18" xfId="28395" xr:uid="{00000000-0005-0000-0000-0000046F0000}"/>
    <cellStyle name="Note 12 2 4 18 2" xfId="28396" xr:uid="{00000000-0005-0000-0000-0000056F0000}"/>
    <cellStyle name="Note 12 2 4 18 3" xfId="28397" xr:uid="{00000000-0005-0000-0000-0000066F0000}"/>
    <cellStyle name="Note 12 2 4 18 4" xfId="28398" xr:uid="{00000000-0005-0000-0000-0000076F0000}"/>
    <cellStyle name="Note 12 2 4 19" xfId="28399" xr:uid="{00000000-0005-0000-0000-0000086F0000}"/>
    <cellStyle name="Note 12 2 4 19 2" xfId="28400" xr:uid="{00000000-0005-0000-0000-0000096F0000}"/>
    <cellStyle name="Note 12 2 4 19 3" xfId="28401" xr:uid="{00000000-0005-0000-0000-00000A6F0000}"/>
    <cellStyle name="Note 12 2 4 19 4" xfId="28402" xr:uid="{00000000-0005-0000-0000-00000B6F0000}"/>
    <cellStyle name="Note 12 2 4 2" xfId="28403" xr:uid="{00000000-0005-0000-0000-00000C6F0000}"/>
    <cellStyle name="Note 12 2 4 2 2" xfId="28404" xr:uid="{00000000-0005-0000-0000-00000D6F0000}"/>
    <cellStyle name="Note 12 2 4 2 3" xfId="28405" xr:uid="{00000000-0005-0000-0000-00000E6F0000}"/>
    <cellStyle name="Note 12 2 4 2 4" xfId="28406" xr:uid="{00000000-0005-0000-0000-00000F6F0000}"/>
    <cellStyle name="Note 12 2 4 20" xfId="28407" xr:uid="{00000000-0005-0000-0000-0000106F0000}"/>
    <cellStyle name="Note 12 2 4 20 2" xfId="28408" xr:uid="{00000000-0005-0000-0000-0000116F0000}"/>
    <cellStyle name="Note 12 2 4 20 3" xfId="28409" xr:uid="{00000000-0005-0000-0000-0000126F0000}"/>
    <cellStyle name="Note 12 2 4 20 4" xfId="28410" xr:uid="{00000000-0005-0000-0000-0000136F0000}"/>
    <cellStyle name="Note 12 2 4 21" xfId="28411" xr:uid="{00000000-0005-0000-0000-0000146F0000}"/>
    <cellStyle name="Note 12 2 4 22" xfId="28412" xr:uid="{00000000-0005-0000-0000-0000156F0000}"/>
    <cellStyle name="Note 12 2 4 3" xfId="28413" xr:uid="{00000000-0005-0000-0000-0000166F0000}"/>
    <cellStyle name="Note 12 2 4 3 2" xfId="28414" xr:uid="{00000000-0005-0000-0000-0000176F0000}"/>
    <cellStyle name="Note 12 2 4 3 3" xfId="28415" xr:uid="{00000000-0005-0000-0000-0000186F0000}"/>
    <cellStyle name="Note 12 2 4 3 4" xfId="28416" xr:uid="{00000000-0005-0000-0000-0000196F0000}"/>
    <cellStyle name="Note 12 2 4 4" xfId="28417" xr:uid="{00000000-0005-0000-0000-00001A6F0000}"/>
    <cellStyle name="Note 12 2 4 4 2" xfId="28418" xr:uid="{00000000-0005-0000-0000-00001B6F0000}"/>
    <cellStyle name="Note 12 2 4 4 3" xfId="28419" xr:uid="{00000000-0005-0000-0000-00001C6F0000}"/>
    <cellStyle name="Note 12 2 4 4 4" xfId="28420" xr:uid="{00000000-0005-0000-0000-00001D6F0000}"/>
    <cellStyle name="Note 12 2 4 5" xfId="28421" xr:uid="{00000000-0005-0000-0000-00001E6F0000}"/>
    <cellStyle name="Note 12 2 4 5 2" xfId="28422" xr:uid="{00000000-0005-0000-0000-00001F6F0000}"/>
    <cellStyle name="Note 12 2 4 5 3" xfId="28423" xr:uid="{00000000-0005-0000-0000-0000206F0000}"/>
    <cellStyle name="Note 12 2 4 5 4" xfId="28424" xr:uid="{00000000-0005-0000-0000-0000216F0000}"/>
    <cellStyle name="Note 12 2 4 6" xfId="28425" xr:uid="{00000000-0005-0000-0000-0000226F0000}"/>
    <cellStyle name="Note 12 2 4 6 2" xfId="28426" xr:uid="{00000000-0005-0000-0000-0000236F0000}"/>
    <cellStyle name="Note 12 2 4 6 3" xfId="28427" xr:uid="{00000000-0005-0000-0000-0000246F0000}"/>
    <cellStyle name="Note 12 2 4 6 4" xfId="28428" xr:uid="{00000000-0005-0000-0000-0000256F0000}"/>
    <cellStyle name="Note 12 2 4 7" xfId="28429" xr:uid="{00000000-0005-0000-0000-0000266F0000}"/>
    <cellStyle name="Note 12 2 4 7 2" xfId="28430" xr:uid="{00000000-0005-0000-0000-0000276F0000}"/>
    <cellStyle name="Note 12 2 4 7 3" xfId="28431" xr:uid="{00000000-0005-0000-0000-0000286F0000}"/>
    <cellStyle name="Note 12 2 4 7 4" xfId="28432" xr:uid="{00000000-0005-0000-0000-0000296F0000}"/>
    <cellStyle name="Note 12 2 4 8" xfId="28433" xr:uid="{00000000-0005-0000-0000-00002A6F0000}"/>
    <cellStyle name="Note 12 2 4 8 2" xfId="28434" xr:uid="{00000000-0005-0000-0000-00002B6F0000}"/>
    <cellStyle name="Note 12 2 4 8 3" xfId="28435" xr:uid="{00000000-0005-0000-0000-00002C6F0000}"/>
    <cellStyle name="Note 12 2 4 8 4" xfId="28436" xr:uid="{00000000-0005-0000-0000-00002D6F0000}"/>
    <cellStyle name="Note 12 2 4 9" xfId="28437" xr:uid="{00000000-0005-0000-0000-00002E6F0000}"/>
    <cellStyle name="Note 12 2 4 9 2" xfId="28438" xr:uid="{00000000-0005-0000-0000-00002F6F0000}"/>
    <cellStyle name="Note 12 2 4 9 3" xfId="28439" xr:uid="{00000000-0005-0000-0000-0000306F0000}"/>
    <cellStyle name="Note 12 2 4 9 4" xfId="28440" xr:uid="{00000000-0005-0000-0000-0000316F0000}"/>
    <cellStyle name="Note 12 2 5" xfId="28441" xr:uid="{00000000-0005-0000-0000-0000326F0000}"/>
    <cellStyle name="Note 12 2 5 10" xfId="28442" xr:uid="{00000000-0005-0000-0000-0000336F0000}"/>
    <cellStyle name="Note 12 2 5 10 2" xfId="28443" xr:uid="{00000000-0005-0000-0000-0000346F0000}"/>
    <cellStyle name="Note 12 2 5 10 3" xfId="28444" xr:uid="{00000000-0005-0000-0000-0000356F0000}"/>
    <cellStyle name="Note 12 2 5 10 4" xfId="28445" xr:uid="{00000000-0005-0000-0000-0000366F0000}"/>
    <cellStyle name="Note 12 2 5 11" xfId="28446" xr:uid="{00000000-0005-0000-0000-0000376F0000}"/>
    <cellStyle name="Note 12 2 5 11 2" xfId="28447" xr:uid="{00000000-0005-0000-0000-0000386F0000}"/>
    <cellStyle name="Note 12 2 5 11 3" xfId="28448" xr:uid="{00000000-0005-0000-0000-0000396F0000}"/>
    <cellStyle name="Note 12 2 5 11 4" xfId="28449" xr:uid="{00000000-0005-0000-0000-00003A6F0000}"/>
    <cellStyle name="Note 12 2 5 12" xfId="28450" xr:uid="{00000000-0005-0000-0000-00003B6F0000}"/>
    <cellStyle name="Note 12 2 5 12 2" xfId="28451" xr:uid="{00000000-0005-0000-0000-00003C6F0000}"/>
    <cellStyle name="Note 12 2 5 12 3" xfId="28452" xr:uid="{00000000-0005-0000-0000-00003D6F0000}"/>
    <cellStyle name="Note 12 2 5 12 4" xfId="28453" xr:uid="{00000000-0005-0000-0000-00003E6F0000}"/>
    <cellStyle name="Note 12 2 5 13" xfId="28454" xr:uid="{00000000-0005-0000-0000-00003F6F0000}"/>
    <cellStyle name="Note 12 2 5 13 2" xfId="28455" xr:uid="{00000000-0005-0000-0000-0000406F0000}"/>
    <cellStyle name="Note 12 2 5 13 3" xfId="28456" xr:uid="{00000000-0005-0000-0000-0000416F0000}"/>
    <cellStyle name="Note 12 2 5 13 4" xfId="28457" xr:uid="{00000000-0005-0000-0000-0000426F0000}"/>
    <cellStyle name="Note 12 2 5 14" xfId="28458" xr:uid="{00000000-0005-0000-0000-0000436F0000}"/>
    <cellStyle name="Note 12 2 5 14 2" xfId="28459" xr:uid="{00000000-0005-0000-0000-0000446F0000}"/>
    <cellStyle name="Note 12 2 5 14 3" xfId="28460" xr:uid="{00000000-0005-0000-0000-0000456F0000}"/>
    <cellStyle name="Note 12 2 5 14 4" xfId="28461" xr:uid="{00000000-0005-0000-0000-0000466F0000}"/>
    <cellStyle name="Note 12 2 5 15" xfId="28462" xr:uid="{00000000-0005-0000-0000-0000476F0000}"/>
    <cellStyle name="Note 12 2 5 15 2" xfId="28463" xr:uid="{00000000-0005-0000-0000-0000486F0000}"/>
    <cellStyle name="Note 12 2 5 15 3" xfId="28464" xr:uid="{00000000-0005-0000-0000-0000496F0000}"/>
    <cellStyle name="Note 12 2 5 15 4" xfId="28465" xr:uid="{00000000-0005-0000-0000-00004A6F0000}"/>
    <cellStyle name="Note 12 2 5 16" xfId="28466" xr:uid="{00000000-0005-0000-0000-00004B6F0000}"/>
    <cellStyle name="Note 12 2 5 16 2" xfId="28467" xr:uid="{00000000-0005-0000-0000-00004C6F0000}"/>
    <cellStyle name="Note 12 2 5 16 3" xfId="28468" xr:uid="{00000000-0005-0000-0000-00004D6F0000}"/>
    <cellStyle name="Note 12 2 5 16 4" xfId="28469" xr:uid="{00000000-0005-0000-0000-00004E6F0000}"/>
    <cellStyle name="Note 12 2 5 17" xfId="28470" xr:uid="{00000000-0005-0000-0000-00004F6F0000}"/>
    <cellStyle name="Note 12 2 5 17 2" xfId="28471" xr:uid="{00000000-0005-0000-0000-0000506F0000}"/>
    <cellStyle name="Note 12 2 5 17 3" xfId="28472" xr:uid="{00000000-0005-0000-0000-0000516F0000}"/>
    <cellStyle name="Note 12 2 5 17 4" xfId="28473" xr:uid="{00000000-0005-0000-0000-0000526F0000}"/>
    <cellStyle name="Note 12 2 5 18" xfId="28474" xr:uid="{00000000-0005-0000-0000-0000536F0000}"/>
    <cellStyle name="Note 12 2 5 18 2" xfId="28475" xr:uid="{00000000-0005-0000-0000-0000546F0000}"/>
    <cellStyle name="Note 12 2 5 18 3" xfId="28476" xr:uid="{00000000-0005-0000-0000-0000556F0000}"/>
    <cellStyle name="Note 12 2 5 18 4" xfId="28477" xr:uid="{00000000-0005-0000-0000-0000566F0000}"/>
    <cellStyle name="Note 12 2 5 19" xfId="28478" xr:uid="{00000000-0005-0000-0000-0000576F0000}"/>
    <cellStyle name="Note 12 2 5 19 2" xfId="28479" xr:uid="{00000000-0005-0000-0000-0000586F0000}"/>
    <cellStyle name="Note 12 2 5 19 3" xfId="28480" xr:uid="{00000000-0005-0000-0000-0000596F0000}"/>
    <cellStyle name="Note 12 2 5 19 4" xfId="28481" xr:uid="{00000000-0005-0000-0000-00005A6F0000}"/>
    <cellStyle name="Note 12 2 5 2" xfId="28482" xr:uid="{00000000-0005-0000-0000-00005B6F0000}"/>
    <cellStyle name="Note 12 2 5 2 2" xfId="28483" xr:uid="{00000000-0005-0000-0000-00005C6F0000}"/>
    <cellStyle name="Note 12 2 5 2 3" xfId="28484" xr:uid="{00000000-0005-0000-0000-00005D6F0000}"/>
    <cellStyle name="Note 12 2 5 2 4" xfId="28485" xr:uid="{00000000-0005-0000-0000-00005E6F0000}"/>
    <cellStyle name="Note 12 2 5 20" xfId="28486" xr:uid="{00000000-0005-0000-0000-00005F6F0000}"/>
    <cellStyle name="Note 12 2 5 20 2" xfId="28487" xr:uid="{00000000-0005-0000-0000-0000606F0000}"/>
    <cellStyle name="Note 12 2 5 20 3" xfId="28488" xr:uid="{00000000-0005-0000-0000-0000616F0000}"/>
    <cellStyle name="Note 12 2 5 20 4" xfId="28489" xr:uid="{00000000-0005-0000-0000-0000626F0000}"/>
    <cellStyle name="Note 12 2 5 21" xfId="28490" xr:uid="{00000000-0005-0000-0000-0000636F0000}"/>
    <cellStyle name="Note 12 2 5 22" xfId="28491" xr:uid="{00000000-0005-0000-0000-0000646F0000}"/>
    <cellStyle name="Note 12 2 5 3" xfId="28492" xr:uid="{00000000-0005-0000-0000-0000656F0000}"/>
    <cellStyle name="Note 12 2 5 3 2" xfId="28493" xr:uid="{00000000-0005-0000-0000-0000666F0000}"/>
    <cellStyle name="Note 12 2 5 3 3" xfId="28494" xr:uid="{00000000-0005-0000-0000-0000676F0000}"/>
    <cellStyle name="Note 12 2 5 3 4" xfId="28495" xr:uid="{00000000-0005-0000-0000-0000686F0000}"/>
    <cellStyle name="Note 12 2 5 4" xfId="28496" xr:uid="{00000000-0005-0000-0000-0000696F0000}"/>
    <cellStyle name="Note 12 2 5 4 2" xfId="28497" xr:uid="{00000000-0005-0000-0000-00006A6F0000}"/>
    <cellStyle name="Note 12 2 5 4 3" xfId="28498" xr:uid="{00000000-0005-0000-0000-00006B6F0000}"/>
    <cellStyle name="Note 12 2 5 4 4" xfId="28499" xr:uid="{00000000-0005-0000-0000-00006C6F0000}"/>
    <cellStyle name="Note 12 2 5 5" xfId="28500" xr:uid="{00000000-0005-0000-0000-00006D6F0000}"/>
    <cellStyle name="Note 12 2 5 5 2" xfId="28501" xr:uid="{00000000-0005-0000-0000-00006E6F0000}"/>
    <cellStyle name="Note 12 2 5 5 3" xfId="28502" xr:uid="{00000000-0005-0000-0000-00006F6F0000}"/>
    <cellStyle name="Note 12 2 5 5 4" xfId="28503" xr:uid="{00000000-0005-0000-0000-0000706F0000}"/>
    <cellStyle name="Note 12 2 5 6" xfId="28504" xr:uid="{00000000-0005-0000-0000-0000716F0000}"/>
    <cellStyle name="Note 12 2 5 6 2" xfId="28505" xr:uid="{00000000-0005-0000-0000-0000726F0000}"/>
    <cellStyle name="Note 12 2 5 6 3" xfId="28506" xr:uid="{00000000-0005-0000-0000-0000736F0000}"/>
    <cellStyle name="Note 12 2 5 6 4" xfId="28507" xr:uid="{00000000-0005-0000-0000-0000746F0000}"/>
    <cellStyle name="Note 12 2 5 7" xfId="28508" xr:uid="{00000000-0005-0000-0000-0000756F0000}"/>
    <cellStyle name="Note 12 2 5 7 2" xfId="28509" xr:uid="{00000000-0005-0000-0000-0000766F0000}"/>
    <cellStyle name="Note 12 2 5 7 3" xfId="28510" xr:uid="{00000000-0005-0000-0000-0000776F0000}"/>
    <cellStyle name="Note 12 2 5 7 4" xfId="28511" xr:uid="{00000000-0005-0000-0000-0000786F0000}"/>
    <cellStyle name="Note 12 2 5 8" xfId="28512" xr:uid="{00000000-0005-0000-0000-0000796F0000}"/>
    <cellStyle name="Note 12 2 5 8 2" xfId="28513" xr:uid="{00000000-0005-0000-0000-00007A6F0000}"/>
    <cellStyle name="Note 12 2 5 8 3" xfId="28514" xr:uid="{00000000-0005-0000-0000-00007B6F0000}"/>
    <cellStyle name="Note 12 2 5 8 4" xfId="28515" xr:uid="{00000000-0005-0000-0000-00007C6F0000}"/>
    <cellStyle name="Note 12 2 5 9" xfId="28516" xr:uid="{00000000-0005-0000-0000-00007D6F0000}"/>
    <cellStyle name="Note 12 2 5 9 2" xfId="28517" xr:uid="{00000000-0005-0000-0000-00007E6F0000}"/>
    <cellStyle name="Note 12 2 5 9 3" xfId="28518" xr:uid="{00000000-0005-0000-0000-00007F6F0000}"/>
    <cellStyle name="Note 12 2 5 9 4" xfId="28519" xr:uid="{00000000-0005-0000-0000-0000806F0000}"/>
    <cellStyle name="Note 12 2 6" xfId="28520" xr:uid="{00000000-0005-0000-0000-0000816F0000}"/>
    <cellStyle name="Note 12 2 6 10" xfId="28521" xr:uid="{00000000-0005-0000-0000-0000826F0000}"/>
    <cellStyle name="Note 12 2 6 10 2" xfId="28522" xr:uid="{00000000-0005-0000-0000-0000836F0000}"/>
    <cellStyle name="Note 12 2 6 10 3" xfId="28523" xr:uid="{00000000-0005-0000-0000-0000846F0000}"/>
    <cellStyle name="Note 12 2 6 10 4" xfId="28524" xr:uid="{00000000-0005-0000-0000-0000856F0000}"/>
    <cellStyle name="Note 12 2 6 11" xfId="28525" xr:uid="{00000000-0005-0000-0000-0000866F0000}"/>
    <cellStyle name="Note 12 2 6 11 2" xfId="28526" xr:uid="{00000000-0005-0000-0000-0000876F0000}"/>
    <cellStyle name="Note 12 2 6 11 3" xfId="28527" xr:uid="{00000000-0005-0000-0000-0000886F0000}"/>
    <cellStyle name="Note 12 2 6 11 4" xfId="28528" xr:uid="{00000000-0005-0000-0000-0000896F0000}"/>
    <cellStyle name="Note 12 2 6 12" xfId="28529" xr:uid="{00000000-0005-0000-0000-00008A6F0000}"/>
    <cellStyle name="Note 12 2 6 12 2" xfId="28530" xr:uid="{00000000-0005-0000-0000-00008B6F0000}"/>
    <cellStyle name="Note 12 2 6 12 3" xfId="28531" xr:uid="{00000000-0005-0000-0000-00008C6F0000}"/>
    <cellStyle name="Note 12 2 6 12 4" xfId="28532" xr:uid="{00000000-0005-0000-0000-00008D6F0000}"/>
    <cellStyle name="Note 12 2 6 13" xfId="28533" xr:uid="{00000000-0005-0000-0000-00008E6F0000}"/>
    <cellStyle name="Note 12 2 6 13 2" xfId="28534" xr:uid="{00000000-0005-0000-0000-00008F6F0000}"/>
    <cellStyle name="Note 12 2 6 13 3" xfId="28535" xr:uid="{00000000-0005-0000-0000-0000906F0000}"/>
    <cellStyle name="Note 12 2 6 13 4" xfId="28536" xr:uid="{00000000-0005-0000-0000-0000916F0000}"/>
    <cellStyle name="Note 12 2 6 14" xfId="28537" xr:uid="{00000000-0005-0000-0000-0000926F0000}"/>
    <cellStyle name="Note 12 2 6 14 2" xfId="28538" xr:uid="{00000000-0005-0000-0000-0000936F0000}"/>
    <cellStyle name="Note 12 2 6 14 3" xfId="28539" xr:uid="{00000000-0005-0000-0000-0000946F0000}"/>
    <cellStyle name="Note 12 2 6 14 4" xfId="28540" xr:uid="{00000000-0005-0000-0000-0000956F0000}"/>
    <cellStyle name="Note 12 2 6 15" xfId="28541" xr:uid="{00000000-0005-0000-0000-0000966F0000}"/>
    <cellStyle name="Note 12 2 6 15 2" xfId="28542" xr:uid="{00000000-0005-0000-0000-0000976F0000}"/>
    <cellStyle name="Note 12 2 6 15 3" xfId="28543" xr:uid="{00000000-0005-0000-0000-0000986F0000}"/>
    <cellStyle name="Note 12 2 6 15 4" xfId="28544" xr:uid="{00000000-0005-0000-0000-0000996F0000}"/>
    <cellStyle name="Note 12 2 6 16" xfId="28545" xr:uid="{00000000-0005-0000-0000-00009A6F0000}"/>
    <cellStyle name="Note 12 2 6 16 2" xfId="28546" xr:uid="{00000000-0005-0000-0000-00009B6F0000}"/>
    <cellStyle name="Note 12 2 6 16 3" xfId="28547" xr:uid="{00000000-0005-0000-0000-00009C6F0000}"/>
    <cellStyle name="Note 12 2 6 16 4" xfId="28548" xr:uid="{00000000-0005-0000-0000-00009D6F0000}"/>
    <cellStyle name="Note 12 2 6 17" xfId="28549" xr:uid="{00000000-0005-0000-0000-00009E6F0000}"/>
    <cellStyle name="Note 12 2 6 17 2" xfId="28550" xr:uid="{00000000-0005-0000-0000-00009F6F0000}"/>
    <cellStyle name="Note 12 2 6 17 3" xfId="28551" xr:uid="{00000000-0005-0000-0000-0000A06F0000}"/>
    <cellStyle name="Note 12 2 6 17 4" xfId="28552" xr:uid="{00000000-0005-0000-0000-0000A16F0000}"/>
    <cellStyle name="Note 12 2 6 18" xfId="28553" xr:uid="{00000000-0005-0000-0000-0000A26F0000}"/>
    <cellStyle name="Note 12 2 6 18 2" xfId="28554" xr:uid="{00000000-0005-0000-0000-0000A36F0000}"/>
    <cellStyle name="Note 12 2 6 18 3" xfId="28555" xr:uid="{00000000-0005-0000-0000-0000A46F0000}"/>
    <cellStyle name="Note 12 2 6 18 4" xfId="28556" xr:uid="{00000000-0005-0000-0000-0000A56F0000}"/>
    <cellStyle name="Note 12 2 6 19" xfId="28557" xr:uid="{00000000-0005-0000-0000-0000A66F0000}"/>
    <cellStyle name="Note 12 2 6 19 2" xfId="28558" xr:uid="{00000000-0005-0000-0000-0000A76F0000}"/>
    <cellStyle name="Note 12 2 6 19 3" xfId="28559" xr:uid="{00000000-0005-0000-0000-0000A86F0000}"/>
    <cellStyle name="Note 12 2 6 19 4" xfId="28560" xr:uid="{00000000-0005-0000-0000-0000A96F0000}"/>
    <cellStyle name="Note 12 2 6 2" xfId="28561" xr:uid="{00000000-0005-0000-0000-0000AA6F0000}"/>
    <cellStyle name="Note 12 2 6 2 2" xfId="28562" xr:uid="{00000000-0005-0000-0000-0000AB6F0000}"/>
    <cellStyle name="Note 12 2 6 2 3" xfId="28563" xr:uid="{00000000-0005-0000-0000-0000AC6F0000}"/>
    <cellStyle name="Note 12 2 6 2 4" xfId="28564" xr:uid="{00000000-0005-0000-0000-0000AD6F0000}"/>
    <cellStyle name="Note 12 2 6 20" xfId="28565" xr:uid="{00000000-0005-0000-0000-0000AE6F0000}"/>
    <cellStyle name="Note 12 2 6 20 2" xfId="28566" xr:uid="{00000000-0005-0000-0000-0000AF6F0000}"/>
    <cellStyle name="Note 12 2 6 20 3" xfId="28567" xr:uid="{00000000-0005-0000-0000-0000B06F0000}"/>
    <cellStyle name="Note 12 2 6 20 4" xfId="28568" xr:uid="{00000000-0005-0000-0000-0000B16F0000}"/>
    <cellStyle name="Note 12 2 6 21" xfId="28569" xr:uid="{00000000-0005-0000-0000-0000B26F0000}"/>
    <cellStyle name="Note 12 2 6 22" xfId="28570" xr:uid="{00000000-0005-0000-0000-0000B36F0000}"/>
    <cellStyle name="Note 12 2 6 3" xfId="28571" xr:uid="{00000000-0005-0000-0000-0000B46F0000}"/>
    <cellStyle name="Note 12 2 6 3 2" xfId="28572" xr:uid="{00000000-0005-0000-0000-0000B56F0000}"/>
    <cellStyle name="Note 12 2 6 3 3" xfId="28573" xr:uid="{00000000-0005-0000-0000-0000B66F0000}"/>
    <cellStyle name="Note 12 2 6 3 4" xfId="28574" xr:uid="{00000000-0005-0000-0000-0000B76F0000}"/>
    <cellStyle name="Note 12 2 6 4" xfId="28575" xr:uid="{00000000-0005-0000-0000-0000B86F0000}"/>
    <cellStyle name="Note 12 2 6 4 2" xfId="28576" xr:uid="{00000000-0005-0000-0000-0000B96F0000}"/>
    <cellStyle name="Note 12 2 6 4 3" xfId="28577" xr:uid="{00000000-0005-0000-0000-0000BA6F0000}"/>
    <cellStyle name="Note 12 2 6 4 4" xfId="28578" xr:uid="{00000000-0005-0000-0000-0000BB6F0000}"/>
    <cellStyle name="Note 12 2 6 5" xfId="28579" xr:uid="{00000000-0005-0000-0000-0000BC6F0000}"/>
    <cellStyle name="Note 12 2 6 5 2" xfId="28580" xr:uid="{00000000-0005-0000-0000-0000BD6F0000}"/>
    <cellStyle name="Note 12 2 6 5 3" xfId="28581" xr:uid="{00000000-0005-0000-0000-0000BE6F0000}"/>
    <cellStyle name="Note 12 2 6 5 4" xfId="28582" xr:uid="{00000000-0005-0000-0000-0000BF6F0000}"/>
    <cellStyle name="Note 12 2 6 6" xfId="28583" xr:uid="{00000000-0005-0000-0000-0000C06F0000}"/>
    <cellStyle name="Note 12 2 6 6 2" xfId="28584" xr:uid="{00000000-0005-0000-0000-0000C16F0000}"/>
    <cellStyle name="Note 12 2 6 6 3" xfId="28585" xr:uid="{00000000-0005-0000-0000-0000C26F0000}"/>
    <cellStyle name="Note 12 2 6 6 4" xfId="28586" xr:uid="{00000000-0005-0000-0000-0000C36F0000}"/>
    <cellStyle name="Note 12 2 6 7" xfId="28587" xr:uid="{00000000-0005-0000-0000-0000C46F0000}"/>
    <cellStyle name="Note 12 2 6 7 2" xfId="28588" xr:uid="{00000000-0005-0000-0000-0000C56F0000}"/>
    <cellStyle name="Note 12 2 6 7 3" xfId="28589" xr:uid="{00000000-0005-0000-0000-0000C66F0000}"/>
    <cellStyle name="Note 12 2 6 7 4" xfId="28590" xr:uid="{00000000-0005-0000-0000-0000C76F0000}"/>
    <cellStyle name="Note 12 2 6 8" xfId="28591" xr:uid="{00000000-0005-0000-0000-0000C86F0000}"/>
    <cellStyle name="Note 12 2 6 8 2" xfId="28592" xr:uid="{00000000-0005-0000-0000-0000C96F0000}"/>
    <cellStyle name="Note 12 2 6 8 3" xfId="28593" xr:uid="{00000000-0005-0000-0000-0000CA6F0000}"/>
    <cellStyle name="Note 12 2 6 8 4" xfId="28594" xr:uid="{00000000-0005-0000-0000-0000CB6F0000}"/>
    <cellStyle name="Note 12 2 6 9" xfId="28595" xr:uid="{00000000-0005-0000-0000-0000CC6F0000}"/>
    <cellStyle name="Note 12 2 6 9 2" xfId="28596" xr:uid="{00000000-0005-0000-0000-0000CD6F0000}"/>
    <cellStyle name="Note 12 2 6 9 3" xfId="28597" xr:uid="{00000000-0005-0000-0000-0000CE6F0000}"/>
    <cellStyle name="Note 12 2 6 9 4" xfId="28598" xr:uid="{00000000-0005-0000-0000-0000CF6F0000}"/>
    <cellStyle name="Note 12 2 7" xfId="28599" xr:uid="{00000000-0005-0000-0000-0000D06F0000}"/>
    <cellStyle name="Note 12 2 7 10" xfId="28600" xr:uid="{00000000-0005-0000-0000-0000D16F0000}"/>
    <cellStyle name="Note 12 2 7 10 2" xfId="28601" xr:uid="{00000000-0005-0000-0000-0000D26F0000}"/>
    <cellStyle name="Note 12 2 7 10 3" xfId="28602" xr:uid="{00000000-0005-0000-0000-0000D36F0000}"/>
    <cellStyle name="Note 12 2 7 10 4" xfId="28603" xr:uid="{00000000-0005-0000-0000-0000D46F0000}"/>
    <cellStyle name="Note 12 2 7 11" xfId="28604" xr:uid="{00000000-0005-0000-0000-0000D56F0000}"/>
    <cellStyle name="Note 12 2 7 11 2" xfId="28605" xr:uid="{00000000-0005-0000-0000-0000D66F0000}"/>
    <cellStyle name="Note 12 2 7 11 3" xfId="28606" xr:uid="{00000000-0005-0000-0000-0000D76F0000}"/>
    <cellStyle name="Note 12 2 7 11 4" xfId="28607" xr:uid="{00000000-0005-0000-0000-0000D86F0000}"/>
    <cellStyle name="Note 12 2 7 12" xfId="28608" xr:uid="{00000000-0005-0000-0000-0000D96F0000}"/>
    <cellStyle name="Note 12 2 7 12 2" xfId="28609" xr:uid="{00000000-0005-0000-0000-0000DA6F0000}"/>
    <cellStyle name="Note 12 2 7 12 3" xfId="28610" xr:uid="{00000000-0005-0000-0000-0000DB6F0000}"/>
    <cellStyle name="Note 12 2 7 12 4" xfId="28611" xr:uid="{00000000-0005-0000-0000-0000DC6F0000}"/>
    <cellStyle name="Note 12 2 7 13" xfId="28612" xr:uid="{00000000-0005-0000-0000-0000DD6F0000}"/>
    <cellStyle name="Note 12 2 7 13 2" xfId="28613" xr:uid="{00000000-0005-0000-0000-0000DE6F0000}"/>
    <cellStyle name="Note 12 2 7 13 3" xfId="28614" xr:uid="{00000000-0005-0000-0000-0000DF6F0000}"/>
    <cellStyle name="Note 12 2 7 13 4" xfId="28615" xr:uid="{00000000-0005-0000-0000-0000E06F0000}"/>
    <cellStyle name="Note 12 2 7 14" xfId="28616" xr:uid="{00000000-0005-0000-0000-0000E16F0000}"/>
    <cellStyle name="Note 12 2 7 14 2" xfId="28617" xr:uid="{00000000-0005-0000-0000-0000E26F0000}"/>
    <cellStyle name="Note 12 2 7 14 3" xfId="28618" xr:uid="{00000000-0005-0000-0000-0000E36F0000}"/>
    <cellStyle name="Note 12 2 7 14 4" xfId="28619" xr:uid="{00000000-0005-0000-0000-0000E46F0000}"/>
    <cellStyle name="Note 12 2 7 15" xfId="28620" xr:uid="{00000000-0005-0000-0000-0000E56F0000}"/>
    <cellStyle name="Note 12 2 7 15 2" xfId="28621" xr:uid="{00000000-0005-0000-0000-0000E66F0000}"/>
    <cellStyle name="Note 12 2 7 15 3" xfId="28622" xr:uid="{00000000-0005-0000-0000-0000E76F0000}"/>
    <cellStyle name="Note 12 2 7 15 4" xfId="28623" xr:uid="{00000000-0005-0000-0000-0000E86F0000}"/>
    <cellStyle name="Note 12 2 7 16" xfId="28624" xr:uid="{00000000-0005-0000-0000-0000E96F0000}"/>
    <cellStyle name="Note 12 2 7 16 2" xfId="28625" xr:uid="{00000000-0005-0000-0000-0000EA6F0000}"/>
    <cellStyle name="Note 12 2 7 16 3" xfId="28626" xr:uid="{00000000-0005-0000-0000-0000EB6F0000}"/>
    <cellStyle name="Note 12 2 7 16 4" xfId="28627" xr:uid="{00000000-0005-0000-0000-0000EC6F0000}"/>
    <cellStyle name="Note 12 2 7 17" xfId="28628" xr:uid="{00000000-0005-0000-0000-0000ED6F0000}"/>
    <cellStyle name="Note 12 2 7 17 2" xfId="28629" xr:uid="{00000000-0005-0000-0000-0000EE6F0000}"/>
    <cellStyle name="Note 12 2 7 17 3" xfId="28630" xr:uid="{00000000-0005-0000-0000-0000EF6F0000}"/>
    <cellStyle name="Note 12 2 7 17 4" xfId="28631" xr:uid="{00000000-0005-0000-0000-0000F06F0000}"/>
    <cellStyle name="Note 12 2 7 18" xfId="28632" xr:uid="{00000000-0005-0000-0000-0000F16F0000}"/>
    <cellStyle name="Note 12 2 7 18 2" xfId="28633" xr:uid="{00000000-0005-0000-0000-0000F26F0000}"/>
    <cellStyle name="Note 12 2 7 18 3" xfId="28634" xr:uid="{00000000-0005-0000-0000-0000F36F0000}"/>
    <cellStyle name="Note 12 2 7 18 4" xfId="28635" xr:uid="{00000000-0005-0000-0000-0000F46F0000}"/>
    <cellStyle name="Note 12 2 7 19" xfId="28636" xr:uid="{00000000-0005-0000-0000-0000F56F0000}"/>
    <cellStyle name="Note 12 2 7 19 2" xfId="28637" xr:uid="{00000000-0005-0000-0000-0000F66F0000}"/>
    <cellStyle name="Note 12 2 7 19 3" xfId="28638" xr:uid="{00000000-0005-0000-0000-0000F76F0000}"/>
    <cellStyle name="Note 12 2 7 19 4" xfId="28639" xr:uid="{00000000-0005-0000-0000-0000F86F0000}"/>
    <cellStyle name="Note 12 2 7 2" xfId="28640" xr:uid="{00000000-0005-0000-0000-0000F96F0000}"/>
    <cellStyle name="Note 12 2 7 2 2" xfId="28641" xr:uid="{00000000-0005-0000-0000-0000FA6F0000}"/>
    <cellStyle name="Note 12 2 7 2 3" xfId="28642" xr:uid="{00000000-0005-0000-0000-0000FB6F0000}"/>
    <cellStyle name="Note 12 2 7 2 4" xfId="28643" xr:uid="{00000000-0005-0000-0000-0000FC6F0000}"/>
    <cellStyle name="Note 12 2 7 20" xfId="28644" xr:uid="{00000000-0005-0000-0000-0000FD6F0000}"/>
    <cellStyle name="Note 12 2 7 20 2" xfId="28645" xr:uid="{00000000-0005-0000-0000-0000FE6F0000}"/>
    <cellStyle name="Note 12 2 7 20 3" xfId="28646" xr:uid="{00000000-0005-0000-0000-0000FF6F0000}"/>
    <cellStyle name="Note 12 2 7 20 4" xfId="28647" xr:uid="{00000000-0005-0000-0000-000000700000}"/>
    <cellStyle name="Note 12 2 7 21" xfId="28648" xr:uid="{00000000-0005-0000-0000-000001700000}"/>
    <cellStyle name="Note 12 2 7 22" xfId="28649" xr:uid="{00000000-0005-0000-0000-000002700000}"/>
    <cellStyle name="Note 12 2 7 3" xfId="28650" xr:uid="{00000000-0005-0000-0000-000003700000}"/>
    <cellStyle name="Note 12 2 7 3 2" xfId="28651" xr:uid="{00000000-0005-0000-0000-000004700000}"/>
    <cellStyle name="Note 12 2 7 3 3" xfId="28652" xr:uid="{00000000-0005-0000-0000-000005700000}"/>
    <cellStyle name="Note 12 2 7 3 4" xfId="28653" xr:uid="{00000000-0005-0000-0000-000006700000}"/>
    <cellStyle name="Note 12 2 7 4" xfId="28654" xr:uid="{00000000-0005-0000-0000-000007700000}"/>
    <cellStyle name="Note 12 2 7 4 2" xfId="28655" xr:uid="{00000000-0005-0000-0000-000008700000}"/>
    <cellStyle name="Note 12 2 7 4 3" xfId="28656" xr:uid="{00000000-0005-0000-0000-000009700000}"/>
    <cellStyle name="Note 12 2 7 4 4" xfId="28657" xr:uid="{00000000-0005-0000-0000-00000A700000}"/>
    <cellStyle name="Note 12 2 7 5" xfId="28658" xr:uid="{00000000-0005-0000-0000-00000B700000}"/>
    <cellStyle name="Note 12 2 7 5 2" xfId="28659" xr:uid="{00000000-0005-0000-0000-00000C700000}"/>
    <cellStyle name="Note 12 2 7 5 3" xfId="28660" xr:uid="{00000000-0005-0000-0000-00000D700000}"/>
    <cellStyle name="Note 12 2 7 5 4" xfId="28661" xr:uid="{00000000-0005-0000-0000-00000E700000}"/>
    <cellStyle name="Note 12 2 7 6" xfId="28662" xr:uid="{00000000-0005-0000-0000-00000F700000}"/>
    <cellStyle name="Note 12 2 7 6 2" xfId="28663" xr:uid="{00000000-0005-0000-0000-000010700000}"/>
    <cellStyle name="Note 12 2 7 6 3" xfId="28664" xr:uid="{00000000-0005-0000-0000-000011700000}"/>
    <cellStyle name="Note 12 2 7 6 4" xfId="28665" xr:uid="{00000000-0005-0000-0000-000012700000}"/>
    <cellStyle name="Note 12 2 7 7" xfId="28666" xr:uid="{00000000-0005-0000-0000-000013700000}"/>
    <cellStyle name="Note 12 2 7 7 2" xfId="28667" xr:uid="{00000000-0005-0000-0000-000014700000}"/>
    <cellStyle name="Note 12 2 7 7 3" xfId="28668" xr:uid="{00000000-0005-0000-0000-000015700000}"/>
    <cellStyle name="Note 12 2 7 7 4" xfId="28669" xr:uid="{00000000-0005-0000-0000-000016700000}"/>
    <cellStyle name="Note 12 2 7 8" xfId="28670" xr:uid="{00000000-0005-0000-0000-000017700000}"/>
    <cellStyle name="Note 12 2 7 8 2" xfId="28671" xr:uid="{00000000-0005-0000-0000-000018700000}"/>
    <cellStyle name="Note 12 2 7 8 3" xfId="28672" xr:uid="{00000000-0005-0000-0000-000019700000}"/>
    <cellStyle name="Note 12 2 7 8 4" xfId="28673" xr:uid="{00000000-0005-0000-0000-00001A700000}"/>
    <cellStyle name="Note 12 2 7 9" xfId="28674" xr:uid="{00000000-0005-0000-0000-00001B700000}"/>
    <cellStyle name="Note 12 2 7 9 2" xfId="28675" xr:uid="{00000000-0005-0000-0000-00001C700000}"/>
    <cellStyle name="Note 12 2 7 9 3" xfId="28676" xr:uid="{00000000-0005-0000-0000-00001D700000}"/>
    <cellStyle name="Note 12 2 7 9 4" xfId="28677" xr:uid="{00000000-0005-0000-0000-00001E700000}"/>
    <cellStyle name="Note 12 2 8" xfId="28678" xr:uid="{00000000-0005-0000-0000-00001F700000}"/>
    <cellStyle name="Note 12 2 8 10" xfId="28679" xr:uid="{00000000-0005-0000-0000-000020700000}"/>
    <cellStyle name="Note 12 2 8 10 2" xfId="28680" xr:uid="{00000000-0005-0000-0000-000021700000}"/>
    <cellStyle name="Note 12 2 8 10 3" xfId="28681" xr:uid="{00000000-0005-0000-0000-000022700000}"/>
    <cellStyle name="Note 12 2 8 10 4" xfId="28682" xr:uid="{00000000-0005-0000-0000-000023700000}"/>
    <cellStyle name="Note 12 2 8 11" xfId="28683" xr:uid="{00000000-0005-0000-0000-000024700000}"/>
    <cellStyle name="Note 12 2 8 11 2" xfId="28684" xr:uid="{00000000-0005-0000-0000-000025700000}"/>
    <cellStyle name="Note 12 2 8 11 3" xfId="28685" xr:uid="{00000000-0005-0000-0000-000026700000}"/>
    <cellStyle name="Note 12 2 8 11 4" xfId="28686" xr:uid="{00000000-0005-0000-0000-000027700000}"/>
    <cellStyle name="Note 12 2 8 12" xfId="28687" xr:uid="{00000000-0005-0000-0000-000028700000}"/>
    <cellStyle name="Note 12 2 8 12 2" xfId="28688" xr:uid="{00000000-0005-0000-0000-000029700000}"/>
    <cellStyle name="Note 12 2 8 12 3" xfId="28689" xr:uid="{00000000-0005-0000-0000-00002A700000}"/>
    <cellStyle name="Note 12 2 8 12 4" xfId="28690" xr:uid="{00000000-0005-0000-0000-00002B700000}"/>
    <cellStyle name="Note 12 2 8 13" xfId="28691" xr:uid="{00000000-0005-0000-0000-00002C700000}"/>
    <cellStyle name="Note 12 2 8 13 2" xfId="28692" xr:uid="{00000000-0005-0000-0000-00002D700000}"/>
    <cellStyle name="Note 12 2 8 13 3" xfId="28693" xr:uid="{00000000-0005-0000-0000-00002E700000}"/>
    <cellStyle name="Note 12 2 8 13 4" xfId="28694" xr:uid="{00000000-0005-0000-0000-00002F700000}"/>
    <cellStyle name="Note 12 2 8 14" xfId="28695" xr:uid="{00000000-0005-0000-0000-000030700000}"/>
    <cellStyle name="Note 12 2 8 14 2" xfId="28696" xr:uid="{00000000-0005-0000-0000-000031700000}"/>
    <cellStyle name="Note 12 2 8 14 3" xfId="28697" xr:uid="{00000000-0005-0000-0000-000032700000}"/>
    <cellStyle name="Note 12 2 8 14 4" xfId="28698" xr:uid="{00000000-0005-0000-0000-000033700000}"/>
    <cellStyle name="Note 12 2 8 15" xfId="28699" xr:uid="{00000000-0005-0000-0000-000034700000}"/>
    <cellStyle name="Note 12 2 8 15 2" xfId="28700" xr:uid="{00000000-0005-0000-0000-000035700000}"/>
    <cellStyle name="Note 12 2 8 15 3" xfId="28701" xr:uid="{00000000-0005-0000-0000-000036700000}"/>
    <cellStyle name="Note 12 2 8 15 4" xfId="28702" xr:uid="{00000000-0005-0000-0000-000037700000}"/>
    <cellStyle name="Note 12 2 8 16" xfId="28703" xr:uid="{00000000-0005-0000-0000-000038700000}"/>
    <cellStyle name="Note 12 2 8 16 2" xfId="28704" xr:uid="{00000000-0005-0000-0000-000039700000}"/>
    <cellStyle name="Note 12 2 8 16 3" xfId="28705" xr:uid="{00000000-0005-0000-0000-00003A700000}"/>
    <cellStyle name="Note 12 2 8 16 4" xfId="28706" xr:uid="{00000000-0005-0000-0000-00003B700000}"/>
    <cellStyle name="Note 12 2 8 17" xfId="28707" xr:uid="{00000000-0005-0000-0000-00003C700000}"/>
    <cellStyle name="Note 12 2 8 17 2" xfId="28708" xr:uid="{00000000-0005-0000-0000-00003D700000}"/>
    <cellStyle name="Note 12 2 8 17 3" xfId="28709" xr:uid="{00000000-0005-0000-0000-00003E700000}"/>
    <cellStyle name="Note 12 2 8 17 4" xfId="28710" xr:uid="{00000000-0005-0000-0000-00003F700000}"/>
    <cellStyle name="Note 12 2 8 18" xfId="28711" xr:uid="{00000000-0005-0000-0000-000040700000}"/>
    <cellStyle name="Note 12 2 8 18 2" xfId="28712" xr:uid="{00000000-0005-0000-0000-000041700000}"/>
    <cellStyle name="Note 12 2 8 18 3" xfId="28713" xr:uid="{00000000-0005-0000-0000-000042700000}"/>
    <cellStyle name="Note 12 2 8 18 4" xfId="28714" xr:uid="{00000000-0005-0000-0000-000043700000}"/>
    <cellStyle name="Note 12 2 8 19" xfId="28715" xr:uid="{00000000-0005-0000-0000-000044700000}"/>
    <cellStyle name="Note 12 2 8 19 2" xfId="28716" xr:uid="{00000000-0005-0000-0000-000045700000}"/>
    <cellStyle name="Note 12 2 8 19 3" xfId="28717" xr:uid="{00000000-0005-0000-0000-000046700000}"/>
    <cellStyle name="Note 12 2 8 19 4" xfId="28718" xr:uid="{00000000-0005-0000-0000-000047700000}"/>
    <cellStyle name="Note 12 2 8 2" xfId="28719" xr:uid="{00000000-0005-0000-0000-000048700000}"/>
    <cellStyle name="Note 12 2 8 2 2" xfId="28720" xr:uid="{00000000-0005-0000-0000-000049700000}"/>
    <cellStyle name="Note 12 2 8 2 3" xfId="28721" xr:uid="{00000000-0005-0000-0000-00004A700000}"/>
    <cellStyle name="Note 12 2 8 2 4" xfId="28722" xr:uid="{00000000-0005-0000-0000-00004B700000}"/>
    <cellStyle name="Note 12 2 8 20" xfId="28723" xr:uid="{00000000-0005-0000-0000-00004C700000}"/>
    <cellStyle name="Note 12 2 8 20 2" xfId="28724" xr:uid="{00000000-0005-0000-0000-00004D700000}"/>
    <cellStyle name="Note 12 2 8 20 3" xfId="28725" xr:uid="{00000000-0005-0000-0000-00004E700000}"/>
    <cellStyle name="Note 12 2 8 20 4" xfId="28726" xr:uid="{00000000-0005-0000-0000-00004F700000}"/>
    <cellStyle name="Note 12 2 8 21" xfId="28727" xr:uid="{00000000-0005-0000-0000-000050700000}"/>
    <cellStyle name="Note 12 2 8 22" xfId="28728" xr:uid="{00000000-0005-0000-0000-000051700000}"/>
    <cellStyle name="Note 12 2 8 3" xfId="28729" xr:uid="{00000000-0005-0000-0000-000052700000}"/>
    <cellStyle name="Note 12 2 8 3 2" xfId="28730" xr:uid="{00000000-0005-0000-0000-000053700000}"/>
    <cellStyle name="Note 12 2 8 3 3" xfId="28731" xr:uid="{00000000-0005-0000-0000-000054700000}"/>
    <cellStyle name="Note 12 2 8 3 4" xfId="28732" xr:uid="{00000000-0005-0000-0000-000055700000}"/>
    <cellStyle name="Note 12 2 8 4" xfId="28733" xr:uid="{00000000-0005-0000-0000-000056700000}"/>
    <cellStyle name="Note 12 2 8 4 2" xfId="28734" xr:uid="{00000000-0005-0000-0000-000057700000}"/>
    <cellStyle name="Note 12 2 8 4 3" xfId="28735" xr:uid="{00000000-0005-0000-0000-000058700000}"/>
    <cellStyle name="Note 12 2 8 4 4" xfId="28736" xr:uid="{00000000-0005-0000-0000-000059700000}"/>
    <cellStyle name="Note 12 2 8 5" xfId="28737" xr:uid="{00000000-0005-0000-0000-00005A700000}"/>
    <cellStyle name="Note 12 2 8 5 2" xfId="28738" xr:uid="{00000000-0005-0000-0000-00005B700000}"/>
    <cellStyle name="Note 12 2 8 5 3" xfId="28739" xr:uid="{00000000-0005-0000-0000-00005C700000}"/>
    <cellStyle name="Note 12 2 8 5 4" xfId="28740" xr:uid="{00000000-0005-0000-0000-00005D700000}"/>
    <cellStyle name="Note 12 2 8 6" xfId="28741" xr:uid="{00000000-0005-0000-0000-00005E700000}"/>
    <cellStyle name="Note 12 2 8 6 2" xfId="28742" xr:uid="{00000000-0005-0000-0000-00005F700000}"/>
    <cellStyle name="Note 12 2 8 6 3" xfId="28743" xr:uid="{00000000-0005-0000-0000-000060700000}"/>
    <cellStyle name="Note 12 2 8 6 4" xfId="28744" xr:uid="{00000000-0005-0000-0000-000061700000}"/>
    <cellStyle name="Note 12 2 8 7" xfId="28745" xr:uid="{00000000-0005-0000-0000-000062700000}"/>
    <cellStyle name="Note 12 2 8 7 2" xfId="28746" xr:uid="{00000000-0005-0000-0000-000063700000}"/>
    <cellStyle name="Note 12 2 8 7 3" xfId="28747" xr:uid="{00000000-0005-0000-0000-000064700000}"/>
    <cellStyle name="Note 12 2 8 7 4" xfId="28748" xr:uid="{00000000-0005-0000-0000-000065700000}"/>
    <cellStyle name="Note 12 2 8 8" xfId="28749" xr:uid="{00000000-0005-0000-0000-000066700000}"/>
    <cellStyle name="Note 12 2 8 8 2" xfId="28750" xr:uid="{00000000-0005-0000-0000-000067700000}"/>
    <cellStyle name="Note 12 2 8 8 3" xfId="28751" xr:uid="{00000000-0005-0000-0000-000068700000}"/>
    <cellStyle name="Note 12 2 8 8 4" xfId="28752" xr:uid="{00000000-0005-0000-0000-000069700000}"/>
    <cellStyle name="Note 12 2 8 9" xfId="28753" xr:uid="{00000000-0005-0000-0000-00006A700000}"/>
    <cellStyle name="Note 12 2 8 9 2" xfId="28754" xr:uid="{00000000-0005-0000-0000-00006B700000}"/>
    <cellStyle name="Note 12 2 8 9 3" xfId="28755" xr:uid="{00000000-0005-0000-0000-00006C700000}"/>
    <cellStyle name="Note 12 2 8 9 4" xfId="28756" xr:uid="{00000000-0005-0000-0000-00006D700000}"/>
    <cellStyle name="Note 12 2 9" xfId="28757" xr:uid="{00000000-0005-0000-0000-00006E700000}"/>
    <cellStyle name="Note 12 2 9 10" xfId="28758" xr:uid="{00000000-0005-0000-0000-00006F700000}"/>
    <cellStyle name="Note 12 2 9 10 2" xfId="28759" xr:uid="{00000000-0005-0000-0000-000070700000}"/>
    <cellStyle name="Note 12 2 9 10 3" xfId="28760" xr:uid="{00000000-0005-0000-0000-000071700000}"/>
    <cellStyle name="Note 12 2 9 10 4" xfId="28761" xr:uid="{00000000-0005-0000-0000-000072700000}"/>
    <cellStyle name="Note 12 2 9 11" xfId="28762" xr:uid="{00000000-0005-0000-0000-000073700000}"/>
    <cellStyle name="Note 12 2 9 11 2" xfId="28763" xr:uid="{00000000-0005-0000-0000-000074700000}"/>
    <cellStyle name="Note 12 2 9 11 3" xfId="28764" xr:uid="{00000000-0005-0000-0000-000075700000}"/>
    <cellStyle name="Note 12 2 9 11 4" xfId="28765" xr:uid="{00000000-0005-0000-0000-000076700000}"/>
    <cellStyle name="Note 12 2 9 12" xfId="28766" xr:uid="{00000000-0005-0000-0000-000077700000}"/>
    <cellStyle name="Note 12 2 9 12 2" xfId="28767" xr:uid="{00000000-0005-0000-0000-000078700000}"/>
    <cellStyle name="Note 12 2 9 12 3" xfId="28768" xr:uid="{00000000-0005-0000-0000-000079700000}"/>
    <cellStyle name="Note 12 2 9 12 4" xfId="28769" xr:uid="{00000000-0005-0000-0000-00007A700000}"/>
    <cellStyle name="Note 12 2 9 13" xfId="28770" xr:uid="{00000000-0005-0000-0000-00007B700000}"/>
    <cellStyle name="Note 12 2 9 13 2" xfId="28771" xr:uid="{00000000-0005-0000-0000-00007C700000}"/>
    <cellStyle name="Note 12 2 9 13 3" xfId="28772" xr:uid="{00000000-0005-0000-0000-00007D700000}"/>
    <cellStyle name="Note 12 2 9 13 4" xfId="28773" xr:uid="{00000000-0005-0000-0000-00007E700000}"/>
    <cellStyle name="Note 12 2 9 14" xfId="28774" xr:uid="{00000000-0005-0000-0000-00007F700000}"/>
    <cellStyle name="Note 12 2 9 14 2" xfId="28775" xr:uid="{00000000-0005-0000-0000-000080700000}"/>
    <cellStyle name="Note 12 2 9 14 3" xfId="28776" xr:uid="{00000000-0005-0000-0000-000081700000}"/>
    <cellStyle name="Note 12 2 9 14 4" xfId="28777" xr:uid="{00000000-0005-0000-0000-000082700000}"/>
    <cellStyle name="Note 12 2 9 15" xfId="28778" xr:uid="{00000000-0005-0000-0000-000083700000}"/>
    <cellStyle name="Note 12 2 9 15 2" xfId="28779" xr:uid="{00000000-0005-0000-0000-000084700000}"/>
    <cellStyle name="Note 12 2 9 15 3" xfId="28780" xr:uid="{00000000-0005-0000-0000-000085700000}"/>
    <cellStyle name="Note 12 2 9 15 4" xfId="28781" xr:uid="{00000000-0005-0000-0000-000086700000}"/>
    <cellStyle name="Note 12 2 9 16" xfId="28782" xr:uid="{00000000-0005-0000-0000-000087700000}"/>
    <cellStyle name="Note 12 2 9 16 2" xfId="28783" xr:uid="{00000000-0005-0000-0000-000088700000}"/>
    <cellStyle name="Note 12 2 9 16 3" xfId="28784" xr:uid="{00000000-0005-0000-0000-000089700000}"/>
    <cellStyle name="Note 12 2 9 16 4" xfId="28785" xr:uid="{00000000-0005-0000-0000-00008A700000}"/>
    <cellStyle name="Note 12 2 9 17" xfId="28786" xr:uid="{00000000-0005-0000-0000-00008B700000}"/>
    <cellStyle name="Note 12 2 9 17 2" xfId="28787" xr:uid="{00000000-0005-0000-0000-00008C700000}"/>
    <cellStyle name="Note 12 2 9 17 3" xfId="28788" xr:uid="{00000000-0005-0000-0000-00008D700000}"/>
    <cellStyle name="Note 12 2 9 17 4" xfId="28789" xr:uid="{00000000-0005-0000-0000-00008E700000}"/>
    <cellStyle name="Note 12 2 9 18" xfId="28790" xr:uid="{00000000-0005-0000-0000-00008F700000}"/>
    <cellStyle name="Note 12 2 9 18 2" xfId="28791" xr:uid="{00000000-0005-0000-0000-000090700000}"/>
    <cellStyle name="Note 12 2 9 18 3" xfId="28792" xr:uid="{00000000-0005-0000-0000-000091700000}"/>
    <cellStyle name="Note 12 2 9 18 4" xfId="28793" xr:uid="{00000000-0005-0000-0000-000092700000}"/>
    <cellStyle name="Note 12 2 9 19" xfId="28794" xr:uid="{00000000-0005-0000-0000-000093700000}"/>
    <cellStyle name="Note 12 2 9 19 2" xfId="28795" xr:uid="{00000000-0005-0000-0000-000094700000}"/>
    <cellStyle name="Note 12 2 9 19 3" xfId="28796" xr:uid="{00000000-0005-0000-0000-000095700000}"/>
    <cellStyle name="Note 12 2 9 19 4" xfId="28797" xr:uid="{00000000-0005-0000-0000-000096700000}"/>
    <cellStyle name="Note 12 2 9 2" xfId="28798" xr:uid="{00000000-0005-0000-0000-000097700000}"/>
    <cellStyle name="Note 12 2 9 2 2" xfId="28799" xr:uid="{00000000-0005-0000-0000-000098700000}"/>
    <cellStyle name="Note 12 2 9 2 3" xfId="28800" xr:uid="{00000000-0005-0000-0000-000099700000}"/>
    <cellStyle name="Note 12 2 9 2 4" xfId="28801" xr:uid="{00000000-0005-0000-0000-00009A700000}"/>
    <cellStyle name="Note 12 2 9 20" xfId="28802" xr:uid="{00000000-0005-0000-0000-00009B700000}"/>
    <cellStyle name="Note 12 2 9 20 2" xfId="28803" xr:uid="{00000000-0005-0000-0000-00009C700000}"/>
    <cellStyle name="Note 12 2 9 20 3" xfId="28804" xr:uid="{00000000-0005-0000-0000-00009D700000}"/>
    <cellStyle name="Note 12 2 9 20 4" xfId="28805" xr:uid="{00000000-0005-0000-0000-00009E700000}"/>
    <cellStyle name="Note 12 2 9 21" xfId="28806" xr:uid="{00000000-0005-0000-0000-00009F700000}"/>
    <cellStyle name="Note 12 2 9 22" xfId="28807" xr:uid="{00000000-0005-0000-0000-0000A0700000}"/>
    <cellStyle name="Note 12 2 9 3" xfId="28808" xr:uid="{00000000-0005-0000-0000-0000A1700000}"/>
    <cellStyle name="Note 12 2 9 3 2" xfId="28809" xr:uid="{00000000-0005-0000-0000-0000A2700000}"/>
    <cellStyle name="Note 12 2 9 3 3" xfId="28810" xr:uid="{00000000-0005-0000-0000-0000A3700000}"/>
    <cellStyle name="Note 12 2 9 3 4" xfId="28811" xr:uid="{00000000-0005-0000-0000-0000A4700000}"/>
    <cellStyle name="Note 12 2 9 4" xfId="28812" xr:uid="{00000000-0005-0000-0000-0000A5700000}"/>
    <cellStyle name="Note 12 2 9 4 2" xfId="28813" xr:uid="{00000000-0005-0000-0000-0000A6700000}"/>
    <cellStyle name="Note 12 2 9 4 3" xfId="28814" xr:uid="{00000000-0005-0000-0000-0000A7700000}"/>
    <cellStyle name="Note 12 2 9 4 4" xfId="28815" xr:uid="{00000000-0005-0000-0000-0000A8700000}"/>
    <cellStyle name="Note 12 2 9 5" xfId="28816" xr:uid="{00000000-0005-0000-0000-0000A9700000}"/>
    <cellStyle name="Note 12 2 9 5 2" xfId="28817" xr:uid="{00000000-0005-0000-0000-0000AA700000}"/>
    <cellStyle name="Note 12 2 9 5 3" xfId="28818" xr:uid="{00000000-0005-0000-0000-0000AB700000}"/>
    <cellStyle name="Note 12 2 9 5 4" xfId="28819" xr:uid="{00000000-0005-0000-0000-0000AC700000}"/>
    <cellStyle name="Note 12 2 9 6" xfId="28820" xr:uid="{00000000-0005-0000-0000-0000AD700000}"/>
    <cellStyle name="Note 12 2 9 6 2" xfId="28821" xr:uid="{00000000-0005-0000-0000-0000AE700000}"/>
    <cellStyle name="Note 12 2 9 6 3" xfId="28822" xr:uid="{00000000-0005-0000-0000-0000AF700000}"/>
    <cellStyle name="Note 12 2 9 6 4" xfId="28823" xr:uid="{00000000-0005-0000-0000-0000B0700000}"/>
    <cellStyle name="Note 12 2 9 7" xfId="28824" xr:uid="{00000000-0005-0000-0000-0000B1700000}"/>
    <cellStyle name="Note 12 2 9 7 2" xfId="28825" xr:uid="{00000000-0005-0000-0000-0000B2700000}"/>
    <cellStyle name="Note 12 2 9 7 3" xfId="28826" xr:uid="{00000000-0005-0000-0000-0000B3700000}"/>
    <cellStyle name="Note 12 2 9 7 4" xfId="28827" xr:uid="{00000000-0005-0000-0000-0000B4700000}"/>
    <cellStyle name="Note 12 2 9 8" xfId="28828" xr:uid="{00000000-0005-0000-0000-0000B5700000}"/>
    <cellStyle name="Note 12 2 9 8 2" xfId="28829" xr:uid="{00000000-0005-0000-0000-0000B6700000}"/>
    <cellStyle name="Note 12 2 9 8 3" xfId="28830" xr:uid="{00000000-0005-0000-0000-0000B7700000}"/>
    <cellStyle name="Note 12 2 9 8 4" xfId="28831" xr:uid="{00000000-0005-0000-0000-0000B8700000}"/>
    <cellStyle name="Note 12 2 9 9" xfId="28832" xr:uid="{00000000-0005-0000-0000-0000B9700000}"/>
    <cellStyle name="Note 12 2 9 9 2" xfId="28833" xr:uid="{00000000-0005-0000-0000-0000BA700000}"/>
    <cellStyle name="Note 12 2 9 9 3" xfId="28834" xr:uid="{00000000-0005-0000-0000-0000BB700000}"/>
    <cellStyle name="Note 12 2 9 9 4" xfId="28835" xr:uid="{00000000-0005-0000-0000-0000BC700000}"/>
    <cellStyle name="Note 12 20" xfId="28836" xr:uid="{00000000-0005-0000-0000-0000BD700000}"/>
    <cellStyle name="Note 12 20 10" xfId="28837" xr:uid="{00000000-0005-0000-0000-0000BE700000}"/>
    <cellStyle name="Note 12 20 10 2" xfId="28838" xr:uid="{00000000-0005-0000-0000-0000BF700000}"/>
    <cellStyle name="Note 12 20 10 3" xfId="28839" xr:uid="{00000000-0005-0000-0000-0000C0700000}"/>
    <cellStyle name="Note 12 20 10 4" xfId="28840" xr:uid="{00000000-0005-0000-0000-0000C1700000}"/>
    <cellStyle name="Note 12 20 11" xfId="28841" xr:uid="{00000000-0005-0000-0000-0000C2700000}"/>
    <cellStyle name="Note 12 20 11 2" xfId="28842" xr:uid="{00000000-0005-0000-0000-0000C3700000}"/>
    <cellStyle name="Note 12 20 11 3" xfId="28843" xr:uid="{00000000-0005-0000-0000-0000C4700000}"/>
    <cellStyle name="Note 12 20 11 4" xfId="28844" xr:uid="{00000000-0005-0000-0000-0000C5700000}"/>
    <cellStyle name="Note 12 20 12" xfId="28845" xr:uid="{00000000-0005-0000-0000-0000C6700000}"/>
    <cellStyle name="Note 12 20 12 2" xfId="28846" xr:uid="{00000000-0005-0000-0000-0000C7700000}"/>
    <cellStyle name="Note 12 20 12 3" xfId="28847" xr:uid="{00000000-0005-0000-0000-0000C8700000}"/>
    <cellStyle name="Note 12 20 12 4" xfId="28848" xr:uid="{00000000-0005-0000-0000-0000C9700000}"/>
    <cellStyle name="Note 12 20 13" xfId="28849" xr:uid="{00000000-0005-0000-0000-0000CA700000}"/>
    <cellStyle name="Note 12 20 13 2" xfId="28850" xr:uid="{00000000-0005-0000-0000-0000CB700000}"/>
    <cellStyle name="Note 12 20 13 3" xfId="28851" xr:uid="{00000000-0005-0000-0000-0000CC700000}"/>
    <cellStyle name="Note 12 20 13 4" xfId="28852" xr:uid="{00000000-0005-0000-0000-0000CD700000}"/>
    <cellStyle name="Note 12 20 14" xfId="28853" xr:uid="{00000000-0005-0000-0000-0000CE700000}"/>
    <cellStyle name="Note 12 20 14 2" xfId="28854" xr:uid="{00000000-0005-0000-0000-0000CF700000}"/>
    <cellStyle name="Note 12 20 14 3" xfId="28855" xr:uid="{00000000-0005-0000-0000-0000D0700000}"/>
    <cellStyle name="Note 12 20 14 4" xfId="28856" xr:uid="{00000000-0005-0000-0000-0000D1700000}"/>
    <cellStyle name="Note 12 20 15" xfId="28857" xr:uid="{00000000-0005-0000-0000-0000D2700000}"/>
    <cellStyle name="Note 12 20 15 2" xfId="28858" xr:uid="{00000000-0005-0000-0000-0000D3700000}"/>
    <cellStyle name="Note 12 20 15 3" xfId="28859" xr:uid="{00000000-0005-0000-0000-0000D4700000}"/>
    <cellStyle name="Note 12 20 15 4" xfId="28860" xr:uid="{00000000-0005-0000-0000-0000D5700000}"/>
    <cellStyle name="Note 12 20 16" xfId="28861" xr:uid="{00000000-0005-0000-0000-0000D6700000}"/>
    <cellStyle name="Note 12 20 16 2" xfId="28862" xr:uid="{00000000-0005-0000-0000-0000D7700000}"/>
    <cellStyle name="Note 12 20 16 3" xfId="28863" xr:uid="{00000000-0005-0000-0000-0000D8700000}"/>
    <cellStyle name="Note 12 20 16 4" xfId="28864" xr:uid="{00000000-0005-0000-0000-0000D9700000}"/>
    <cellStyle name="Note 12 20 17" xfId="28865" xr:uid="{00000000-0005-0000-0000-0000DA700000}"/>
    <cellStyle name="Note 12 20 17 2" xfId="28866" xr:uid="{00000000-0005-0000-0000-0000DB700000}"/>
    <cellStyle name="Note 12 20 17 3" xfId="28867" xr:uid="{00000000-0005-0000-0000-0000DC700000}"/>
    <cellStyle name="Note 12 20 17 4" xfId="28868" xr:uid="{00000000-0005-0000-0000-0000DD700000}"/>
    <cellStyle name="Note 12 20 18" xfId="28869" xr:uid="{00000000-0005-0000-0000-0000DE700000}"/>
    <cellStyle name="Note 12 20 18 2" xfId="28870" xr:uid="{00000000-0005-0000-0000-0000DF700000}"/>
    <cellStyle name="Note 12 20 18 3" xfId="28871" xr:uid="{00000000-0005-0000-0000-0000E0700000}"/>
    <cellStyle name="Note 12 20 18 4" xfId="28872" xr:uid="{00000000-0005-0000-0000-0000E1700000}"/>
    <cellStyle name="Note 12 20 19" xfId="28873" xr:uid="{00000000-0005-0000-0000-0000E2700000}"/>
    <cellStyle name="Note 12 20 19 2" xfId="28874" xr:uid="{00000000-0005-0000-0000-0000E3700000}"/>
    <cellStyle name="Note 12 20 19 3" xfId="28875" xr:uid="{00000000-0005-0000-0000-0000E4700000}"/>
    <cellStyle name="Note 12 20 19 4" xfId="28876" xr:uid="{00000000-0005-0000-0000-0000E5700000}"/>
    <cellStyle name="Note 12 20 2" xfId="28877" xr:uid="{00000000-0005-0000-0000-0000E6700000}"/>
    <cellStyle name="Note 12 20 2 2" xfId="28878" xr:uid="{00000000-0005-0000-0000-0000E7700000}"/>
    <cellStyle name="Note 12 20 2 3" xfId="28879" xr:uid="{00000000-0005-0000-0000-0000E8700000}"/>
    <cellStyle name="Note 12 20 2 4" xfId="28880" xr:uid="{00000000-0005-0000-0000-0000E9700000}"/>
    <cellStyle name="Note 12 20 20" xfId="28881" xr:uid="{00000000-0005-0000-0000-0000EA700000}"/>
    <cellStyle name="Note 12 20 20 2" xfId="28882" xr:uid="{00000000-0005-0000-0000-0000EB700000}"/>
    <cellStyle name="Note 12 20 20 3" xfId="28883" xr:uid="{00000000-0005-0000-0000-0000EC700000}"/>
    <cellStyle name="Note 12 20 20 4" xfId="28884" xr:uid="{00000000-0005-0000-0000-0000ED700000}"/>
    <cellStyle name="Note 12 20 21" xfId="28885" xr:uid="{00000000-0005-0000-0000-0000EE700000}"/>
    <cellStyle name="Note 12 20 22" xfId="28886" xr:uid="{00000000-0005-0000-0000-0000EF700000}"/>
    <cellStyle name="Note 12 20 3" xfId="28887" xr:uid="{00000000-0005-0000-0000-0000F0700000}"/>
    <cellStyle name="Note 12 20 3 2" xfId="28888" xr:uid="{00000000-0005-0000-0000-0000F1700000}"/>
    <cellStyle name="Note 12 20 3 3" xfId="28889" xr:uid="{00000000-0005-0000-0000-0000F2700000}"/>
    <cellStyle name="Note 12 20 3 4" xfId="28890" xr:uid="{00000000-0005-0000-0000-0000F3700000}"/>
    <cellStyle name="Note 12 20 4" xfId="28891" xr:uid="{00000000-0005-0000-0000-0000F4700000}"/>
    <cellStyle name="Note 12 20 4 2" xfId="28892" xr:uid="{00000000-0005-0000-0000-0000F5700000}"/>
    <cellStyle name="Note 12 20 4 3" xfId="28893" xr:uid="{00000000-0005-0000-0000-0000F6700000}"/>
    <cellStyle name="Note 12 20 4 4" xfId="28894" xr:uid="{00000000-0005-0000-0000-0000F7700000}"/>
    <cellStyle name="Note 12 20 5" xfId="28895" xr:uid="{00000000-0005-0000-0000-0000F8700000}"/>
    <cellStyle name="Note 12 20 5 2" xfId="28896" xr:uid="{00000000-0005-0000-0000-0000F9700000}"/>
    <cellStyle name="Note 12 20 5 3" xfId="28897" xr:uid="{00000000-0005-0000-0000-0000FA700000}"/>
    <cellStyle name="Note 12 20 5 4" xfId="28898" xr:uid="{00000000-0005-0000-0000-0000FB700000}"/>
    <cellStyle name="Note 12 20 6" xfId="28899" xr:uid="{00000000-0005-0000-0000-0000FC700000}"/>
    <cellStyle name="Note 12 20 6 2" xfId="28900" xr:uid="{00000000-0005-0000-0000-0000FD700000}"/>
    <cellStyle name="Note 12 20 6 3" xfId="28901" xr:uid="{00000000-0005-0000-0000-0000FE700000}"/>
    <cellStyle name="Note 12 20 6 4" xfId="28902" xr:uid="{00000000-0005-0000-0000-0000FF700000}"/>
    <cellStyle name="Note 12 20 7" xfId="28903" xr:uid="{00000000-0005-0000-0000-000000710000}"/>
    <cellStyle name="Note 12 20 7 2" xfId="28904" xr:uid="{00000000-0005-0000-0000-000001710000}"/>
    <cellStyle name="Note 12 20 7 3" xfId="28905" xr:uid="{00000000-0005-0000-0000-000002710000}"/>
    <cellStyle name="Note 12 20 7 4" xfId="28906" xr:uid="{00000000-0005-0000-0000-000003710000}"/>
    <cellStyle name="Note 12 20 8" xfId="28907" xr:uid="{00000000-0005-0000-0000-000004710000}"/>
    <cellStyle name="Note 12 20 8 2" xfId="28908" xr:uid="{00000000-0005-0000-0000-000005710000}"/>
    <cellStyle name="Note 12 20 8 3" xfId="28909" xr:uid="{00000000-0005-0000-0000-000006710000}"/>
    <cellStyle name="Note 12 20 8 4" xfId="28910" xr:uid="{00000000-0005-0000-0000-000007710000}"/>
    <cellStyle name="Note 12 20 9" xfId="28911" xr:uid="{00000000-0005-0000-0000-000008710000}"/>
    <cellStyle name="Note 12 20 9 2" xfId="28912" xr:uid="{00000000-0005-0000-0000-000009710000}"/>
    <cellStyle name="Note 12 20 9 3" xfId="28913" xr:uid="{00000000-0005-0000-0000-00000A710000}"/>
    <cellStyle name="Note 12 20 9 4" xfId="28914" xr:uid="{00000000-0005-0000-0000-00000B710000}"/>
    <cellStyle name="Note 12 21" xfId="28915" xr:uid="{00000000-0005-0000-0000-00000C710000}"/>
    <cellStyle name="Note 12 21 10" xfId="28916" xr:uid="{00000000-0005-0000-0000-00000D710000}"/>
    <cellStyle name="Note 12 21 10 2" xfId="28917" xr:uid="{00000000-0005-0000-0000-00000E710000}"/>
    <cellStyle name="Note 12 21 10 3" xfId="28918" xr:uid="{00000000-0005-0000-0000-00000F710000}"/>
    <cellStyle name="Note 12 21 10 4" xfId="28919" xr:uid="{00000000-0005-0000-0000-000010710000}"/>
    <cellStyle name="Note 12 21 11" xfId="28920" xr:uid="{00000000-0005-0000-0000-000011710000}"/>
    <cellStyle name="Note 12 21 11 2" xfId="28921" xr:uid="{00000000-0005-0000-0000-000012710000}"/>
    <cellStyle name="Note 12 21 11 3" xfId="28922" xr:uid="{00000000-0005-0000-0000-000013710000}"/>
    <cellStyle name="Note 12 21 11 4" xfId="28923" xr:uid="{00000000-0005-0000-0000-000014710000}"/>
    <cellStyle name="Note 12 21 12" xfId="28924" xr:uid="{00000000-0005-0000-0000-000015710000}"/>
    <cellStyle name="Note 12 21 12 2" xfId="28925" xr:uid="{00000000-0005-0000-0000-000016710000}"/>
    <cellStyle name="Note 12 21 12 3" xfId="28926" xr:uid="{00000000-0005-0000-0000-000017710000}"/>
    <cellStyle name="Note 12 21 12 4" xfId="28927" xr:uid="{00000000-0005-0000-0000-000018710000}"/>
    <cellStyle name="Note 12 21 13" xfId="28928" xr:uid="{00000000-0005-0000-0000-000019710000}"/>
    <cellStyle name="Note 12 21 13 2" xfId="28929" xr:uid="{00000000-0005-0000-0000-00001A710000}"/>
    <cellStyle name="Note 12 21 13 3" xfId="28930" xr:uid="{00000000-0005-0000-0000-00001B710000}"/>
    <cellStyle name="Note 12 21 13 4" xfId="28931" xr:uid="{00000000-0005-0000-0000-00001C710000}"/>
    <cellStyle name="Note 12 21 14" xfId="28932" xr:uid="{00000000-0005-0000-0000-00001D710000}"/>
    <cellStyle name="Note 12 21 14 2" xfId="28933" xr:uid="{00000000-0005-0000-0000-00001E710000}"/>
    <cellStyle name="Note 12 21 14 3" xfId="28934" xr:uid="{00000000-0005-0000-0000-00001F710000}"/>
    <cellStyle name="Note 12 21 14 4" xfId="28935" xr:uid="{00000000-0005-0000-0000-000020710000}"/>
    <cellStyle name="Note 12 21 15" xfId="28936" xr:uid="{00000000-0005-0000-0000-000021710000}"/>
    <cellStyle name="Note 12 21 15 2" xfId="28937" xr:uid="{00000000-0005-0000-0000-000022710000}"/>
    <cellStyle name="Note 12 21 15 3" xfId="28938" xr:uid="{00000000-0005-0000-0000-000023710000}"/>
    <cellStyle name="Note 12 21 15 4" xfId="28939" xr:uid="{00000000-0005-0000-0000-000024710000}"/>
    <cellStyle name="Note 12 21 16" xfId="28940" xr:uid="{00000000-0005-0000-0000-000025710000}"/>
    <cellStyle name="Note 12 21 16 2" xfId="28941" xr:uid="{00000000-0005-0000-0000-000026710000}"/>
    <cellStyle name="Note 12 21 16 3" xfId="28942" xr:uid="{00000000-0005-0000-0000-000027710000}"/>
    <cellStyle name="Note 12 21 16 4" xfId="28943" xr:uid="{00000000-0005-0000-0000-000028710000}"/>
    <cellStyle name="Note 12 21 17" xfId="28944" xr:uid="{00000000-0005-0000-0000-000029710000}"/>
    <cellStyle name="Note 12 21 17 2" xfId="28945" xr:uid="{00000000-0005-0000-0000-00002A710000}"/>
    <cellStyle name="Note 12 21 17 3" xfId="28946" xr:uid="{00000000-0005-0000-0000-00002B710000}"/>
    <cellStyle name="Note 12 21 17 4" xfId="28947" xr:uid="{00000000-0005-0000-0000-00002C710000}"/>
    <cellStyle name="Note 12 21 18" xfId="28948" xr:uid="{00000000-0005-0000-0000-00002D710000}"/>
    <cellStyle name="Note 12 21 18 2" xfId="28949" xr:uid="{00000000-0005-0000-0000-00002E710000}"/>
    <cellStyle name="Note 12 21 18 3" xfId="28950" xr:uid="{00000000-0005-0000-0000-00002F710000}"/>
    <cellStyle name="Note 12 21 18 4" xfId="28951" xr:uid="{00000000-0005-0000-0000-000030710000}"/>
    <cellStyle name="Note 12 21 19" xfId="28952" xr:uid="{00000000-0005-0000-0000-000031710000}"/>
    <cellStyle name="Note 12 21 19 2" xfId="28953" xr:uid="{00000000-0005-0000-0000-000032710000}"/>
    <cellStyle name="Note 12 21 19 3" xfId="28954" xr:uid="{00000000-0005-0000-0000-000033710000}"/>
    <cellStyle name="Note 12 21 19 4" xfId="28955" xr:uid="{00000000-0005-0000-0000-000034710000}"/>
    <cellStyle name="Note 12 21 2" xfId="28956" xr:uid="{00000000-0005-0000-0000-000035710000}"/>
    <cellStyle name="Note 12 21 2 2" xfId="28957" xr:uid="{00000000-0005-0000-0000-000036710000}"/>
    <cellStyle name="Note 12 21 2 3" xfId="28958" xr:uid="{00000000-0005-0000-0000-000037710000}"/>
    <cellStyle name="Note 12 21 2 4" xfId="28959" xr:uid="{00000000-0005-0000-0000-000038710000}"/>
    <cellStyle name="Note 12 21 20" xfId="28960" xr:uid="{00000000-0005-0000-0000-000039710000}"/>
    <cellStyle name="Note 12 21 20 2" xfId="28961" xr:uid="{00000000-0005-0000-0000-00003A710000}"/>
    <cellStyle name="Note 12 21 20 3" xfId="28962" xr:uid="{00000000-0005-0000-0000-00003B710000}"/>
    <cellStyle name="Note 12 21 20 4" xfId="28963" xr:uid="{00000000-0005-0000-0000-00003C710000}"/>
    <cellStyle name="Note 12 21 21" xfId="28964" xr:uid="{00000000-0005-0000-0000-00003D710000}"/>
    <cellStyle name="Note 12 21 22" xfId="28965" xr:uid="{00000000-0005-0000-0000-00003E710000}"/>
    <cellStyle name="Note 12 21 3" xfId="28966" xr:uid="{00000000-0005-0000-0000-00003F710000}"/>
    <cellStyle name="Note 12 21 3 2" xfId="28967" xr:uid="{00000000-0005-0000-0000-000040710000}"/>
    <cellStyle name="Note 12 21 3 3" xfId="28968" xr:uid="{00000000-0005-0000-0000-000041710000}"/>
    <cellStyle name="Note 12 21 3 4" xfId="28969" xr:uid="{00000000-0005-0000-0000-000042710000}"/>
    <cellStyle name="Note 12 21 4" xfId="28970" xr:uid="{00000000-0005-0000-0000-000043710000}"/>
    <cellStyle name="Note 12 21 4 2" xfId="28971" xr:uid="{00000000-0005-0000-0000-000044710000}"/>
    <cellStyle name="Note 12 21 4 3" xfId="28972" xr:uid="{00000000-0005-0000-0000-000045710000}"/>
    <cellStyle name="Note 12 21 4 4" xfId="28973" xr:uid="{00000000-0005-0000-0000-000046710000}"/>
    <cellStyle name="Note 12 21 5" xfId="28974" xr:uid="{00000000-0005-0000-0000-000047710000}"/>
    <cellStyle name="Note 12 21 5 2" xfId="28975" xr:uid="{00000000-0005-0000-0000-000048710000}"/>
    <cellStyle name="Note 12 21 5 3" xfId="28976" xr:uid="{00000000-0005-0000-0000-000049710000}"/>
    <cellStyle name="Note 12 21 5 4" xfId="28977" xr:uid="{00000000-0005-0000-0000-00004A710000}"/>
    <cellStyle name="Note 12 21 6" xfId="28978" xr:uid="{00000000-0005-0000-0000-00004B710000}"/>
    <cellStyle name="Note 12 21 6 2" xfId="28979" xr:uid="{00000000-0005-0000-0000-00004C710000}"/>
    <cellStyle name="Note 12 21 6 3" xfId="28980" xr:uid="{00000000-0005-0000-0000-00004D710000}"/>
    <cellStyle name="Note 12 21 6 4" xfId="28981" xr:uid="{00000000-0005-0000-0000-00004E710000}"/>
    <cellStyle name="Note 12 21 7" xfId="28982" xr:uid="{00000000-0005-0000-0000-00004F710000}"/>
    <cellStyle name="Note 12 21 7 2" xfId="28983" xr:uid="{00000000-0005-0000-0000-000050710000}"/>
    <cellStyle name="Note 12 21 7 3" xfId="28984" xr:uid="{00000000-0005-0000-0000-000051710000}"/>
    <cellStyle name="Note 12 21 7 4" xfId="28985" xr:uid="{00000000-0005-0000-0000-000052710000}"/>
    <cellStyle name="Note 12 21 8" xfId="28986" xr:uid="{00000000-0005-0000-0000-000053710000}"/>
    <cellStyle name="Note 12 21 8 2" xfId="28987" xr:uid="{00000000-0005-0000-0000-000054710000}"/>
    <cellStyle name="Note 12 21 8 3" xfId="28988" xr:uid="{00000000-0005-0000-0000-000055710000}"/>
    <cellStyle name="Note 12 21 8 4" xfId="28989" xr:uid="{00000000-0005-0000-0000-000056710000}"/>
    <cellStyle name="Note 12 21 9" xfId="28990" xr:uid="{00000000-0005-0000-0000-000057710000}"/>
    <cellStyle name="Note 12 21 9 2" xfId="28991" xr:uid="{00000000-0005-0000-0000-000058710000}"/>
    <cellStyle name="Note 12 21 9 3" xfId="28992" xr:uid="{00000000-0005-0000-0000-000059710000}"/>
    <cellStyle name="Note 12 21 9 4" xfId="28993" xr:uid="{00000000-0005-0000-0000-00005A710000}"/>
    <cellStyle name="Note 12 22" xfId="28994" xr:uid="{00000000-0005-0000-0000-00005B710000}"/>
    <cellStyle name="Note 12 22 10" xfId="28995" xr:uid="{00000000-0005-0000-0000-00005C710000}"/>
    <cellStyle name="Note 12 22 10 2" xfId="28996" xr:uid="{00000000-0005-0000-0000-00005D710000}"/>
    <cellStyle name="Note 12 22 10 3" xfId="28997" xr:uid="{00000000-0005-0000-0000-00005E710000}"/>
    <cellStyle name="Note 12 22 10 4" xfId="28998" xr:uid="{00000000-0005-0000-0000-00005F710000}"/>
    <cellStyle name="Note 12 22 11" xfId="28999" xr:uid="{00000000-0005-0000-0000-000060710000}"/>
    <cellStyle name="Note 12 22 11 2" xfId="29000" xr:uid="{00000000-0005-0000-0000-000061710000}"/>
    <cellStyle name="Note 12 22 11 3" xfId="29001" xr:uid="{00000000-0005-0000-0000-000062710000}"/>
    <cellStyle name="Note 12 22 11 4" xfId="29002" xr:uid="{00000000-0005-0000-0000-000063710000}"/>
    <cellStyle name="Note 12 22 12" xfId="29003" xr:uid="{00000000-0005-0000-0000-000064710000}"/>
    <cellStyle name="Note 12 22 12 2" xfId="29004" xr:uid="{00000000-0005-0000-0000-000065710000}"/>
    <cellStyle name="Note 12 22 12 3" xfId="29005" xr:uid="{00000000-0005-0000-0000-000066710000}"/>
    <cellStyle name="Note 12 22 12 4" xfId="29006" xr:uid="{00000000-0005-0000-0000-000067710000}"/>
    <cellStyle name="Note 12 22 13" xfId="29007" xr:uid="{00000000-0005-0000-0000-000068710000}"/>
    <cellStyle name="Note 12 22 13 2" xfId="29008" xr:uid="{00000000-0005-0000-0000-000069710000}"/>
    <cellStyle name="Note 12 22 13 3" xfId="29009" xr:uid="{00000000-0005-0000-0000-00006A710000}"/>
    <cellStyle name="Note 12 22 13 4" xfId="29010" xr:uid="{00000000-0005-0000-0000-00006B710000}"/>
    <cellStyle name="Note 12 22 14" xfId="29011" xr:uid="{00000000-0005-0000-0000-00006C710000}"/>
    <cellStyle name="Note 12 22 14 2" xfId="29012" xr:uid="{00000000-0005-0000-0000-00006D710000}"/>
    <cellStyle name="Note 12 22 14 3" xfId="29013" xr:uid="{00000000-0005-0000-0000-00006E710000}"/>
    <cellStyle name="Note 12 22 14 4" xfId="29014" xr:uid="{00000000-0005-0000-0000-00006F710000}"/>
    <cellStyle name="Note 12 22 15" xfId="29015" xr:uid="{00000000-0005-0000-0000-000070710000}"/>
    <cellStyle name="Note 12 22 15 2" xfId="29016" xr:uid="{00000000-0005-0000-0000-000071710000}"/>
    <cellStyle name="Note 12 22 15 3" xfId="29017" xr:uid="{00000000-0005-0000-0000-000072710000}"/>
    <cellStyle name="Note 12 22 15 4" xfId="29018" xr:uid="{00000000-0005-0000-0000-000073710000}"/>
    <cellStyle name="Note 12 22 16" xfId="29019" xr:uid="{00000000-0005-0000-0000-000074710000}"/>
    <cellStyle name="Note 12 22 16 2" xfId="29020" xr:uid="{00000000-0005-0000-0000-000075710000}"/>
    <cellStyle name="Note 12 22 16 3" xfId="29021" xr:uid="{00000000-0005-0000-0000-000076710000}"/>
    <cellStyle name="Note 12 22 16 4" xfId="29022" xr:uid="{00000000-0005-0000-0000-000077710000}"/>
    <cellStyle name="Note 12 22 17" xfId="29023" xr:uid="{00000000-0005-0000-0000-000078710000}"/>
    <cellStyle name="Note 12 22 17 2" xfId="29024" xr:uid="{00000000-0005-0000-0000-000079710000}"/>
    <cellStyle name="Note 12 22 17 3" xfId="29025" xr:uid="{00000000-0005-0000-0000-00007A710000}"/>
    <cellStyle name="Note 12 22 17 4" xfId="29026" xr:uid="{00000000-0005-0000-0000-00007B710000}"/>
    <cellStyle name="Note 12 22 18" xfId="29027" xr:uid="{00000000-0005-0000-0000-00007C710000}"/>
    <cellStyle name="Note 12 22 18 2" xfId="29028" xr:uid="{00000000-0005-0000-0000-00007D710000}"/>
    <cellStyle name="Note 12 22 18 3" xfId="29029" xr:uid="{00000000-0005-0000-0000-00007E710000}"/>
    <cellStyle name="Note 12 22 18 4" xfId="29030" xr:uid="{00000000-0005-0000-0000-00007F710000}"/>
    <cellStyle name="Note 12 22 19" xfId="29031" xr:uid="{00000000-0005-0000-0000-000080710000}"/>
    <cellStyle name="Note 12 22 19 2" xfId="29032" xr:uid="{00000000-0005-0000-0000-000081710000}"/>
    <cellStyle name="Note 12 22 19 3" xfId="29033" xr:uid="{00000000-0005-0000-0000-000082710000}"/>
    <cellStyle name="Note 12 22 19 4" xfId="29034" xr:uid="{00000000-0005-0000-0000-000083710000}"/>
    <cellStyle name="Note 12 22 2" xfId="29035" xr:uid="{00000000-0005-0000-0000-000084710000}"/>
    <cellStyle name="Note 12 22 2 2" xfId="29036" xr:uid="{00000000-0005-0000-0000-000085710000}"/>
    <cellStyle name="Note 12 22 2 3" xfId="29037" xr:uid="{00000000-0005-0000-0000-000086710000}"/>
    <cellStyle name="Note 12 22 2 4" xfId="29038" xr:uid="{00000000-0005-0000-0000-000087710000}"/>
    <cellStyle name="Note 12 22 20" xfId="29039" xr:uid="{00000000-0005-0000-0000-000088710000}"/>
    <cellStyle name="Note 12 22 20 2" xfId="29040" xr:uid="{00000000-0005-0000-0000-000089710000}"/>
    <cellStyle name="Note 12 22 20 3" xfId="29041" xr:uid="{00000000-0005-0000-0000-00008A710000}"/>
    <cellStyle name="Note 12 22 20 4" xfId="29042" xr:uid="{00000000-0005-0000-0000-00008B710000}"/>
    <cellStyle name="Note 12 22 21" xfId="29043" xr:uid="{00000000-0005-0000-0000-00008C710000}"/>
    <cellStyle name="Note 12 22 22" xfId="29044" xr:uid="{00000000-0005-0000-0000-00008D710000}"/>
    <cellStyle name="Note 12 22 3" xfId="29045" xr:uid="{00000000-0005-0000-0000-00008E710000}"/>
    <cellStyle name="Note 12 22 3 2" xfId="29046" xr:uid="{00000000-0005-0000-0000-00008F710000}"/>
    <cellStyle name="Note 12 22 3 3" xfId="29047" xr:uid="{00000000-0005-0000-0000-000090710000}"/>
    <cellStyle name="Note 12 22 3 4" xfId="29048" xr:uid="{00000000-0005-0000-0000-000091710000}"/>
    <cellStyle name="Note 12 22 4" xfId="29049" xr:uid="{00000000-0005-0000-0000-000092710000}"/>
    <cellStyle name="Note 12 22 4 2" xfId="29050" xr:uid="{00000000-0005-0000-0000-000093710000}"/>
    <cellStyle name="Note 12 22 4 3" xfId="29051" xr:uid="{00000000-0005-0000-0000-000094710000}"/>
    <cellStyle name="Note 12 22 4 4" xfId="29052" xr:uid="{00000000-0005-0000-0000-000095710000}"/>
    <cellStyle name="Note 12 22 5" xfId="29053" xr:uid="{00000000-0005-0000-0000-000096710000}"/>
    <cellStyle name="Note 12 22 5 2" xfId="29054" xr:uid="{00000000-0005-0000-0000-000097710000}"/>
    <cellStyle name="Note 12 22 5 3" xfId="29055" xr:uid="{00000000-0005-0000-0000-000098710000}"/>
    <cellStyle name="Note 12 22 5 4" xfId="29056" xr:uid="{00000000-0005-0000-0000-000099710000}"/>
    <cellStyle name="Note 12 22 6" xfId="29057" xr:uid="{00000000-0005-0000-0000-00009A710000}"/>
    <cellStyle name="Note 12 22 6 2" xfId="29058" xr:uid="{00000000-0005-0000-0000-00009B710000}"/>
    <cellStyle name="Note 12 22 6 3" xfId="29059" xr:uid="{00000000-0005-0000-0000-00009C710000}"/>
    <cellStyle name="Note 12 22 6 4" xfId="29060" xr:uid="{00000000-0005-0000-0000-00009D710000}"/>
    <cellStyle name="Note 12 22 7" xfId="29061" xr:uid="{00000000-0005-0000-0000-00009E710000}"/>
    <cellStyle name="Note 12 22 7 2" xfId="29062" xr:uid="{00000000-0005-0000-0000-00009F710000}"/>
    <cellStyle name="Note 12 22 7 3" xfId="29063" xr:uid="{00000000-0005-0000-0000-0000A0710000}"/>
    <cellStyle name="Note 12 22 7 4" xfId="29064" xr:uid="{00000000-0005-0000-0000-0000A1710000}"/>
    <cellStyle name="Note 12 22 8" xfId="29065" xr:uid="{00000000-0005-0000-0000-0000A2710000}"/>
    <cellStyle name="Note 12 22 8 2" xfId="29066" xr:uid="{00000000-0005-0000-0000-0000A3710000}"/>
    <cellStyle name="Note 12 22 8 3" xfId="29067" xr:uid="{00000000-0005-0000-0000-0000A4710000}"/>
    <cellStyle name="Note 12 22 8 4" xfId="29068" xr:uid="{00000000-0005-0000-0000-0000A5710000}"/>
    <cellStyle name="Note 12 22 9" xfId="29069" xr:uid="{00000000-0005-0000-0000-0000A6710000}"/>
    <cellStyle name="Note 12 22 9 2" xfId="29070" xr:uid="{00000000-0005-0000-0000-0000A7710000}"/>
    <cellStyle name="Note 12 22 9 3" xfId="29071" xr:uid="{00000000-0005-0000-0000-0000A8710000}"/>
    <cellStyle name="Note 12 22 9 4" xfId="29072" xr:uid="{00000000-0005-0000-0000-0000A9710000}"/>
    <cellStyle name="Note 12 23" xfId="29073" xr:uid="{00000000-0005-0000-0000-0000AA710000}"/>
    <cellStyle name="Note 12 23 10" xfId="29074" xr:uid="{00000000-0005-0000-0000-0000AB710000}"/>
    <cellStyle name="Note 12 23 10 2" xfId="29075" xr:uid="{00000000-0005-0000-0000-0000AC710000}"/>
    <cellStyle name="Note 12 23 10 3" xfId="29076" xr:uid="{00000000-0005-0000-0000-0000AD710000}"/>
    <cellStyle name="Note 12 23 10 4" xfId="29077" xr:uid="{00000000-0005-0000-0000-0000AE710000}"/>
    <cellStyle name="Note 12 23 11" xfId="29078" xr:uid="{00000000-0005-0000-0000-0000AF710000}"/>
    <cellStyle name="Note 12 23 11 2" xfId="29079" xr:uid="{00000000-0005-0000-0000-0000B0710000}"/>
    <cellStyle name="Note 12 23 11 3" xfId="29080" xr:uid="{00000000-0005-0000-0000-0000B1710000}"/>
    <cellStyle name="Note 12 23 11 4" xfId="29081" xr:uid="{00000000-0005-0000-0000-0000B2710000}"/>
    <cellStyle name="Note 12 23 12" xfId="29082" xr:uid="{00000000-0005-0000-0000-0000B3710000}"/>
    <cellStyle name="Note 12 23 12 2" xfId="29083" xr:uid="{00000000-0005-0000-0000-0000B4710000}"/>
    <cellStyle name="Note 12 23 12 3" xfId="29084" xr:uid="{00000000-0005-0000-0000-0000B5710000}"/>
    <cellStyle name="Note 12 23 12 4" xfId="29085" xr:uid="{00000000-0005-0000-0000-0000B6710000}"/>
    <cellStyle name="Note 12 23 13" xfId="29086" xr:uid="{00000000-0005-0000-0000-0000B7710000}"/>
    <cellStyle name="Note 12 23 13 2" xfId="29087" xr:uid="{00000000-0005-0000-0000-0000B8710000}"/>
    <cellStyle name="Note 12 23 13 3" xfId="29088" xr:uid="{00000000-0005-0000-0000-0000B9710000}"/>
    <cellStyle name="Note 12 23 13 4" xfId="29089" xr:uid="{00000000-0005-0000-0000-0000BA710000}"/>
    <cellStyle name="Note 12 23 14" xfId="29090" xr:uid="{00000000-0005-0000-0000-0000BB710000}"/>
    <cellStyle name="Note 12 23 14 2" xfId="29091" xr:uid="{00000000-0005-0000-0000-0000BC710000}"/>
    <cellStyle name="Note 12 23 14 3" xfId="29092" xr:uid="{00000000-0005-0000-0000-0000BD710000}"/>
    <cellStyle name="Note 12 23 14 4" xfId="29093" xr:uid="{00000000-0005-0000-0000-0000BE710000}"/>
    <cellStyle name="Note 12 23 15" xfId="29094" xr:uid="{00000000-0005-0000-0000-0000BF710000}"/>
    <cellStyle name="Note 12 23 15 2" xfId="29095" xr:uid="{00000000-0005-0000-0000-0000C0710000}"/>
    <cellStyle name="Note 12 23 15 3" xfId="29096" xr:uid="{00000000-0005-0000-0000-0000C1710000}"/>
    <cellStyle name="Note 12 23 15 4" xfId="29097" xr:uid="{00000000-0005-0000-0000-0000C2710000}"/>
    <cellStyle name="Note 12 23 16" xfId="29098" xr:uid="{00000000-0005-0000-0000-0000C3710000}"/>
    <cellStyle name="Note 12 23 16 2" xfId="29099" xr:uid="{00000000-0005-0000-0000-0000C4710000}"/>
    <cellStyle name="Note 12 23 16 3" xfId="29100" xr:uid="{00000000-0005-0000-0000-0000C5710000}"/>
    <cellStyle name="Note 12 23 16 4" xfId="29101" xr:uid="{00000000-0005-0000-0000-0000C6710000}"/>
    <cellStyle name="Note 12 23 17" xfId="29102" xr:uid="{00000000-0005-0000-0000-0000C7710000}"/>
    <cellStyle name="Note 12 23 17 2" xfId="29103" xr:uid="{00000000-0005-0000-0000-0000C8710000}"/>
    <cellStyle name="Note 12 23 17 3" xfId="29104" xr:uid="{00000000-0005-0000-0000-0000C9710000}"/>
    <cellStyle name="Note 12 23 17 4" xfId="29105" xr:uid="{00000000-0005-0000-0000-0000CA710000}"/>
    <cellStyle name="Note 12 23 18" xfId="29106" xr:uid="{00000000-0005-0000-0000-0000CB710000}"/>
    <cellStyle name="Note 12 23 18 2" xfId="29107" xr:uid="{00000000-0005-0000-0000-0000CC710000}"/>
    <cellStyle name="Note 12 23 18 3" xfId="29108" xr:uid="{00000000-0005-0000-0000-0000CD710000}"/>
    <cellStyle name="Note 12 23 18 4" xfId="29109" xr:uid="{00000000-0005-0000-0000-0000CE710000}"/>
    <cellStyle name="Note 12 23 19" xfId="29110" xr:uid="{00000000-0005-0000-0000-0000CF710000}"/>
    <cellStyle name="Note 12 23 19 2" xfId="29111" xr:uid="{00000000-0005-0000-0000-0000D0710000}"/>
    <cellStyle name="Note 12 23 19 3" xfId="29112" xr:uid="{00000000-0005-0000-0000-0000D1710000}"/>
    <cellStyle name="Note 12 23 19 4" xfId="29113" xr:uid="{00000000-0005-0000-0000-0000D2710000}"/>
    <cellStyle name="Note 12 23 2" xfId="29114" xr:uid="{00000000-0005-0000-0000-0000D3710000}"/>
    <cellStyle name="Note 12 23 2 2" xfId="29115" xr:uid="{00000000-0005-0000-0000-0000D4710000}"/>
    <cellStyle name="Note 12 23 2 3" xfId="29116" xr:uid="{00000000-0005-0000-0000-0000D5710000}"/>
    <cellStyle name="Note 12 23 2 4" xfId="29117" xr:uid="{00000000-0005-0000-0000-0000D6710000}"/>
    <cellStyle name="Note 12 23 20" xfId="29118" xr:uid="{00000000-0005-0000-0000-0000D7710000}"/>
    <cellStyle name="Note 12 23 20 2" xfId="29119" xr:uid="{00000000-0005-0000-0000-0000D8710000}"/>
    <cellStyle name="Note 12 23 20 3" xfId="29120" xr:uid="{00000000-0005-0000-0000-0000D9710000}"/>
    <cellStyle name="Note 12 23 20 4" xfId="29121" xr:uid="{00000000-0005-0000-0000-0000DA710000}"/>
    <cellStyle name="Note 12 23 21" xfId="29122" xr:uid="{00000000-0005-0000-0000-0000DB710000}"/>
    <cellStyle name="Note 12 23 22" xfId="29123" xr:uid="{00000000-0005-0000-0000-0000DC710000}"/>
    <cellStyle name="Note 12 23 3" xfId="29124" xr:uid="{00000000-0005-0000-0000-0000DD710000}"/>
    <cellStyle name="Note 12 23 3 2" xfId="29125" xr:uid="{00000000-0005-0000-0000-0000DE710000}"/>
    <cellStyle name="Note 12 23 3 3" xfId="29126" xr:uid="{00000000-0005-0000-0000-0000DF710000}"/>
    <cellStyle name="Note 12 23 3 4" xfId="29127" xr:uid="{00000000-0005-0000-0000-0000E0710000}"/>
    <cellStyle name="Note 12 23 4" xfId="29128" xr:uid="{00000000-0005-0000-0000-0000E1710000}"/>
    <cellStyle name="Note 12 23 4 2" xfId="29129" xr:uid="{00000000-0005-0000-0000-0000E2710000}"/>
    <cellStyle name="Note 12 23 4 3" xfId="29130" xr:uid="{00000000-0005-0000-0000-0000E3710000}"/>
    <cellStyle name="Note 12 23 4 4" xfId="29131" xr:uid="{00000000-0005-0000-0000-0000E4710000}"/>
    <cellStyle name="Note 12 23 5" xfId="29132" xr:uid="{00000000-0005-0000-0000-0000E5710000}"/>
    <cellStyle name="Note 12 23 5 2" xfId="29133" xr:uid="{00000000-0005-0000-0000-0000E6710000}"/>
    <cellStyle name="Note 12 23 5 3" xfId="29134" xr:uid="{00000000-0005-0000-0000-0000E7710000}"/>
    <cellStyle name="Note 12 23 5 4" xfId="29135" xr:uid="{00000000-0005-0000-0000-0000E8710000}"/>
    <cellStyle name="Note 12 23 6" xfId="29136" xr:uid="{00000000-0005-0000-0000-0000E9710000}"/>
    <cellStyle name="Note 12 23 6 2" xfId="29137" xr:uid="{00000000-0005-0000-0000-0000EA710000}"/>
    <cellStyle name="Note 12 23 6 3" xfId="29138" xr:uid="{00000000-0005-0000-0000-0000EB710000}"/>
    <cellStyle name="Note 12 23 6 4" xfId="29139" xr:uid="{00000000-0005-0000-0000-0000EC710000}"/>
    <cellStyle name="Note 12 23 7" xfId="29140" xr:uid="{00000000-0005-0000-0000-0000ED710000}"/>
    <cellStyle name="Note 12 23 7 2" xfId="29141" xr:uid="{00000000-0005-0000-0000-0000EE710000}"/>
    <cellStyle name="Note 12 23 7 3" xfId="29142" xr:uid="{00000000-0005-0000-0000-0000EF710000}"/>
    <cellStyle name="Note 12 23 7 4" xfId="29143" xr:uid="{00000000-0005-0000-0000-0000F0710000}"/>
    <cellStyle name="Note 12 23 8" xfId="29144" xr:uid="{00000000-0005-0000-0000-0000F1710000}"/>
    <cellStyle name="Note 12 23 8 2" xfId="29145" xr:uid="{00000000-0005-0000-0000-0000F2710000}"/>
    <cellStyle name="Note 12 23 8 3" xfId="29146" xr:uid="{00000000-0005-0000-0000-0000F3710000}"/>
    <cellStyle name="Note 12 23 8 4" xfId="29147" xr:uid="{00000000-0005-0000-0000-0000F4710000}"/>
    <cellStyle name="Note 12 23 9" xfId="29148" xr:uid="{00000000-0005-0000-0000-0000F5710000}"/>
    <cellStyle name="Note 12 23 9 2" xfId="29149" xr:uid="{00000000-0005-0000-0000-0000F6710000}"/>
    <cellStyle name="Note 12 23 9 3" xfId="29150" xr:uid="{00000000-0005-0000-0000-0000F7710000}"/>
    <cellStyle name="Note 12 23 9 4" xfId="29151" xr:uid="{00000000-0005-0000-0000-0000F8710000}"/>
    <cellStyle name="Note 12 24" xfId="29152" xr:uid="{00000000-0005-0000-0000-0000F9710000}"/>
    <cellStyle name="Note 12 24 10" xfId="29153" xr:uid="{00000000-0005-0000-0000-0000FA710000}"/>
    <cellStyle name="Note 12 24 10 2" xfId="29154" xr:uid="{00000000-0005-0000-0000-0000FB710000}"/>
    <cellStyle name="Note 12 24 10 3" xfId="29155" xr:uid="{00000000-0005-0000-0000-0000FC710000}"/>
    <cellStyle name="Note 12 24 10 4" xfId="29156" xr:uid="{00000000-0005-0000-0000-0000FD710000}"/>
    <cellStyle name="Note 12 24 11" xfId="29157" xr:uid="{00000000-0005-0000-0000-0000FE710000}"/>
    <cellStyle name="Note 12 24 11 2" xfId="29158" xr:uid="{00000000-0005-0000-0000-0000FF710000}"/>
    <cellStyle name="Note 12 24 11 3" xfId="29159" xr:uid="{00000000-0005-0000-0000-000000720000}"/>
    <cellStyle name="Note 12 24 11 4" xfId="29160" xr:uid="{00000000-0005-0000-0000-000001720000}"/>
    <cellStyle name="Note 12 24 12" xfId="29161" xr:uid="{00000000-0005-0000-0000-000002720000}"/>
    <cellStyle name="Note 12 24 12 2" xfId="29162" xr:uid="{00000000-0005-0000-0000-000003720000}"/>
    <cellStyle name="Note 12 24 12 3" xfId="29163" xr:uid="{00000000-0005-0000-0000-000004720000}"/>
    <cellStyle name="Note 12 24 12 4" xfId="29164" xr:uid="{00000000-0005-0000-0000-000005720000}"/>
    <cellStyle name="Note 12 24 13" xfId="29165" xr:uid="{00000000-0005-0000-0000-000006720000}"/>
    <cellStyle name="Note 12 24 13 2" xfId="29166" xr:uid="{00000000-0005-0000-0000-000007720000}"/>
    <cellStyle name="Note 12 24 13 3" xfId="29167" xr:uid="{00000000-0005-0000-0000-000008720000}"/>
    <cellStyle name="Note 12 24 13 4" xfId="29168" xr:uid="{00000000-0005-0000-0000-000009720000}"/>
    <cellStyle name="Note 12 24 14" xfId="29169" xr:uid="{00000000-0005-0000-0000-00000A720000}"/>
    <cellStyle name="Note 12 24 14 2" xfId="29170" xr:uid="{00000000-0005-0000-0000-00000B720000}"/>
    <cellStyle name="Note 12 24 14 3" xfId="29171" xr:uid="{00000000-0005-0000-0000-00000C720000}"/>
    <cellStyle name="Note 12 24 14 4" xfId="29172" xr:uid="{00000000-0005-0000-0000-00000D720000}"/>
    <cellStyle name="Note 12 24 15" xfId="29173" xr:uid="{00000000-0005-0000-0000-00000E720000}"/>
    <cellStyle name="Note 12 24 15 2" xfId="29174" xr:uid="{00000000-0005-0000-0000-00000F720000}"/>
    <cellStyle name="Note 12 24 15 3" xfId="29175" xr:uid="{00000000-0005-0000-0000-000010720000}"/>
    <cellStyle name="Note 12 24 15 4" xfId="29176" xr:uid="{00000000-0005-0000-0000-000011720000}"/>
    <cellStyle name="Note 12 24 16" xfId="29177" xr:uid="{00000000-0005-0000-0000-000012720000}"/>
    <cellStyle name="Note 12 24 16 2" xfId="29178" xr:uid="{00000000-0005-0000-0000-000013720000}"/>
    <cellStyle name="Note 12 24 16 3" xfId="29179" xr:uid="{00000000-0005-0000-0000-000014720000}"/>
    <cellStyle name="Note 12 24 16 4" xfId="29180" xr:uid="{00000000-0005-0000-0000-000015720000}"/>
    <cellStyle name="Note 12 24 17" xfId="29181" xr:uid="{00000000-0005-0000-0000-000016720000}"/>
    <cellStyle name="Note 12 24 17 2" xfId="29182" xr:uid="{00000000-0005-0000-0000-000017720000}"/>
    <cellStyle name="Note 12 24 17 3" xfId="29183" xr:uid="{00000000-0005-0000-0000-000018720000}"/>
    <cellStyle name="Note 12 24 17 4" xfId="29184" xr:uid="{00000000-0005-0000-0000-000019720000}"/>
    <cellStyle name="Note 12 24 18" xfId="29185" xr:uid="{00000000-0005-0000-0000-00001A720000}"/>
    <cellStyle name="Note 12 24 18 2" xfId="29186" xr:uid="{00000000-0005-0000-0000-00001B720000}"/>
    <cellStyle name="Note 12 24 18 3" xfId="29187" xr:uid="{00000000-0005-0000-0000-00001C720000}"/>
    <cellStyle name="Note 12 24 18 4" xfId="29188" xr:uid="{00000000-0005-0000-0000-00001D720000}"/>
    <cellStyle name="Note 12 24 19" xfId="29189" xr:uid="{00000000-0005-0000-0000-00001E720000}"/>
    <cellStyle name="Note 12 24 19 2" xfId="29190" xr:uid="{00000000-0005-0000-0000-00001F720000}"/>
    <cellStyle name="Note 12 24 19 3" xfId="29191" xr:uid="{00000000-0005-0000-0000-000020720000}"/>
    <cellStyle name="Note 12 24 19 4" xfId="29192" xr:uid="{00000000-0005-0000-0000-000021720000}"/>
    <cellStyle name="Note 12 24 2" xfId="29193" xr:uid="{00000000-0005-0000-0000-000022720000}"/>
    <cellStyle name="Note 12 24 2 2" xfId="29194" xr:uid="{00000000-0005-0000-0000-000023720000}"/>
    <cellStyle name="Note 12 24 2 3" xfId="29195" xr:uid="{00000000-0005-0000-0000-000024720000}"/>
    <cellStyle name="Note 12 24 2 4" xfId="29196" xr:uid="{00000000-0005-0000-0000-000025720000}"/>
    <cellStyle name="Note 12 24 20" xfId="29197" xr:uid="{00000000-0005-0000-0000-000026720000}"/>
    <cellStyle name="Note 12 24 20 2" xfId="29198" xr:uid="{00000000-0005-0000-0000-000027720000}"/>
    <cellStyle name="Note 12 24 20 3" xfId="29199" xr:uid="{00000000-0005-0000-0000-000028720000}"/>
    <cellStyle name="Note 12 24 20 4" xfId="29200" xr:uid="{00000000-0005-0000-0000-000029720000}"/>
    <cellStyle name="Note 12 24 21" xfId="29201" xr:uid="{00000000-0005-0000-0000-00002A720000}"/>
    <cellStyle name="Note 12 24 22" xfId="29202" xr:uid="{00000000-0005-0000-0000-00002B720000}"/>
    <cellStyle name="Note 12 24 3" xfId="29203" xr:uid="{00000000-0005-0000-0000-00002C720000}"/>
    <cellStyle name="Note 12 24 3 2" xfId="29204" xr:uid="{00000000-0005-0000-0000-00002D720000}"/>
    <cellStyle name="Note 12 24 3 3" xfId="29205" xr:uid="{00000000-0005-0000-0000-00002E720000}"/>
    <cellStyle name="Note 12 24 3 4" xfId="29206" xr:uid="{00000000-0005-0000-0000-00002F720000}"/>
    <cellStyle name="Note 12 24 4" xfId="29207" xr:uid="{00000000-0005-0000-0000-000030720000}"/>
    <cellStyle name="Note 12 24 4 2" xfId="29208" xr:uid="{00000000-0005-0000-0000-000031720000}"/>
    <cellStyle name="Note 12 24 4 3" xfId="29209" xr:uid="{00000000-0005-0000-0000-000032720000}"/>
    <cellStyle name="Note 12 24 4 4" xfId="29210" xr:uid="{00000000-0005-0000-0000-000033720000}"/>
    <cellStyle name="Note 12 24 5" xfId="29211" xr:uid="{00000000-0005-0000-0000-000034720000}"/>
    <cellStyle name="Note 12 24 5 2" xfId="29212" xr:uid="{00000000-0005-0000-0000-000035720000}"/>
    <cellStyle name="Note 12 24 5 3" xfId="29213" xr:uid="{00000000-0005-0000-0000-000036720000}"/>
    <cellStyle name="Note 12 24 5 4" xfId="29214" xr:uid="{00000000-0005-0000-0000-000037720000}"/>
    <cellStyle name="Note 12 24 6" xfId="29215" xr:uid="{00000000-0005-0000-0000-000038720000}"/>
    <cellStyle name="Note 12 24 6 2" xfId="29216" xr:uid="{00000000-0005-0000-0000-000039720000}"/>
    <cellStyle name="Note 12 24 6 3" xfId="29217" xr:uid="{00000000-0005-0000-0000-00003A720000}"/>
    <cellStyle name="Note 12 24 6 4" xfId="29218" xr:uid="{00000000-0005-0000-0000-00003B720000}"/>
    <cellStyle name="Note 12 24 7" xfId="29219" xr:uid="{00000000-0005-0000-0000-00003C720000}"/>
    <cellStyle name="Note 12 24 7 2" xfId="29220" xr:uid="{00000000-0005-0000-0000-00003D720000}"/>
    <cellStyle name="Note 12 24 7 3" xfId="29221" xr:uid="{00000000-0005-0000-0000-00003E720000}"/>
    <cellStyle name="Note 12 24 7 4" xfId="29222" xr:uid="{00000000-0005-0000-0000-00003F720000}"/>
    <cellStyle name="Note 12 24 8" xfId="29223" xr:uid="{00000000-0005-0000-0000-000040720000}"/>
    <cellStyle name="Note 12 24 8 2" xfId="29224" xr:uid="{00000000-0005-0000-0000-000041720000}"/>
    <cellStyle name="Note 12 24 8 3" xfId="29225" xr:uid="{00000000-0005-0000-0000-000042720000}"/>
    <cellStyle name="Note 12 24 8 4" xfId="29226" xr:uid="{00000000-0005-0000-0000-000043720000}"/>
    <cellStyle name="Note 12 24 9" xfId="29227" xr:uid="{00000000-0005-0000-0000-000044720000}"/>
    <cellStyle name="Note 12 24 9 2" xfId="29228" xr:uid="{00000000-0005-0000-0000-000045720000}"/>
    <cellStyle name="Note 12 24 9 3" xfId="29229" xr:uid="{00000000-0005-0000-0000-000046720000}"/>
    <cellStyle name="Note 12 24 9 4" xfId="29230" xr:uid="{00000000-0005-0000-0000-000047720000}"/>
    <cellStyle name="Note 12 25" xfId="29231" xr:uid="{00000000-0005-0000-0000-000048720000}"/>
    <cellStyle name="Note 12 25 10" xfId="29232" xr:uid="{00000000-0005-0000-0000-000049720000}"/>
    <cellStyle name="Note 12 25 10 2" xfId="29233" xr:uid="{00000000-0005-0000-0000-00004A720000}"/>
    <cellStyle name="Note 12 25 10 3" xfId="29234" xr:uid="{00000000-0005-0000-0000-00004B720000}"/>
    <cellStyle name="Note 12 25 10 4" xfId="29235" xr:uid="{00000000-0005-0000-0000-00004C720000}"/>
    <cellStyle name="Note 12 25 11" xfId="29236" xr:uid="{00000000-0005-0000-0000-00004D720000}"/>
    <cellStyle name="Note 12 25 11 2" xfId="29237" xr:uid="{00000000-0005-0000-0000-00004E720000}"/>
    <cellStyle name="Note 12 25 11 3" xfId="29238" xr:uid="{00000000-0005-0000-0000-00004F720000}"/>
    <cellStyle name="Note 12 25 11 4" xfId="29239" xr:uid="{00000000-0005-0000-0000-000050720000}"/>
    <cellStyle name="Note 12 25 12" xfId="29240" xr:uid="{00000000-0005-0000-0000-000051720000}"/>
    <cellStyle name="Note 12 25 12 2" xfId="29241" xr:uid="{00000000-0005-0000-0000-000052720000}"/>
    <cellStyle name="Note 12 25 12 3" xfId="29242" xr:uid="{00000000-0005-0000-0000-000053720000}"/>
    <cellStyle name="Note 12 25 12 4" xfId="29243" xr:uid="{00000000-0005-0000-0000-000054720000}"/>
    <cellStyle name="Note 12 25 13" xfId="29244" xr:uid="{00000000-0005-0000-0000-000055720000}"/>
    <cellStyle name="Note 12 25 13 2" xfId="29245" xr:uid="{00000000-0005-0000-0000-000056720000}"/>
    <cellStyle name="Note 12 25 13 3" xfId="29246" xr:uid="{00000000-0005-0000-0000-000057720000}"/>
    <cellStyle name="Note 12 25 13 4" xfId="29247" xr:uid="{00000000-0005-0000-0000-000058720000}"/>
    <cellStyle name="Note 12 25 14" xfId="29248" xr:uid="{00000000-0005-0000-0000-000059720000}"/>
    <cellStyle name="Note 12 25 14 2" xfId="29249" xr:uid="{00000000-0005-0000-0000-00005A720000}"/>
    <cellStyle name="Note 12 25 14 3" xfId="29250" xr:uid="{00000000-0005-0000-0000-00005B720000}"/>
    <cellStyle name="Note 12 25 14 4" xfId="29251" xr:uid="{00000000-0005-0000-0000-00005C720000}"/>
    <cellStyle name="Note 12 25 15" xfId="29252" xr:uid="{00000000-0005-0000-0000-00005D720000}"/>
    <cellStyle name="Note 12 25 15 2" xfId="29253" xr:uid="{00000000-0005-0000-0000-00005E720000}"/>
    <cellStyle name="Note 12 25 15 3" xfId="29254" xr:uid="{00000000-0005-0000-0000-00005F720000}"/>
    <cellStyle name="Note 12 25 15 4" xfId="29255" xr:uid="{00000000-0005-0000-0000-000060720000}"/>
    <cellStyle name="Note 12 25 16" xfId="29256" xr:uid="{00000000-0005-0000-0000-000061720000}"/>
    <cellStyle name="Note 12 25 16 2" xfId="29257" xr:uid="{00000000-0005-0000-0000-000062720000}"/>
    <cellStyle name="Note 12 25 16 3" xfId="29258" xr:uid="{00000000-0005-0000-0000-000063720000}"/>
    <cellStyle name="Note 12 25 16 4" xfId="29259" xr:uid="{00000000-0005-0000-0000-000064720000}"/>
    <cellStyle name="Note 12 25 17" xfId="29260" xr:uid="{00000000-0005-0000-0000-000065720000}"/>
    <cellStyle name="Note 12 25 17 2" xfId="29261" xr:uid="{00000000-0005-0000-0000-000066720000}"/>
    <cellStyle name="Note 12 25 17 3" xfId="29262" xr:uid="{00000000-0005-0000-0000-000067720000}"/>
    <cellStyle name="Note 12 25 17 4" xfId="29263" xr:uid="{00000000-0005-0000-0000-000068720000}"/>
    <cellStyle name="Note 12 25 18" xfId="29264" xr:uid="{00000000-0005-0000-0000-000069720000}"/>
    <cellStyle name="Note 12 25 18 2" xfId="29265" xr:uid="{00000000-0005-0000-0000-00006A720000}"/>
    <cellStyle name="Note 12 25 18 3" xfId="29266" xr:uid="{00000000-0005-0000-0000-00006B720000}"/>
    <cellStyle name="Note 12 25 18 4" xfId="29267" xr:uid="{00000000-0005-0000-0000-00006C720000}"/>
    <cellStyle name="Note 12 25 19" xfId="29268" xr:uid="{00000000-0005-0000-0000-00006D720000}"/>
    <cellStyle name="Note 12 25 19 2" xfId="29269" xr:uid="{00000000-0005-0000-0000-00006E720000}"/>
    <cellStyle name="Note 12 25 19 3" xfId="29270" xr:uid="{00000000-0005-0000-0000-00006F720000}"/>
    <cellStyle name="Note 12 25 19 4" xfId="29271" xr:uid="{00000000-0005-0000-0000-000070720000}"/>
    <cellStyle name="Note 12 25 2" xfId="29272" xr:uid="{00000000-0005-0000-0000-000071720000}"/>
    <cellStyle name="Note 12 25 2 2" xfId="29273" xr:uid="{00000000-0005-0000-0000-000072720000}"/>
    <cellStyle name="Note 12 25 2 3" xfId="29274" xr:uid="{00000000-0005-0000-0000-000073720000}"/>
    <cellStyle name="Note 12 25 2 4" xfId="29275" xr:uid="{00000000-0005-0000-0000-000074720000}"/>
    <cellStyle name="Note 12 25 20" xfId="29276" xr:uid="{00000000-0005-0000-0000-000075720000}"/>
    <cellStyle name="Note 12 25 20 2" xfId="29277" xr:uid="{00000000-0005-0000-0000-000076720000}"/>
    <cellStyle name="Note 12 25 20 3" xfId="29278" xr:uid="{00000000-0005-0000-0000-000077720000}"/>
    <cellStyle name="Note 12 25 20 4" xfId="29279" xr:uid="{00000000-0005-0000-0000-000078720000}"/>
    <cellStyle name="Note 12 25 21" xfId="29280" xr:uid="{00000000-0005-0000-0000-000079720000}"/>
    <cellStyle name="Note 12 25 22" xfId="29281" xr:uid="{00000000-0005-0000-0000-00007A720000}"/>
    <cellStyle name="Note 12 25 3" xfId="29282" xr:uid="{00000000-0005-0000-0000-00007B720000}"/>
    <cellStyle name="Note 12 25 3 2" xfId="29283" xr:uid="{00000000-0005-0000-0000-00007C720000}"/>
    <cellStyle name="Note 12 25 3 3" xfId="29284" xr:uid="{00000000-0005-0000-0000-00007D720000}"/>
    <cellStyle name="Note 12 25 3 4" xfId="29285" xr:uid="{00000000-0005-0000-0000-00007E720000}"/>
    <cellStyle name="Note 12 25 4" xfId="29286" xr:uid="{00000000-0005-0000-0000-00007F720000}"/>
    <cellStyle name="Note 12 25 4 2" xfId="29287" xr:uid="{00000000-0005-0000-0000-000080720000}"/>
    <cellStyle name="Note 12 25 4 3" xfId="29288" xr:uid="{00000000-0005-0000-0000-000081720000}"/>
    <cellStyle name="Note 12 25 4 4" xfId="29289" xr:uid="{00000000-0005-0000-0000-000082720000}"/>
    <cellStyle name="Note 12 25 5" xfId="29290" xr:uid="{00000000-0005-0000-0000-000083720000}"/>
    <cellStyle name="Note 12 25 5 2" xfId="29291" xr:uid="{00000000-0005-0000-0000-000084720000}"/>
    <cellStyle name="Note 12 25 5 3" xfId="29292" xr:uid="{00000000-0005-0000-0000-000085720000}"/>
    <cellStyle name="Note 12 25 5 4" xfId="29293" xr:uid="{00000000-0005-0000-0000-000086720000}"/>
    <cellStyle name="Note 12 25 6" xfId="29294" xr:uid="{00000000-0005-0000-0000-000087720000}"/>
    <cellStyle name="Note 12 25 6 2" xfId="29295" xr:uid="{00000000-0005-0000-0000-000088720000}"/>
    <cellStyle name="Note 12 25 6 3" xfId="29296" xr:uid="{00000000-0005-0000-0000-000089720000}"/>
    <cellStyle name="Note 12 25 6 4" xfId="29297" xr:uid="{00000000-0005-0000-0000-00008A720000}"/>
    <cellStyle name="Note 12 25 7" xfId="29298" xr:uid="{00000000-0005-0000-0000-00008B720000}"/>
    <cellStyle name="Note 12 25 7 2" xfId="29299" xr:uid="{00000000-0005-0000-0000-00008C720000}"/>
    <cellStyle name="Note 12 25 7 3" xfId="29300" xr:uid="{00000000-0005-0000-0000-00008D720000}"/>
    <cellStyle name="Note 12 25 7 4" xfId="29301" xr:uid="{00000000-0005-0000-0000-00008E720000}"/>
    <cellStyle name="Note 12 25 8" xfId="29302" xr:uid="{00000000-0005-0000-0000-00008F720000}"/>
    <cellStyle name="Note 12 25 8 2" xfId="29303" xr:uid="{00000000-0005-0000-0000-000090720000}"/>
    <cellStyle name="Note 12 25 8 3" xfId="29304" xr:uid="{00000000-0005-0000-0000-000091720000}"/>
    <cellStyle name="Note 12 25 8 4" xfId="29305" xr:uid="{00000000-0005-0000-0000-000092720000}"/>
    <cellStyle name="Note 12 25 9" xfId="29306" xr:uid="{00000000-0005-0000-0000-000093720000}"/>
    <cellStyle name="Note 12 25 9 2" xfId="29307" xr:uid="{00000000-0005-0000-0000-000094720000}"/>
    <cellStyle name="Note 12 25 9 3" xfId="29308" xr:uid="{00000000-0005-0000-0000-000095720000}"/>
    <cellStyle name="Note 12 25 9 4" xfId="29309" xr:uid="{00000000-0005-0000-0000-000096720000}"/>
    <cellStyle name="Note 12 26" xfId="29310" xr:uid="{00000000-0005-0000-0000-000097720000}"/>
    <cellStyle name="Note 12 26 10" xfId="29311" xr:uid="{00000000-0005-0000-0000-000098720000}"/>
    <cellStyle name="Note 12 26 10 2" xfId="29312" xr:uid="{00000000-0005-0000-0000-000099720000}"/>
    <cellStyle name="Note 12 26 10 3" xfId="29313" xr:uid="{00000000-0005-0000-0000-00009A720000}"/>
    <cellStyle name="Note 12 26 10 4" xfId="29314" xr:uid="{00000000-0005-0000-0000-00009B720000}"/>
    <cellStyle name="Note 12 26 11" xfId="29315" xr:uid="{00000000-0005-0000-0000-00009C720000}"/>
    <cellStyle name="Note 12 26 11 2" xfId="29316" xr:uid="{00000000-0005-0000-0000-00009D720000}"/>
    <cellStyle name="Note 12 26 11 3" xfId="29317" xr:uid="{00000000-0005-0000-0000-00009E720000}"/>
    <cellStyle name="Note 12 26 11 4" xfId="29318" xr:uid="{00000000-0005-0000-0000-00009F720000}"/>
    <cellStyle name="Note 12 26 12" xfId="29319" xr:uid="{00000000-0005-0000-0000-0000A0720000}"/>
    <cellStyle name="Note 12 26 12 2" xfId="29320" xr:uid="{00000000-0005-0000-0000-0000A1720000}"/>
    <cellStyle name="Note 12 26 12 3" xfId="29321" xr:uid="{00000000-0005-0000-0000-0000A2720000}"/>
    <cellStyle name="Note 12 26 12 4" xfId="29322" xr:uid="{00000000-0005-0000-0000-0000A3720000}"/>
    <cellStyle name="Note 12 26 13" xfId="29323" xr:uid="{00000000-0005-0000-0000-0000A4720000}"/>
    <cellStyle name="Note 12 26 13 2" xfId="29324" xr:uid="{00000000-0005-0000-0000-0000A5720000}"/>
    <cellStyle name="Note 12 26 13 3" xfId="29325" xr:uid="{00000000-0005-0000-0000-0000A6720000}"/>
    <cellStyle name="Note 12 26 13 4" xfId="29326" xr:uid="{00000000-0005-0000-0000-0000A7720000}"/>
    <cellStyle name="Note 12 26 14" xfId="29327" xr:uid="{00000000-0005-0000-0000-0000A8720000}"/>
    <cellStyle name="Note 12 26 14 2" xfId="29328" xr:uid="{00000000-0005-0000-0000-0000A9720000}"/>
    <cellStyle name="Note 12 26 14 3" xfId="29329" xr:uid="{00000000-0005-0000-0000-0000AA720000}"/>
    <cellStyle name="Note 12 26 14 4" xfId="29330" xr:uid="{00000000-0005-0000-0000-0000AB720000}"/>
    <cellStyle name="Note 12 26 15" xfId="29331" xr:uid="{00000000-0005-0000-0000-0000AC720000}"/>
    <cellStyle name="Note 12 26 15 2" xfId="29332" xr:uid="{00000000-0005-0000-0000-0000AD720000}"/>
    <cellStyle name="Note 12 26 15 3" xfId="29333" xr:uid="{00000000-0005-0000-0000-0000AE720000}"/>
    <cellStyle name="Note 12 26 15 4" xfId="29334" xr:uid="{00000000-0005-0000-0000-0000AF720000}"/>
    <cellStyle name="Note 12 26 16" xfId="29335" xr:uid="{00000000-0005-0000-0000-0000B0720000}"/>
    <cellStyle name="Note 12 26 16 2" xfId="29336" xr:uid="{00000000-0005-0000-0000-0000B1720000}"/>
    <cellStyle name="Note 12 26 16 3" xfId="29337" xr:uid="{00000000-0005-0000-0000-0000B2720000}"/>
    <cellStyle name="Note 12 26 16 4" xfId="29338" xr:uid="{00000000-0005-0000-0000-0000B3720000}"/>
    <cellStyle name="Note 12 26 17" xfId="29339" xr:uid="{00000000-0005-0000-0000-0000B4720000}"/>
    <cellStyle name="Note 12 26 17 2" xfId="29340" xr:uid="{00000000-0005-0000-0000-0000B5720000}"/>
    <cellStyle name="Note 12 26 17 3" xfId="29341" xr:uid="{00000000-0005-0000-0000-0000B6720000}"/>
    <cellStyle name="Note 12 26 17 4" xfId="29342" xr:uid="{00000000-0005-0000-0000-0000B7720000}"/>
    <cellStyle name="Note 12 26 18" xfId="29343" xr:uid="{00000000-0005-0000-0000-0000B8720000}"/>
    <cellStyle name="Note 12 26 18 2" xfId="29344" xr:uid="{00000000-0005-0000-0000-0000B9720000}"/>
    <cellStyle name="Note 12 26 18 3" xfId="29345" xr:uid="{00000000-0005-0000-0000-0000BA720000}"/>
    <cellStyle name="Note 12 26 18 4" xfId="29346" xr:uid="{00000000-0005-0000-0000-0000BB720000}"/>
    <cellStyle name="Note 12 26 19" xfId="29347" xr:uid="{00000000-0005-0000-0000-0000BC720000}"/>
    <cellStyle name="Note 12 26 19 2" xfId="29348" xr:uid="{00000000-0005-0000-0000-0000BD720000}"/>
    <cellStyle name="Note 12 26 19 3" xfId="29349" xr:uid="{00000000-0005-0000-0000-0000BE720000}"/>
    <cellStyle name="Note 12 26 19 4" xfId="29350" xr:uid="{00000000-0005-0000-0000-0000BF720000}"/>
    <cellStyle name="Note 12 26 2" xfId="29351" xr:uid="{00000000-0005-0000-0000-0000C0720000}"/>
    <cellStyle name="Note 12 26 2 10" xfId="29352" xr:uid="{00000000-0005-0000-0000-0000C1720000}"/>
    <cellStyle name="Note 12 26 2 10 2" xfId="29353" xr:uid="{00000000-0005-0000-0000-0000C2720000}"/>
    <cellStyle name="Note 12 26 2 10 3" xfId="29354" xr:uid="{00000000-0005-0000-0000-0000C3720000}"/>
    <cellStyle name="Note 12 26 2 10 4" xfId="29355" xr:uid="{00000000-0005-0000-0000-0000C4720000}"/>
    <cellStyle name="Note 12 26 2 11" xfId="29356" xr:uid="{00000000-0005-0000-0000-0000C5720000}"/>
    <cellStyle name="Note 12 26 2 11 2" xfId="29357" xr:uid="{00000000-0005-0000-0000-0000C6720000}"/>
    <cellStyle name="Note 12 26 2 11 3" xfId="29358" xr:uid="{00000000-0005-0000-0000-0000C7720000}"/>
    <cellStyle name="Note 12 26 2 11 4" xfId="29359" xr:uid="{00000000-0005-0000-0000-0000C8720000}"/>
    <cellStyle name="Note 12 26 2 12" xfId="29360" xr:uid="{00000000-0005-0000-0000-0000C9720000}"/>
    <cellStyle name="Note 12 26 2 12 2" xfId="29361" xr:uid="{00000000-0005-0000-0000-0000CA720000}"/>
    <cellStyle name="Note 12 26 2 12 3" xfId="29362" xr:uid="{00000000-0005-0000-0000-0000CB720000}"/>
    <cellStyle name="Note 12 26 2 12 4" xfId="29363" xr:uid="{00000000-0005-0000-0000-0000CC720000}"/>
    <cellStyle name="Note 12 26 2 13" xfId="29364" xr:uid="{00000000-0005-0000-0000-0000CD720000}"/>
    <cellStyle name="Note 12 26 2 13 2" xfId="29365" xr:uid="{00000000-0005-0000-0000-0000CE720000}"/>
    <cellStyle name="Note 12 26 2 13 3" xfId="29366" xr:uid="{00000000-0005-0000-0000-0000CF720000}"/>
    <cellStyle name="Note 12 26 2 13 4" xfId="29367" xr:uid="{00000000-0005-0000-0000-0000D0720000}"/>
    <cellStyle name="Note 12 26 2 14" xfId="29368" xr:uid="{00000000-0005-0000-0000-0000D1720000}"/>
    <cellStyle name="Note 12 26 2 14 2" xfId="29369" xr:uid="{00000000-0005-0000-0000-0000D2720000}"/>
    <cellStyle name="Note 12 26 2 14 3" xfId="29370" xr:uid="{00000000-0005-0000-0000-0000D3720000}"/>
    <cellStyle name="Note 12 26 2 14 4" xfId="29371" xr:uid="{00000000-0005-0000-0000-0000D4720000}"/>
    <cellStyle name="Note 12 26 2 15" xfId="29372" xr:uid="{00000000-0005-0000-0000-0000D5720000}"/>
    <cellStyle name="Note 12 26 2 15 2" xfId="29373" xr:uid="{00000000-0005-0000-0000-0000D6720000}"/>
    <cellStyle name="Note 12 26 2 15 3" xfId="29374" xr:uid="{00000000-0005-0000-0000-0000D7720000}"/>
    <cellStyle name="Note 12 26 2 15 4" xfId="29375" xr:uid="{00000000-0005-0000-0000-0000D8720000}"/>
    <cellStyle name="Note 12 26 2 16" xfId="29376" xr:uid="{00000000-0005-0000-0000-0000D9720000}"/>
    <cellStyle name="Note 12 26 2 16 2" xfId="29377" xr:uid="{00000000-0005-0000-0000-0000DA720000}"/>
    <cellStyle name="Note 12 26 2 16 3" xfId="29378" xr:uid="{00000000-0005-0000-0000-0000DB720000}"/>
    <cellStyle name="Note 12 26 2 16 4" xfId="29379" xr:uid="{00000000-0005-0000-0000-0000DC720000}"/>
    <cellStyle name="Note 12 26 2 17" xfId="29380" xr:uid="{00000000-0005-0000-0000-0000DD720000}"/>
    <cellStyle name="Note 12 26 2 17 2" xfId="29381" xr:uid="{00000000-0005-0000-0000-0000DE720000}"/>
    <cellStyle name="Note 12 26 2 17 3" xfId="29382" xr:uid="{00000000-0005-0000-0000-0000DF720000}"/>
    <cellStyle name="Note 12 26 2 17 4" xfId="29383" xr:uid="{00000000-0005-0000-0000-0000E0720000}"/>
    <cellStyle name="Note 12 26 2 18" xfId="29384" xr:uid="{00000000-0005-0000-0000-0000E1720000}"/>
    <cellStyle name="Note 12 26 2 18 2" xfId="29385" xr:uid="{00000000-0005-0000-0000-0000E2720000}"/>
    <cellStyle name="Note 12 26 2 18 3" xfId="29386" xr:uid="{00000000-0005-0000-0000-0000E3720000}"/>
    <cellStyle name="Note 12 26 2 18 4" xfId="29387" xr:uid="{00000000-0005-0000-0000-0000E4720000}"/>
    <cellStyle name="Note 12 26 2 19" xfId="29388" xr:uid="{00000000-0005-0000-0000-0000E5720000}"/>
    <cellStyle name="Note 12 26 2 19 2" xfId="29389" xr:uid="{00000000-0005-0000-0000-0000E6720000}"/>
    <cellStyle name="Note 12 26 2 19 3" xfId="29390" xr:uid="{00000000-0005-0000-0000-0000E7720000}"/>
    <cellStyle name="Note 12 26 2 19 4" xfId="29391" xr:uid="{00000000-0005-0000-0000-0000E8720000}"/>
    <cellStyle name="Note 12 26 2 2" xfId="29392" xr:uid="{00000000-0005-0000-0000-0000E9720000}"/>
    <cellStyle name="Note 12 26 2 2 10" xfId="29393" xr:uid="{00000000-0005-0000-0000-0000EA720000}"/>
    <cellStyle name="Note 12 26 2 2 10 2" xfId="29394" xr:uid="{00000000-0005-0000-0000-0000EB720000}"/>
    <cellStyle name="Note 12 26 2 2 10 3" xfId="29395" xr:uid="{00000000-0005-0000-0000-0000EC720000}"/>
    <cellStyle name="Note 12 26 2 2 10 4" xfId="29396" xr:uid="{00000000-0005-0000-0000-0000ED720000}"/>
    <cellStyle name="Note 12 26 2 2 11" xfId="29397" xr:uid="{00000000-0005-0000-0000-0000EE720000}"/>
    <cellStyle name="Note 12 26 2 2 11 2" xfId="29398" xr:uid="{00000000-0005-0000-0000-0000EF720000}"/>
    <cellStyle name="Note 12 26 2 2 11 3" xfId="29399" xr:uid="{00000000-0005-0000-0000-0000F0720000}"/>
    <cellStyle name="Note 12 26 2 2 11 4" xfId="29400" xr:uid="{00000000-0005-0000-0000-0000F1720000}"/>
    <cellStyle name="Note 12 26 2 2 12" xfId="29401" xr:uid="{00000000-0005-0000-0000-0000F2720000}"/>
    <cellStyle name="Note 12 26 2 2 12 2" xfId="29402" xr:uid="{00000000-0005-0000-0000-0000F3720000}"/>
    <cellStyle name="Note 12 26 2 2 12 3" xfId="29403" xr:uid="{00000000-0005-0000-0000-0000F4720000}"/>
    <cellStyle name="Note 12 26 2 2 12 4" xfId="29404" xr:uid="{00000000-0005-0000-0000-0000F5720000}"/>
    <cellStyle name="Note 12 26 2 2 13" xfId="29405" xr:uid="{00000000-0005-0000-0000-0000F6720000}"/>
    <cellStyle name="Note 12 26 2 2 13 2" xfId="29406" xr:uid="{00000000-0005-0000-0000-0000F7720000}"/>
    <cellStyle name="Note 12 26 2 2 13 3" xfId="29407" xr:uid="{00000000-0005-0000-0000-0000F8720000}"/>
    <cellStyle name="Note 12 26 2 2 13 4" xfId="29408" xr:uid="{00000000-0005-0000-0000-0000F9720000}"/>
    <cellStyle name="Note 12 26 2 2 14" xfId="29409" xr:uid="{00000000-0005-0000-0000-0000FA720000}"/>
    <cellStyle name="Note 12 26 2 2 14 2" xfId="29410" xr:uid="{00000000-0005-0000-0000-0000FB720000}"/>
    <cellStyle name="Note 12 26 2 2 14 3" xfId="29411" xr:uid="{00000000-0005-0000-0000-0000FC720000}"/>
    <cellStyle name="Note 12 26 2 2 14 4" xfId="29412" xr:uid="{00000000-0005-0000-0000-0000FD720000}"/>
    <cellStyle name="Note 12 26 2 2 15" xfId="29413" xr:uid="{00000000-0005-0000-0000-0000FE720000}"/>
    <cellStyle name="Note 12 26 2 2 15 2" xfId="29414" xr:uid="{00000000-0005-0000-0000-0000FF720000}"/>
    <cellStyle name="Note 12 26 2 2 15 3" xfId="29415" xr:uid="{00000000-0005-0000-0000-000000730000}"/>
    <cellStyle name="Note 12 26 2 2 15 4" xfId="29416" xr:uid="{00000000-0005-0000-0000-000001730000}"/>
    <cellStyle name="Note 12 26 2 2 16" xfId="29417" xr:uid="{00000000-0005-0000-0000-000002730000}"/>
    <cellStyle name="Note 12 26 2 2 16 2" xfId="29418" xr:uid="{00000000-0005-0000-0000-000003730000}"/>
    <cellStyle name="Note 12 26 2 2 16 3" xfId="29419" xr:uid="{00000000-0005-0000-0000-000004730000}"/>
    <cellStyle name="Note 12 26 2 2 16 4" xfId="29420" xr:uid="{00000000-0005-0000-0000-000005730000}"/>
    <cellStyle name="Note 12 26 2 2 17" xfId="29421" xr:uid="{00000000-0005-0000-0000-000006730000}"/>
    <cellStyle name="Note 12 26 2 2 17 2" xfId="29422" xr:uid="{00000000-0005-0000-0000-000007730000}"/>
    <cellStyle name="Note 12 26 2 2 17 3" xfId="29423" xr:uid="{00000000-0005-0000-0000-000008730000}"/>
    <cellStyle name="Note 12 26 2 2 17 4" xfId="29424" xr:uid="{00000000-0005-0000-0000-000009730000}"/>
    <cellStyle name="Note 12 26 2 2 18" xfId="29425" xr:uid="{00000000-0005-0000-0000-00000A730000}"/>
    <cellStyle name="Note 12 26 2 2 18 2" xfId="29426" xr:uid="{00000000-0005-0000-0000-00000B730000}"/>
    <cellStyle name="Note 12 26 2 2 18 3" xfId="29427" xr:uid="{00000000-0005-0000-0000-00000C730000}"/>
    <cellStyle name="Note 12 26 2 2 18 4" xfId="29428" xr:uid="{00000000-0005-0000-0000-00000D730000}"/>
    <cellStyle name="Note 12 26 2 2 19" xfId="29429" xr:uid="{00000000-0005-0000-0000-00000E730000}"/>
    <cellStyle name="Note 12 26 2 2 19 2" xfId="29430" xr:uid="{00000000-0005-0000-0000-00000F730000}"/>
    <cellStyle name="Note 12 26 2 2 19 3" xfId="29431" xr:uid="{00000000-0005-0000-0000-000010730000}"/>
    <cellStyle name="Note 12 26 2 2 19 4" xfId="29432" xr:uid="{00000000-0005-0000-0000-000011730000}"/>
    <cellStyle name="Note 12 26 2 2 2" xfId="29433" xr:uid="{00000000-0005-0000-0000-000012730000}"/>
    <cellStyle name="Note 12 26 2 2 2 2" xfId="29434" xr:uid="{00000000-0005-0000-0000-000013730000}"/>
    <cellStyle name="Note 12 26 2 2 2 3" xfId="29435" xr:uid="{00000000-0005-0000-0000-000014730000}"/>
    <cellStyle name="Note 12 26 2 2 2 4" xfId="29436" xr:uid="{00000000-0005-0000-0000-000015730000}"/>
    <cellStyle name="Note 12 26 2 2 20" xfId="29437" xr:uid="{00000000-0005-0000-0000-000016730000}"/>
    <cellStyle name="Note 12 26 2 2 20 2" xfId="29438" xr:uid="{00000000-0005-0000-0000-000017730000}"/>
    <cellStyle name="Note 12 26 2 2 20 3" xfId="29439" xr:uid="{00000000-0005-0000-0000-000018730000}"/>
    <cellStyle name="Note 12 26 2 2 20 4" xfId="29440" xr:uid="{00000000-0005-0000-0000-000019730000}"/>
    <cellStyle name="Note 12 26 2 2 21" xfId="29441" xr:uid="{00000000-0005-0000-0000-00001A730000}"/>
    <cellStyle name="Note 12 26 2 2 22" xfId="29442" xr:uid="{00000000-0005-0000-0000-00001B730000}"/>
    <cellStyle name="Note 12 26 2 2 3" xfId="29443" xr:uid="{00000000-0005-0000-0000-00001C730000}"/>
    <cellStyle name="Note 12 26 2 2 3 2" xfId="29444" xr:uid="{00000000-0005-0000-0000-00001D730000}"/>
    <cellStyle name="Note 12 26 2 2 3 3" xfId="29445" xr:uid="{00000000-0005-0000-0000-00001E730000}"/>
    <cellStyle name="Note 12 26 2 2 3 4" xfId="29446" xr:uid="{00000000-0005-0000-0000-00001F730000}"/>
    <cellStyle name="Note 12 26 2 2 4" xfId="29447" xr:uid="{00000000-0005-0000-0000-000020730000}"/>
    <cellStyle name="Note 12 26 2 2 4 2" xfId="29448" xr:uid="{00000000-0005-0000-0000-000021730000}"/>
    <cellStyle name="Note 12 26 2 2 4 3" xfId="29449" xr:uid="{00000000-0005-0000-0000-000022730000}"/>
    <cellStyle name="Note 12 26 2 2 4 4" xfId="29450" xr:uid="{00000000-0005-0000-0000-000023730000}"/>
    <cellStyle name="Note 12 26 2 2 5" xfId="29451" xr:uid="{00000000-0005-0000-0000-000024730000}"/>
    <cellStyle name="Note 12 26 2 2 5 2" xfId="29452" xr:uid="{00000000-0005-0000-0000-000025730000}"/>
    <cellStyle name="Note 12 26 2 2 5 3" xfId="29453" xr:uid="{00000000-0005-0000-0000-000026730000}"/>
    <cellStyle name="Note 12 26 2 2 5 4" xfId="29454" xr:uid="{00000000-0005-0000-0000-000027730000}"/>
    <cellStyle name="Note 12 26 2 2 6" xfId="29455" xr:uid="{00000000-0005-0000-0000-000028730000}"/>
    <cellStyle name="Note 12 26 2 2 6 2" xfId="29456" xr:uid="{00000000-0005-0000-0000-000029730000}"/>
    <cellStyle name="Note 12 26 2 2 6 3" xfId="29457" xr:uid="{00000000-0005-0000-0000-00002A730000}"/>
    <cellStyle name="Note 12 26 2 2 6 4" xfId="29458" xr:uid="{00000000-0005-0000-0000-00002B730000}"/>
    <cellStyle name="Note 12 26 2 2 7" xfId="29459" xr:uid="{00000000-0005-0000-0000-00002C730000}"/>
    <cellStyle name="Note 12 26 2 2 7 2" xfId="29460" xr:uid="{00000000-0005-0000-0000-00002D730000}"/>
    <cellStyle name="Note 12 26 2 2 7 3" xfId="29461" xr:uid="{00000000-0005-0000-0000-00002E730000}"/>
    <cellStyle name="Note 12 26 2 2 7 4" xfId="29462" xr:uid="{00000000-0005-0000-0000-00002F730000}"/>
    <cellStyle name="Note 12 26 2 2 8" xfId="29463" xr:uid="{00000000-0005-0000-0000-000030730000}"/>
    <cellStyle name="Note 12 26 2 2 8 2" xfId="29464" xr:uid="{00000000-0005-0000-0000-000031730000}"/>
    <cellStyle name="Note 12 26 2 2 8 3" xfId="29465" xr:uid="{00000000-0005-0000-0000-000032730000}"/>
    <cellStyle name="Note 12 26 2 2 8 4" xfId="29466" xr:uid="{00000000-0005-0000-0000-000033730000}"/>
    <cellStyle name="Note 12 26 2 2 9" xfId="29467" xr:uid="{00000000-0005-0000-0000-000034730000}"/>
    <cellStyle name="Note 12 26 2 2 9 2" xfId="29468" xr:uid="{00000000-0005-0000-0000-000035730000}"/>
    <cellStyle name="Note 12 26 2 2 9 3" xfId="29469" xr:uid="{00000000-0005-0000-0000-000036730000}"/>
    <cellStyle name="Note 12 26 2 2 9 4" xfId="29470" xr:uid="{00000000-0005-0000-0000-000037730000}"/>
    <cellStyle name="Note 12 26 2 20" xfId="29471" xr:uid="{00000000-0005-0000-0000-000038730000}"/>
    <cellStyle name="Note 12 26 2 20 2" xfId="29472" xr:uid="{00000000-0005-0000-0000-000039730000}"/>
    <cellStyle name="Note 12 26 2 20 3" xfId="29473" xr:uid="{00000000-0005-0000-0000-00003A730000}"/>
    <cellStyle name="Note 12 26 2 20 4" xfId="29474" xr:uid="{00000000-0005-0000-0000-00003B730000}"/>
    <cellStyle name="Note 12 26 2 21" xfId="29475" xr:uid="{00000000-0005-0000-0000-00003C730000}"/>
    <cellStyle name="Note 12 26 2 21 2" xfId="29476" xr:uid="{00000000-0005-0000-0000-00003D730000}"/>
    <cellStyle name="Note 12 26 2 21 3" xfId="29477" xr:uid="{00000000-0005-0000-0000-00003E730000}"/>
    <cellStyle name="Note 12 26 2 21 4" xfId="29478" xr:uid="{00000000-0005-0000-0000-00003F730000}"/>
    <cellStyle name="Note 12 26 2 22" xfId="29479" xr:uid="{00000000-0005-0000-0000-000040730000}"/>
    <cellStyle name="Note 12 26 2 22 2" xfId="29480" xr:uid="{00000000-0005-0000-0000-000041730000}"/>
    <cellStyle name="Note 12 26 2 22 3" xfId="29481" xr:uid="{00000000-0005-0000-0000-000042730000}"/>
    <cellStyle name="Note 12 26 2 22 4" xfId="29482" xr:uid="{00000000-0005-0000-0000-000043730000}"/>
    <cellStyle name="Note 12 26 2 23" xfId="29483" xr:uid="{00000000-0005-0000-0000-000044730000}"/>
    <cellStyle name="Note 12 26 2 23 2" xfId="29484" xr:uid="{00000000-0005-0000-0000-000045730000}"/>
    <cellStyle name="Note 12 26 2 23 3" xfId="29485" xr:uid="{00000000-0005-0000-0000-000046730000}"/>
    <cellStyle name="Note 12 26 2 23 4" xfId="29486" xr:uid="{00000000-0005-0000-0000-000047730000}"/>
    <cellStyle name="Note 12 26 2 24" xfId="29487" xr:uid="{00000000-0005-0000-0000-000048730000}"/>
    <cellStyle name="Note 12 26 2 25" xfId="29488" xr:uid="{00000000-0005-0000-0000-000049730000}"/>
    <cellStyle name="Note 12 26 2 3" xfId="29489" xr:uid="{00000000-0005-0000-0000-00004A730000}"/>
    <cellStyle name="Note 12 26 2 3 10" xfId="29490" xr:uid="{00000000-0005-0000-0000-00004B730000}"/>
    <cellStyle name="Note 12 26 2 3 10 2" xfId="29491" xr:uid="{00000000-0005-0000-0000-00004C730000}"/>
    <cellStyle name="Note 12 26 2 3 10 3" xfId="29492" xr:uid="{00000000-0005-0000-0000-00004D730000}"/>
    <cellStyle name="Note 12 26 2 3 10 4" xfId="29493" xr:uid="{00000000-0005-0000-0000-00004E730000}"/>
    <cellStyle name="Note 12 26 2 3 11" xfId="29494" xr:uid="{00000000-0005-0000-0000-00004F730000}"/>
    <cellStyle name="Note 12 26 2 3 11 2" xfId="29495" xr:uid="{00000000-0005-0000-0000-000050730000}"/>
    <cellStyle name="Note 12 26 2 3 11 3" xfId="29496" xr:uid="{00000000-0005-0000-0000-000051730000}"/>
    <cellStyle name="Note 12 26 2 3 11 4" xfId="29497" xr:uid="{00000000-0005-0000-0000-000052730000}"/>
    <cellStyle name="Note 12 26 2 3 12" xfId="29498" xr:uid="{00000000-0005-0000-0000-000053730000}"/>
    <cellStyle name="Note 12 26 2 3 12 2" xfId="29499" xr:uid="{00000000-0005-0000-0000-000054730000}"/>
    <cellStyle name="Note 12 26 2 3 12 3" xfId="29500" xr:uid="{00000000-0005-0000-0000-000055730000}"/>
    <cellStyle name="Note 12 26 2 3 12 4" xfId="29501" xr:uid="{00000000-0005-0000-0000-000056730000}"/>
    <cellStyle name="Note 12 26 2 3 13" xfId="29502" xr:uid="{00000000-0005-0000-0000-000057730000}"/>
    <cellStyle name="Note 12 26 2 3 13 2" xfId="29503" xr:uid="{00000000-0005-0000-0000-000058730000}"/>
    <cellStyle name="Note 12 26 2 3 13 3" xfId="29504" xr:uid="{00000000-0005-0000-0000-000059730000}"/>
    <cellStyle name="Note 12 26 2 3 13 4" xfId="29505" xr:uid="{00000000-0005-0000-0000-00005A730000}"/>
    <cellStyle name="Note 12 26 2 3 14" xfId="29506" xr:uid="{00000000-0005-0000-0000-00005B730000}"/>
    <cellStyle name="Note 12 26 2 3 14 2" xfId="29507" xr:uid="{00000000-0005-0000-0000-00005C730000}"/>
    <cellStyle name="Note 12 26 2 3 14 3" xfId="29508" xr:uid="{00000000-0005-0000-0000-00005D730000}"/>
    <cellStyle name="Note 12 26 2 3 14 4" xfId="29509" xr:uid="{00000000-0005-0000-0000-00005E730000}"/>
    <cellStyle name="Note 12 26 2 3 15" xfId="29510" xr:uid="{00000000-0005-0000-0000-00005F730000}"/>
    <cellStyle name="Note 12 26 2 3 15 2" xfId="29511" xr:uid="{00000000-0005-0000-0000-000060730000}"/>
    <cellStyle name="Note 12 26 2 3 15 3" xfId="29512" xr:uid="{00000000-0005-0000-0000-000061730000}"/>
    <cellStyle name="Note 12 26 2 3 15 4" xfId="29513" xr:uid="{00000000-0005-0000-0000-000062730000}"/>
    <cellStyle name="Note 12 26 2 3 16" xfId="29514" xr:uid="{00000000-0005-0000-0000-000063730000}"/>
    <cellStyle name="Note 12 26 2 3 16 2" xfId="29515" xr:uid="{00000000-0005-0000-0000-000064730000}"/>
    <cellStyle name="Note 12 26 2 3 16 3" xfId="29516" xr:uid="{00000000-0005-0000-0000-000065730000}"/>
    <cellStyle name="Note 12 26 2 3 16 4" xfId="29517" xr:uid="{00000000-0005-0000-0000-000066730000}"/>
    <cellStyle name="Note 12 26 2 3 17" xfId="29518" xr:uid="{00000000-0005-0000-0000-000067730000}"/>
    <cellStyle name="Note 12 26 2 3 17 2" xfId="29519" xr:uid="{00000000-0005-0000-0000-000068730000}"/>
    <cellStyle name="Note 12 26 2 3 17 3" xfId="29520" xr:uid="{00000000-0005-0000-0000-000069730000}"/>
    <cellStyle name="Note 12 26 2 3 17 4" xfId="29521" xr:uid="{00000000-0005-0000-0000-00006A730000}"/>
    <cellStyle name="Note 12 26 2 3 18" xfId="29522" xr:uid="{00000000-0005-0000-0000-00006B730000}"/>
    <cellStyle name="Note 12 26 2 3 18 2" xfId="29523" xr:uid="{00000000-0005-0000-0000-00006C730000}"/>
    <cellStyle name="Note 12 26 2 3 18 3" xfId="29524" xr:uid="{00000000-0005-0000-0000-00006D730000}"/>
    <cellStyle name="Note 12 26 2 3 18 4" xfId="29525" xr:uid="{00000000-0005-0000-0000-00006E730000}"/>
    <cellStyle name="Note 12 26 2 3 19" xfId="29526" xr:uid="{00000000-0005-0000-0000-00006F730000}"/>
    <cellStyle name="Note 12 26 2 3 19 2" xfId="29527" xr:uid="{00000000-0005-0000-0000-000070730000}"/>
    <cellStyle name="Note 12 26 2 3 19 3" xfId="29528" xr:uid="{00000000-0005-0000-0000-000071730000}"/>
    <cellStyle name="Note 12 26 2 3 19 4" xfId="29529" xr:uid="{00000000-0005-0000-0000-000072730000}"/>
    <cellStyle name="Note 12 26 2 3 2" xfId="29530" xr:uid="{00000000-0005-0000-0000-000073730000}"/>
    <cellStyle name="Note 12 26 2 3 2 2" xfId="29531" xr:uid="{00000000-0005-0000-0000-000074730000}"/>
    <cellStyle name="Note 12 26 2 3 2 3" xfId="29532" xr:uid="{00000000-0005-0000-0000-000075730000}"/>
    <cellStyle name="Note 12 26 2 3 2 4" xfId="29533" xr:uid="{00000000-0005-0000-0000-000076730000}"/>
    <cellStyle name="Note 12 26 2 3 20" xfId="29534" xr:uid="{00000000-0005-0000-0000-000077730000}"/>
    <cellStyle name="Note 12 26 2 3 20 2" xfId="29535" xr:uid="{00000000-0005-0000-0000-000078730000}"/>
    <cellStyle name="Note 12 26 2 3 20 3" xfId="29536" xr:uid="{00000000-0005-0000-0000-000079730000}"/>
    <cellStyle name="Note 12 26 2 3 20 4" xfId="29537" xr:uid="{00000000-0005-0000-0000-00007A730000}"/>
    <cellStyle name="Note 12 26 2 3 21" xfId="29538" xr:uid="{00000000-0005-0000-0000-00007B730000}"/>
    <cellStyle name="Note 12 26 2 3 22" xfId="29539" xr:uid="{00000000-0005-0000-0000-00007C730000}"/>
    <cellStyle name="Note 12 26 2 3 3" xfId="29540" xr:uid="{00000000-0005-0000-0000-00007D730000}"/>
    <cellStyle name="Note 12 26 2 3 3 2" xfId="29541" xr:uid="{00000000-0005-0000-0000-00007E730000}"/>
    <cellStyle name="Note 12 26 2 3 3 3" xfId="29542" xr:uid="{00000000-0005-0000-0000-00007F730000}"/>
    <cellStyle name="Note 12 26 2 3 3 4" xfId="29543" xr:uid="{00000000-0005-0000-0000-000080730000}"/>
    <cellStyle name="Note 12 26 2 3 4" xfId="29544" xr:uid="{00000000-0005-0000-0000-000081730000}"/>
    <cellStyle name="Note 12 26 2 3 4 2" xfId="29545" xr:uid="{00000000-0005-0000-0000-000082730000}"/>
    <cellStyle name="Note 12 26 2 3 4 3" xfId="29546" xr:uid="{00000000-0005-0000-0000-000083730000}"/>
    <cellStyle name="Note 12 26 2 3 4 4" xfId="29547" xr:uid="{00000000-0005-0000-0000-000084730000}"/>
    <cellStyle name="Note 12 26 2 3 5" xfId="29548" xr:uid="{00000000-0005-0000-0000-000085730000}"/>
    <cellStyle name="Note 12 26 2 3 5 2" xfId="29549" xr:uid="{00000000-0005-0000-0000-000086730000}"/>
    <cellStyle name="Note 12 26 2 3 5 3" xfId="29550" xr:uid="{00000000-0005-0000-0000-000087730000}"/>
    <cellStyle name="Note 12 26 2 3 5 4" xfId="29551" xr:uid="{00000000-0005-0000-0000-000088730000}"/>
    <cellStyle name="Note 12 26 2 3 6" xfId="29552" xr:uid="{00000000-0005-0000-0000-000089730000}"/>
    <cellStyle name="Note 12 26 2 3 6 2" xfId="29553" xr:uid="{00000000-0005-0000-0000-00008A730000}"/>
    <cellStyle name="Note 12 26 2 3 6 3" xfId="29554" xr:uid="{00000000-0005-0000-0000-00008B730000}"/>
    <cellStyle name="Note 12 26 2 3 6 4" xfId="29555" xr:uid="{00000000-0005-0000-0000-00008C730000}"/>
    <cellStyle name="Note 12 26 2 3 7" xfId="29556" xr:uid="{00000000-0005-0000-0000-00008D730000}"/>
    <cellStyle name="Note 12 26 2 3 7 2" xfId="29557" xr:uid="{00000000-0005-0000-0000-00008E730000}"/>
    <cellStyle name="Note 12 26 2 3 7 3" xfId="29558" xr:uid="{00000000-0005-0000-0000-00008F730000}"/>
    <cellStyle name="Note 12 26 2 3 7 4" xfId="29559" xr:uid="{00000000-0005-0000-0000-000090730000}"/>
    <cellStyle name="Note 12 26 2 3 8" xfId="29560" xr:uid="{00000000-0005-0000-0000-000091730000}"/>
    <cellStyle name="Note 12 26 2 3 8 2" xfId="29561" xr:uid="{00000000-0005-0000-0000-000092730000}"/>
    <cellStyle name="Note 12 26 2 3 8 3" xfId="29562" xr:uid="{00000000-0005-0000-0000-000093730000}"/>
    <cellStyle name="Note 12 26 2 3 8 4" xfId="29563" xr:uid="{00000000-0005-0000-0000-000094730000}"/>
    <cellStyle name="Note 12 26 2 3 9" xfId="29564" xr:uid="{00000000-0005-0000-0000-000095730000}"/>
    <cellStyle name="Note 12 26 2 3 9 2" xfId="29565" xr:uid="{00000000-0005-0000-0000-000096730000}"/>
    <cellStyle name="Note 12 26 2 3 9 3" xfId="29566" xr:uid="{00000000-0005-0000-0000-000097730000}"/>
    <cellStyle name="Note 12 26 2 3 9 4" xfId="29567" xr:uid="{00000000-0005-0000-0000-000098730000}"/>
    <cellStyle name="Note 12 26 2 4" xfId="29568" xr:uid="{00000000-0005-0000-0000-000099730000}"/>
    <cellStyle name="Note 12 26 2 4 10" xfId="29569" xr:uid="{00000000-0005-0000-0000-00009A730000}"/>
    <cellStyle name="Note 12 26 2 4 10 2" xfId="29570" xr:uid="{00000000-0005-0000-0000-00009B730000}"/>
    <cellStyle name="Note 12 26 2 4 10 3" xfId="29571" xr:uid="{00000000-0005-0000-0000-00009C730000}"/>
    <cellStyle name="Note 12 26 2 4 10 4" xfId="29572" xr:uid="{00000000-0005-0000-0000-00009D730000}"/>
    <cellStyle name="Note 12 26 2 4 11" xfId="29573" xr:uid="{00000000-0005-0000-0000-00009E730000}"/>
    <cellStyle name="Note 12 26 2 4 11 2" xfId="29574" xr:uid="{00000000-0005-0000-0000-00009F730000}"/>
    <cellStyle name="Note 12 26 2 4 11 3" xfId="29575" xr:uid="{00000000-0005-0000-0000-0000A0730000}"/>
    <cellStyle name="Note 12 26 2 4 11 4" xfId="29576" xr:uid="{00000000-0005-0000-0000-0000A1730000}"/>
    <cellStyle name="Note 12 26 2 4 12" xfId="29577" xr:uid="{00000000-0005-0000-0000-0000A2730000}"/>
    <cellStyle name="Note 12 26 2 4 12 2" xfId="29578" xr:uid="{00000000-0005-0000-0000-0000A3730000}"/>
    <cellStyle name="Note 12 26 2 4 12 3" xfId="29579" xr:uid="{00000000-0005-0000-0000-0000A4730000}"/>
    <cellStyle name="Note 12 26 2 4 12 4" xfId="29580" xr:uid="{00000000-0005-0000-0000-0000A5730000}"/>
    <cellStyle name="Note 12 26 2 4 13" xfId="29581" xr:uid="{00000000-0005-0000-0000-0000A6730000}"/>
    <cellStyle name="Note 12 26 2 4 13 2" xfId="29582" xr:uid="{00000000-0005-0000-0000-0000A7730000}"/>
    <cellStyle name="Note 12 26 2 4 13 3" xfId="29583" xr:uid="{00000000-0005-0000-0000-0000A8730000}"/>
    <cellStyle name="Note 12 26 2 4 13 4" xfId="29584" xr:uid="{00000000-0005-0000-0000-0000A9730000}"/>
    <cellStyle name="Note 12 26 2 4 14" xfId="29585" xr:uid="{00000000-0005-0000-0000-0000AA730000}"/>
    <cellStyle name="Note 12 26 2 4 14 2" xfId="29586" xr:uid="{00000000-0005-0000-0000-0000AB730000}"/>
    <cellStyle name="Note 12 26 2 4 14 3" xfId="29587" xr:uid="{00000000-0005-0000-0000-0000AC730000}"/>
    <cellStyle name="Note 12 26 2 4 14 4" xfId="29588" xr:uid="{00000000-0005-0000-0000-0000AD730000}"/>
    <cellStyle name="Note 12 26 2 4 15" xfId="29589" xr:uid="{00000000-0005-0000-0000-0000AE730000}"/>
    <cellStyle name="Note 12 26 2 4 15 2" xfId="29590" xr:uid="{00000000-0005-0000-0000-0000AF730000}"/>
    <cellStyle name="Note 12 26 2 4 15 3" xfId="29591" xr:uid="{00000000-0005-0000-0000-0000B0730000}"/>
    <cellStyle name="Note 12 26 2 4 15 4" xfId="29592" xr:uid="{00000000-0005-0000-0000-0000B1730000}"/>
    <cellStyle name="Note 12 26 2 4 16" xfId="29593" xr:uid="{00000000-0005-0000-0000-0000B2730000}"/>
    <cellStyle name="Note 12 26 2 4 16 2" xfId="29594" xr:uid="{00000000-0005-0000-0000-0000B3730000}"/>
    <cellStyle name="Note 12 26 2 4 16 3" xfId="29595" xr:uid="{00000000-0005-0000-0000-0000B4730000}"/>
    <cellStyle name="Note 12 26 2 4 16 4" xfId="29596" xr:uid="{00000000-0005-0000-0000-0000B5730000}"/>
    <cellStyle name="Note 12 26 2 4 17" xfId="29597" xr:uid="{00000000-0005-0000-0000-0000B6730000}"/>
    <cellStyle name="Note 12 26 2 4 17 2" xfId="29598" xr:uid="{00000000-0005-0000-0000-0000B7730000}"/>
    <cellStyle name="Note 12 26 2 4 17 3" xfId="29599" xr:uid="{00000000-0005-0000-0000-0000B8730000}"/>
    <cellStyle name="Note 12 26 2 4 17 4" xfId="29600" xr:uid="{00000000-0005-0000-0000-0000B9730000}"/>
    <cellStyle name="Note 12 26 2 4 18" xfId="29601" xr:uid="{00000000-0005-0000-0000-0000BA730000}"/>
    <cellStyle name="Note 12 26 2 4 18 2" xfId="29602" xr:uid="{00000000-0005-0000-0000-0000BB730000}"/>
    <cellStyle name="Note 12 26 2 4 18 3" xfId="29603" xr:uid="{00000000-0005-0000-0000-0000BC730000}"/>
    <cellStyle name="Note 12 26 2 4 18 4" xfId="29604" xr:uid="{00000000-0005-0000-0000-0000BD730000}"/>
    <cellStyle name="Note 12 26 2 4 19" xfId="29605" xr:uid="{00000000-0005-0000-0000-0000BE730000}"/>
    <cellStyle name="Note 12 26 2 4 19 2" xfId="29606" xr:uid="{00000000-0005-0000-0000-0000BF730000}"/>
    <cellStyle name="Note 12 26 2 4 19 3" xfId="29607" xr:uid="{00000000-0005-0000-0000-0000C0730000}"/>
    <cellStyle name="Note 12 26 2 4 19 4" xfId="29608" xr:uid="{00000000-0005-0000-0000-0000C1730000}"/>
    <cellStyle name="Note 12 26 2 4 2" xfId="29609" xr:uid="{00000000-0005-0000-0000-0000C2730000}"/>
    <cellStyle name="Note 12 26 2 4 2 2" xfId="29610" xr:uid="{00000000-0005-0000-0000-0000C3730000}"/>
    <cellStyle name="Note 12 26 2 4 2 3" xfId="29611" xr:uid="{00000000-0005-0000-0000-0000C4730000}"/>
    <cellStyle name="Note 12 26 2 4 2 4" xfId="29612" xr:uid="{00000000-0005-0000-0000-0000C5730000}"/>
    <cellStyle name="Note 12 26 2 4 20" xfId="29613" xr:uid="{00000000-0005-0000-0000-0000C6730000}"/>
    <cellStyle name="Note 12 26 2 4 20 2" xfId="29614" xr:uid="{00000000-0005-0000-0000-0000C7730000}"/>
    <cellStyle name="Note 12 26 2 4 20 3" xfId="29615" xr:uid="{00000000-0005-0000-0000-0000C8730000}"/>
    <cellStyle name="Note 12 26 2 4 20 4" xfId="29616" xr:uid="{00000000-0005-0000-0000-0000C9730000}"/>
    <cellStyle name="Note 12 26 2 4 21" xfId="29617" xr:uid="{00000000-0005-0000-0000-0000CA730000}"/>
    <cellStyle name="Note 12 26 2 4 22" xfId="29618" xr:uid="{00000000-0005-0000-0000-0000CB730000}"/>
    <cellStyle name="Note 12 26 2 4 3" xfId="29619" xr:uid="{00000000-0005-0000-0000-0000CC730000}"/>
    <cellStyle name="Note 12 26 2 4 3 2" xfId="29620" xr:uid="{00000000-0005-0000-0000-0000CD730000}"/>
    <cellStyle name="Note 12 26 2 4 3 3" xfId="29621" xr:uid="{00000000-0005-0000-0000-0000CE730000}"/>
    <cellStyle name="Note 12 26 2 4 3 4" xfId="29622" xr:uid="{00000000-0005-0000-0000-0000CF730000}"/>
    <cellStyle name="Note 12 26 2 4 4" xfId="29623" xr:uid="{00000000-0005-0000-0000-0000D0730000}"/>
    <cellStyle name="Note 12 26 2 4 4 2" xfId="29624" xr:uid="{00000000-0005-0000-0000-0000D1730000}"/>
    <cellStyle name="Note 12 26 2 4 4 3" xfId="29625" xr:uid="{00000000-0005-0000-0000-0000D2730000}"/>
    <cellStyle name="Note 12 26 2 4 4 4" xfId="29626" xr:uid="{00000000-0005-0000-0000-0000D3730000}"/>
    <cellStyle name="Note 12 26 2 4 5" xfId="29627" xr:uid="{00000000-0005-0000-0000-0000D4730000}"/>
    <cellStyle name="Note 12 26 2 4 5 2" xfId="29628" xr:uid="{00000000-0005-0000-0000-0000D5730000}"/>
    <cellStyle name="Note 12 26 2 4 5 3" xfId="29629" xr:uid="{00000000-0005-0000-0000-0000D6730000}"/>
    <cellStyle name="Note 12 26 2 4 5 4" xfId="29630" xr:uid="{00000000-0005-0000-0000-0000D7730000}"/>
    <cellStyle name="Note 12 26 2 4 6" xfId="29631" xr:uid="{00000000-0005-0000-0000-0000D8730000}"/>
    <cellStyle name="Note 12 26 2 4 6 2" xfId="29632" xr:uid="{00000000-0005-0000-0000-0000D9730000}"/>
    <cellStyle name="Note 12 26 2 4 6 3" xfId="29633" xr:uid="{00000000-0005-0000-0000-0000DA730000}"/>
    <cellStyle name="Note 12 26 2 4 6 4" xfId="29634" xr:uid="{00000000-0005-0000-0000-0000DB730000}"/>
    <cellStyle name="Note 12 26 2 4 7" xfId="29635" xr:uid="{00000000-0005-0000-0000-0000DC730000}"/>
    <cellStyle name="Note 12 26 2 4 7 2" xfId="29636" xr:uid="{00000000-0005-0000-0000-0000DD730000}"/>
    <cellStyle name="Note 12 26 2 4 7 3" xfId="29637" xr:uid="{00000000-0005-0000-0000-0000DE730000}"/>
    <cellStyle name="Note 12 26 2 4 7 4" xfId="29638" xr:uid="{00000000-0005-0000-0000-0000DF730000}"/>
    <cellStyle name="Note 12 26 2 4 8" xfId="29639" xr:uid="{00000000-0005-0000-0000-0000E0730000}"/>
    <cellStyle name="Note 12 26 2 4 8 2" xfId="29640" xr:uid="{00000000-0005-0000-0000-0000E1730000}"/>
    <cellStyle name="Note 12 26 2 4 8 3" xfId="29641" xr:uid="{00000000-0005-0000-0000-0000E2730000}"/>
    <cellStyle name="Note 12 26 2 4 8 4" xfId="29642" xr:uid="{00000000-0005-0000-0000-0000E3730000}"/>
    <cellStyle name="Note 12 26 2 4 9" xfId="29643" xr:uid="{00000000-0005-0000-0000-0000E4730000}"/>
    <cellStyle name="Note 12 26 2 4 9 2" xfId="29644" xr:uid="{00000000-0005-0000-0000-0000E5730000}"/>
    <cellStyle name="Note 12 26 2 4 9 3" xfId="29645" xr:uid="{00000000-0005-0000-0000-0000E6730000}"/>
    <cellStyle name="Note 12 26 2 4 9 4" xfId="29646" xr:uid="{00000000-0005-0000-0000-0000E7730000}"/>
    <cellStyle name="Note 12 26 2 5" xfId="29647" xr:uid="{00000000-0005-0000-0000-0000E8730000}"/>
    <cellStyle name="Note 12 26 2 5 2" xfId="29648" xr:uid="{00000000-0005-0000-0000-0000E9730000}"/>
    <cellStyle name="Note 12 26 2 5 3" xfId="29649" xr:uid="{00000000-0005-0000-0000-0000EA730000}"/>
    <cellStyle name="Note 12 26 2 5 4" xfId="29650" xr:uid="{00000000-0005-0000-0000-0000EB730000}"/>
    <cellStyle name="Note 12 26 2 6" xfId="29651" xr:uid="{00000000-0005-0000-0000-0000EC730000}"/>
    <cellStyle name="Note 12 26 2 6 2" xfId="29652" xr:uid="{00000000-0005-0000-0000-0000ED730000}"/>
    <cellStyle name="Note 12 26 2 6 3" xfId="29653" xr:uid="{00000000-0005-0000-0000-0000EE730000}"/>
    <cellStyle name="Note 12 26 2 6 4" xfId="29654" xr:uid="{00000000-0005-0000-0000-0000EF730000}"/>
    <cellStyle name="Note 12 26 2 7" xfId="29655" xr:uid="{00000000-0005-0000-0000-0000F0730000}"/>
    <cellStyle name="Note 12 26 2 7 2" xfId="29656" xr:uid="{00000000-0005-0000-0000-0000F1730000}"/>
    <cellStyle name="Note 12 26 2 7 3" xfId="29657" xr:uid="{00000000-0005-0000-0000-0000F2730000}"/>
    <cellStyle name="Note 12 26 2 7 4" xfId="29658" xr:uid="{00000000-0005-0000-0000-0000F3730000}"/>
    <cellStyle name="Note 12 26 2 8" xfId="29659" xr:uid="{00000000-0005-0000-0000-0000F4730000}"/>
    <cellStyle name="Note 12 26 2 8 2" xfId="29660" xr:uid="{00000000-0005-0000-0000-0000F5730000}"/>
    <cellStyle name="Note 12 26 2 8 3" xfId="29661" xr:uid="{00000000-0005-0000-0000-0000F6730000}"/>
    <cellStyle name="Note 12 26 2 8 4" xfId="29662" xr:uid="{00000000-0005-0000-0000-0000F7730000}"/>
    <cellStyle name="Note 12 26 2 9" xfId="29663" xr:uid="{00000000-0005-0000-0000-0000F8730000}"/>
    <cellStyle name="Note 12 26 2 9 2" xfId="29664" xr:uid="{00000000-0005-0000-0000-0000F9730000}"/>
    <cellStyle name="Note 12 26 2 9 3" xfId="29665" xr:uid="{00000000-0005-0000-0000-0000FA730000}"/>
    <cellStyle name="Note 12 26 2 9 4" xfId="29666" xr:uid="{00000000-0005-0000-0000-0000FB730000}"/>
    <cellStyle name="Note 12 26 20" xfId="29667" xr:uid="{00000000-0005-0000-0000-0000FC730000}"/>
    <cellStyle name="Note 12 26 20 2" xfId="29668" xr:uid="{00000000-0005-0000-0000-0000FD730000}"/>
    <cellStyle name="Note 12 26 20 3" xfId="29669" xr:uid="{00000000-0005-0000-0000-0000FE730000}"/>
    <cellStyle name="Note 12 26 20 4" xfId="29670" xr:uid="{00000000-0005-0000-0000-0000FF730000}"/>
    <cellStyle name="Note 12 26 21" xfId="29671" xr:uid="{00000000-0005-0000-0000-000000740000}"/>
    <cellStyle name="Note 12 26 21 2" xfId="29672" xr:uid="{00000000-0005-0000-0000-000001740000}"/>
    <cellStyle name="Note 12 26 21 3" xfId="29673" xr:uid="{00000000-0005-0000-0000-000002740000}"/>
    <cellStyle name="Note 12 26 21 4" xfId="29674" xr:uid="{00000000-0005-0000-0000-000003740000}"/>
    <cellStyle name="Note 12 26 22" xfId="29675" xr:uid="{00000000-0005-0000-0000-000004740000}"/>
    <cellStyle name="Note 12 26 22 2" xfId="29676" xr:uid="{00000000-0005-0000-0000-000005740000}"/>
    <cellStyle name="Note 12 26 22 3" xfId="29677" xr:uid="{00000000-0005-0000-0000-000006740000}"/>
    <cellStyle name="Note 12 26 22 4" xfId="29678" xr:uid="{00000000-0005-0000-0000-000007740000}"/>
    <cellStyle name="Note 12 26 23" xfId="29679" xr:uid="{00000000-0005-0000-0000-000008740000}"/>
    <cellStyle name="Note 12 26 23 2" xfId="29680" xr:uid="{00000000-0005-0000-0000-000009740000}"/>
    <cellStyle name="Note 12 26 23 3" xfId="29681" xr:uid="{00000000-0005-0000-0000-00000A740000}"/>
    <cellStyle name="Note 12 26 23 4" xfId="29682" xr:uid="{00000000-0005-0000-0000-00000B740000}"/>
    <cellStyle name="Note 12 26 24" xfId="29683" xr:uid="{00000000-0005-0000-0000-00000C740000}"/>
    <cellStyle name="Note 12 26 25" xfId="29684" xr:uid="{00000000-0005-0000-0000-00000D740000}"/>
    <cellStyle name="Note 12 26 3" xfId="29685" xr:uid="{00000000-0005-0000-0000-00000E740000}"/>
    <cellStyle name="Note 12 26 3 10" xfId="29686" xr:uid="{00000000-0005-0000-0000-00000F740000}"/>
    <cellStyle name="Note 12 26 3 10 2" xfId="29687" xr:uid="{00000000-0005-0000-0000-000010740000}"/>
    <cellStyle name="Note 12 26 3 10 3" xfId="29688" xr:uid="{00000000-0005-0000-0000-000011740000}"/>
    <cellStyle name="Note 12 26 3 10 4" xfId="29689" xr:uid="{00000000-0005-0000-0000-000012740000}"/>
    <cellStyle name="Note 12 26 3 11" xfId="29690" xr:uid="{00000000-0005-0000-0000-000013740000}"/>
    <cellStyle name="Note 12 26 3 11 2" xfId="29691" xr:uid="{00000000-0005-0000-0000-000014740000}"/>
    <cellStyle name="Note 12 26 3 11 3" xfId="29692" xr:uid="{00000000-0005-0000-0000-000015740000}"/>
    <cellStyle name="Note 12 26 3 11 4" xfId="29693" xr:uid="{00000000-0005-0000-0000-000016740000}"/>
    <cellStyle name="Note 12 26 3 12" xfId="29694" xr:uid="{00000000-0005-0000-0000-000017740000}"/>
    <cellStyle name="Note 12 26 3 12 2" xfId="29695" xr:uid="{00000000-0005-0000-0000-000018740000}"/>
    <cellStyle name="Note 12 26 3 12 3" xfId="29696" xr:uid="{00000000-0005-0000-0000-000019740000}"/>
    <cellStyle name="Note 12 26 3 12 4" xfId="29697" xr:uid="{00000000-0005-0000-0000-00001A740000}"/>
    <cellStyle name="Note 12 26 3 13" xfId="29698" xr:uid="{00000000-0005-0000-0000-00001B740000}"/>
    <cellStyle name="Note 12 26 3 13 2" xfId="29699" xr:uid="{00000000-0005-0000-0000-00001C740000}"/>
    <cellStyle name="Note 12 26 3 13 3" xfId="29700" xr:uid="{00000000-0005-0000-0000-00001D740000}"/>
    <cellStyle name="Note 12 26 3 13 4" xfId="29701" xr:uid="{00000000-0005-0000-0000-00001E740000}"/>
    <cellStyle name="Note 12 26 3 14" xfId="29702" xr:uid="{00000000-0005-0000-0000-00001F740000}"/>
    <cellStyle name="Note 12 26 3 14 2" xfId="29703" xr:uid="{00000000-0005-0000-0000-000020740000}"/>
    <cellStyle name="Note 12 26 3 14 3" xfId="29704" xr:uid="{00000000-0005-0000-0000-000021740000}"/>
    <cellStyle name="Note 12 26 3 14 4" xfId="29705" xr:uid="{00000000-0005-0000-0000-000022740000}"/>
    <cellStyle name="Note 12 26 3 15" xfId="29706" xr:uid="{00000000-0005-0000-0000-000023740000}"/>
    <cellStyle name="Note 12 26 3 15 2" xfId="29707" xr:uid="{00000000-0005-0000-0000-000024740000}"/>
    <cellStyle name="Note 12 26 3 15 3" xfId="29708" xr:uid="{00000000-0005-0000-0000-000025740000}"/>
    <cellStyle name="Note 12 26 3 15 4" xfId="29709" xr:uid="{00000000-0005-0000-0000-000026740000}"/>
    <cellStyle name="Note 12 26 3 16" xfId="29710" xr:uid="{00000000-0005-0000-0000-000027740000}"/>
    <cellStyle name="Note 12 26 3 16 2" xfId="29711" xr:uid="{00000000-0005-0000-0000-000028740000}"/>
    <cellStyle name="Note 12 26 3 16 3" xfId="29712" xr:uid="{00000000-0005-0000-0000-000029740000}"/>
    <cellStyle name="Note 12 26 3 16 4" xfId="29713" xr:uid="{00000000-0005-0000-0000-00002A740000}"/>
    <cellStyle name="Note 12 26 3 17" xfId="29714" xr:uid="{00000000-0005-0000-0000-00002B740000}"/>
    <cellStyle name="Note 12 26 3 17 2" xfId="29715" xr:uid="{00000000-0005-0000-0000-00002C740000}"/>
    <cellStyle name="Note 12 26 3 17 3" xfId="29716" xr:uid="{00000000-0005-0000-0000-00002D740000}"/>
    <cellStyle name="Note 12 26 3 17 4" xfId="29717" xr:uid="{00000000-0005-0000-0000-00002E740000}"/>
    <cellStyle name="Note 12 26 3 18" xfId="29718" xr:uid="{00000000-0005-0000-0000-00002F740000}"/>
    <cellStyle name="Note 12 26 3 18 2" xfId="29719" xr:uid="{00000000-0005-0000-0000-000030740000}"/>
    <cellStyle name="Note 12 26 3 18 3" xfId="29720" xr:uid="{00000000-0005-0000-0000-000031740000}"/>
    <cellStyle name="Note 12 26 3 18 4" xfId="29721" xr:uid="{00000000-0005-0000-0000-000032740000}"/>
    <cellStyle name="Note 12 26 3 19" xfId="29722" xr:uid="{00000000-0005-0000-0000-000033740000}"/>
    <cellStyle name="Note 12 26 3 19 2" xfId="29723" xr:uid="{00000000-0005-0000-0000-000034740000}"/>
    <cellStyle name="Note 12 26 3 19 3" xfId="29724" xr:uid="{00000000-0005-0000-0000-000035740000}"/>
    <cellStyle name="Note 12 26 3 19 4" xfId="29725" xr:uid="{00000000-0005-0000-0000-000036740000}"/>
    <cellStyle name="Note 12 26 3 2" xfId="29726" xr:uid="{00000000-0005-0000-0000-000037740000}"/>
    <cellStyle name="Note 12 26 3 2 2" xfId="29727" xr:uid="{00000000-0005-0000-0000-000038740000}"/>
    <cellStyle name="Note 12 26 3 2 3" xfId="29728" xr:uid="{00000000-0005-0000-0000-000039740000}"/>
    <cellStyle name="Note 12 26 3 2 4" xfId="29729" xr:uid="{00000000-0005-0000-0000-00003A740000}"/>
    <cellStyle name="Note 12 26 3 20" xfId="29730" xr:uid="{00000000-0005-0000-0000-00003B740000}"/>
    <cellStyle name="Note 12 26 3 20 2" xfId="29731" xr:uid="{00000000-0005-0000-0000-00003C740000}"/>
    <cellStyle name="Note 12 26 3 20 3" xfId="29732" xr:uid="{00000000-0005-0000-0000-00003D740000}"/>
    <cellStyle name="Note 12 26 3 20 4" xfId="29733" xr:uid="{00000000-0005-0000-0000-00003E740000}"/>
    <cellStyle name="Note 12 26 3 21" xfId="29734" xr:uid="{00000000-0005-0000-0000-00003F740000}"/>
    <cellStyle name="Note 12 26 3 22" xfId="29735" xr:uid="{00000000-0005-0000-0000-000040740000}"/>
    <cellStyle name="Note 12 26 3 3" xfId="29736" xr:uid="{00000000-0005-0000-0000-000041740000}"/>
    <cellStyle name="Note 12 26 3 3 2" xfId="29737" xr:uid="{00000000-0005-0000-0000-000042740000}"/>
    <cellStyle name="Note 12 26 3 3 3" xfId="29738" xr:uid="{00000000-0005-0000-0000-000043740000}"/>
    <cellStyle name="Note 12 26 3 3 4" xfId="29739" xr:uid="{00000000-0005-0000-0000-000044740000}"/>
    <cellStyle name="Note 12 26 3 4" xfId="29740" xr:uid="{00000000-0005-0000-0000-000045740000}"/>
    <cellStyle name="Note 12 26 3 4 2" xfId="29741" xr:uid="{00000000-0005-0000-0000-000046740000}"/>
    <cellStyle name="Note 12 26 3 4 3" xfId="29742" xr:uid="{00000000-0005-0000-0000-000047740000}"/>
    <cellStyle name="Note 12 26 3 4 4" xfId="29743" xr:uid="{00000000-0005-0000-0000-000048740000}"/>
    <cellStyle name="Note 12 26 3 5" xfId="29744" xr:uid="{00000000-0005-0000-0000-000049740000}"/>
    <cellStyle name="Note 12 26 3 5 2" xfId="29745" xr:uid="{00000000-0005-0000-0000-00004A740000}"/>
    <cellStyle name="Note 12 26 3 5 3" xfId="29746" xr:uid="{00000000-0005-0000-0000-00004B740000}"/>
    <cellStyle name="Note 12 26 3 5 4" xfId="29747" xr:uid="{00000000-0005-0000-0000-00004C740000}"/>
    <cellStyle name="Note 12 26 3 6" xfId="29748" xr:uid="{00000000-0005-0000-0000-00004D740000}"/>
    <cellStyle name="Note 12 26 3 6 2" xfId="29749" xr:uid="{00000000-0005-0000-0000-00004E740000}"/>
    <cellStyle name="Note 12 26 3 6 3" xfId="29750" xr:uid="{00000000-0005-0000-0000-00004F740000}"/>
    <cellStyle name="Note 12 26 3 6 4" xfId="29751" xr:uid="{00000000-0005-0000-0000-000050740000}"/>
    <cellStyle name="Note 12 26 3 7" xfId="29752" xr:uid="{00000000-0005-0000-0000-000051740000}"/>
    <cellStyle name="Note 12 26 3 7 2" xfId="29753" xr:uid="{00000000-0005-0000-0000-000052740000}"/>
    <cellStyle name="Note 12 26 3 7 3" xfId="29754" xr:uid="{00000000-0005-0000-0000-000053740000}"/>
    <cellStyle name="Note 12 26 3 7 4" xfId="29755" xr:uid="{00000000-0005-0000-0000-000054740000}"/>
    <cellStyle name="Note 12 26 3 8" xfId="29756" xr:uid="{00000000-0005-0000-0000-000055740000}"/>
    <cellStyle name="Note 12 26 3 8 2" xfId="29757" xr:uid="{00000000-0005-0000-0000-000056740000}"/>
    <cellStyle name="Note 12 26 3 8 3" xfId="29758" xr:uid="{00000000-0005-0000-0000-000057740000}"/>
    <cellStyle name="Note 12 26 3 8 4" xfId="29759" xr:uid="{00000000-0005-0000-0000-000058740000}"/>
    <cellStyle name="Note 12 26 3 9" xfId="29760" xr:uid="{00000000-0005-0000-0000-000059740000}"/>
    <cellStyle name="Note 12 26 3 9 2" xfId="29761" xr:uid="{00000000-0005-0000-0000-00005A740000}"/>
    <cellStyle name="Note 12 26 3 9 3" xfId="29762" xr:uid="{00000000-0005-0000-0000-00005B740000}"/>
    <cellStyle name="Note 12 26 3 9 4" xfId="29763" xr:uid="{00000000-0005-0000-0000-00005C740000}"/>
    <cellStyle name="Note 12 26 4" xfId="29764" xr:uid="{00000000-0005-0000-0000-00005D740000}"/>
    <cellStyle name="Note 12 26 4 10" xfId="29765" xr:uid="{00000000-0005-0000-0000-00005E740000}"/>
    <cellStyle name="Note 12 26 4 10 2" xfId="29766" xr:uid="{00000000-0005-0000-0000-00005F740000}"/>
    <cellStyle name="Note 12 26 4 10 3" xfId="29767" xr:uid="{00000000-0005-0000-0000-000060740000}"/>
    <cellStyle name="Note 12 26 4 10 4" xfId="29768" xr:uid="{00000000-0005-0000-0000-000061740000}"/>
    <cellStyle name="Note 12 26 4 11" xfId="29769" xr:uid="{00000000-0005-0000-0000-000062740000}"/>
    <cellStyle name="Note 12 26 4 11 2" xfId="29770" xr:uid="{00000000-0005-0000-0000-000063740000}"/>
    <cellStyle name="Note 12 26 4 11 3" xfId="29771" xr:uid="{00000000-0005-0000-0000-000064740000}"/>
    <cellStyle name="Note 12 26 4 11 4" xfId="29772" xr:uid="{00000000-0005-0000-0000-000065740000}"/>
    <cellStyle name="Note 12 26 4 12" xfId="29773" xr:uid="{00000000-0005-0000-0000-000066740000}"/>
    <cellStyle name="Note 12 26 4 12 2" xfId="29774" xr:uid="{00000000-0005-0000-0000-000067740000}"/>
    <cellStyle name="Note 12 26 4 12 3" xfId="29775" xr:uid="{00000000-0005-0000-0000-000068740000}"/>
    <cellStyle name="Note 12 26 4 12 4" xfId="29776" xr:uid="{00000000-0005-0000-0000-000069740000}"/>
    <cellStyle name="Note 12 26 4 13" xfId="29777" xr:uid="{00000000-0005-0000-0000-00006A740000}"/>
    <cellStyle name="Note 12 26 4 13 2" xfId="29778" xr:uid="{00000000-0005-0000-0000-00006B740000}"/>
    <cellStyle name="Note 12 26 4 13 3" xfId="29779" xr:uid="{00000000-0005-0000-0000-00006C740000}"/>
    <cellStyle name="Note 12 26 4 13 4" xfId="29780" xr:uid="{00000000-0005-0000-0000-00006D740000}"/>
    <cellStyle name="Note 12 26 4 14" xfId="29781" xr:uid="{00000000-0005-0000-0000-00006E740000}"/>
    <cellStyle name="Note 12 26 4 14 2" xfId="29782" xr:uid="{00000000-0005-0000-0000-00006F740000}"/>
    <cellStyle name="Note 12 26 4 14 3" xfId="29783" xr:uid="{00000000-0005-0000-0000-000070740000}"/>
    <cellStyle name="Note 12 26 4 14 4" xfId="29784" xr:uid="{00000000-0005-0000-0000-000071740000}"/>
    <cellStyle name="Note 12 26 4 15" xfId="29785" xr:uid="{00000000-0005-0000-0000-000072740000}"/>
    <cellStyle name="Note 12 26 4 15 2" xfId="29786" xr:uid="{00000000-0005-0000-0000-000073740000}"/>
    <cellStyle name="Note 12 26 4 15 3" xfId="29787" xr:uid="{00000000-0005-0000-0000-000074740000}"/>
    <cellStyle name="Note 12 26 4 15 4" xfId="29788" xr:uid="{00000000-0005-0000-0000-000075740000}"/>
    <cellStyle name="Note 12 26 4 16" xfId="29789" xr:uid="{00000000-0005-0000-0000-000076740000}"/>
    <cellStyle name="Note 12 26 4 16 2" xfId="29790" xr:uid="{00000000-0005-0000-0000-000077740000}"/>
    <cellStyle name="Note 12 26 4 16 3" xfId="29791" xr:uid="{00000000-0005-0000-0000-000078740000}"/>
    <cellStyle name="Note 12 26 4 16 4" xfId="29792" xr:uid="{00000000-0005-0000-0000-000079740000}"/>
    <cellStyle name="Note 12 26 4 17" xfId="29793" xr:uid="{00000000-0005-0000-0000-00007A740000}"/>
    <cellStyle name="Note 12 26 4 17 2" xfId="29794" xr:uid="{00000000-0005-0000-0000-00007B740000}"/>
    <cellStyle name="Note 12 26 4 17 3" xfId="29795" xr:uid="{00000000-0005-0000-0000-00007C740000}"/>
    <cellStyle name="Note 12 26 4 17 4" xfId="29796" xr:uid="{00000000-0005-0000-0000-00007D740000}"/>
    <cellStyle name="Note 12 26 4 18" xfId="29797" xr:uid="{00000000-0005-0000-0000-00007E740000}"/>
    <cellStyle name="Note 12 26 4 18 2" xfId="29798" xr:uid="{00000000-0005-0000-0000-00007F740000}"/>
    <cellStyle name="Note 12 26 4 18 3" xfId="29799" xr:uid="{00000000-0005-0000-0000-000080740000}"/>
    <cellStyle name="Note 12 26 4 18 4" xfId="29800" xr:uid="{00000000-0005-0000-0000-000081740000}"/>
    <cellStyle name="Note 12 26 4 19" xfId="29801" xr:uid="{00000000-0005-0000-0000-000082740000}"/>
    <cellStyle name="Note 12 26 4 19 2" xfId="29802" xr:uid="{00000000-0005-0000-0000-000083740000}"/>
    <cellStyle name="Note 12 26 4 19 3" xfId="29803" xr:uid="{00000000-0005-0000-0000-000084740000}"/>
    <cellStyle name="Note 12 26 4 19 4" xfId="29804" xr:uid="{00000000-0005-0000-0000-000085740000}"/>
    <cellStyle name="Note 12 26 4 2" xfId="29805" xr:uid="{00000000-0005-0000-0000-000086740000}"/>
    <cellStyle name="Note 12 26 4 2 2" xfId="29806" xr:uid="{00000000-0005-0000-0000-000087740000}"/>
    <cellStyle name="Note 12 26 4 2 3" xfId="29807" xr:uid="{00000000-0005-0000-0000-000088740000}"/>
    <cellStyle name="Note 12 26 4 2 4" xfId="29808" xr:uid="{00000000-0005-0000-0000-000089740000}"/>
    <cellStyle name="Note 12 26 4 20" xfId="29809" xr:uid="{00000000-0005-0000-0000-00008A740000}"/>
    <cellStyle name="Note 12 26 4 20 2" xfId="29810" xr:uid="{00000000-0005-0000-0000-00008B740000}"/>
    <cellStyle name="Note 12 26 4 20 3" xfId="29811" xr:uid="{00000000-0005-0000-0000-00008C740000}"/>
    <cellStyle name="Note 12 26 4 20 4" xfId="29812" xr:uid="{00000000-0005-0000-0000-00008D740000}"/>
    <cellStyle name="Note 12 26 4 21" xfId="29813" xr:uid="{00000000-0005-0000-0000-00008E740000}"/>
    <cellStyle name="Note 12 26 4 22" xfId="29814" xr:uid="{00000000-0005-0000-0000-00008F740000}"/>
    <cellStyle name="Note 12 26 4 3" xfId="29815" xr:uid="{00000000-0005-0000-0000-000090740000}"/>
    <cellStyle name="Note 12 26 4 3 2" xfId="29816" xr:uid="{00000000-0005-0000-0000-000091740000}"/>
    <cellStyle name="Note 12 26 4 3 3" xfId="29817" xr:uid="{00000000-0005-0000-0000-000092740000}"/>
    <cellStyle name="Note 12 26 4 3 4" xfId="29818" xr:uid="{00000000-0005-0000-0000-000093740000}"/>
    <cellStyle name="Note 12 26 4 4" xfId="29819" xr:uid="{00000000-0005-0000-0000-000094740000}"/>
    <cellStyle name="Note 12 26 4 4 2" xfId="29820" xr:uid="{00000000-0005-0000-0000-000095740000}"/>
    <cellStyle name="Note 12 26 4 4 3" xfId="29821" xr:uid="{00000000-0005-0000-0000-000096740000}"/>
    <cellStyle name="Note 12 26 4 4 4" xfId="29822" xr:uid="{00000000-0005-0000-0000-000097740000}"/>
    <cellStyle name="Note 12 26 4 5" xfId="29823" xr:uid="{00000000-0005-0000-0000-000098740000}"/>
    <cellStyle name="Note 12 26 4 5 2" xfId="29824" xr:uid="{00000000-0005-0000-0000-000099740000}"/>
    <cellStyle name="Note 12 26 4 5 3" xfId="29825" xr:uid="{00000000-0005-0000-0000-00009A740000}"/>
    <cellStyle name="Note 12 26 4 5 4" xfId="29826" xr:uid="{00000000-0005-0000-0000-00009B740000}"/>
    <cellStyle name="Note 12 26 4 6" xfId="29827" xr:uid="{00000000-0005-0000-0000-00009C740000}"/>
    <cellStyle name="Note 12 26 4 6 2" xfId="29828" xr:uid="{00000000-0005-0000-0000-00009D740000}"/>
    <cellStyle name="Note 12 26 4 6 3" xfId="29829" xr:uid="{00000000-0005-0000-0000-00009E740000}"/>
    <cellStyle name="Note 12 26 4 6 4" xfId="29830" xr:uid="{00000000-0005-0000-0000-00009F740000}"/>
    <cellStyle name="Note 12 26 4 7" xfId="29831" xr:uid="{00000000-0005-0000-0000-0000A0740000}"/>
    <cellStyle name="Note 12 26 4 7 2" xfId="29832" xr:uid="{00000000-0005-0000-0000-0000A1740000}"/>
    <cellStyle name="Note 12 26 4 7 3" xfId="29833" xr:uid="{00000000-0005-0000-0000-0000A2740000}"/>
    <cellStyle name="Note 12 26 4 7 4" xfId="29834" xr:uid="{00000000-0005-0000-0000-0000A3740000}"/>
    <cellStyle name="Note 12 26 4 8" xfId="29835" xr:uid="{00000000-0005-0000-0000-0000A4740000}"/>
    <cellStyle name="Note 12 26 4 8 2" xfId="29836" xr:uid="{00000000-0005-0000-0000-0000A5740000}"/>
    <cellStyle name="Note 12 26 4 8 3" xfId="29837" xr:uid="{00000000-0005-0000-0000-0000A6740000}"/>
    <cellStyle name="Note 12 26 4 8 4" xfId="29838" xr:uid="{00000000-0005-0000-0000-0000A7740000}"/>
    <cellStyle name="Note 12 26 4 9" xfId="29839" xr:uid="{00000000-0005-0000-0000-0000A8740000}"/>
    <cellStyle name="Note 12 26 4 9 2" xfId="29840" xr:uid="{00000000-0005-0000-0000-0000A9740000}"/>
    <cellStyle name="Note 12 26 4 9 3" xfId="29841" xr:uid="{00000000-0005-0000-0000-0000AA740000}"/>
    <cellStyle name="Note 12 26 4 9 4" xfId="29842" xr:uid="{00000000-0005-0000-0000-0000AB740000}"/>
    <cellStyle name="Note 12 26 5" xfId="29843" xr:uid="{00000000-0005-0000-0000-0000AC740000}"/>
    <cellStyle name="Note 12 26 5 2" xfId="29844" xr:uid="{00000000-0005-0000-0000-0000AD740000}"/>
    <cellStyle name="Note 12 26 5 3" xfId="29845" xr:uid="{00000000-0005-0000-0000-0000AE740000}"/>
    <cellStyle name="Note 12 26 5 4" xfId="29846" xr:uid="{00000000-0005-0000-0000-0000AF740000}"/>
    <cellStyle name="Note 12 26 6" xfId="29847" xr:uid="{00000000-0005-0000-0000-0000B0740000}"/>
    <cellStyle name="Note 12 26 6 2" xfId="29848" xr:uid="{00000000-0005-0000-0000-0000B1740000}"/>
    <cellStyle name="Note 12 26 6 3" xfId="29849" xr:uid="{00000000-0005-0000-0000-0000B2740000}"/>
    <cellStyle name="Note 12 26 6 4" xfId="29850" xr:uid="{00000000-0005-0000-0000-0000B3740000}"/>
    <cellStyle name="Note 12 26 7" xfId="29851" xr:uid="{00000000-0005-0000-0000-0000B4740000}"/>
    <cellStyle name="Note 12 26 7 2" xfId="29852" xr:uid="{00000000-0005-0000-0000-0000B5740000}"/>
    <cellStyle name="Note 12 26 7 3" xfId="29853" xr:uid="{00000000-0005-0000-0000-0000B6740000}"/>
    <cellStyle name="Note 12 26 7 4" xfId="29854" xr:uid="{00000000-0005-0000-0000-0000B7740000}"/>
    <cellStyle name="Note 12 26 8" xfId="29855" xr:uid="{00000000-0005-0000-0000-0000B8740000}"/>
    <cellStyle name="Note 12 26 8 2" xfId="29856" xr:uid="{00000000-0005-0000-0000-0000B9740000}"/>
    <cellStyle name="Note 12 26 8 3" xfId="29857" xr:uid="{00000000-0005-0000-0000-0000BA740000}"/>
    <cellStyle name="Note 12 26 8 4" xfId="29858" xr:uid="{00000000-0005-0000-0000-0000BB740000}"/>
    <cellStyle name="Note 12 26 9" xfId="29859" xr:uid="{00000000-0005-0000-0000-0000BC740000}"/>
    <cellStyle name="Note 12 26 9 2" xfId="29860" xr:uid="{00000000-0005-0000-0000-0000BD740000}"/>
    <cellStyle name="Note 12 26 9 3" xfId="29861" xr:uid="{00000000-0005-0000-0000-0000BE740000}"/>
    <cellStyle name="Note 12 26 9 4" xfId="29862" xr:uid="{00000000-0005-0000-0000-0000BF740000}"/>
    <cellStyle name="Note 12 27" xfId="29863" xr:uid="{00000000-0005-0000-0000-0000C0740000}"/>
    <cellStyle name="Note 12 27 10" xfId="29864" xr:uid="{00000000-0005-0000-0000-0000C1740000}"/>
    <cellStyle name="Note 12 27 10 2" xfId="29865" xr:uid="{00000000-0005-0000-0000-0000C2740000}"/>
    <cellStyle name="Note 12 27 10 3" xfId="29866" xr:uid="{00000000-0005-0000-0000-0000C3740000}"/>
    <cellStyle name="Note 12 27 10 4" xfId="29867" xr:uid="{00000000-0005-0000-0000-0000C4740000}"/>
    <cellStyle name="Note 12 27 11" xfId="29868" xr:uid="{00000000-0005-0000-0000-0000C5740000}"/>
    <cellStyle name="Note 12 27 11 2" xfId="29869" xr:uid="{00000000-0005-0000-0000-0000C6740000}"/>
    <cellStyle name="Note 12 27 11 3" xfId="29870" xr:uid="{00000000-0005-0000-0000-0000C7740000}"/>
    <cellStyle name="Note 12 27 11 4" xfId="29871" xr:uid="{00000000-0005-0000-0000-0000C8740000}"/>
    <cellStyle name="Note 12 27 12" xfId="29872" xr:uid="{00000000-0005-0000-0000-0000C9740000}"/>
    <cellStyle name="Note 12 27 12 2" xfId="29873" xr:uid="{00000000-0005-0000-0000-0000CA740000}"/>
    <cellStyle name="Note 12 27 12 3" xfId="29874" xr:uid="{00000000-0005-0000-0000-0000CB740000}"/>
    <cellStyle name="Note 12 27 12 4" xfId="29875" xr:uid="{00000000-0005-0000-0000-0000CC740000}"/>
    <cellStyle name="Note 12 27 13" xfId="29876" xr:uid="{00000000-0005-0000-0000-0000CD740000}"/>
    <cellStyle name="Note 12 27 13 2" xfId="29877" xr:uid="{00000000-0005-0000-0000-0000CE740000}"/>
    <cellStyle name="Note 12 27 13 3" xfId="29878" xr:uid="{00000000-0005-0000-0000-0000CF740000}"/>
    <cellStyle name="Note 12 27 13 4" xfId="29879" xr:uid="{00000000-0005-0000-0000-0000D0740000}"/>
    <cellStyle name="Note 12 27 14" xfId="29880" xr:uid="{00000000-0005-0000-0000-0000D1740000}"/>
    <cellStyle name="Note 12 27 14 2" xfId="29881" xr:uid="{00000000-0005-0000-0000-0000D2740000}"/>
    <cellStyle name="Note 12 27 14 3" xfId="29882" xr:uid="{00000000-0005-0000-0000-0000D3740000}"/>
    <cellStyle name="Note 12 27 14 4" xfId="29883" xr:uid="{00000000-0005-0000-0000-0000D4740000}"/>
    <cellStyle name="Note 12 27 15" xfId="29884" xr:uid="{00000000-0005-0000-0000-0000D5740000}"/>
    <cellStyle name="Note 12 27 15 2" xfId="29885" xr:uid="{00000000-0005-0000-0000-0000D6740000}"/>
    <cellStyle name="Note 12 27 15 3" xfId="29886" xr:uid="{00000000-0005-0000-0000-0000D7740000}"/>
    <cellStyle name="Note 12 27 15 4" xfId="29887" xr:uid="{00000000-0005-0000-0000-0000D8740000}"/>
    <cellStyle name="Note 12 27 16" xfId="29888" xr:uid="{00000000-0005-0000-0000-0000D9740000}"/>
    <cellStyle name="Note 12 27 16 2" xfId="29889" xr:uid="{00000000-0005-0000-0000-0000DA740000}"/>
    <cellStyle name="Note 12 27 16 3" xfId="29890" xr:uid="{00000000-0005-0000-0000-0000DB740000}"/>
    <cellStyle name="Note 12 27 16 4" xfId="29891" xr:uid="{00000000-0005-0000-0000-0000DC740000}"/>
    <cellStyle name="Note 12 27 17" xfId="29892" xr:uid="{00000000-0005-0000-0000-0000DD740000}"/>
    <cellStyle name="Note 12 27 17 2" xfId="29893" xr:uid="{00000000-0005-0000-0000-0000DE740000}"/>
    <cellStyle name="Note 12 27 17 3" xfId="29894" xr:uid="{00000000-0005-0000-0000-0000DF740000}"/>
    <cellStyle name="Note 12 27 17 4" xfId="29895" xr:uid="{00000000-0005-0000-0000-0000E0740000}"/>
    <cellStyle name="Note 12 27 18" xfId="29896" xr:uid="{00000000-0005-0000-0000-0000E1740000}"/>
    <cellStyle name="Note 12 27 18 2" xfId="29897" xr:uid="{00000000-0005-0000-0000-0000E2740000}"/>
    <cellStyle name="Note 12 27 18 3" xfId="29898" xr:uid="{00000000-0005-0000-0000-0000E3740000}"/>
    <cellStyle name="Note 12 27 18 4" xfId="29899" xr:uid="{00000000-0005-0000-0000-0000E4740000}"/>
    <cellStyle name="Note 12 27 19" xfId="29900" xr:uid="{00000000-0005-0000-0000-0000E5740000}"/>
    <cellStyle name="Note 12 27 19 2" xfId="29901" xr:uid="{00000000-0005-0000-0000-0000E6740000}"/>
    <cellStyle name="Note 12 27 19 3" xfId="29902" xr:uid="{00000000-0005-0000-0000-0000E7740000}"/>
    <cellStyle name="Note 12 27 19 4" xfId="29903" xr:uid="{00000000-0005-0000-0000-0000E8740000}"/>
    <cellStyle name="Note 12 27 2" xfId="29904" xr:uid="{00000000-0005-0000-0000-0000E9740000}"/>
    <cellStyle name="Note 12 27 2 2" xfId="29905" xr:uid="{00000000-0005-0000-0000-0000EA740000}"/>
    <cellStyle name="Note 12 27 2 3" xfId="29906" xr:uid="{00000000-0005-0000-0000-0000EB740000}"/>
    <cellStyle name="Note 12 27 2 4" xfId="29907" xr:uid="{00000000-0005-0000-0000-0000EC740000}"/>
    <cellStyle name="Note 12 27 20" xfId="29908" xr:uid="{00000000-0005-0000-0000-0000ED740000}"/>
    <cellStyle name="Note 12 27 20 2" xfId="29909" xr:uid="{00000000-0005-0000-0000-0000EE740000}"/>
    <cellStyle name="Note 12 27 20 3" xfId="29910" xr:uid="{00000000-0005-0000-0000-0000EF740000}"/>
    <cellStyle name="Note 12 27 20 4" xfId="29911" xr:uid="{00000000-0005-0000-0000-0000F0740000}"/>
    <cellStyle name="Note 12 27 21" xfId="29912" xr:uid="{00000000-0005-0000-0000-0000F1740000}"/>
    <cellStyle name="Note 12 27 22" xfId="29913" xr:uid="{00000000-0005-0000-0000-0000F2740000}"/>
    <cellStyle name="Note 12 27 3" xfId="29914" xr:uid="{00000000-0005-0000-0000-0000F3740000}"/>
    <cellStyle name="Note 12 27 3 2" xfId="29915" xr:uid="{00000000-0005-0000-0000-0000F4740000}"/>
    <cellStyle name="Note 12 27 3 3" xfId="29916" xr:uid="{00000000-0005-0000-0000-0000F5740000}"/>
    <cellStyle name="Note 12 27 3 4" xfId="29917" xr:uid="{00000000-0005-0000-0000-0000F6740000}"/>
    <cellStyle name="Note 12 27 4" xfId="29918" xr:uid="{00000000-0005-0000-0000-0000F7740000}"/>
    <cellStyle name="Note 12 27 4 2" xfId="29919" xr:uid="{00000000-0005-0000-0000-0000F8740000}"/>
    <cellStyle name="Note 12 27 4 3" xfId="29920" xr:uid="{00000000-0005-0000-0000-0000F9740000}"/>
    <cellStyle name="Note 12 27 4 4" xfId="29921" xr:uid="{00000000-0005-0000-0000-0000FA740000}"/>
    <cellStyle name="Note 12 27 5" xfId="29922" xr:uid="{00000000-0005-0000-0000-0000FB740000}"/>
    <cellStyle name="Note 12 27 5 2" xfId="29923" xr:uid="{00000000-0005-0000-0000-0000FC740000}"/>
    <cellStyle name="Note 12 27 5 3" xfId="29924" xr:uid="{00000000-0005-0000-0000-0000FD740000}"/>
    <cellStyle name="Note 12 27 5 4" xfId="29925" xr:uid="{00000000-0005-0000-0000-0000FE740000}"/>
    <cellStyle name="Note 12 27 6" xfId="29926" xr:uid="{00000000-0005-0000-0000-0000FF740000}"/>
    <cellStyle name="Note 12 27 6 2" xfId="29927" xr:uid="{00000000-0005-0000-0000-000000750000}"/>
    <cellStyle name="Note 12 27 6 3" xfId="29928" xr:uid="{00000000-0005-0000-0000-000001750000}"/>
    <cellStyle name="Note 12 27 6 4" xfId="29929" xr:uid="{00000000-0005-0000-0000-000002750000}"/>
    <cellStyle name="Note 12 27 7" xfId="29930" xr:uid="{00000000-0005-0000-0000-000003750000}"/>
    <cellStyle name="Note 12 27 7 2" xfId="29931" xr:uid="{00000000-0005-0000-0000-000004750000}"/>
    <cellStyle name="Note 12 27 7 3" xfId="29932" xr:uid="{00000000-0005-0000-0000-000005750000}"/>
    <cellStyle name="Note 12 27 7 4" xfId="29933" xr:uid="{00000000-0005-0000-0000-000006750000}"/>
    <cellStyle name="Note 12 27 8" xfId="29934" xr:uid="{00000000-0005-0000-0000-000007750000}"/>
    <cellStyle name="Note 12 27 8 2" xfId="29935" xr:uid="{00000000-0005-0000-0000-000008750000}"/>
    <cellStyle name="Note 12 27 8 3" xfId="29936" xr:uid="{00000000-0005-0000-0000-000009750000}"/>
    <cellStyle name="Note 12 27 8 4" xfId="29937" xr:uid="{00000000-0005-0000-0000-00000A750000}"/>
    <cellStyle name="Note 12 27 9" xfId="29938" xr:uid="{00000000-0005-0000-0000-00000B750000}"/>
    <cellStyle name="Note 12 27 9 2" xfId="29939" xr:uid="{00000000-0005-0000-0000-00000C750000}"/>
    <cellStyle name="Note 12 27 9 3" xfId="29940" xr:uid="{00000000-0005-0000-0000-00000D750000}"/>
    <cellStyle name="Note 12 27 9 4" xfId="29941" xr:uid="{00000000-0005-0000-0000-00000E750000}"/>
    <cellStyle name="Note 12 28" xfId="29942" xr:uid="{00000000-0005-0000-0000-00000F750000}"/>
    <cellStyle name="Note 12 28 10" xfId="29943" xr:uid="{00000000-0005-0000-0000-000010750000}"/>
    <cellStyle name="Note 12 28 10 2" xfId="29944" xr:uid="{00000000-0005-0000-0000-000011750000}"/>
    <cellStyle name="Note 12 28 10 3" xfId="29945" xr:uid="{00000000-0005-0000-0000-000012750000}"/>
    <cellStyle name="Note 12 28 10 4" xfId="29946" xr:uid="{00000000-0005-0000-0000-000013750000}"/>
    <cellStyle name="Note 12 28 11" xfId="29947" xr:uid="{00000000-0005-0000-0000-000014750000}"/>
    <cellStyle name="Note 12 28 11 2" xfId="29948" xr:uid="{00000000-0005-0000-0000-000015750000}"/>
    <cellStyle name="Note 12 28 11 3" xfId="29949" xr:uid="{00000000-0005-0000-0000-000016750000}"/>
    <cellStyle name="Note 12 28 11 4" xfId="29950" xr:uid="{00000000-0005-0000-0000-000017750000}"/>
    <cellStyle name="Note 12 28 12" xfId="29951" xr:uid="{00000000-0005-0000-0000-000018750000}"/>
    <cellStyle name="Note 12 28 12 2" xfId="29952" xr:uid="{00000000-0005-0000-0000-000019750000}"/>
    <cellStyle name="Note 12 28 12 3" xfId="29953" xr:uid="{00000000-0005-0000-0000-00001A750000}"/>
    <cellStyle name="Note 12 28 12 4" xfId="29954" xr:uid="{00000000-0005-0000-0000-00001B750000}"/>
    <cellStyle name="Note 12 28 13" xfId="29955" xr:uid="{00000000-0005-0000-0000-00001C750000}"/>
    <cellStyle name="Note 12 28 13 2" xfId="29956" xr:uid="{00000000-0005-0000-0000-00001D750000}"/>
    <cellStyle name="Note 12 28 13 3" xfId="29957" xr:uid="{00000000-0005-0000-0000-00001E750000}"/>
    <cellStyle name="Note 12 28 13 4" xfId="29958" xr:uid="{00000000-0005-0000-0000-00001F750000}"/>
    <cellStyle name="Note 12 28 14" xfId="29959" xr:uid="{00000000-0005-0000-0000-000020750000}"/>
    <cellStyle name="Note 12 28 14 2" xfId="29960" xr:uid="{00000000-0005-0000-0000-000021750000}"/>
    <cellStyle name="Note 12 28 14 3" xfId="29961" xr:uid="{00000000-0005-0000-0000-000022750000}"/>
    <cellStyle name="Note 12 28 14 4" xfId="29962" xr:uid="{00000000-0005-0000-0000-000023750000}"/>
    <cellStyle name="Note 12 28 15" xfId="29963" xr:uid="{00000000-0005-0000-0000-000024750000}"/>
    <cellStyle name="Note 12 28 15 2" xfId="29964" xr:uid="{00000000-0005-0000-0000-000025750000}"/>
    <cellStyle name="Note 12 28 15 3" xfId="29965" xr:uid="{00000000-0005-0000-0000-000026750000}"/>
    <cellStyle name="Note 12 28 15 4" xfId="29966" xr:uid="{00000000-0005-0000-0000-000027750000}"/>
    <cellStyle name="Note 12 28 16" xfId="29967" xr:uid="{00000000-0005-0000-0000-000028750000}"/>
    <cellStyle name="Note 12 28 16 2" xfId="29968" xr:uid="{00000000-0005-0000-0000-000029750000}"/>
    <cellStyle name="Note 12 28 16 3" xfId="29969" xr:uid="{00000000-0005-0000-0000-00002A750000}"/>
    <cellStyle name="Note 12 28 16 4" xfId="29970" xr:uid="{00000000-0005-0000-0000-00002B750000}"/>
    <cellStyle name="Note 12 28 17" xfId="29971" xr:uid="{00000000-0005-0000-0000-00002C750000}"/>
    <cellStyle name="Note 12 28 17 2" xfId="29972" xr:uid="{00000000-0005-0000-0000-00002D750000}"/>
    <cellStyle name="Note 12 28 17 3" xfId="29973" xr:uid="{00000000-0005-0000-0000-00002E750000}"/>
    <cellStyle name="Note 12 28 17 4" xfId="29974" xr:uid="{00000000-0005-0000-0000-00002F750000}"/>
    <cellStyle name="Note 12 28 18" xfId="29975" xr:uid="{00000000-0005-0000-0000-000030750000}"/>
    <cellStyle name="Note 12 28 18 2" xfId="29976" xr:uid="{00000000-0005-0000-0000-000031750000}"/>
    <cellStyle name="Note 12 28 18 3" xfId="29977" xr:uid="{00000000-0005-0000-0000-000032750000}"/>
    <cellStyle name="Note 12 28 18 4" xfId="29978" xr:uid="{00000000-0005-0000-0000-000033750000}"/>
    <cellStyle name="Note 12 28 19" xfId="29979" xr:uid="{00000000-0005-0000-0000-000034750000}"/>
    <cellStyle name="Note 12 28 19 2" xfId="29980" xr:uid="{00000000-0005-0000-0000-000035750000}"/>
    <cellStyle name="Note 12 28 19 3" xfId="29981" xr:uid="{00000000-0005-0000-0000-000036750000}"/>
    <cellStyle name="Note 12 28 19 4" xfId="29982" xr:uid="{00000000-0005-0000-0000-000037750000}"/>
    <cellStyle name="Note 12 28 2" xfId="29983" xr:uid="{00000000-0005-0000-0000-000038750000}"/>
    <cellStyle name="Note 12 28 2 2" xfId="29984" xr:uid="{00000000-0005-0000-0000-000039750000}"/>
    <cellStyle name="Note 12 28 2 3" xfId="29985" xr:uid="{00000000-0005-0000-0000-00003A750000}"/>
    <cellStyle name="Note 12 28 2 4" xfId="29986" xr:uid="{00000000-0005-0000-0000-00003B750000}"/>
    <cellStyle name="Note 12 28 20" xfId="29987" xr:uid="{00000000-0005-0000-0000-00003C750000}"/>
    <cellStyle name="Note 12 28 20 2" xfId="29988" xr:uid="{00000000-0005-0000-0000-00003D750000}"/>
    <cellStyle name="Note 12 28 20 3" xfId="29989" xr:uid="{00000000-0005-0000-0000-00003E750000}"/>
    <cellStyle name="Note 12 28 20 4" xfId="29990" xr:uid="{00000000-0005-0000-0000-00003F750000}"/>
    <cellStyle name="Note 12 28 21" xfId="29991" xr:uid="{00000000-0005-0000-0000-000040750000}"/>
    <cellStyle name="Note 12 28 22" xfId="29992" xr:uid="{00000000-0005-0000-0000-000041750000}"/>
    <cellStyle name="Note 12 28 3" xfId="29993" xr:uid="{00000000-0005-0000-0000-000042750000}"/>
    <cellStyle name="Note 12 28 3 2" xfId="29994" xr:uid="{00000000-0005-0000-0000-000043750000}"/>
    <cellStyle name="Note 12 28 3 3" xfId="29995" xr:uid="{00000000-0005-0000-0000-000044750000}"/>
    <cellStyle name="Note 12 28 3 4" xfId="29996" xr:uid="{00000000-0005-0000-0000-000045750000}"/>
    <cellStyle name="Note 12 28 4" xfId="29997" xr:uid="{00000000-0005-0000-0000-000046750000}"/>
    <cellStyle name="Note 12 28 4 2" xfId="29998" xr:uid="{00000000-0005-0000-0000-000047750000}"/>
    <cellStyle name="Note 12 28 4 3" xfId="29999" xr:uid="{00000000-0005-0000-0000-000048750000}"/>
    <cellStyle name="Note 12 28 4 4" xfId="30000" xr:uid="{00000000-0005-0000-0000-000049750000}"/>
    <cellStyle name="Note 12 28 5" xfId="30001" xr:uid="{00000000-0005-0000-0000-00004A750000}"/>
    <cellStyle name="Note 12 28 5 2" xfId="30002" xr:uid="{00000000-0005-0000-0000-00004B750000}"/>
    <cellStyle name="Note 12 28 5 3" xfId="30003" xr:uid="{00000000-0005-0000-0000-00004C750000}"/>
    <cellStyle name="Note 12 28 5 4" xfId="30004" xr:uid="{00000000-0005-0000-0000-00004D750000}"/>
    <cellStyle name="Note 12 28 6" xfId="30005" xr:uid="{00000000-0005-0000-0000-00004E750000}"/>
    <cellStyle name="Note 12 28 6 2" xfId="30006" xr:uid="{00000000-0005-0000-0000-00004F750000}"/>
    <cellStyle name="Note 12 28 6 3" xfId="30007" xr:uid="{00000000-0005-0000-0000-000050750000}"/>
    <cellStyle name="Note 12 28 6 4" xfId="30008" xr:uid="{00000000-0005-0000-0000-000051750000}"/>
    <cellStyle name="Note 12 28 7" xfId="30009" xr:uid="{00000000-0005-0000-0000-000052750000}"/>
    <cellStyle name="Note 12 28 7 2" xfId="30010" xr:uid="{00000000-0005-0000-0000-000053750000}"/>
    <cellStyle name="Note 12 28 7 3" xfId="30011" xr:uid="{00000000-0005-0000-0000-000054750000}"/>
    <cellStyle name="Note 12 28 7 4" xfId="30012" xr:uid="{00000000-0005-0000-0000-000055750000}"/>
    <cellStyle name="Note 12 28 8" xfId="30013" xr:uid="{00000000-0005-0000-0000-000056750000}"/>
    <cellStyle name="Note 12 28 8 2" xfId="30014" xr:uid="{00000000-0005-0000-0000-000057750000}"/>
    <cellStyle name="Note 12 28 8 3" xfId="30015" xr:uid="{00000000-0005-0000-0000-000058750000}"/>
    <cellStyle name="Note 12 28 8 4" xfId="30016" xr:uid="{00000000-0005-0000-0000-000059750000}"/>
    <cellStyle name="Note 12 28 9" xfId="30017" xr:uid="{00000000-0005-0000-0000-00005A750000}"/>
    <cellStyle name="Note 12 28 9 2" xfId="30018" xr:uid="{00000000-0005-0000-0000-00005B750000}"/>
    <cellStyle name="Note 12 28 9 3" xfId="30019" xr:uid="{00000000-0005-0000-0000-00005C750000}"/>
    <cellStyle name="Note 12 28 9 4" xfId="30020" xr:uid="{00000000-0005-0000-0000-00005D750000}"/>
    <cellStyle name="Note 12 29" xfId="30021" xr:uid="{00000000-0005-0000-0000-00005E750000}"/>
    <cellStyle name="Note 12 29 10" xfId="30022" xr:uid="{00000000-0005-0000-0000-00005F750000}"/>
    <cellStyle name="Note 12 29 10 2" xfId="30023" xr:uid="{00000000-0005-0000-0000-000060750000}"/>
    <cellStyle name="Note 12 29 10 3" xfId="30024" xr:uid="{00000000-0005-0000-0000-000061750000}"/>
    <cellStyle name="Note 12 29 10 4" xfId="30025" xr:uid="{00000000-0005-0000-0000-000062750000}"/>
    <cellStyle name="Note 12 29 11" xfId="30026" xr:uid="{00000000-0005-0000-0000-000063750000}"/>
    <cellStyle name="Note 12 29 11 2" xfId="30027" xr:uid="{00000000-0005-0000-0000-000064750000}"/>
    <cellStyle name="Note 12 29 11 3" xfId="30028" xr:uid="{00000000-0005-0000-0000-000065750000}"/>
    <cellStyle name="Note 12 29 11 4" xfId="30029" xr:uid="{00000000-0005-0000-0000-000066750000}"/>
    <cellStyle name="Note 12 29 12" xfId="30030" xr:uid="{00000000-0005-0000-0000-000067750000}"/>
    <cellStyle name="Note 12 29 12 2" xfId="30031" xr:uid="{00000000-0005-0000-0000-000068750000}"/>
    <cellStyle name="Note 12 29 12 3" xfId="30032" xr:uid="{00000000-0005-0000-0000-000069750000}"/>
    <cellStyle name="Note 12 29 12 4" xfId="30033" xr:uid="{00000000-0005-0000-0000-00006A750000}"/>
    <cellStyle name="Note 12 29 13" xfId="30034" xr:uid="{00000000-0005-0000-0000-00006B750000}"/>
    <cellStyle name="Note 12 29 13 2" xfId="30035" xr:uid="{00000000-0005-0000-0000-00006C750000}"/>
    <cellStyle name="Note 12 29 13 3" xfId="30036" xr:uid="{00000000-0005-0000-0000-00006D750000}"/>
    <cellStyle name="Note 12 29 13 4" xfId="30037" xr:uid="{00000000-0005-0000-0000-00006E750000}"/>
    <cellStyle name="Note 12 29 14" xfId="30038" xr:uid="{00000000-0005-0000-0000-00006F750000}"/>
    <cellStyle name="Note 12 29 14 2" xfId="30039" xr:uid="{00000000-0005-0000-0000-000070750000}"/>
    <cellStyle name="Note 12 29 14 3" xfId="30040" xr:uid="{00000000-0005-0000-0000-000071750000}"/>
    <cellStyle name="Note 12 29 14 4" xfId="30041" xr:uid="{00000000-0005-0000-0000-000072750000}"/>
    <cellStyle name="Note 12 29 15" xfId="30042" xr:uid="{00000000-0005-0000-0000-000073750000}"/>
    <cellStyle name="Note 12 29 15 2" xfId="30043" xr:uid="{00000000-0005-0000-0000-000074750000}"/>
    <cellStyle name="Note 12 29 15 3" xfId="30044" xr:uid="{00000000-0005-0000-0000-000075750000}"/>
    <cellStyle name="Note 12 29 15 4" xfId="30045" xr:uid="{00000000-0005-0000-0000-000076750000}"/>
    <cellStyle name="Note 12 29 16" xfId="30046" xr:uid="{00000000-0005-0000-0000-000077750000}"/>
    <cellStyle name="Note 12 29 16 2" xfId="30047" xr:uid="{00000000-0005-0000-0000-000078750000}"/>
    <cellStyle name="Note 12 29 16 3" xfId="30048" xr:uid="{00000000-0005-0000-0000-000079750000}"/>
    <cellStyle name="Note 12 29 16 4" xfId="30049" xr:uid="{00000000-0005-0000-0000-00007A750000}"/>
    <cellStyle name="Note 12 29 17" xfId="30050" xr:uid="{00000000-0005-0000-0000-00007B750000}"/>
    <cellStyle name="Note 12 29 17 2" xfId="30051" xr:uid="{00000000-0005-0000-0000-00007C750000}"/>
    <cellStyle name="Note 12 29 17 3" xfId="30052" xr:uid="{00000000-0005-0000-0000-00007D750000}"/>
    <cellStyle name="Note 12 29 17 4" xfId="30053" xr:uid="{00000000-0005-0000-0000-00007E750000}"/>
    <cellStyle name="Note 12 29 18" xfId="30054" xr:uid="{00000000-0005-0000-0000-00007F750000}"/>
    <cellStyle name="Note 12 29 18 2" xfId="30055" xr:uid="{00000000-0005-0000-0000-000080750000}"/>
    <cellStyle name="Note 12 29 18 3" xfId="30056" xr:uid="{00000000-0005-0000-0000-000081750000}"/>
    <cellStyle name="Note 12 29 18 4" xfId="30057" xr:uid="{00000000-0005-0000-0000-000082750000}"/>
    <cellStyle name="Note 12 29 19" xfId="30058" xr:uid="{00000000-0005-0000-0000-000083750000}"/>
    <cellStyle name="Note 12 29 19 2" xfId="30059" xr:uid="{00000000-0005-0000-0000-000084750000}"/>
    <cellStyle name="Note 12 29 19 3" xfId="30060" xr:uid="{00000000-0005-0000-0000-000085750000}"/>
    <cellStyle name="Note 12 29 19 4" xfId="30061" xr:uid="{00000000-0005-0000-0000-000086750000}"/>
    <cellStyle name="Note 12 29 2" xfId="30062" xr:uid="{00000000-0005-0000-0000-000087750000}"/>
    <cellStyle name="Note 12 29 2 2" xfId="30063" xr:uid="{00000000-0005-0000-0000-000088750000}"/>
    <cellStyle name="Note 12 29 2 3" xfId="30064" xr:uid="{00000000-0005-0000-0000-000089750000}"/>
    <cellStyle name="Note 12 29 2 4" xfId="30065" xr:uid="{00000000-0005-0000-0000-00008A750000}"/>
    <cellStyle name="Note 12 29 20" xfId="30066" xr:uid="{00000000-0005-0000-0000-00008B750000}"/>
    <cellStyle name="Note 12 29 20 2" xfId="30067" xr:uid="{00000000-0005-0000-0000-00008C750000}"/>
    <cellStyle name="Note 12 29 20 3" xfId="30068" xr:uid="{00000000-0005-0000-0000-00008D750000}"/>
    <cellStyle name="Note 12 29 20 4" xfId="30069" xr:uid="{00000000-0005-0000-0000-00008E750000}"/>
    <cellStyle name="Note 12 29 21" xfId="30070" xr:uid="{00000000-0005-0000-0000-00008F750000}"/>
    <cellStyle name="Note 12 29 22" xfId="30071" xr:uid="{00000000-0005-0000-0000-000090750000}"/>
    <cellStyle name="Note 12 29 3" xfId="30072" xr:uid="{00000000-0005-0000-0000-000091750000}"/>
    <cellStyle name="Note 12 29 3 2" xfId="30073" xr:uid="{00000000-0005-0000-0000-000092750000}"/>
    <cellStyle name="Note 12 29 3 3" xfId="30074" xr:uid="{00000000-0005-0000-0000-000093750000}"/>
    <cellStyle name="Note 12 29 3 4" xfId="30075" xr:uid="{00000000-0005-0000-0000-000094750000}"/>
    <cellStyle name="Note 12 29 4" xfId="30076" xr:uid="{00000000-0005-0000-0000-000095750000}"/>
    <cellStyle name="Note 12 29 4 2" xfId="30077" xr:uid="{00000000-0005-0000-0000-000096750000}"/>
    <cellStyle name="Note 12 29 4 3" xfId="30078" xr:uid="{00000000-0005-0000-0000-000097750000}"/>
    <cellStyle name="Note 12 29 4 4" xfId="30079" xr:uid="{00000000-0005-0000-0000-000098750000}"/>
    <cellStyle name="Note 12 29 5" xfId="30080" xr:uid="{00000000-0005-0000-0000-000099750000}"/>
    <cellStyle name="Note 12 29 5 2" xfId="30081" xr:uid="{00000000-0005-0000-0000-00009A750000}"/>
    <cellStyle name="Note 12 29 5 3" xfId="30082" xr:uid="{00000000-0005-0000-0000-00009B750000}"/>
    <cellStyle name="Note 12 29 5 4" xfId="30083" xr:uid="{00000000-0005-0000-0000-00009C750000}"/>
    <cellStyle name="Note 12 29 6" xfId="30084" xr:uid="{00000000-0005-0000-0000-00009D750000}"/>
    <cellStyle name="Note 12 29 6 2" xfId="30085" xr:uid="{00000000-0005-0000-0000-00009E750000}"/>
    <cellStyle name="Note 12 29 6 3" xfId="30086" xr:uid="{00000000-0005-0000-0000-00009F750000}"/>
    <cellStyle name="Note 12 29 6 4" xfId="30087" xr:uid="{00000000-0005-0000-0000-0000A0750000}"/>
    <cellStyle name="Note 12 29 7" xfId="30088" xr:uid="{00000000-0005-0000-0000-0000A1750000}"/>
    <cellStyle name="Note 12 29 7 2" xfId="30089" xr:uid="{00000000-0005-0000-0000-0000A2750000}"/>
    <cellStyle name="Note 12 29 7 3" xfId="30090" xr:uid="{00000000-0005-0000-0000-0000A3750000}"/>
    <cellStyle name="Note 12 29 7 4" xfId="30091" xr:uid="{00000000-0005-0000-0000-0000A4750000}"/>
    <cellStyle name="Note 12 29 8" xfId="30092" xr:uid="{00000000-0005-0000-0000-0000A5750000}"/>
    <cellStyle name="Note 12 29 8 2" xfId="30093" xr:uid="{00000000-0005-0000-0000-0000A6750000}"/>
    <cellStyle name="Note 12 29 8 3" xfId="30094" xr:uid="{00000000-0005-0000-0000-0000A7750000}"/>
    <cellStyle name="Note 12 29 8 4" xfId="30095" xr:uid="{00000000-0005-0000-0000-0000A8750000}"/>
    <cellStyle name="Note 12 29 9" xfId="30096" xr:uid="{00000000-0005-0000-0000-0000A9750000}"/>
    <cellStyle name="Note 12 29 9 2" xfId="30097" xr:uid="{00000000-0005-0000-0000-0000AA750000}"/>
    <cellStyle name="Note 12 29 9 3" xfId="30098" xr:uid="{00000000-0005-0000-0000-0000AB750000}"/>
    <cellStyle name="Note 12 29 9 4" xfId="30099" xr:uid="{00000000-0005-0000-0000-0000AC750000}"/>
    <cellStyle name="Note 12 3" xfId="30100" xr:uid="{00000000-0005-0000-0000-0000AD750000}"/>
    <cellStyle name="Note 12 3 10" xfId="30101" xr:uid="{00000000-0005-0000-0000-0000AE750000}"/>
    <cellStyle name="Note 12 3 10 2" xfId="30102" xr:uid="{00000000-0005-0000-0000-0000AF750000}"/>
    <cellStyle name="Note 12 3 10 3" xfId="30103" xr:uid="{00000000-0005-0000-0000-0000B0750000}"/>
    <cellStyle name="Note 12 3 10 4" xfId="30104" xr:uid="{00000000-0005-0000-0000-0000B1750000}"/>
    <cellStyle name="Note 12 3 11" xfId="30105" xr:uid="{00000000-0005-0000-0000-0000B2750000}"/>
    <cellStyle name="Note 12 3 11 2" xfId="30106" xr:uid="{00000000-0005-0000-0000-0000B3750000}"/>
    <cellStyle name="Note 12 3 11 3" xfId="30107" xr:uid="{00000000-0005-0000-0000-0000B4750000}"/>
    <cellStyle name="Note 12 3 11 4" xfId="30108" xr:uid="{00000000-0005-0000-0000-0000B5750000}"/>
    <cellStyle name="Note 12 3 12" xfId="30109" xr:uid="{00000000-0005-0000-0000-0000B6750000}"/>
    <cellStyle name="Note 12 3 12 2" xfId="30110" xr:uid="{00000000-0005-0000-0000-0000B7750000}"/>
    <cellStyle name="Note 12 3 12 3" xfId="30111" xr:uid="{00000000-0005-0000-0000-0000B8750000}"/>
    <cellStyle name="Note 12 3 12 4" xfId="30112" xr:uid="{00000000-0005-0000-0000-0000B9750000}"/>
    <cellStyle name="Note 12 3 13" xfId="30113" xr:uid="{00000000-0005-0000-0000-0000BA750000}"/>
    <cellStyle name="Note 12 3 13 2" xfId="30114" xr:uid="{00000000-0005-0000-0000-0000BB750000}"/>
    <cellStyle name="Note 12 3 13 3" xfId="30115" xr:uid="{00000000-0005-0000-0000-0000BC750000}"/>
    <cellStyle name="Note 12 3 13 4" xfId="30116" xr:uid="{00000000-0005-0000-0000-0000BD750000}"/>
    <cellStyle name="Note 12 3 14" xfId="30117" xr:uid="{00000000-0005-0000-0000-0000BE750000}"/>
    <cellStyle name="Note 12 3 14 2" xfId="30118" xr:uid="{00000000-0005-0000-0000-0000BF750000}"/>
    <cellStyle name="Note 12 3 14 3" xfId="30119" xr:uid="{00000000-0005-0000-0000-0000C0750000}"/>
    <cellStyle name="Note 12 3 14 4" xfId="30120" xr:uid="{00000000-0005-0000-0000-0000C1750000}"/>
    <cellStyle name="Note 12 3 15" xfId="30121" xr:uid="{00000000-0005-0000-0000-0000C2750000}"/>
    <cellStyle name="Note 12 3 15 2" xfId="30122" xr:uid="{00000000-0005-0000-0000-0000C3750000}"/>
    <cellStyle name="Note 12 3 15 3" xfId="30123" xr:uid="{00000000-0005-0000-0000-0000C4750000}"/>
    <cellStyle name="Note 12 3 15 4" xfId="30124" xr:uid="{00000000-0005-0000-0000-0000C5750000}"/>
    <cellStyle name="Note 12 3 16" xfId="30125" xr:uid="{00000000-0005-0000-0000-0000C6750000}"/>
    <cellStyle name="Note 12 3 16 2" xfId="30126" xr:uid="{00000000-0005-0000-0000-0000C7750000}"/>
    <cellStyle name="Note 12 3 16 3" xfId="30127" xr:uid="{00000000-0005-0000-0000-0000C8750000}"/>
    <cellStyle name="Note 12 3 16 4" xfId="30128" xr:uid="{00000000-0005-0000-0000-0000C9750000}"/>
    <cellStyle name="Note 12 3 17" xfId="30129" xr:uid="{00000000-0005-0000-0000-0000CA750000}"/>
    <cellStyle name="Note 12 3 17 2" xfId="30130" xr:uid="{00000000-0005-0000-0000-0000CB750000}"/>
    <cellStyle name="Note 12 3 17 3" xfId="30131" xr:uid="{00000000-0005-0000-0000-0000CC750000}"/>
    <cellStyle name="Note 12 3 17 4" xfId="30132" xr:uid="{00000000-0005-0000-0000-0000CD750000}"/>
    <cellStyle name="Note 12 3 18" xfId="30133" xr:uid="{00000000-0005-0000-0000-0000CE750000}"/>
    <cellStyle name="Note 12 3 18 2" xfId="30134" xr:uid="{00000000-0005-0000-0000-0000CF750000}"/>
    <cellStyle name="Note 12 3 18 3" xfId="30135" xr:uid="{00000000-0005-0000-0000-0000D0750000}"/>
    <cellStyle name="Note 12 3 18 4" xfId="30136" xr:uid="{00000000-0005-0000-0000-0000D1750000}"/>
    <cellStyle name="Note 12 3 19" xfId="30137" xr:uid="{00000000-0005-0000-0000-0000D2750000}"/>
    <cellStyle name="Note 12 3 19 2" xfId="30138" xr:uid="{00000000-0005-0000-0000-0000D3750000}"/>
    <cellStyle name="Note 12 3 19 3" xfId="30139" xr:uid="{00000000-0005-0000-0000-0000D4750000}"/>
    <cellStyle name="Note 12 3 19 4" xfId="30140" xr:uid="{00000000-0005-0000-0000-0000D5750000}"/>
    <cellStyle name="Note 12 3 2" xfId="30141" xr:uid="{00000000-0005-0000-0000-0000D6750000}"/>
    <cellStyle name="Note 12 3 2 2" xfId="30142" xr:uid="{00000000-0005-0000-0000-0000D7750000}"/>
    <cellStyle name="Note 12 3 2 3" xfId="30143" xr:uid="{00000000-0005-0000-0000-0000D8750000}"/>
    <cellStyle name="Note 12 3 2 4" xfId="30144" xr:uid="{00000000-0005-0000-0000-0000D9750000}"/>
    <cellStyle name="Note 12 3 20" xfId="30145" xr:uid="{00000000-0005-0000-0000-0000DA750000}"/>
    <cellStyle name="Note 12 3 20 2" xfId="30146" xr:uid="{00000000-0005-0000-0000-0000DB750000}"/>
    <cellStyle name="Note 12 3 20 3" xfId="30147" xr:uid="{00000000-0005-0000-0000-0000DC750000}"/>
    <cellStyle name="Note 12 3 20 4" xfId="30148" xr:uid="{00000000-0005-0000-0000-0000DD750000}"/>
    <cellStyle name="Note 12 3 21" xfId="30149" xr:uid="{00000000-0005-0000-0000-0000DE750000}"/>
    <cellStyle name="Note 12 3 22" xfId="30150" xr:uid="{00000000-0005-0000-0000-0000DF750000}"/>
    <cellStyle name="Note 12 3 3" xfId="30151" xr:uid="{00000000-0005-0000-0000-0000E0750000}"/>
    <cellStyle name="Note 12 3 3 2" xfId="30152" xr:uid="{00000000-0005-0000-0000-0000E1750000}"/>
    <cellStyle name="Note 12 3 3 3" xfId="30153" xr:uid="{00000000-0005-0000-0000-0000E2750000}"/>
    <cellStyle name="Note 12 3 3 4" xfId="30154" xr:uid="{00000000-0005-0000-0000-0000E3750000}"/>
    <cellStyle name="Note 12 3 4" xfId="30155" xr:uid="{00000000-0005-0000-0000-0000E4750000}"/>
    <cellStyle name="Note 12 3 4 2" xfId="30156" xr:uid="{00000000-0005-0000-0000-0000E5750000}"/>
    <cellStyle name="Note 12 3 4 3" xfId="30157" xr:uid="{00000000-0005-0000-0000-0000E6750000}"/>
    <cellStyle name="Note 12 3 4 4" xfId="30158" xr:uid="{00000000-0005-0000-0000-0000E7750000}"/>
    <cellStyle name="Note 12 3 5" xfId="30159" xr:uid="{00000000-0005-0000-0000-0000E8750000}"/>
    <cellStyle name="Note 12 3 5 2" xfId="30160" xr:uid="{00000000-0005-0000-0000-0000E9750000}"/>
    <cellStyle name="Note 12 3 5 3" xfId="30161" xr:uid="{00000000-0005-0000-0000-0000EA750000}"/>
    <cellStyle name="Note 12 3 5 4" xfId="30162" xr:uid="{00000000-0005-0000-0000-0000EB750000}"/>
    <cellStyle name="Note 12 3 6" xfId="30163" xr:uid="{00000000-0005-0000-0000-0000EC750000}"/>
    <cellStyle name="Note 12 3 6 2" xfId="30164" xr:uid="{00000000-0005-0000-0000-0000ED750000}"/>
    <cellStyle name="Note 12 3 6 3" xfId="30165" xr:uid="{00000000-0005-0000-0000-0000EE750000}"/>
    <cellStyle name="Note 12 3 6 4" xfId="30166" xr:uid="{00000000-0005-0000-0000-0000EF750000}"/>
    <cellStyle name="Note 12 3 7" xfId="30167" xr:uid="{00000000-0005-0000-0000-0000F0750000}"/>
    <cellStyle name="Note 12 3 7 2" xfId="30168" xr:uid="{00000000-0005-0000-0000-0000F1750000}"/>
    <cellStyle name="Note 12 3 7 3" xfId="30169" xr:uid="{00000000-0005-0000-0000-0000F2750000}"/>
    <cellStyle name="Note 12 3 7 4" xfId="30170" xr:uid="{00000000-0005-0000-0000-0000F3750000}"/>
    <cellStyle name="Note 12 3 8" xfId="30171" xr:uid="{00000000-0005-0000-0000-0000F4750000}"/>
    <cellStyle name="Note 12 3 8 2" xfId="30172" xr:uid="{00000000-0005-0000-0000-0000F5750000}"/>
    <cellStyle name="Note 12 3 8 3" xfId="30173" xr:uid="{00000000-0005-0000-0000-0000F6750000}"/>
    <cellStyle name="Note 12 3 8 4" xfId="30174" xr:uid="{00000000-0005-0000-0000-0000F7750000}"/>
    <cellStyle name="Note 12 3 9" xfId="30175" xr:uid="{00000000-0005-0000-0000-0000F8750000}"/>
    <cellStyle name="Note 12 3 9 2" xfId="30176" xr:uid="{00000000-0005-0000-0000-0000F9750000}"/>
    <cellStyle name="Note 12 3 9 3" xfId="30177" xr:uid="{00000000-0005-0000-0000-0000FA750000}"/>
    <cellStyle name="Note 12 3 9 4" xfId="30178" xr:uid="{00000000-0005-0000-0000-0000FB750000}"/>
    <cellStyle name="Note 12 30" xfId="30179" xr:uid="{00000000-0005-0000-0000-0000FC750000}"/>
    <cellStyle name="Note 12 30 10" xfId="30180" xr:uid="{00000000-0005-0000-0000-0000FD750000}"/>
    <cellStyle name="Note 12 30 10 2" xfId="30181" xr:uid="{00000000-0005-0000-0000-0000FE750000}"/>
    <cellStyle name="Note 12 30 10 3" xfId="30182" xr:uid="{00000000-0005-0000-0000-0000FF750000}"/>
    <cellStyle name="Note 12 30 10 4" xfId="30183" xr:uid="{00000000-0005-0000-0000-000000760000}"/>
    <cellStyle name="Note 12 30 11" xfId="30184" xr:uid="{00000000-0005-0000-0000-000001760000}"/>
    <cellStyle name="Note 12 30 11 2" xfId="30185" xr:uid="{00000000-0005-0000-0000-000002760000}"/>
    <cellStyle name="Note 12 30 11 3" xfId="30186" xr:uid="{00000000-0005-0000-0000-000003760000}"/>
    <cellStyle name="Note 12 30 11 4" xfId="30187" xr:uid="{00000000-0005-0000-0000-000004760000}"/>
    <cellStyle name="Note 12 30 12" xfId="30188" xr:uid="{00000000-0005-0000-0000-000005760000}"/>
    <cellStyle name="Note 12 30 12 2" xfId="30189" xr:uid="{00000000-0005-0000-0000-000006760000}"/>
    <cellStyle name="Note 12 30 12 3" xfId="30190" xr:uid="{00000000-0005-0000-0000-000007760000}"/>
    <cellStyle name="Note 12 30 12 4" xfId="30191" xr:uid="{00000000-0005-0000-0000-000008760000}"/>
    <cellStyle name="Note 12 30 13" xfId="30192" xr:uid="{00000000-0005-0000-0000-000009760000}"/>
    <cellStyle name="Note 12 30 13 2" xfId="30193" xr:uid="{00000000-0005-0000-0000-00000A760000}"/>
    <cellStyle name="Note 12 30 13 3" xfId="30194" xr:uid="{00000000-0005-0000-0000-00000B760000}"/>
    <cellStyle name="Note 12 30 13 4" xfId="30195" xr:uid="{00000000-0005-0000-0000-00000C760000}"/>
    <cellStyle name="Note 12 30 14" xfId="30196" xr:uid="{00000000-0005-0000-0000-00000D760000}"/>
    <cellStyle name="Note 12 30 14 2" xfId="30197" xr:uid="{00000000-0005-0000-0000-00000E760000}"/>
    <cellStyle name="Note 12 30 14 3" xfId="30198" xr:uid="{00000000-0005-0000-0000-00000F760000}"/>
    <cellStyle name="Note 12 30 14 4" xfId="30199" xr:uid="{00000000-0005-0000-0000-000010760000}"/>
    <cellStyle name="Note 12 30 15" xfId="30200" xr:uid="{00000000-0005-0000-0000-000011760000}"/>
    <cellStyle name="Note 12 30 15 2" xfId="30201" xr:uid="{00000000-0005-0000-0000-000012760000}"/>
    <cellStyle name="Note 12 30 15 3" xfId="30202" xr:uid="{00000000-0005-0000-0000-000013760000}"/>
    <cellStyle name="Note 12 30 15 4" xfId="30203" xr:uid="{00000000-0005-0000-0000-000014760000}"/>
    <cellStyle name="Note 12 30 16" xfId="30204" xr:uid="{00000000-0005-0000-0000-000015760000}"/>
    <cellStyle name="Note 12 30 16 2" xfId="30205" xr:uid="{00000000-0005-0000-0000-000016760000}"/>
    <cellStyle name="Note 12 30 16 3" xfId="30206" xr:uid="{00000000-0005-0000-0000-000017760000}"/>
    <cellStyle name="Note 12 30 16 4" xfId="30207" xr:uid="{00000000-0005-0000-0000-000018760000}"/>
    <cellStyle name="Note 12 30 17" xfId="30208" xr:uid="{00000000-0005-0000-0000-000019760000}"/>
    <cellStyle name="Note 12 30 17 2" xfId="30209" xr:uid="{00000000-0005-0000-0000-00001A760000}"/>
    <cellStyle name="Note 12 30 17 3" xfId="30210" xr:uid="{00000000-0005-0000-0000-00001B760000}"/>
    <cellStyle name="Note 12 30 17 4" xfId="30211" xr:uid="{00000000-0005-0000-0000-00001C760000}"/>
    <cellStyle name="Note 12 30 18" xfId="30212" xr:uid="{00000000-0005-0000-0000-00001D760000}"/>
    <cellStyle name="Note 12 30 18 2" xfId="30213" xr:uid="{00000000-0005-0000-0000-00001E760000}"/>
    <cellStyle name="Note 12 30 18 3" xfId="30214" xr:uid="{00000000-0005-0000-0000-00001F760000}"/>
    <cellStyle name="Note 12 30 18 4" xfId="30215" xr:uid="{00000000-0005-0000-0000-000020760000}"/>
    <cellStyle name="Note 12 30 19" xfId="30216" xr:uid="{00000000-0005-0000-0000-000021760000}"/>
    <cellStyle name="Note 12 30 19 2" xfId="30217" xr:uid="{00000000-0005-0000-0000-000022760000}"/>
    <cellStyle name="Note 12 30 19 3" xfId="30218" xr:uid="{00000000-0005-0000-0000-000023760000}"/>
    <cellStyle name="Note 12 30 19 4" xfId="30219" xr:uid="{00000000-0005-0000-0000-000024760000}"/>
    <cellStyle name="Note 12 30 2" xfId="30220" xr:uid="{00000000-0005-0000-0000-000025760000}"/>
    <cellStyle name="Note 12 30 2 2" xfId="30221" xr:uid="{00000000-0005-0000-0000-000026760000}"/>
    <cellStyle name="Note 12 30 2 3" xfId="30222" xr:uid="{00000000-0005-0000-0000-000027760000}"/>
    <cellStyle name="Note 12 30 2 4" xfId="30223" xr:uid="{00000000-0005-0000-0000-000028760000}"/>
    <cellStyle name="Note 12 30 20" xfId="30224" xr:uid="{00000000-0005-0000-0000-000029760000}"/>
    <cellStyle name="Note 12 30 20 2" xfId="30225" xr:uid="{00000000-0005-0000-0000-00002A760000}"/>
    <cellStyle name="Note 12 30 20 3" xfId="30226" xr:uid="{00000000-0005-0000-0000-00002B760000}"/>
    <cellStyle name="Note 12 30 20 4" xfId="30227" xr:uid="{00000000-0005-0000-0000-00002C760000}"/>
    <cellStyle name="Note 12 30 21" xfId="30228" xr:uid="{00000000-0005-0000-0000-00002D760000}"/>
    <cellStyle name="Note 12 30 22" xfId="30229" xr:uid="{00000000-0005-0000-0000-00002E760000}"/>
    <cellStyle name="Note 12 30 3" xfId="30230" xr:uid="{00000000-0005-0000-0000-00002F760000}"/>
    <cellStyle name="Note 12 30 3 2" xfId="30231" xr:uid="{00000000-0005-0000-0000-000030760000}"/>
    <cellStyle name="Note 12 30 3 3" xfId="30232" xr:uid="{00000000-0005-0000-0000-000031760000}"/>
    <cellStyle name="Note 12 30 3 4" xfId="30233" xr:uid="{00000000-0005-0000-0000-000032760000}"/>
    <cellStyle name="Note 12 30 4" xfId="30234" xr:uid="{00000000-0005-0000-0000-000033760000}"/>
    <cellStyle name="Note 12 30 4 2" xfId="30235" xr:uid="{00000000-0005-0000-0000-000034760000}"/>
    <cellStyle name="Note 12 30 4 3" xfId="30236" xr:uid="{00000000-0005-0000-0000-000035760000}"/>
    <cellStyle name="Note 12 30 4 4" xfId="30237" xr:uid="{00000000-0005-0000-0000-000036760000}"/>
    <cellStyle name="Note 12 30 5" xfId="30238" xr:uid="{00000000-0005-0000-0000-000037760000}"/>
    <cellStyle name="Note 12 30 5 2" xfId="30239" xr:uid="{00000000-0005-0000-0000-000038760000}"/>
    <cellStyle name="Note 12 30 5 3" xfId="30240" xr:uid="{00000000-0005-0000-0000-000039760000}"/>
    <cellStyle name="Note 12 30 5 4" xfId="30241" xr:uid="{00000000-0005-0000-0000-00003A760000}"/>
    <cellStyle name="Note 12 30 6" xfId="30242" xr:uid="{00000000-0005-0000-0000-00003B760000}"/>
    <cellStyle name="Note 12 30 6 2" xfId="30243" xr:uid="{00000000-0005-0000-0000-00003C760000}"/>
    <cellStyle name="Note 12 30 6 3" xfId="30244" xr:uid="{00000000-0005-0000-0000-00003D760000}"/>
    <cellStyle name="Note 12 30 6 4" xfId="30245" xr:uid="{00000000-0005-0000-0000-00003E760000}"/>
    <cellStyle name="Note 12 30 7" xfId="30246" xr:uid="{00000000-0005-0000-0000-00003F760000}"/>
    <cellStyle name="Note 12 30 7 2" xfId="30247" xr:uid="{00000000-0005-0000-0000-000040760000}"/>
    <cellStyle name="Note 12 30 7 3" xfId="30248" xr:uid="{00000000-0005-0000-0000-000041760000}"/>
    <cellStyle name="Note 12 30 7 4" xfId="30249" xr:uid="{00000000-0005-0000-0000-000042760000}"/>
    <cellStyle name="Note 12 30 8" xfId="30250" xr:uid="{00000000-0005-0000-0000-000043760000}"/>
    <cellStyle name="Note 12 30 8 2" xfId="30251" xr:uid="{00000000-0005-0000-0000-000044760000}"/>
    <cellStyle name="Note 12 30 8 3" xfId="30252" xr:uid="{00000000-0005-0000-0000-000045760000}"/>
    <cellStyle name="Note 12 30 8 4" xfId="30253" xr:uid="{00000000-0005-0000-0000-000046760000}"/>
    <cellStyle name="Note 12 30 9" xfId="30254" xr:uid="{00000000-0005-0000-0000-000047760000}"/>
    <cellStyle name="Note 12 30 9 2" xfId="30255" xr:uid="{00000000-0005-0000-0000-000048760000}"/>
    <cellStyle name="Note 12 30 9 3" xfId="30256" xr:uid="{00000000-0005-0000-0000-000049760000}"/>
    <cellStyle name="Note 12 30 9 4" xfId="30257" xr:uid="{00000000-0005-0000-0000-00004A760000}"/>
    <cellStyle name="Note 12 31" xfId="30258" xr:uid="{00000000-0005-0000-0000-00004B760000}"/>
    <cellStyle name="Note 12 31 10" xfId="30259" xr:uid="{00000000-0005-0000-0000-00004C760000}"/>
    <cellStyle name="Note 12 31 10 2" xfId="30260" xr:uid="{00000000-0005-0000-0000-00004D760000}"/>
    <cellStyle name="Note 12 31 10 3" xfId="30261" xr:uid="{00000000-0005-0000-0000-00004E760000}"/>
    <cellStyle name="Note 12 31 10 4" xfId="30262" xr:uid="{00000000-0005-0000-0000-00004F760000}"/>
    <cellStyle name="Note 12 31 11" xfId="30263" xr:uid="{00000000-0005-0000-0000-000050760000}"/>
    <cellStyle name="Note 12 31 11 2" xfId="30264" xr:uid="{00000000-0005-0000-0000-000051760000}"/>
    <cellStyle name="Note 12 31 11 3" xfId="30265" xr:uid="{00000000-0005-0000-0000-000052760000}"/>
    <cellStyle name="Note 12 31 11 4" xfId="30266" xr:uid="{00000000-0005-0000-0000-000053760000}"/>
    <cellStyle name="Note 12 31 12" xfId="30267" xr:uid="{00000000-0005-0000-0000-000054760000}"/>
    <cellStyle name="Note 12 31 12 2" xfId="30268" xr:uid="{00000000-0005-0000-0000-000055760000}"/>
    <cellStyle name="Note 12 31 12 3" xfId="30269" xr:uid="{00000000-0005-0000-0000-000056760000}"/>
    <cellStyle name="Note 12 31 12 4" xfId="30270" xr:uid="{00000000-0005-0000-0000-000057760000}"/>
    <cellStyle name="Note 12 31 13" xfId="30271" xr:uid="{00000000-0005-0000-0000-000058760000}"/>
    <cellStyle name="Note 12 31 13 2" xfId="30272" xr:uid="{00000000-0005-0000-0000-000059760000}"/>
    <cellStyle name="Note 12 31 13 3" xfId="30273" xr:uid="{00000000-0005-0000-0000-00005A760000}"/>
    <cellStyle name="Note 12 31 13 4" xfId="30274" xr:uid="{00000000-0005-0000-0000-00005B760000}"/>
    <cellStyle name="Note 12 31 14" xfId="30275" xr:uid="{00000000-0005-0000-0000-00005C760000}"/>
    <cellStyle name="Note 12 31 14 2" xfId="30276" xr:uid="{00000000-0005-0000-0000-00005D760000}"/>
    <cellStyle name="Note 12 31 14 3" xfId="30277" xr:uid="{00000000-0005-0000-0000-00005E760000}"/>
    <cellStyle name="Note 12 31 14 4" xfId="30278" xr:uid="{00000000-0005-0000-0000-00005F760000}"/>
    <cellStyle name="Note 12 31 15" xfId="30279" xr:uid="{00000000-0005-0000-0000-000060760000}"/>
    <cellStyle name="Note 12 31 15 2" xfId="30280" xr:uid="{00000000-0005-0000-0000-000061760000}"/>
    <cellStyle name="Note 12 31 15 3" xfId="30281" xr:uid="{00000000-0005-0000-0000-000062760000}"/>
    <cellStyle name="Note 12 31 15 4" xfId="30282" xr:uid="{00000000-0005-0000-0000-000063760000}"/>
    <cellStyle name="Note 12 31 16" xfId="30283" xr:uid="{00000000-0005-0000-0000-000064760000}"/>
    <cellStyle name="Note 12 31 16 2" xfId="30284" xr:uid="{00000000-0005-0000-0000-000065760000}"/>
    <cellStyle name="Note 12 31 16 3" xfId="30285" xr:uid="{00000000-0005-0000-0000-000066760000}"/>
    <cellStyle name="Note 12 31 16 4" xfId="30286" xr:uid="{00000000-0005-0000-0000-000067760000}"/>
    <cellStyle name="Note 12 31 17" xfId="30287" xr:uid="{00000000-0005-0000-0000-000068760000}"/>
    <cellStyle name="Note 12 31 17 2" xfId="30288" xr:uid="{00000000-0005-0000-0000-000069760000}"/>
    <cellStyle name="Note 12 31 17 3" xfId="30289" xr:uid="{00000000-0005-0000-0000-00006A760000}"/>
    <cellStyle name="Note 12 31 17 4" xfId="30290" xr:uid="{00000000-0005-0000-0000-00006B760000}"/>
    <cellStyle name="Note 12 31 18" xfId="30291" xr:uid="{00000000-0005-0000-0000-00006C760000}"/>
    <cellStyle name="Note 12 31 18 2" xfId="30292" xr:uid="{00000000-0005-0000-0000-00006D760000}"/>
    <cellStyle name="Note 12 31 18 3" xfId="30293" xr:uid="{00000000-0005-0000-0000-00006E760000}"/>
    <cellStyle name="Note 12 31 18 4" xfId="30294" xr:uid="{00000000-0005-0000-0000-00006F760000}"/>
    <cellStyle name="Note 12 31 19" xfId="30295" xr:uid="{00000000-0005-0000-0000-000070760000}"/>
    <cellStyle name="Note 12 31 19 2" xfId="30296" xr:uid="{00000000-0005-0000-0000-000071760000}"/>
    <cellStyle name="Note 12 31 19 3" xfId="30297" xr:uid="{00000000-0005-0000-0000-000072760000}"/>
    <cellStyle name="Note 12 31 19 4" xfId="30298" xr:uid="{00000000-0005-0000-0000-000073760000}"/>
    <cellStyle name="Note 12 31 2" xfId="30299" xr:uid="{00000000-0005-0000-0000-000074760000}"/>
    <cellStyle name="Note 12 31 2 2" xfId="30300" xr:uid="{00000000-0005-0000-0000-000075760000}"/>
    <cellStyle name="Note 12 31 2 3" xfId="30301" xr:uid="{00000000-0005-0000-0000-000076760000}"/>
    <cellStyle name="Note 12 31 2 4" xfId="30302" xr:uid="{00000000-0005-0000-0000-000077760000}"/>
    <cellStyle name="Note 12 31 20" xfId="30303" xr:uid="{00000000-0005-0000-0000-000078760000}"/>
    <cellStyle name="Note 12 31 20 2" xfId="30304" xr:uid="{00000000-0005-0000-0000-000079760000}"/>
    <cellStyle name="Note 12 31 20 3" xfId="30305" xr:uid="{00000000-0005-0000-0000-00007A760000}"/>
    <cellStyle name="Note 12 31 20 4" xfId="30306" xr:uid="{00000000-0005-0000-0000-00007B760000}"/>
    <cellStyle name="Note 12 31 21" xfId="30307" xr:uid="{00000000-0005-0000-0000-00007C760000}"/>
    <cellStyle name="Note 12 31 22" xfId="30308" xr:uid="{00000000-0005-0000-0000-00007D760000}"/>
    <cellStyle name="Note 12 31 3" xfId="30309" xr:uid="{00000000-0005-0000-0000-00007E760000}"/>
    <cellStyle name="Note 12 31 3 2" xfId="30310" xr:uid="{00000000-0005-0000-0000-00007F760000}"/>
    <cellStyle name="Note 12 31 3 3" xfId="30311" xr:uid="{00000000-0005-0000-0000-000080760000}"/>
    <cellStyle name="Note 12 31 3 4" xfId="30312" xr:uid="{00000000-0005-0000-0000-000081760000}"/>
    <cellStyle name="Note 12 31 4" xfId="30313" xr:uid="{00000000-0005-0000-0000-000082760000}"/>
    <cellStyle name="Note 12 31 4 2" xfId="30314" xr:uid="{00000000-0005-0000-0000-000083760000}"/>
    <cellStyle name="Note 12 31 4 3" xfId="30315" xr:uid="{00000000-0005-0000-0000-000084760000}"/>
    <cellStyle name="Note 12 31 4 4" xfId="30316" xr:uid="{00000000-0005-0000-0000-000085760000}"/>
    <cellStyle name="Note 12 31 5" xfId="30317" xr:uid="{00000000-0005-0000-0000-000086760000}"/>
    <cellStyle name="Note 12 31 5 2" xfId="30318" xr:uid="{00000000-0005-0000-0000-000087760000}"/>
    <cellStyle name="Note 12 31 5 3" xfId="30319" xr:uid="{00000000-0005-0000-0000-000088760000}"/>
    <cellStyle name="Note 12 31 5 4" xfId="30320" xr:uid="{00000000-0005-0000-0000-000089760000}"/>
    <cellStyle name="Note 12 31 6" xfId="30321" xr:uid="{00000000-0005-0000-0000-00008A760000}"/>
    <cellStyle name="Note 12 31 6 2" xfId="30322" xr:uid="{00000000-0005-0000-0000-00008B760000}"/>
    <cellStyle name="Note 12 31 6 3" xfId="30323" xr:uid="{00000000-0005-0000-0000-00008C760000}"/>
    <cellStyle name="Note 12 31 6 4" xfId="30324" xr:uid="{00000000-0005-0000-0000-00008D760000}"/>
    <cellStyle name="Note 12 31 7" xfId="30325" xr:uid="{00000000-0005-0000-0000-00008E760000}"/>
    <cellStyle name="Note 12 31 7 2" xfId="30326" xr:uid="{00000000-0005-0000-0000-00008F760000}"/>
    <cellStyle name="Note 12 31 7 3" xfId="30327" xr:uid="{00000000-0005-0000-0000-000090760000}"/>
    <cellStyle name="Note 12 31 7 4" xfId="30328" xr:uid="{00000000-0005-0000-0000-000091760000}"/>
    <cellStyle name="Note 12 31 8" xfId="30329" xr:uid="{00000000-0005-0000-0000-000092760000}"/>
    <cellStyle name="Note 12 31 8 2" xfId="30330" xr:uid="{00000000-0005-0000-0000-000093760000}"/>
    <cellStyle name="Note 12 31 8 3" xfId="30331" xr:uid="{00000000-0005-0000-0000-000094760000}"/>
    <cellStyle name="Note 12 31 8 4" xfId="30332" xr:uid="{00000000-0005-0000-0000-000095760000}"/>
    <cellStyle name="Note 12 31 9" xfId="30333" xr:uid="{00000000-0005-0000-0000-000096760000}"/>
    <cellStyle name="Note 12 31 9 2" xfId="30334" xr:uid="{00000000-0005-0000-0000-000097760000}"/>
    <cellStyle name="Note 12 31 9 3" xfId="30335" xr:uid="{00000000-0005-0000-0000-000098760000}"/>
    <cellStyle name="Note 12 31 9 4" xfId="30336" xr:uid="{00000000-0005-0000-0000-000099760000}"/>
    <cellStyle name="Note 12 32" xfId="30337" xr:uid="{00000000-0005-0000-0000-00009A760000}"/>
    <cellStyle name="Note 12 32 10" xfId="30338" xr:uid="{00000000-0005-0000-0000-00009B760000}"/>
    <cellStyle name="Note 12 32 10 2" xfId="30339" xr:uid="{00000000-0005-0000-0000-00009C760000}"/>
    <cellStyle name="Note 12 32 10 3" xfId="30340" xr:uid="{00000000-0005-0000-0000-00009D760000}"/>
    <cellStyle name="Note 12 32 10 4" xfId="30341" xr:uid="{00000000-0005-0000-0000-00009E760000}"/>
    <cellStyle name="Note 12 32 11" xfId="30342" xr:uid="{00000000-0005-0000-0000-00009F760000}"/>
    <cellStyle name="Note 12 32 11 2" xfId="30343" xr:uid="{00000000-0005-0000-0000-0000A0760000}"/>
    <cellStyle name="Note 12 32 11 3" xfId="30344" xr:uid="{00000000-0005-0000-0000-0000A1760000}"/>
    <cellStyle name="Note 12 32 11 4" xfId="30345" xr:uid="{00000000-0005-0000-0000-0000A2760000}"/>
    <cellStyle name="Note 12 32 12" xfId="30346" xr:uid="{00000000-0005-0000-0000-0000A3760000}"/>
    <cellStyle name="Note 12 32 12 2" xfId="30347" xr:uid="{00000000-0005-0000-0000-0000A4760000}"/>
    <cellStyle name="Note 12 32 12 3" xfId="30348" xr:uid="{00000000-0005-0000-0000-0000A5760000}"/>
    <cellStyle name="Note 12 32 12 4" xfId="30349" xr:uid="{00000000-0005-0000-0000-0000A6760000}"/>
    <cellStyle name="Note 12 32 13" xfId="30350" xr:uid="{00000000-0005-0000-0000-0000A7760000}"/>
    <cellStyle name="Note 12 32 13 2" xfId="30351" xr:uid="{00000000-0005-0000-0000-0000A8760000}"/>
    <cellStyle name="Note 12 32 13 3" xfId="30352" xr:uid="{00000000-0005-0000-0000-0000A9760000}"/>
    <cellStyle name="Note 12 32 13 4" xfId="30353" xr:uid="{00000000-0005-0000-0000-0000AA760000}"/>
    <cellStyle name="Note 12 32 14" xfId="30354" xr:uid="{00000000-0005-0000-0000-0000AB760000}"/>
    <cellStyle name="Note 12 32 14 2" xfId="30355" xr:uid="{00000000-0005-0000-0000-0000AC760000}"/>
    <cellStyle name="Note 12 32 14 3" xfId="30356" xr:uid="{00000000-0005-0000-0000-0000AD760000}"/>
    <cellStyle name="Note 12 32 14 4" xfId="30357" xr:uid="{00000000-0005-0000-0000-0000AE760000}"/>
    <cellStyle name="Note 12 32 15" xfId="30358" xr:uid="{00000000-0005-0000-0000-0000AF760000}"/>
    <cellStyle name="Note 12 32 15 2" xfId="30359" xr:uid="{00000000-0005-0000-0000-0000B0760000}"/>
    <cellStyle name="Note 12 32 15 3" xfId="30360" xr:uid="{00000000-0005-0000-0000-0000B1760000}"/>
    <cellStyle name="Note 12 32 15 4" xfId="30361" xr:uid="{00000000-0005-0000-0000-0000B2760000}"/>
    <cellStyle name="Note 12 32 16" xfId="30362" xr:uid="{00000000-0005-0000-0000-0000B3760000}"/>
    <cellStyle name="Note 12 32 16 2" xfId="30363" xr:uid="{00000000-0005-0000-0000-0000B4760000}"/>
    <cellStyle name="Note 12 32 16 3" xfId="30364" xr:uid="{00000000-0005-0000-0000-0000B5760000}"/>
    <cellStyle name="Note 12 32 16 4" xfId="30365" xr:uid="{00000000-0005-0000-0000-0000B6760000}"/>
    <cellStyle name="Note 12 32 17" xfId="30366" xr:uid="{00000000-0005-0000-0000-0000B7760000}"/>
    <cellStyle name="Note 12 32 17 2" xfId="30367" xr:uid="{00000000-0005-0000-0000-0000B8760000}"/>
    <cellStyle name="Note 12 32 17 3" xfId="30368" xr:uid="{00000000-0005-0000-0000-0000B9760000}"/>
    <cellStyle name="Note 12 32 17 4" xfId="30369" xr:uid="{00000000-0005-0000-0000-0000BA760000}"/>
    <cellStyle name="Note 12 32 18" xfId="30370" xr:uid="{00000000-0005-0000-0000-0000BB760000}"/>
    <cellStyle name="Note 12 32 18 2" xfId="30371" xr:uid="{00000000-0005-0000-0000-0000BC760000}"/>
    <cellStyle name="Note 12 32 18 3" xfId="30372" xr:uid="{00000000-0005-0000-0000-0000BD760000}"/>
    <cellStyle name="Note 12 32 18 4" xfId="30373" xr:uid="{00000000-0005-0000-0000-0000BE760000}"/>
    <cellStyle name="Note 12 32 19" xfId="30374" xr:uid="{00000000-0005-0000-0000-0000BF760000}"/>
    <cellStyle name="Note 12 32 19 2" xfId="30375" xr:uid="{00000000-0005-0000-0000-0000C0760000}"/>
    <cellStyle name="Note 12 32 19 3" xfId="30376" xr:uid="{00000000-0005-0000-0000-0000C1760000}"/>
    <cellStyle name="Note 12 32 19 4" xfId="30377" xr:uid="{00000000-0005-0000-0000-0000C2760000}"/>
    <cellStyle name="Note 12 32 2" xfId="30378" xr:uid="{00000000-0005-0000-0000-0000C3760000}"/>
    <cellStyle name="Note 12 32 2 2" xfId="30379" xr:uid="{00000000-0005-0000-0000-0000C4760000}"/>
    <cellStyle name="Note 12 32 2 3" xfId="30380" xr:uid="{00000000-0005-0000-0000-0000C5760000}"/>
    <cellStyle name="Note 12 32 2 4" xfId="30381" xr:uid="{00000000-0005-0000-0000-0000C6760000}"/>
    <cellStyle name="Note 12 32 20" xfId="30382" xr:uid="{00000000-0005-0000-0000-0000C7760000}"/>
    <cellStyle name="Note 12 32 20 2" xfId="30383" xr:uid="{00000000-0005-0000-0000-0000C8760000}"/>
    <cellStyle name="Note 12 32 20 3" xfId="30384" xr:uid="{00000000-0005-0000-0000-0000C9760000}"/>
    <cellStyle name="Note 12 32 20 4" xfId="30385" xr:uid="{00000000-0005-0000-0000-0000CA760000}"/>
    <cellStyle name="Note 12 32 21" xfId="30386" xr:uid="{00000000-0005-0000-0000-0000CB760000}"/>
    <cellStyle name="Note 12 32 22" xfId="30387" xr:uid="{00000000-0005-0000-0000-0000CC760000}"/>
    <cellStyle name="Note 12 32 3" xfId="30388" xr:uid="{00000000-0005-0000-0000-0000CD760000}"/>
    <cellStyle name="Note 12 32 3 2" xfId="30389" xr:uid="{00000000-0005-0000-0000-0000CE760000}"/>
    <cellStyle name="Note 12 32 3 3" xfId="30390" xr:uid="{00000000-0005-0000-0000-0000CF760000}"/>
    <cellStyle name="Note 12 32 3 4" xfId="30391" xr:uid="{00000000-0005-0000-0000-0000D0760000}"/>
    <cellStyle name="Note 12 32 4" xfId="30392" xr:uid="{00000000-0005-0000-0000-0000D1760000}"/>
    <cellStyle name="Note 12 32 4 2" xfId="30393" xr:uid="{00000000-0005-0000-0000-0000D2760000}"/>
    <cellStyle name="Note 12 32 4 3" xfId="30394" xr:uid="{00000000-0005-0000-0000-0000D3760000}"/>
    <cellStyle name="Note 12 32 4 4" xfId="30395" xr:uid="{00000000-0005-0000-0000-0000D4760000}"/>
    <cellStyle name="Note 12 32 5" xfId="30396" xr:uid="{00000000-0005-0000-0000-0000D5760000}"/>
    <cellStyle name="Note 12 32 5 2" xfId="30397" xr:uid="{00000000-0005-0000-0000-0000D6760000}"/>
    <cellStyle name="Note 12 32 5 3" xfId="30398" xr:uid="{00000000-0005-0000-0000-0000D7760000}"/>
    <cellStyle name="Note 12 32 5 4" xfId="30399" xr:uid="{00000000-0005-0000-0000-0000D8760000}"/>
    <cellStyle name="Note 12 32 6" xfId="30400" xr:uid="{00000000-0005-0000-0000-0000D9760000}"/>
    <cellStyle name="Note 12 32 6 2" xfId="30401" xr:uid="{00000000-0005-0000-0000-0000DA760000}"/>
    <cellStyle name="Note 12 32 6 3" xfId="30402" xr:uid="{00000000-0005-0000-0000-0000DB760000}"/>
    <cellStyle name="Note 12 32 6 4" xfId="30403" xr:uid="{00000000-0005-0000-0000-0000DC760000}"/>
    <cellStyle name="Note 12 32 7" xfId="30404" xr:uid="{00000000-0005-0000-0000-0000DD760000}"/>
    <cellStyle name="Note 12 32 7 2" xfId="30405" xr:uid="{00000000-0005-0000-0000-0000DE760000}"/>
    <cellStyle name="Note 12 32 7 3" xfId="30406" xr:uid="{00000000-0005-0000-0000-0000DF760000}"/>
    <cellStyle name="Note 12 32 7 4" xfId="30407" xr:uid="{00000000-0005-0000-0000-0000E0760000}"/>
    <cellStyle name="Note 12 32 8" xfId="30408" xr:uid="{00000000-0005-0000-0000-0000E1760000}"/>
    <cellStyle name="Note 12 32 8 2" xfId="30409" xr:uid="{00000000-0005-0000-0000-0000E2760000}"/>
    <cellStyle name="Note 12 32 8 3" xfId="30410" xr:uid="{00000000-0005-0000-0000-0000E3760000}"/>
    <cellStyle name="Note 12 32 8 4" xfId="30411" xr:uid="{00000000-0005-0000-0000-0000E4760000}"/>
    <cellStyle name="Note 12 32 9" xfId="30412" xr:uid="{00000000-0005-0000-0000-0000E5760000}"/>
    <cellStyle name="Note 12 32 9 2" xfId="30413" xr:uid="{00000000-0005-0000-0000-0000E6760000}"/>
    <cellStyle name="Note 12 32 9 3" xfId="30414" xr:uid="{00000000-0005-0000-0000-0000E7760000}"/>
    <cellStyle name="Note 12 32 9 4" xfId="30415" xr:uid="{00000000-0005-0000-0000-0000E8760000}"/>
    <cellStyle name="Note 12 33" xfId="30416" xr:uid="{00000000-0005-0000-0000-0000E9760000}"/>
    <cellStyle name="Note 12 33 10" xfId="30417" xr:uid="{00000000-0005-0000-0000-0000EA760000}"/>
    <cellStyle name="Note 12 33 10 2" xfId="30418" xr:uid="{00000000-0005-0000-0000-0000EB760000}"/>
    <cellStyle name="Note 12 33 10 3" xfId="30419" xr:uid="{00000000-0005-0000-0000-0000EC760000}"/>
    <cellStyle name="Note 12 33 10 4" xfId="30420" xr:uid="{00000000-0005-0000-0000-0000ED760000}"/>
    <cellStyle name="Note 12 33 11" xfId="30421" xr:uid="{00000000-0005-0000-0000-0000EE760000}"/>
    <cellStyle name="Note 12 33 11 2" xfId="30422" xr:uid="{00000000-0005-0000-0000-0000EF760000}"/>
    <cellStyle name="Note 12 33 11 3" xfId="30423" xr:uid="{00000000-0005-0000-0000-0000F0760000}"/>
    <cellStyle name="Note 12 33 11 4" xfId="30424" xr:uid="{00000000-0005-0000-0000-0000F1760000}"/>
    <cellStyle name="Note 12 33 12" xfId="30425" xr:uid="{00000000-0005-0000-0000-0000F2760000}"/>
    <cellStyle name="Note 12 33 12 2" xfId="30426" xr:uid="{00000000-0005-0000-0000-0000F3760000}"/>
    <cellStyle name="Note 12 33 12 3" xfId="30427" xr:uid="{00000000-0005-0000-0000-0000F4760000}"/>
    <cellStyle name="Note 12 33 12 4" xfId="30428" xr:uid="{00000000-0005-0000-0000-0000F5760000}"/>
    <cellStyle name="Note 12 33 13" xfId="30429" xr:uid="{00000000-0005-0000-0000-0000F6760000}"/>
    <cellStyle name="Note 12 33 13 2" xfId="30430" xr:uid="{00000000-0005-0000-0000-0000F7760000}"/>
    <cellStyle name="Note 12 33 13 3" xfId="30431" xr:uid="{00000000-0005-0000-0000-0000F8760000}"/>
    <cellStyle name="Note 12 33 13 4" xfId="30432" xr:uid="{00000000-0005-0000-0000-0000F9760000}"/>
    <cellStyle name="Note 12 33 14" xfId="30433" xr:uid="{00000000-0005-0000-0000-0000FA760000}"/>
    <cellStyle name="Note 12 33 14 2" xfId="30434" xr:uid="{00000000-0005-0000-0000-0000FB760000}"/>
    <cellStyle name="Note 12 33 14 3" xfId="30435" xr:uid="{00000000-0005-0000-0000-0000FC760000}"/>
    <cellStyle name="Note 12 33 14 4" xfId="30436" xr:uid="{00000000-0005-0000-0000-0000FD760000}"/>
    <cellStyle name="Note 12 33 15" xfId="30437" xr:uid="{00000000-0005-0000-0000-0000FE760000}"/>
    <cellStyle name="Note 12 33 15 2" xfId="30438" xr:uid="{00000000-0005-0000-0000-0000FF760000}"/>
    <cellStyle name="Note 12 33 15 3" xfId="30439" xr:uid="{00000000-0005-0000-0000-000000770000}"/>
    <cellStyle name="Note 12 33 15 4" xfId="30440" xr:uid="{00000000-0005-0000-0000-000001770000}"/>
    <cellStyle name="Note 12 33 16" xfId="30441" xr:uid="{00000000-0005-0000-0000-000002770000}"/>
    <cellStyle name="Note 12 33 16 2" xfId="30442" xr:uid="{00000000-0005-0000-0000-000003770000}"/>
    <cellStyle name="Note 12 33 16 3" xfId="30443" xr:uid="{00000000-0005-0000-0000-000004770000}"/>
    <cellStyle name="Note 12 33 16 4" xfId="30444" xr:uid="{00000000-0005-0000-0000-000005770000}"/>
    <cellStyle name="Note 12 33 17" xfId="30445" xr:uid="{00000000-0005-0000-0000-000006770000}"/>
    <cellStyle name="Note 12 33 17 2" xfId="30446" xr:uid="{00000000-0005-0000-0000-000007770000}"/>
    <cellStyle name="Note 12 33 17 3" xfId="30447" xr:uid="{00000000-0005-0000-0000-000008770000}"/>
    <cellStyle name="Note 12 33 17 4" xfId="30448" xr:uid="{00000000-0005-0000-0000-000009770000}"/>
    <cellStyle name="Note 12 33 18" xfId="30449" xr:uid="{00000000-0005-0000-0000-00000A770000}"/>
    <cellStyle name="Note 12 33 18 2" xfId="30450" xr:uid="{00000000-0005-0000-0000-00000B770000}"/>
    <cellStyle name="Note 12 33 18 3" xfId="30451" xr:uid="{00000000-0005-0000-0000-00000C770000}"/>
    <cellStyle name="Note 12 33 18 4" xfId="30452" xr:uid="{00000000-0005-0000-0000-00000D770000}"/>
    <cellStyle name="Note 12 33 19" xfId="30453" xr:uid="{00000000-0005-0000-0000-00000E770000}"/>
    <cellStyle name="Note 12 33 19 2" xfId="30454" xr:uid="{00000000-0005-0000-0000-00000F770000}"/>
    <cellStyle name="Note 12 33 19 3" xfId="30455" xr:uid="{00000000-0005-0000-0000-000010770000}"/>
    <cellStyle name="Note 12 33 19 4" xfId="30456" xr:uid="{00000000-0005-0000-0000-000011770000}"/>
    <cellStyle name="Note 12 33 2" xfId="30457" xr:uid="{00000000-0005-0000-0000-000012770000}"/>
    <cellStyle name="Note 12 33 2 2" xfId="30458" xr:uid="{00000000-0005-0000-0000-000013770000}"/>
    <cellStyle name="Note 12 33 2 3" xfId="30459" xr:uid="{00000000-0005-0000-0000-000014770000}"/>
    <cellStyle name="Note 12 33 2 4" xfId="30460" xr:uid="{00000000-0005-0000-0000-000015770000}"/>
    <cellStyle name="Note 12 33 20" xfId="30461" xr:uid="{00000000-0005-0000-0000-000016770000}"/>
    <cellStyle name="Note 12 33 20 2" xfId="30462" xr:uid="{00000000-0005-0000-0000-000017770000}"/>
    <cellStyle name="Note 12 33 20 3" xfId="30463" xr:uid="{00000000-0005-0000-0000-000018770000}"/>
    <cellStyle name="Note 12 33 20 4" xfId="30464" xr:uid="{00000000-0005-0000-0000-000019770000}"/>
    <cellStyle name="Note 12 33 21" xfId="30465" xr:uid="{00000000-0005-0000-0000-00001A770000}"/>
    <cellStyle name="Note 12 33 22" xfId="30466" xr:uid="{00000000-0005-0000-0000-00001B770000}"/>
    <cellStyle name="Note 12 33 3" xfId="30467" xr:uid="{00000000-0005-0000-0000-00001C770000}"/>
    <cellStyle name="Note 12 33 3 2" xfId="30468" xr:uid="{00000000-0005-0000-0000-00001D770000}"/>
    <cellStyle name="Note 12 33 3 3" xfId="30469" xr:uid="{00000000-0005-0000-0000-00001E770000}"/>
    <cellStyle name="Note 12 33 3 4" xfId="30470" xr:uid="{00000000-0005-0000-0000-00001F770000}"/>
    <cellStyle name="Note 12 33 4" xfId="30471" xr:uid="{00000000-0005-0000-0000-000020770000}"/>
    <cellStyle name="Note 12 33 4 2" xfId="30472" xr:uid="{00000000-0005-0000-0000-000021770000}"/>
    <cellStyle name="Note 12 33 4 3" xfId="30473" xr:uid="{00000000-0005-0000-0000-000022770000}"/>
    <cellStyle name="Note 12 33 4 4" xfId="30474" xr:uid="{00000000-0005-0000-0000-000023770000}"/>
    <cellStyle name="Note 12 33 5" xfId="30475" xr:uid="{00000000-0005-0000-0000-000024770000}"/>
    <cellStyle name="Note 12 33 5 2" xfId="30476" xr:uid="{00000000-0005-0000-0000-000025770000}"/>
    <cellStyle name="Note 12 33 5 3" xfId="30477" xr:uid="{00000000-0005-0000-0000-000026770000}"/>
    <cellStyle name="Note 12 33 5 4" xfId="30478" xr:uid="{00000000-0005-0000-0000-000027770000}"/>
    <cellStyle name="Note 12 33 6" xfId="30479" xr:uid="{00000000-0005-0000-0000-000028770000}"/>
    <cellStyle name="Note 12 33 6 2" xfId="30480" xr:uid="{00000000-0005-0000-0000-000029770000}"/>
    <cellStyle name="Note 12 33 6 3" xfId="30481" xr:uid="{00000000-0005-0000-0000-00002A770000}"/>
    <cellStyle name="Note 12 33 6 4" xfId="30482" xr:uid="{00000000-0005-0000-0000-00002B770000}"/>
    <cellStyle name="Note 12 33 7" xfId="30483" xr:uid="{00000000-0005-0000-0000-00002C770000}"/>
    <cellStyle name="Note 12 33 7 2" xfId="30484" xr:uid="{00000000-0005-0000-0000-00002D770000}"/>
    <cellStyle name="Note 12 33 7 3" xfId="30485" xr:uid="{00000000-0005-0000-0000-00002E770000}"/>
    <cellStyle name="Note 12 33 7 4" xfId="30486" xr:uid="{00000000-0005-0000-0000-00002F770000}"/>
    <cellStyle name="Note 12 33 8" xfId="30487" xr:uid="{00000000-0005-0000-0000-000030770000}"/>
    <cellStyle name="Note 12 33 8 2" xfId="30488" xr:uid="{00000000-0005-0000-0000-000031770000}"/>
    <cellStyle name="Note 12 33 8 3" xfId="30489" xr:uid="{00000000-0005-0000-0000-000032770000}"/>
    <cellStyle name="Note 12 33 8 4" xfId="30490" xr:uid="{00000000-0005-0000-0000-000033770000}"/>
    <cellStyle name="Note 12 33 9" xfId="30491" xr:uid="{00000000-0005-0000-0000-000034770000}"/>
    <cellStyle name="Note 12 33 9 2" xfId="30492" xr:uid="{00000000-0005-0000-0000-000035770000}"/>
    <cellStyle name="Note 12 33 9 3" xfId="30493" xr:uid="{00000000-0005-0000-0000-000036770000}"/>
    <cellStyle name="Note 12 33 9 4" xfId="30494" xr:uid="{00000000-0005-0000-0000-000037770000}"/>
    <cellStyle name="Note 12 34" xfId="30495" xr:uid="{00000000-0005-0000-0000-000038770000}"/>
    <cellStyle name="Note 12 34 10" xfId="30496" xr:uid="{00000000-0005-0000-0000-000039770000}"/>
    <cellStyle name="Note 12 34 10 2" xfId="30497" xr:uid="{00000000-0005-0000-0000-00003A770000}"/>
    <cellStyle name="Note 12 34 10 3" xfId="30498" xr:uid="{00000000-0005-0000-0000-00003B770000}"/>
    <cellStyle name="Note 12 34 10 4" xfId="30499" xr:uid="{00000000-0005-0000-0000-00003C770000}"/>
    <cellStyle name="Note 12 34 11" xfId="30500" xr:uid="{00000000-0005-0000-0000-00003D770000}"/>
    <cellStyle name="Note 12 34 11 2" xfId="30501" xr:uid="{00000000-0005-0000-0000-00003E770000}"/>
    <cellStyle name="Note 12 34 11 3" xfId="30502" xr:uid="{00000000-0005-0000-0000-00003F770000}"/>
    <cellStyle name="Note 12 34 11 4" xfId="30503" xr:uid="{00000000-0005-0000-0000-000040770000}"/>
    <cellStyle name="Note 12 34 12" xfId="30504" xr:uid="{00000000-0005-0000-0000-000041770000}"/>
    <cellStyle name="Note 12 34 12 2" xfId="30505" xr:uid="{00000000-0005-0000-0000-000042770000}"/>
    <cellStyle name="Note 12 34 12 3" xfId="30506" xr:uid="{00000000-0005-0000-0000-000043770000}"/>
    <cellStyle name="Note 12 34 12 4" xfId="30507" xr:uid="{00000000-0005-0000-0000-000044770000}"/>
    <cellStyle name="Note 12 34 13" xfId="30508" xr:uid="{00000000-0005-0000-0000-000045770000}"/>
    <cellStyle name="Note 12 34 13 2" xfId="30509" xr:uid="{00000000-0005-0000-0000-000046770000}"/>
    <cellStyle name="Note 12 34 13 3" xfId="30510" xr:uid="{00000000-0005-0000-0000-000047770000}"/>
    <cellStyle name="Note 12 34 13 4" xfId="30511" xr:uid="{00000000-0005-0000-0000-000048770000}"/>
    <cellStyle name="Note 12 34 14" xfId="30512" xr:uid="{00000000-0005-0000-0000-000049770000}"/>
    <cellStyle name="Note 12 34 14 2" xfId="30513" xr:uid="{00000000-0005-0000-0000-00004A770000}"/>
    <cellStyle name="Note 12 34 14 3" xfId="30514" xr:uid="{00000000-0005-0000-0000-00004B770000}"/>
    <cellStyle name="Note 12 34 14 4" xfId="30515" xr:uid="{00000000-0005-0000-0000-00004C770000}"/>
    <cellStyle name="Note 12 34 15" xfId="30516" xr:uid="{00000000-0005-0000-0000-00004D770000}"/>
    <cellStyle name="Note 12 34 15 2" xfId="30517" xr:uid="{00000000-0005-0000-0000-00004E770000}"/>
    <cellStyle name="Note 12 34 15 3" xfId="30518" xr:uid="{00000000-0005-0000-0000-00004F770000}"/>
    <cellStyle name="Note 12 34 15 4" xfId="30519" xr:uid="{00000000-0005-0000-0000-000050770000}"/>
    <cellStyle name="Note 12 34 16" xfId="30520" xr:uid="{00000000-0005-0000-0000-000051770000}"/>
    <cellStyle name="Note 12 34 16 2" xfId="30521" xr:uid="{00000000-0005-0000-0000-000052770000}"/>
    <cellStyle name="Note 12 34 16 3" xfId="30522" xr:uid="{00000000-0005-0000-0000-000053770000}"/>
    <cellStyle name="Note 12 34 16 4" xfId="30523" xr:uid="{00000000-0005-0000-0000-000054770000}"/>
    <cellStyle name="Note 12 34 17" xfId="30524" xr:uid="{00000000-0005-0000-0000-000055770000}"/>
    <cellStyle name="Note 12 34 17 2" xfId="30525" xr:uid="{00000000-0005-0000-0000-000056770000}"/>
    <cellStyle name="Note 12 34 17 3" xfId="30526" xr:uid="{00000000-0005-0000-0000-000057770000}"/>
    <cellStyle name="Note 12 34 17 4" xfId="30527" xr:uid="{00000000-0005-0000-0000-000058770000}"/>
    <cellStyle name="Note 12 34 18" xfId="30528" xr:uid="{00000000-0005-0000-0000-000059770000}"/>
    <cellStyle name="Note 12 34 18 2" xfId="30529" xr:uid="{00000000-0005-0000-0000-00005A770000}"/>
    <cellStyle name="Note 12 34 18 3" xfId="30530" xr:uid="{00000000-0005-0000-0000-00005B770000}"/>
    <cellStyle name="Note 12 34 18 4" xfId="30531" xr:uid="{00000000-0005-0000-0000-00005C770000}"/>
    <cellStyle name="Note 12 34 19" xfId="30532" xr:uid="{00000000-0005-0000-0000-00005D770000}"/>
    <cellStyle name="Note 12 34 19 2" xfId="30533" xr:uid="{00000000-0005-0000-0000-00005E770000}"/>
    <cellStyle name="Note 12 34 19 3" xfId="30534" xr:uid="{00000000-0005-0000-0000-00005F770000}"/>
    <cellStyle name="Note 12 34 19 4" xfId="30535" xr:uid="{00000000-0005-0000-0000-000060770000}"/>
    <cellStyle name="Note 12 34 2" xfId="30536" xr:uid="{00000000-0005-0000-0000-000061770000}"/>
    <cellStyle name="Note 12 34 2 2" xfId="30537" xr:uid="{00000000-0005-0000-0000-000062770000}"/>
    <cellStyle name="Note 12 34 2 3" xfId="30538" xr:uid="{00000000-0005-0000-0000-000063770000}"/>
    <cellStyle name="Note 12 34 2 4" xfId="30539" xr:uid="{00000000-0005-0000-0000-000064770000}"/>
    <cellStyle name="Note 12 34 20" xfId="30540" xr:uid="{00000000-0005-0000-0000-000065770000}"/>
    <cellStyle name="Note 12 34 20 2" xfId="30541" xr:uid="{00000000-0005-0000-0000-000066770000}"/>
    <cellStyle name="Note 12 34 20 3" xfId="30542" xr:uid="{00000000-0005-0000-0000-000067770000}"/>
    <cellStyle name="Note 12 34 20 4" xfId="30543" xr:uid="{00000000-0005-0000-0000-000068770000}"/>
    <cellStyle name="Note 12 34 21" xfId="30544" xr:uid="{00000000-0005-0000-0000-000069770000}"/>
    <cellStyle name="Note 12 34 22" xfId="30545" xr:uid="{00000000-0005-0000-0000-00006A770000}"/>
    <cellStyle name="Note 12 34 3" xfId="30546" xr:uid="{00000000-0005-0000-0000-00006B770000}"/>
    <cellStyle name="Note 12 34 3 2" xfId="30547" xr:uid="{00000000-0005-0000-0000-00006C770000}"/>
    <cellStyle name="Note 12 34 3 3" xfId="30548" xr:uid="{00000000-0005-0000-0000-00006D770000}"/>
    <cellStyle name="Note 12 34 3 4" xfId="30549" xr:uid="{00000000-0005-0000-0000-00006E770000}"/>
    <cellStyle name="Note 12 34 4" xfId="30550" xr:uid="{00000000-0005-0000-0000-00006F770000}"/>
    <cellStyle name="Note 12 34 4 2" xfId="30551" xr:uid="{00000000-0005-0000-0000-000070770000}"/>
    <cellStyle name="Note 12 34 4 3" xfId="30552" xr:uid="{00000000-0005-0000-0000-000071770000}"/>
    <cellStyle name="Note 12 34 4 4" xfId="30553" xr:uid="{00000000-0005-0000-0000-000072770000}"/>
    <cellStyle name="Note 12 34 5" xfId="30554" xr:uid="{00000000-0005-0000-0000-000073770000}"/>
    <cellStyle name="Note 12 34 5 2" xfId="30555" xr:uid="{00000000-0005-0000-0000-000074770000}"/>
    <cellStyle name="Note 12 34 5 3" xfId="30556" xr:uid="{00000000-0005-0000-0000-000075770000}"/>
    <cellStyle name="Note 12 34 5 4" xfId="30557" xr:uid="{00000000-0005-0000-0000-000076770000}"/>
    <cellStyle name="Note 12 34 6" xfId="30558" xr:uid="{00000000-0005-0000-0000-000077770000}"/>
    <cellStyle name="Note 12 34 6 2" xfId="30559" xr:uid="{00000000-0005-0000-0000-000078770000}"/>
    <cellStyle name="Note 12 34 6 3" xfId="30560" xr:uid="{00000000-0005-0000-0000-000079770000}"/>
    <cellStyle name="Note 12 34 6 4" xfId="30561" xr:uid="{00000000-0005-0000-0000-00007A770000}"/>
    <cellStyle name="Note 12 34 7" xfId="30562" xr:uid="{00000000-0005-0000-0000-00007B770000}"/>
    <cellStyle name="Note 12 34 7 2" xfId="30563" xr:uid="{00000000-0005-0000-0000-00007C770000}"/>
    <cellStyle name="Note 12 34 7 3" xfId="30564" xr:uid="{00000000-0005-0000-0000-00007D770000}"/>
    <cellStyle name="Note 12 34 7 4" xfId="30565" xr:uid="{00000000-0005-0000-0000-00007E770000}"/>
    <cellStyle name="Note 12 34 8" xfId="30566" xr:uid="{00000000-0005-0000-0000-00007F770000}"/>
    <cellStyle name="Note 12 34 8 2" xfId="30567" xr:uid="{00000000-0005-0000-0000-000080770000}"/>
    <cellStyle name="Note 12 34 8 3" xfId="30568" xr:uid="{00000000-0005-0000-0000-000081770000}"/>
    <cellStyle name="Note 12 34 8 4" xfId="30569" xr:uid="{00000000-0005-0000-0000-000082770000}"/>
    <cellStyle name="Note 12 34 9" xfId="30570" xr:uid="{00000000-0005-0000-0000-000083770000}"/>
    <cellStyle name="Note 12 34 9 2" xfId="30571" xr:uid="{00000000-0005-0000-0000-000084770000}"/>
    <cellStyle name="Note 12 34 9 3" xfId="30572" xr:uid="{00000000-0005-0000-0000-000085770000}"/>
    <cellStyle name="Note 12 34 9 4" xfId="30573" xr:uid="{00000000-0005-0000-0000-000086770000}"/>
    <cellStyle name="Note 12 35" xfId="30574" xr:uid="{00000000-0005-0000-0000-000087770000}"/>
    <cellStyle name="Note 12 35 10" xfId="30575" xr:uid="{00000000-0005-0000-0000-000088770000}"/>
    <cellStyle name="Note 12 35 10 2" xfId="30576" xr:uid="{00000000-0005-0000-0000-000089770000}"/>
    <cellStyle name="Note 12 35 10 3" xfId="30577" xr:uid="{00000000-0005-0000-0000-00008A770000}"/>
    <cellStyle name="Note 12 35 10 4" xfId="30578" xr:uid="{00000000-0005-0000-0000-00008B770000}"/>
    <cellStyle name="Note 12 35 11" xfId="30579" xr:uid="{00000000-0005-0000-0000-00008C770000}"/>
    <cellStyle name="Note 12 35 11 2" xfId="30580" xr:uid="{00000000-0005-0000-0000-00008D770000}"/>
    <cellStyle name="Note 12 35 11 3" xfId="30581" xr:uid="{00000000-0005-0000-0000-00008E770000}"/>
    <cellStyle name="Note 12 35 11 4" xfId="30582" xr:uid="{00000000-0005-0000-0000-00008F770000}"/>
    <cellStyle name="Note 12 35 12" xfId="30583" xr:uid="{00000000-0005-0000-0000-000090770000}"/>
    <cellStyle name="Note 12 35 12 2" xfId="30584" xr:uid="{00000000-0005-0000-0000-000091770000}"/>
    <cellStyle name="Note 12 35 12 3" xfId="30585" xr:uid="{00000000-0005-0000-0000-000092770000}"/>
    <cellStyle name="Note 12 35 12 4" xfId="30586" xr:uid="{00000000-0005-0000-0000-000093770000}"/>
    <cellStyle name="Note 12 35 13" xfId="30587" xr:uid="{00000000-0005-0000-0000-000094770000}"/>
    <cellStyle name="Note 12 35 13 2" xfId="30588" xr:uid="{00000000-0005-0000-0000-000095770000}"/>
    <cellStyle name="Note 12 35 13 3" xfId="30589" xr:uid="{00000000-0005-0000-0000-000096770000}"/>
    <cellStyle name="Note 12 35 13 4" xfId="30590" xr:uid="{00000000-0005-0000-0000-000097770000}"/>
    <cellStyle name="Note 12 35 14" xfId="30591" xr:uid="{00000000-0005-0000-0000-000098770000}"/>
    <cellStyle name="Note 12 35 14 2" xfId="30592" xr:uid="{00000000-0005-0000-0000-000099770000}"/>
    <cellStyle name="Note 12 35 14 3" xfId="30593" xr:uid="{00000000-0005-0000-0000-00009A770000}"/>
    <cellStyle name="Note 12 35 14 4" xfId="30594" xr:uid="{00000000-0005-0000-0000-00009B770000}"/>
    <cellStyle name="Note 12 35 15" xfId="30595" xr:uid="{00000000-0005-0000-0000-00009C770000}"/>
    <cellStyle name="Note 12 35 15 2" xfId="30596" xr:uid="{00000000-0005-0000-0000-00009D770000}"/>
    <cellStyle name="Note 12 35 15 3" xfId="30597" xr:uid="{00000000-0005-0000-0000-00009E770000}"/>
    <cellStyle name="Note 12 35 15 4" xfId="30598" xr:uid="{00000000-0005-0000-0000-00009F770000}"/>
    <cellStyle name="Note 12 35 16" xfId="30599" xr:uid="{00000000-0005-0000-0000-0000A0770000}"/>
    <cellStyle name="Note 12 35 16 2" xfId="30600" xr:uid="{00000000-0005-0000-0000-0000A1770000}"/>
    <cellStyle name="Note 12 35 16 3" xfId="30601" xr:uid="{00000000-0005-0000-0000-0000A2770000}"/>
    <cellStyle name="Note 12 35 16 4" xfId="30602" xr:uid="{00000000-0005-0000-0000-0000A3770000}"/>
    <cellStyle name="Note 12 35 17" xfId="30603" xr:uid="{00000000-0005-0000-0000-0000A4770000}"/>
    <cellStyle name="Note 12 35 17 2" xfId="30604" xr:uid="{00000000-0005-0000-0000-0000A5770000}"/>
    <cellStyle name="Note 12 35 17 3" xfId="30605" xr:uid="{00000000-0005-0000-0000-0000A6770000}"/>
    <cellStyle name="Note 12 35 17 4" xfId="30606" xr:uid="{00000000-0005-0000-0000-0000A7770000}"/>
    <cellStyle name="Note 12 35 18" xfId="30607" xr:uid="{00000000-0005-0000-0000-0000A8770000}"/>
    <cellStyle name="Note 12 35 18 2" xfId="30608" xr:uid="{00000000-0005-0000-0000-0000A9770000}"/>
    <cellStyle name="Note 12 35 18 3" xfId="30609" xr:uid="{00000000-0005-0000-0000-0000AA770000}"/>
    <cellStyle name="Note 12 35 18 4" xfId="30610" xr:uid="{00000000-0005-0000-0000-0000AB770000}"/>
    <cellStyle name="Note 12 35 19" xfId="30611" xr:uid="{00000000-0005-0000-0000-0000AC770000}"/>
    <cellStyle name="Note 12 35 19 2" xfId="30612" xr:uid="{00000000-0005-0000-0000-0000AD770000}"/>
    <cellStyle name="Note 12 35 19 3" xfId="30613" xr:uid="{00000000-0005-0000-0000-0000AE770000}"/>
    <cellStyle name="Note 12 35 19 4" xfId="30614" xr:uid="{00000000-0005-0000-0000-0000AF770000}"/>
    <cellStyle name="Note 12 35 2" xfId="30615" xr:uid="{00000000-0005-0000-0000-0000B0770000}"/>
    <cellStyle name="Note 12 35 2 2" xfId="30616" xr:uid="{00000000-0005-0000-0000-0000B1770000}"/>
    <cellStyle name="Note 12 35 2 3" xfId="30617" xr:uid="{00000000-0005-0000-0000-0000B2770000}"/>
    <cellStyle name="Note 12 35 2 4" xfId="30618" xr:uid="{00000000-0005-0000-0000-0000B3770000}"/>
    <cellStyle name="Note 12 35 20" xfId="30619" xr:uid="{00000000-0005-0000-0000-0000B4770000}"/>
    <cellStyle name="Note 12 35 20 2" xfId="30620" xr:uid="{00000000-0005-0000-0000-0000B5770000}"/>
    <cellStyle name="Note 12 35 20 3" xfId="30621" xr:uid="{00000000-0005-0000-0000-0000B6770000}"/>
    <cellStyle name="Note 12 35 20 4" xfId="30622" xr:uid="{00000000-0005-0000-0000-0000B7770000}"/>
    <cellStyle name="Note 12 35 21" xfId="30623" xr:uid="{00000000-0005-0000-0000-0000B8770000}"/>
    <cellStyle name="Note 12 35 22" xfId="30624" xr:uid="{00000000-0005-0000-0000-0000B9770000}"/>
    <cellStyle name="Note 12 35 3" xfId="30625" xr:uid="{00000000-0005-0000-0000-0000BA770000}"/>
    <cellStyle name="Note 12 35 3 2" xfId="30626" xr:uid="{00000000-0005-0000-0000-0000BB770000}"/>
    <cellStyle name="Note 12 35 3 3" xfId="30627" xr:uid="{00000000-0005-0000-0000-0000BC770000}"/>
    <cellStyle name="Note 12 35 3 4" xfId="30628" xr:uid="{00000000-0005-0000-0000-0000BD770000}"/>
    <cellStyle name="Note 12 35 4" xfId="30629" xr:uid="{00000000-0005-0000-0000-0000BE770000}"/>
    <cellStyle name="Note 12 35 4 2" xfId="30630" xr:uid="{00000000-0005-0000-0000-0000BF770000}"/>
    <cellStyle name="Note 12 35 4 3" xfId="30631" xr:uid="{00000000-0005-0000-0000-0000C0770000}"/>
    <cellStyle name="Note 12 35 4 4" xfId="30632" xr:uid="{00000000-0005-0000-0000-0000C1770000}"/>
    <cellStyle name="Note 12 35 5" xfId="30633" xr:uid="{00000000-0005-0000-0000-0000C2770000}"/>
    <cellStyle name="Note 12 35 5 2" xfId="30634" xr:uid="{00000000-0005-0000-0000-0000C3770000}"/>
    <cellStyle name="Note 12 35 5 3" xfId="30635" xr:uid="{00000000-0005-0000-0000-0000C4770000}"/>
    <cellStyle name="Note 12 35 5 4" xfId="30636" xr:uid="{00000000-0005-0000-0000-0000C5770000}"/>
    <cellStyle name="Note 12 35 6" xfId="30637" xr:uid="{00000000-0005-0000-0000-0000C6770000}"/>
    <cellStyle name="Note 12 35 6 2" xfId="30638" xr:uid="{00000000-0005-0000-0000-0000C7770000}"/>
    <cellStyle name="Note 12 35 6 3" xfId="30639" xr:uid="{00000000-0005-0000-0000-0000C8770000}"/>
    <cellStyle name="Note 12 35 6 4" xfId="30640" xr:uid="{00000000-0005-0000-0000-0000C9770000}"/>
    <cellStyle name="Note 12 35 7" xfId="30641" xr:uid="{00000000-0005-0000-0000-0000CA770000}"/>
    <cellStyle name="Note 12 35 7 2" xfId="30642" xr:uid="{00000000-0005-0000-0000-0000CB770000}"/>
    <cellStyle name="Note 12 35 7 3" xfId="30643" xr:uid="{00000000-0005-0000-0000-0000CC770000}"/>
    <cellStyle name="Note 12 35 7 4" xfId="30644" xr:uid="{00000000-0005-0000-0000-0000CD770000}"/>
    <cellStyle name="Note 12 35 8" xfId="30645" xr:uid="{00000000-0005-0000-0000-0000CE770000}"/>
    <cellStyle name="Note 12 35 8 2" xfId="30646" xr:uid="{00000000-0005-0000-0000-0000CF770000}"/>
    <cellStyle name="Note 12 35 8 3" xfId="30647" xr:uid="{00000000-0005-0000-0000-0000D0770000}"/>
    <cellStyle name="Note 12 35 8 4" xfId="30648" xr:uid="{00000000-0005-0000-0000-0000D1770000}"/>
    <cellStyle name="Note 12 35 9" xfId="30649" xr:uid="{00000000-0005-0000-0000-0000D2770000}"/>
    <cellStyle name="Note 12 35 9 2" xfId="30650" xr:uid="{00000000-0005-0000-0000-0000D3770000}"/>
    <cellStyle name="Note 12 35 9 3" xfId="30651" xr:uid="{00000000-0005-0000-0000-0000D4770000}"/>
    <cellStyle name="Note 12 35 9 4" xfId="30652" xr:uid="{00000000-0005-0000-0000-0000D5770000}"/>
    <cellStyle name="Note 12 36" xfId="30653" xr:uid="{00000000-0005-0000-0000-0000D6770000}"/>
    <cellStyle name="Note 12 36 10" xfId="30654" xr:uid="{00000000-0005-0000-0000-0000D7770000}"/>
    <cellStyle name="Note 12 36 10 2" xfId="30655" xr:uid="{00000000-0005-0000-0000-0000D8770000}"/>
    <cellStyle name="Note 12 36 10 3" xfId="30656" xr:uid="{00000000-0005-0000-0000-0000D9770000}"/>
    <cellStyle name="Note 12 36 10 4" xfId="30657" xr:uid="{00000000-0005-0000-0000-0000DA770000}"/>
    <cellStyle name="Note 12 36 11" xfId="30658" xr:uid="{00000000-0005-0000-0000-0000DB770000}"/>
    <cellStyle name="Note 12 36 11 2" xfId="30659" xr:uid="{00000000-0005-0000-0000-0000DC770000}"/>
    <cellStyle name="Note 12 36 11 3" xfId="30660" xr:uid="{00000000-0005-0000-0000-0000DD770000}"/>
    <cellStyle name="Note 12 36 11 4" xfId="30661" xr:uid="{00000000-0005-0000-0000-0000DE770000}"/>
    <cellStyle name="Note 12 36 12" xfId="30662" xr:uid="{00000000-0005-0000-0000-0000DF770000}"/>
    <cellStyle name="Note 12 36 12 2" xfId="30663" xr:uid="{00000000-0005-0000-0000-0000E0770000}"/>
    <cellStyle name="Note 12 36 12 3" xfId="30664" xr:uid="{00000000-0005-0000-0000-0000E1770000}"/>
    <cellStyle name="Note 12 36 12 4" xfId="30665" xr:uid="{00000000-0005-0000-0000-0000E2770000}"/>
    <cellStyle name="Note 12 36 13" xfId="30666" xr:uid="{00000000-0005-0000-0000-0000E3770000}"/>
    <cellStyle name="Note 12 36 13 2" xfId="30667" xr:uid="{00000000-0005-0000-0000-0000E4770000}"/>
    <cellStyle name="Note 12 36 13 3" xfId="30668" xr:uid="{00000000-0005-0000-0000-0000E5770000}"/>
    <cellStyle name="Note 12 36 13 4" xfId="30669" xr:uid="{00000000-0005-0000-0000-0000E6770000}"/>
    <cellStyle name="Note 12 36 14" xfId="30670" xr:uid="{00000000-0005-0000-0000-0000E7770000}"/>
    <cellStyle name="Note 12 36 14 2" xfId="30671" xr:uid="{00000000-0005-0000-0000-0000E8770000}"/>
    <cellStyle name="Note 12 36 14 3" xfId="30672" xr:uid="{00000000-0005-0000-0000-0000E9770000}"/>
    <cellStyle name="Note 12 36 14 4" xfId="30673" xr:uid="{00000000-0005-0000-0000-0000EA770000}"/>
    <cellStyle name="Note 12 36 15" xfId="30674" xr:uid="{00000000-0005-0000-0000-0000EB770000}"/>
    <cellStyle name="Note 12 36 15 2" xfId="30675" xr:uid="{00000000-0005-0000-0000-0000EC770000}"/>
    <cellStyle name="Note 12 36 15 3" xfId="30676" xr:uid="{00000000-0005-0000-0000-0000ED770000}"/>
    <cellStyle name="Note 12 36 15 4" xfId="30677" xr:uid="{00000000-0005-0000-0000-0000EE770000}"/>
    <cellStyle name="Note 12 36 16" xfId="30678" xr:uid="{00000000-0005-0000-0000-0000EF770000}"/>
    <cellStyle name="Note 12 36 16 2" xfId="30679" xr:uid="{00000000-0005-0000-0000-0000F0770000}"/>
    <cellStyle name="Note 12 36 16 3" xfId="30680" xr:uid="{00000000-0005-0000-0000-0000F1770000}"/>
    <cellStyle name="Note 12 36 16 4" xfId="30681" xr:uid="{00000000-0005-0000-0000-0000F2770000}"/>
    <cellStyle name="Note 12 36 17" xfId="30682" xr:uid="{00000000-0005-0000-0000-0000F3770000}"/>
    <cellStyle name="Note 12 36 17 2" xfId="30683" xr:uid="{00000000-0005-0000-0000-0000F4770000}"/>
    <cellStyle name="Note 12 36 17 3" xfId="30684" xr:uid="{00000000-0005-0000-0000-0000F5770000}"/>
    <cellStyle name="Note 12 36 17 4" xfId="30685" xr:uid="{00000000-0005-0000-0000-0000F6770000}"/>
    <cellStyle name="Note 12 36 18" xfId="30686" xr:uid="{00000000-0005-0000-0000-0000F7770000}"/>
    <cellStyle name="Note 12 36 18 2" xfId="30687" xr:uid="{00000000-0005-0000-0000-0000F8770000}"/>
    <cellStyle name="Note 12 36 18 3" xfId="30688" xr:uid="{00000000-0005-0000-0000-0000F9770000}"/>
    <cellStyle name="Note 12 36 18 4" xfId="30689" xr:uid="{00000000-0005-0000-0000-0000FA770000}"/>
    <cellStyle name="Note 12 36 19" xfId="30690" xr:uid="{00000000-0005-0000-0000-0000FB770000}"/>
    <cellStyle name="Note 12 36 19 2" xfId="30691" xr:uid="{00000000-0005-0000-0000-0000FC770000}"/>
    <cellStyle name="Note 12 36 19 3" xfId="30692" xr:uid="{00000000-0005-0000-0000-0000FD770000}"/>
    <cellStyle name="Note 12 36 19 4" xfId="30693" xr:uid="{00000000-0005-0000-0000-0000FE770000}"/>
    <cellStyle name="Note 12 36 2" xfId="30694" xr:uid="{00000000-0005-0000-0000-0000FF770000}"/>
    <cellStyle name="Note 12 36 2 2" xfId="30695" xr:uid="{00000000-0005-0000-0000-000000780000}"/>
    <cellStyle name="Note 12 36 2 3" xfId="30696" xr:uid="{00000000-0005-0000-0000-000001780000}"/>
    <cellStyle name="Note 12 36 2 4" xfId="30697" xr:uid="{00000000-0005-0000-0000-000002780000}"/>
    <cellStyle name="Note 12 36 20" xfId="30698" xr:uid="{00000000-0005-0000-0000-000003780000}"/>
    <cellStyle name="Note 12 36 20 2" xfId="30699" xr:uid="{00000000-0005-0000-0000-000004780000}"/>
    <cellStyle name="Note 12 36 20 3" xfId="30700" xr:uid="{00000000-0005-0000-0000-000005780000}"/>
    <cellStyle name="Note 12 36 20 4" xfId="30701" xr:uid="{00000000-0005-0000-0000-000006780000}"/>
    <cellStyle name="Note 12 36 21" xfId="30702" xr:uid="{00000000-0005-0000-0000-000007780000}"/>
    <cellStyle name="Note 12 36 22" xfId="30703" xr:uid="{00000000-0005-0000-0000-000008780000}"/>
    <cellStyle name="Note 12 36 3" xfId="30704" xr:uid="{00000000-0005-0000-0000-000009780000}"/>
    <cellStyle name="Note 12 36 3 2" xfId="30705" xr:uid="{00000000-0005-0000-0000-00000A780000}"/>
    <cellStyle name="Note 12 36 3 3" xfId="30706" xr:uid="{00000000-0005-0000-0000-00000B780000}"/>
    <cellStyle name="Note 12 36 3 4" xfId="30707" xr:uid="{00000000-0005-0000-0000-00000C780000}"/>
    <cellStyle name="Note 12 36 4" xfId="30708" xr:uid="{00000000-0005-0000-0000-00000D780000}"/>
    <cellStyle name="Note 12 36 4 2" xfId="30709" xr:uid="{00000000-0005-0000-0000-00000E780000}"/>
    <cellStyle name="Note 12 36 4 3" xfId="30710" xr:uid="{00000000-0005-0000-0000-00000F780000}"/>
    <cellStyle name="Note 12 36 4 4" xfId="30711" xr:uid="{00000000-0005-0000-0000-000010780000}"/>
    <cellStyle name="Note 12 36 5" xfId="30712" xr:uid="{00000000-0005-0000-0000-000011780000}"/>
    <cellStyle name="Note 12 36 5 2" xfId="30713" xr:uid="{00000000-0005-0000-0000-000012780000}"/>
    <cellStyle name="Note 12 36 5 3" xfId="30714" xr:uid="{00000000-0005-0000-0000-000013780000}"/>
    <cellStyle name="Note 12 36 5 4" xfId="30715" xr:uid="{00000000-0005-0000-0000-000014780000}"/>
    <cellStyle name="Note 12 36 6" xfId="30716" xr:uid="{00000000-0005-0000-0000-000015780000}"/>
    <cellStyle name="Note 12 36 6 2" xfId="30717" xr:uid="{00000000-0005-0000-0000-000016780000}"/>
    <cellStyle name="Note 12 36 6 3" xfId="30718" xr:uid="{00000000-0005-0000-0000-000017780000}"/>
    <cellStyle name="Note 12 36 6 4" xfId="30719" xr:uid="{00000000-0005-0000-0000-000018780000}"/>
    <cellStyle name="Note 12 36 7" xfId="30720" xr:uid="{00000000-0005-0000-0000-000019780000}"/>
    <cellStyle name="Note 12 36 7 2" xfId="30721" xr:uid="{00000000-0005-0000-0000-00001A780000}"/>
    <cellStyle name="Note 12 36 7 3" xfId="30722" xr:uid="{00000000-0005-0000-0000-00001B780000}"/>
    <cellStyle name="Note 12 36 7 4" xfId="30723" xr:uid="{00000000-0005-0000-0000-00001C780000}"/>
    <cellStyle name="Note 12 36 8" xfId="30724" xr:uid="{00000000-0005-0000-0000-00001D780000}"/>
    <cellStyle name="Note 12 36 8 2" xfId="30725" xr:uid="{00000000-0005-0000-0000-00001E780000}"/>
    <cellStyle name="Note 12 36 8 3" xfId="30726" xr:uid="{00000000-0005-0000-0000-00001F780000}"/>
    <cellStyle name="Note 12 36 8 4" xfId="30727" xr:uid="{00000000-0005-0000-0000-000020780000}"/>
    <cellStyle name="Note 12 36 9" xfId="30728" xr:uid="{00000000-0005-0000-0000-000021780000}"/>
    <cellStyle name="Note 12 36 9 2" xfId="30729" xr:uid="{00000000-0005-0000-0000-000022780000}"/>
    <cellStyle name="Note 12 36 9 3" xfId="30730" xr:uid="{00000000-0005-0000-0000-000023780000}"/>
    <cellStyle name="Note 12 36 9 4" xfId="30731" xr:uid="{00000000-0005-0000-0000-000024780000}"/>
    <cellStyle name="Note 12 37" xfId="30732" xr:uid="{00000000-0005-0000-0000-000025780000}"/>
    <cellStyle name="Note 12 37 10" xfId="30733" xr:uid="{00000000-0005-0000-0000-000026780000}"/>
    <cellStyle name="Note 12 37 10 2" xfId="30734" xr:uid="{00000000-0005-0000-0000-000027780000}"/>
    <cellStyle name="Note 12 37 10 3" xfId="30735" xr:uid="{00000000-0005-0000-0000-000028780000}"/>
    <cellStyle name="Note 12 37 10 4" xfId="30736" xr:uid="{00000000-0005-0000-0000-000029780000}"/>
    <cellStyle name="Note 12 37 11" xfId="30737" xr:uid="{00000000-0005-0000-0000-00002A780000}"/>
    <cellStyle name="Note 12 37 11 2" xfId="30738" xr:uid="{00000000-0005-0000-0000-00002B780000}"/>
    <cellStyle name="Note 12 37 11 3" xfId="30739" xr:uid="{00000000-0005-0000-0000-00002C780000}"/>
    <cellStyle name="Note 12 37 11 4" xfId="30740" xr:uid="{00000000-0005-0000-0000-00002D780000}"/>
    <cellStyle name="Note 12 37 12" xfId="30741" xr:uid="{00000000-0005-0000-0000-00002E780000}"/>
    <cellStyle name="Note 12 37 12 2" xfId="30742" xr:uid="{00000000-0005-0000-0000-00002F780000}"/>
    <cellStyle name="Note 12 37 12 3" xfId="30743" xr:uid="{00000000-0005-0000-0000-000030780000}"/>
    <cellStyle name="Note 12 37 12 4" xfId="30744" xr:uid="{00000000-0005-0000-0000-000031780000}"/>
    <cellStyle name="Note 12 37 13" xfId="30745" xr:uid="{00000000-0005-0000-0000-000032780000}"/>
    <cellStyle name="Note 12 37 13 2" xfId="30746" xr:uid="{00000000-0005-0000-0000-000033780000}"/>
    <cellStyle name="Note 12 37 13 3" xfId="30747" xr:uid="{00000000-0005-0000-0000-000034780000}"/>
    <cellStyle name="Note 12 37 13 4" xfId="30748" xr:uid="{00000000-0005-0000-0000-000035780000}"/>
    <cellStyle name="Note 12 37 14" xfId="30749" xr:uid="{00000000-0005-0000-0000-000036780000}"/>
    <cellStyle name="Note 12 37 14 2" xfId="30750" xr:uid="{00000000-0005-0000-0000-000037780000}"/>
    <cellStyle name="Note 12 37 14 3" xfId="30751" xr:uid="{00000000-0005-0000-0000-000038780000}"/>
    <cellStyle name="Note 12 37 14 4" xfId="30752" xr:uid="{00000000-0005-0000-0000-000039780000}"/>
    <cellStyle name="Note 12 37 15" xfId="30753" xr:uid="{00000000-0005-0000-0000-00003A780000}"/>
    <cellStyle name="Note 12 37 15 2" xfId="30754" xr:uid="{00000000-0005-0000-0000-00003B780000}"/>
    <cellStyle name="Note 12 37 15 3" xfId="30755" xr:uid="{00000000-0005-0000-0000-00003C780000}"/>
    <cellStyle name="Note 12 37 15 4" xfId="30756" xr:uid="{00000000-0005-0000-0000-00003D780000}"/>
    <cellStyle name="Note 12 37 16" xfId="30757" xr:uid="{00000000-0005-0000-0000-00003E780000}"/>
    <cellStyle name="Note 12 37 16 2" xfId="30758" xr:uid="{00000000-0005-0000-0000-00003F780000}"/>
    <cellStyle name="Note 12 37 16 3" xfId="30759" xr:uid="{00000000-0005-0000-0000-000040780000}"/>
    <cellStyle name="Note 12 37 16 4" xfId="30760" xr:uid="{00000000-0005-0000-0000-000041780000}"/>
    <cellStyle name="Note 12 37 17" xfId="30761" xr:uid="{00000000-0005-0000-0000-000042780000}"/>
    <cellStyle name="Note 12 37 17 2" xfId="30762" xr:uid="{00000000-0005-0000-0000-000043780000}"/>
    <cellStyle name="Note 12 37 17 3" xfId="30763" xr:uid="{00000000-0005-0000-0000-000044780000}"/>
    <cellStyle name="Note 12 37 17 4" xfId="30764" xr:uid="{00000000-0005-0000-0000-000045780000}"/>
    <cellStyle name="Note 12 37 18" xfId="30765" xr:uid="{00000000-0005-0000-0000-000046780000}"/>
    <cellStyle name="Note 12 37 18 2" xfId="30766" xr:uid="{00000000-0005-0000-0000-000047780000}"/>
    <cellStyle name="Note 12 37 18 3" xfId="30767" xr:uid="{00000000-0005-0000-0000-000048780000}"/>
    <cellStyle name="Note 12 37 18 4" xfId="30768" xr:uid="{00000000-0005-0000-0000-000049780000}"/>
    <cellStyle name="Note 12 37 19" xfId="30769" xr:uid="{00000000-0005-0000-0000-00004A780000}"/>
    <cellStyle name="Note 12 37 19 2" xfId="30770" xr:uid="{00000000-0005-0000-0000-00004B780000}"/>
    <cellStyle name="Note 12 37 19 3" xfId="30771" xr:uid="{00000000-0005-0000-0000-00004C780000}"/>
    <cellStyle name="Note 12 37 19 4" xfId="30772" xr:uid="{00000000-0005-0000-0000-00004D780000}"/>
    <cellStyle name="Note 12 37 2" xfId="30773" xr:uid="{00000000-0005-0000-0000-00004E780000}"/>
    <cellStyle name="Note 12 37 2 2" xfId="30774" xr:uid="{00000000-0005-0000-0000-00004F780000}"/>
    <cellStyle name="Note 12 37 2 3" xfId="30775" xr:uid="{00000000-0005-0000-0000-000050780000}"/>
    <cellStyle name="Note 12 37 2 4" xfId="30776" xr:uid="{00000000-0005-0000-0000-000051780000}"/>
    <cellStyle name="Note 12 37 20" xfId="30777" xr:uid="{00000000-0005-0000-0000-000052780000}"/>
    <cellStyle name="Note 12 37 20 2" xfId="30778" xr:uid="{00000000-0005-0000-0000-000053780000}"/>
    <cellStyle name="Note 12 37 20 3" xfId="30779" xr:uid="{00000000-0005-0000-0000-000054780000}"/>
    <cellStyle name="Note 12 37 20 4" xfId="30780" xr:uid="{00000000-0005-0000-0000-000055780000}"/>
    <cellStyle name="Note 12 37 21" xfId="30781" xr:uid="{00000000-0005-0000-0000-000056780000}"/>
    <cellStyle name="Note 12 37 22" xfId="30782" xr:uid="{00000000-0005-0000-0000-000057780000}"/>
    <cellStyle name="Note 12 37 3" xfId="30783" xr:uid="{00000000-0005-0000-0000-000058780000}"/>
    <cellStyle name="Note 12 37 3 2" xfId="30784" xr:uid="{00000000-0005-0000-0000-000059780000}"/>
    <cellStyle name="Note 12 37 3 3" xfId="30785" xr:uid="{00000000-0005-0000-0000-00005A780000}"/>
    <cellStyle name="Note 12 37 3 4" xfId="30786" xr:uid="{00000000-0005-0000-0000-00005B780000}"/>
    <cellStyle name="Note 12 37 4" xfId="30787" xr:uid="{00000000-0005-0000-0000-00005C780000}"/>
    <cellStyle name="Note 12 37 4 2" xfId="30788" xr:uid="{00000000-0005-0000-0000-00005D780000}"/>
    <cellStyle name="Note 12 37 4 3" xfId="30789" xr:uid="{00000000-0005-0000-0000-00005E780000}"/>
    <cellStyle name="Note 12 37 4 4" xfId="30790" xr:uid="{00000000-0005-0000-0000-00005F780000}"/>
    <cellStyle name="Note 12 37 5" xfId="30791" xr:uid="{00000000-0005-0000-0000-000060780000}"/>
    <cellStyle name="Note 12 37 5 2" xfId="30792" xr:uid="{00000000-0005-0000-0000-000061780000}"/>
    <cellStyle name="Note 12 37 5 3" xfId="30793" xr:uid="{00000000-0005-0000-0000-000062780000}"/>
    <cellStyle name="Note 12 37 5 4" xfId="30794" xr:uid="{00000000-0005-0000-0000-000063780000}"/>
    <cellStyle name="Note 12 37 6" xfId="30795" xr:uid="{00000000-0005-0000-0000-000064780000}"/>
    <cellStyle name="Note 12 37 6 2" xfId="30796" xr:uid="{00000000-0005-0000-0000-000065780000}"/>
    <cellStyle name="Note 12 37 6 3" xfId="30797" xr:uid="{00000000-0005-0000-0000-000066780000}"/>
    <cellStyle name="Note 12 37 6 4" xfId="30798" xr:uid="{00000000-0005-0000-0000-000067780000}"/>
    <cellStyle name="Note 12 37 7" xfId="30799" xr:uid="{00000000-0005-0000-0000-000068780000}"/>
    <cellStyle name="Note 12 37 7 2" xfId="30800" xr:uid="{00000000-0005-0000-0000-000069780000}"/>
    <cellStyle name="Note 12 37 7 3" xfId="30801" xr:uid="{00000000-0005-0000-0000-00006A780000}"/>
    <cellStyle name="Note 12 37 7 4" xfId="30802" xr:uid="{00000000-0005-0000-0000-00006B780000}"/>
    <cellStyle name="Note 12 37 8" xfId="30803" xr:uid="{00000000-0005-0000-0000-00006C780000}"/>
    <cellStyle name="Note 12 37 8 2" xfId="30804" xr:uid="{00000000-0005-0000-0000-00006D780000}"/>
    <cellStyle name="Note 12 37 8 3" xfId="30805" xr:uid="{00000000-0005-0000-0000-00006E780000}"/>
    <cellStyle name="Note 12 37 8 4" xfId="30806" xr:uid="{00000000-0005-0000-0000-00006F780000}"/>
    <cellStyle name="Note 12 37 9" xfId="30807" xr:uid="{00000000-0005-0000-0000-000070780000}"/>
    <cellStyle name="Note 12 37 9 2" xfId="30808" xr:uid="{00000000-0005-0000-0000-000071780000}"/>
    <cellStyle name="Note 12 37 9 3" xfId="30809" xr:uid="{00000000-0005-0000-0000-000072780000}"/>
    <cellStyle name="Note 12 37 9 4" xfId="30810" xr:uid="{00000000-0005-0000-0000-000073780000}"/>
    <cellStyle name="Note 12 38" xfId="30811" xr:uid="{00000000-0005-0000-0000-000074780000}"/>
    <cellStyle name="Note 12 38 10" xfId="30812" xr:uid="{00000000-0005-0000-0000-000075780000}"/>
    <cellStyle name="Note 12 38 10 2" xfId="30813" xr:uid="{00000000-0005-0000-0000-000076780000}"/>
    <cellStyle name="Note 12 38 10 3" xfId="30814" xr:uid="{00000000-0005-0000-0000-000077780000}"/>
    <cellStyle name="Note 12 38 10 4" xfId="30815" xr:uid="{00000000-0005-0000-0000-000078780000}"/>
    <cellStyle name="Note 12 38 11" xfId="30816" xr:uid="{00000000-0005-0000-0000-000079780000}"/>
    <cellStyle name="Note 12 38 11 2" xfId="30817" xr:uid="{00000000-0005-0000-0000-00007A780000}"/>
    <cellStyle name="Note 12 38 11 3" xfId="30818" xr:uid="{00000000-0005-0000-0000-00007B780000}"/>
    <cellStyle name="Note 12 38 11 4" xfId="30819" xr:uid="{00000000-0005-0000-0000-00007C780000}"/>
    <cellStyle name="Note 12 38 12" xfId="30820" xr:uid="{00000000-0005-0000-0000-00007D780000}"/>
    <cellStyle name="Note 12 38 12 2" xfId="30821" xr:uid="{00000000-0005-0000-0000-00007E780000}"/>
    <cellStyle name="Note 12 38 12 3" xfId="30822" xr:uid="{00000000-0005-0000-0000-00007F780000}"/>
    <cellStyle name="Note 12 38 12 4" xfId="30823" xr:uid="{00000000-0005-0000-0000-000080780000}"/>
    <cellStyle name="Note 12 38 13" xfId="30824" xr:uid="{00000000-0005-0000-0000-000081780000}"/>
    <cellStyle name="Note 12 38 13 2" xfId="30825" xr:uid="{00000000-0005-0000-0000-000082780000}"/>
    <cellStyle name="Note 12 38 13 3" xfId="30826" xr:uid="{00000000-0005-0000-0000-000083780000}"/>
    <cellStyle name="Note 12 38 13 4" xfId="30827" xr:uid="{00000000-0005-0000-0000-000084780000}"/>
    <cellStyle name="Note 12 38 14" xfId="30828" xr:uid="{00000000-0005-0000-0000-000085780000}"/>
    <cellStyle name="Note 12 38 14 2" xfId="30829" xr:uid="{00000000-0005-0000-0000-000086780000}"/>
    <cellStyle name="Note 12 38 14 3" xfId="30830" xr:uid="{00000000-0005-0000-0000-000087780000}"/>
    <cellStyle name="Note 12 38 14 4" xfId="30831" xr:uid="{00000000-0005-0000-0000-000088780000}"/>
    <cellStyle name="Note 12 38 15" xfId="30832" xr:uid="{00000000-0005-0000-0000-000089780000}"/>
    <cellStyle name="Note 12 38 15 2" xfId="30833" xr:uid="{00000000-0005-0000-0000-00008A780000}"/>
    <cellStyle name="Note 12 38 15 3" xfId="30834" xr:uid="{00000000-0005-0000-0000-00008B780000}"/>
    <cellStyle name="Note 12 38 15 4" xfId="30835" xr:uid="{00000000-0005-0000-0000-00008C780000}"/>
    <cellStyle name="Note 12 38 16" xfId="30836" xr:uid="{00000000-0005-0000-0000-00008D780000}"/>
    <cellStyle name="Note 12 38 16 2" xfId="30837" xr:uid="{00000000-0005-0000-0000-00008E780000}"/>
    <cellStyle name="Note 12 38 16 3" xfId="30838" xr:uid="{00000000-0005-0000-0000-00008F780000}"/>
    <cellStyle name="Note 12 38 16 4" xfId="30839" xr:uid="{00000000-0005-0000-0000-000090780000}"/>
    <cellStyle name="Note 12 38 17" xfId="30840" xr:uid="{00000000-0005-0000-0000-000091780000}"/>
    <cellStyle name="Note 12 38 17 2" xfId="30841" xr:uid="{00000000-0005-0000-0000-000092780000}"/>
    <cellStyle name="Note 12 38 17 3" xfId="30842" xr:uid="{00000000-0005-0000-0000-000093780000}"/>
    <cellStyle name="Note 12 38 17 4" xfId="30843" xr:uid="{00000000-0005-0000-0000-000094780000}"/>
    <cellStyle name="Note 12 38 18" xfId="30844" xr:uid="{00000000-0005-0000-0000-000095780000}"/>
    <cellStyle name="Note 12 38 18 2" xfId="30845" xr:uid="{00000000-0005-0000-0000-000096780000}"/>
    <cellStyle name="Note 12 38 18 3" xfId="30846" xr:uid="{00000000-0005-0000-0000-000097780000}"/>
    <cellStyle name="Note 12 38 18 4" xfId="30847" xr:uid="{00000000-0005-0000-0000-000098780000}"/>
    <cellStyle name="Note 12 38 19" xfId="30848" xr:uid="{00000000-0005-0000-0000-000099780000}"/>
    <cellStyle name="Note 12 38 19 2" xfId="30849" xr:uid="{00000000-0005-0000-0000-00009A780000}"/>
    <cellStyle name="Note 12 38 19 3" xfId="30850" xr:uid="{00000000-0005-0000-0000-00009B780000}"/>
    <cellStyle name="Note 12 38 19 4" xfId="30851" xr:uid="{00000000-0005-0000-0000-00009C780000}"/>
    <cellStyle name="Note 12 38 2" xfId="30852" xr:uid="{00000000-0005-0000-0000-00009D780000}"/>
    <cellStyle name="Note 12 38 2 2" xfId="30853" xr:uid="{00000000-0005-0000-0000-00009E780000}"/>
    <cellStyle name="Note 12 38 2 3" xfId="30854" xr:uid="{00000000-0005-0000-0000-00009F780000}"/>
    <cellStyle name="Note 12 38 2 4" xfId="30855" xr:uid="{00000000-0005-0000-0000-0000A0780000}"/>
    <cellStyle name="Note 12 38 20" xfId="30856" xr:uid="{00000000-0005-0000-0000-0000A1780000}"/>
    <cellStyle name="Note 12 38 20 2" xfId="30857" xr:uid="{00000000-0005-0000-0000-0000A2780000}"/>
    <cellStyle name="Note 12 38 20 3" xfId="30858" xr:uid="{00000000-0005-0000-0000-0000A3780000}"/>
    <cellStyle name="Note 12 38 20 4" xfId="30859" xr:uid="{00000000-0005-0000-0000-0000A4780000}"/>
    <cellStyle name="Note 12 38 21" xfId="30860" xr:uid="{00000000-0005-0000-0000-0000A5780000}"/>
    <cellStyle name="Note 12 38 22" xfId="30861" xr:uid="{00000000-0005-0000-0000-0000A6780000}"/>
    <cellStyle name="Note 12 38 3" xfId="30862" xr:uid="{00000000-0005-0000-0000-0000A7780000}"/>
    <cellStyle name="Note 12 38 3 2" xfId="30863" xr:uid="{00000000-0005-0000-0000-0000A8780000}"/>
    <cellStyle name="Note 12 38 3 3" xfId="30864" xr:uid="{00000000-0005-0000-0000-0000A9780000}"/>
    <cellStyle name="Note 12 38 3 4" xfId="30865" xr:uid="{00000000-0005-0000-0000-0000AA780000}"/>
    <cellStyle name="Note 12 38 4" xfId="30866" xr:uid="{00000000-0005-0000-0000-0000AB780000}"/>
    <cellStyle name="Note 12 38 4 2" xfId="30867" xr:uid="{00000000-0005-0000-0000-0000AC780000}"/>
    <cellStyle name="Note 12 38 4 3" xfId="30868" xr:uid="{00000000-0005-0000-0000-0000AD780000}"/>
    <cellStyle name="Note 12 38 4 4" xfId="30869" xr:uid="{00000000-0005-0000-0000-0000AE780000}"/>
    <cellStyle name="Note 12 38 5" xfId="30870" xr:uid="{00000000-0005-0000-0000-0000AF780000}"/>
    <cellStyle name="Note 12 38 5 2" xfId="30871" xr:uid="{00000000-0005-0000-0000-0000B0780000}"/>
    <cellStyle name="Note 12 38 5 3" xfId="30872" xr:uid="{00000000-0005-0000-0000-0000B1780000}"/>
    <cellStyle name="Note 12 38 5 4" xfId="30873" xr:uid="{00000000-0005-0000-0000-0000B2780000}"/>
    <cellStyle name="Note 12 38 6" xfId="30874" xr:uid="{00000000-0005-0000-0000-0000B3780000}"/>
    <cellStyle name="Note 12 38 6 2" xfId="30875" xr:uid="{00000000-0005-0000-0000-0000B4780000}"/>
    <cellStyle name="Note 12 38 6 3" xfId="30876" xr:uid="{00000000-0005-0000-0000-0000B5780000}"/>
    <cellStyle name="Note 12 38 6 4" xfId="30877" xr:uid="{00000000-0005-0000-0000-0000B6780000}"/>
    <cellStyle name="Note 12 38 7" xfId="30878" xr:uid="{00000000-0005-0000-0000-0000B7780000}"/>
    <cellStyle name="Note 12 38 7 2" xfId="30879" xr:uid="{00000000-0005-0000-0000-0000B8780000}"/>
    <cellStyle name="Note 12 38 7 3" xfId="30880" xr:uid="{00000000-0005-0000-0000-0000B9780000}"/>
    <cellStyle name="Note 12 38 7 4" xfId="30881" xr:uid="{00000000-0005-0000-0000-0000BA780000}"/>
    <cellStyle name="Note 12 38 8" xfId="30882" xr:uid="{00000000-0005-0000-0000-0000BB780000}"/>
    <cellStyle name="Note 12 38 8 2" xfId="30883" xr:uid="{00000000-0005-0000-0000-0000BC780000}"/>
    <cellStyle name="Note 12 38 8 3" xfId="30884" xr:uid="{00000000-0005-0000-0000-0000BD780000}"/>
    <cellStyle name="Note 12 38 8 4" xfId="30885" xr:uid="{00000000-0005-0000-0000-0000BE780000}"/>
    <cellStyle name="Note 12 38 9" xfId="30886" xr:uid="{00000000-0005-0000-0000-0000BF780000}"/>
    <cellStyle name="Note 12 38 9 2" xfId="30887" xr:uid="{00000000-0005-0000-0000-0000C0780000}"/>
    <cellStyle name="Note 12 38 9 3" xfId="30888" xr:uid="{00000000-0005-0000-0000-0000C1780000}"/>
    <cellStyle name="Note 12 38 9 4" xfId="30889" xr:uid="{00000000-0005-0000-0000-0000C2780000}"/>
    <cellStyle name="Note 12 39" xfId="30890" xr:uid="{00000000-0005-0000-0000-0000C3780000}"/>
    <cellStyle name="Note 12 39 10" xfId="30891" xr:uid="{00000000-0005-0000-0000-0000C4780000}"/>
    <cellStyle name="Note 12 39 10 2" xfId="30892" xr:uid="{00000000-0005-0000-0000-0000C5780000}"/>
    <cellStyle name="Note 12 39 10 3" xfId="30893" xr:uid="{00000000-0005-0000-0000-0000C6780000}"/>
    <cellStyle name="Note 12 39 10 4" xfId="30894" xr:uid="{00000000-0005-0000-0000-0000C7780000}"/>
    <cellStyle name="Note 12 39 11" xfId="30895" xr:uid="{00000000-0005-0000-0000-0000C8780000}"/>
    <cellStyle name="Note 12 39 11 2" xfId="30896" xr:uid="{00000000-0005-0000-0000-0000C9780000}"/>
    <cellStyle name="Note 12 39 11 3" xfId="30897" xr:uid="{00000000-0005-0000-0000-0000CA780000}"/>
    <cellStyle name="Note 12 39 11 4" xfId="30898" xr:uid="{00000000-0005-0000-0000-0000CB780000}"/>
    <cellStyle name="Note 12 39 12" xfId="30899" xr:uid="{00000000-0005-0000-0000-0000CC780000}"/>
    <cellStyle name="Note 12 39 12 2" xfId="30900" xr:uid="{00000000-0005-0000-0000-0000CD780000}"/>
    <cellStyle name="Note 12 39 12 3" xfId="30901" xr:uid="{00000000-0005-0000-0000-0000CE780000}"/>
    <cellStyle name="Note 12 39 12 4" xfId="30902" xr:uid="{00000000-0005-0000-0000-0000CF780000}"/>
    <cellStyle name="Note 12 39 13" xfId="30903" xr:uid="{00000000-0005-0000-0000-0000D0780000}"/>
    <cellStyle name="Note 12 39 13 2" xfId="30904" xr:uid="{00000000-0005-0000-0000-0000D1780000}"/>
    <cellStyle name="Note 12 39 13 3" xfId="30905" xr:uid="{00000000-0005-0000-0000-0000D2780000}"/>
    <cellStyle name="Note 12 39 13 4" xfId="30906" xr:uid="{00000000-0005-0000-0000-0000D3780000}"/>
    <cellStyle name="Note 12 39 14" xfId="30907" xr:uid="{00000000-0005-0000-0000-0000D4780000}"/>
    <cellStyle name="Note 12 39 14 2" xfId="30908" xr:uid="{00000000-0005-0000-0000-0000D5780000}"/>
    <cellStyle name="Note 12 39 14 3" xfId="30909" xr:uid="{00000000-0005-0000-0000-0000D6780000}"/>
    <cellStyle name="Note 12 39 14 4" xfId="30910" xr:uid="{00000000-0005-0000-0000-0000D7780000}"/>
    <cellStyle name="Note 12 39 15" xfId="30911" xr:uid="{00000000-0005-0000-0000-0000D8780000}"/>
    <cellStyle name="Note 12 39 15 2" xfId="30912" xr:uid="{00000000-0005-0000-0000-0000D9780000}"/>
    <cellStyle name="Note 12 39 15 3" xfId="30913" xr:uid="{00000000-0005-0000-0000-0000DA780000}"/>
    <cellStyle name="Note 12 39 15 4" xfId="30914" xr:uid="{00000000-0005-0000-0000-0000DB780000}"/>
    <cellStyle name="Note 12 39 16" xfId="30915" xr:uid="{00000000-0005-0000-0000-0000DC780000}"/>
    <cellStyle name="Note 12 39 16 2" xfId="30916" xr:uid="{00000000-0005-0000-0000-0000DD780000}"/>
    <cellStyle name="Note 12 39 16 3" xfId="30917" xr:uid="{00000000-0005-0000-0000-0000DE780000}"/>
    <cellStyle name="Note 12 39 16 4" xfId="30918" xr:uid="{00000000-0005-0000-0000-0000DF780000}"/>
    <cellStyle name="Note 12 39 17" xfId="30919" xr:uid="{00000000-0005-0000-0000-0000E0780000}"/>
    <cellStyle name="Note 12 39 17 2" xfId="30920" xr:uid="{00000000-0005-0000-0000-0000E1780000}"/>
    <cellStyle name="Note 12 39 17 3" xfId="30921" xr:uid="{00000000-0005-0000-0000-0000E2780000}"/>
    <cellStyle name="Note 12 39 17 4" xfId="30922" xr:uid="{00000000-0005-0000-0000-0000E3780000}"/>
    <cellStyle name="Note 12 39 18" xfId="30923" xr:uid="{00000000-0005-0000-0000-0000E4780000}"/>
    <cellStyle name="Note 12 39 18 2" xfId="30924" xr:uid="{00000000-0005-0000-0000-0000E5780000}"/>
    <cellStyle name="Note 12 39 18 3" xfId="30925" xr:uid="{00000000-0005-0000-0000-0000E6780000}"/>
    <cellStyle name="Note 12 39 18 4" xfId="30926" xr:uid="{00000000-0005-0000-0000-0000E7780000}"/>
    <cellStyle name="Note 12 39 19" xfId="30927" xr:uid="{00000000-0005-0000-0000-0000E8780000}"/>
    <cellStyle name="Note 12 39 19 2" xfId="30928" xr:uid="{00000000-0005-0000-0000-0000E9780000}"/>
    <cellStyle name="Note 12 39 19 3" xfId="30929" xr:uid="{00000000-0005-0000-0000-0000EA780000}"/>
    <cellStyle name="Note 12 39 19 4" xfId="30930" xr:uid="{00000000-0005-0000-0000-0000EB780000}"/>
    <cellStyle name="Note 12 39 2" xfId="30931" xr:uid="{00000000-0005-0000-0000-0000EC780000}"/>
    <cellStyle name="Note 12 39 2 2" xfId="30932" xr:uid="{00000000-0005-0000-0000-0000ED780000}"/>
    <cellStyle name="Note 12 39 2 3" xfId="30933" xr:uid="{00000000-0005-0000-0000-0000EE780000}"/>
    <cellStyle name="Note 12 39 2 4" xfId="30934" xr:uid="{00000000-0005-0000-0000-0000EF780000}"/>
    <cellStyle name="Note 12 39 20" xfId="30935" xr:uid="{00000000-0005-0000-0000-0000F0780000}"/>
    <cellStyle name="Note 12 39 20 2" xfId="30936" xr:uid="{00000000-0005-0000-0000-0000F1780000}"/>
    <cellStyle name="Note 12 39 20 3" xfId="30937" xr:uid="{00000000-0005-0000-0000-0000F2780000}"/>
    <cellStyle name="Note 12 39 20 4" xfId="30938" xr:uid="{00000000-0005-0000-0000-0000F3780000}"/>
    <cellStyle name="Note 12 39 21" xfId="30939" xr:uid="{00000000-0005-0000-0000-0000F4780000}"/>
    <cellStyle name="Note 12 39 22" xfId="30940" xr:uid="{00000000-0005-0000-0000-0000F5780000}"/>
    <cellStyle name="Note 12 39 3" xfId="30941" xr:uid="{00000000-0005-0000-0000-0000F6780000}"/>
    <cellStyle name="Note 12 39 3 2" xfId="30942" xr:uid="{00000000-0005-0000-0000-0000F7780000}"/>
    <cellStyle name="Note 12 39 3 3" xfId="30943" xr:uid="{00000000-0005-0000-0000-0000F8780000}"/>
    <cellStyle name="Note 12 39 3 4" xfId="30944" xr:uid="{00000000-0005-0000-0000-0000F9780000}"/>
    <cellStyle name="Note 12 39 4" xfId="30945" xr:uid="{00000000-0005-0000-0000-0000FA780000}"/>
    <cellStyle name="Note 12 39 4 2" xfId="30946" xr:uid="{00000000-0005-0000-0000-0000FB780000}"/>
    <cellStyle name="Note 12 39 4 3" xfId="30947" xr:uid="{00000000-0005-0000-0000-0000FC780000}"/>
    <cellStyle name="Note 12 39 4 4" xfId="30948" xr:uid="{00000000-0005-0000-0000-0000FD780000}"/>
    <cellStyle name="Note 12 39 5" xfId="30949" xr:uid="{00000000-0005-0000-0000-0000FE780000}"/>
    <cellStyle name="Note 12 39 5 2" xfId="30950" xr:uid="{00000000-0005-0000-0000-0000FF780000}"/>
    <cellStyle name="Note 12 39 5 3" xfId="30951" xr:uid="{00000000-0005-0000-0000-000000790000}"/>
    <cellStyle name="Note 12 39 5 4" xfId="30952" xr:uid="{00000000-0005-0000-0000-000001790000}"/>
    <cellStyle name="Note 12 39 6" xfId="30953" xr:uid="{00000000-0005-0000-0000-000002790000}"/>
    <cellStyle name="Note 12 39 6 2" xfId="30954" xr:uid="{00000000-0005-0000-0000-000003790000}"/>
    <cellStyle name="Note 12 39 6 3" xfId="30955" xr:uid="{00000000-0005-0000-0000-000004790000}"/>
    <cellStyle name="Note 12 39 6 4" xfId="30956" xr:uid="{00000000-0005-0000-0000-000005790000}"/>
    <cellStyle name="Note 12 39 7" xfId="30957" xr:uid="{00000000-0005-0000-0000-000006790000}"/>
    <cellStyle name="Note 12 39 7 2" xfId="30958" xr:uid="{00000000-0005-0000-0000-000007790000}"/>
    <cellStyle name="Note 12 39 7 3" xfId="30959" xr:uid="{00000000-0005-0000-0000-000008790000}"/>
    <cellStyle name="Note 12 39 7 4" xfId="30960" xr:uid="{00000000-0005-0000-0000-000009790000}"/>
    <cellStyle name="Note 12 39 8" xfId="30961" xr:uid="{00000000-0005-0000-0000-00000A790000}"/>
    <cellStyle name="Note 12 39 8 2" xfId="30962" xr:uid="{00000000-0005-0000-0000-00000B790000}"/>
    <cellStyle name="Note 12 39 8 3" xfId="30963" xr:uid="{00000000-0005-0000-0000-00000C790000}"/>
    <cellStyle name="Note 12 39 8 4" xfId="30964" xr:uid="{00000000-0005-0000-0000-00000D790000}"/>
    <cellStyle name="Note 12 39 9" xfId="30965" xr:uid="{00000000-0005-0000-0000-00000E790000}"/>
    <cellStyle name="Note 12 39 9 2" xfId="30966" xr:uid="{00000000-0005-0000-0000-00000F790000}"/>
    <cellStyle name="Note 12 39 9 3" xfId="30967" xr:uid="{00000000-0005-0000-0000-000010790000}"/>
    <cellStyle name="Note 12 39 9 4" xfId="30968" xr:uid="{00000000-0005-0000-0000-000011790000}"/>
    <cellStyle name="Note 12 4" xfId="30969" xr:uid="{00000000-0005-0000-0000-000012790000}"/>
    <cellStyle name="Note 12 4 10" xfId="30970" xr:uid="{00000000-0005-0000-0000-000013790000}"/>
    <cellStyle name="Note 12 4 10 2" xfId="30971" xr:uid="{00000000-0005-0000-0000-000014790000}"/>
    <cellStyle name="Note 12 4 10 3" xfId="30972" xr:uid="{00000000-0005-0000-0000-000015790000}"/>
    <cellStyle name="Note 12 4 10 4" xfId="30973" xr:uid="{00000000-0005-0000-0000-000016790000}"/>
    <cellStyle name="Note 12 4 11" xfId="30974" xr:uid="{00000000-0005-0000-0000-000017790000}"/>
    <cellStyle name="Note 12 4 11 2" xfId="30975" xr:uid="{00000000-0005-0000-0000-000018790000}"/>
    <cellStyle name="Note 12 4 11 3" xfId="30976" xr:uid="{00000000-0005-0000-0000-000019790000}"/>
    <cellStyle name="Note 12 4 11 4" xfId="30977" xr:uid="{00000000-0005-0000-0000-00001A790000}"/>
    <cellStyle name="Note 12 4 12" xfId="30978" xr:uid="{00000000-0005-0000-0000-00001B790000}"/>
    <cellStyle name="Note 12 4 12 2" xfId="30979" xr:uid="{00000000-0005-0000-0000-00001C790000}"/>
    <cellStyle name="Note 12 4 12 3" xfId="30980" xr:uid="{00000000-0005-0000-0000-00001D790000}"/>
    <cellStyle name="Note 12 4 12 4" xfId="30981" xr:uid="{00000000-0005-0000-0000-00001E790000}"/>
    <cellStyle name="Note 12 4 13" xfId="30982" xr:uid="{00000000-0005-0000-0000-00001F790000}"/>
    <cellStyle name="Note 12 4 13 2" xfId="30983" xr:uid="{00000000-0005-0000-0000-000020790000}"/>
    <cellStyle name="Note 12 4 13 3" xfId="30984" xr:uid="{00000000-0005-0000-0000-000021790000}"/>
    <cellStyle name="Note 12 4 13 4" xfId="30985" xr:uid="{00000000-0005-0000-0000-000022790000}"/>
    <cellStyle name="Note 12 4 14" xfId="30986" xr:uid="{00000000-0005-0000-0000-000023790000}"/>
    <cellStyle name="Note 12 4 14 2" xfId="30987" xr:uid="{00000000-0005-0000-0000-000024790000}"/>
    <cellStyle name="Note 12 4 14 3" xfId="30988" xr:uid="{00000000-0005-0000-0000-000025790000}"/>
    <cellStyle name="Note 12 4 14 4" xfId="30989" xr:uid="{00000000-0005-0000-0000-000026790000}"/>
    <cellStyle name="Note 12 4 15" xfId="30990" xr:uid="{00000000-0005-0000-0000-000027790000}"/>
    <cellStyle name="Note 12 4 15 2" xfId="30991" xr:uid="{00000000-0005-0000-0000-000028790000}"/>
    <cellStyle name="Note 12 4 15 3" xfId="30992" xr:uid="{00000000-0005-0000-0000-000029790000}"/>
    <cellStyle name="Note 12 4 15 4" xfId="30993" xr:uid="{00000000-0005-0000-0000-00002A790000}"/>
    <cellStyle name="Note 12 4 16" xfId="30994" xr:uid="{00000000-0005-0000-0000-00002B790000}"/>
    <cellStyle name="Note 12 4 16 2" xfId="30995" xr:uid="{00000000-0005-0000-0000-00002C790000}"/>
    <cellStyle name="Note 12 4 16 3" xfId="30996" xr:uid="{00000000-0005-0000-0000-00002D790000}"/>
    <cellStyle name="Note 12 4 16 4" xfId="30997" xr:uid="{00000000-0005-0000-0000-00002E790000}"/>
    <cellStyle name="Note 12 4 17" xfId="30998" xr:uid="{00000000-0005-0000-0000-00002F790000}"/>
    <cellStyle name="Note 12 4 17 2" xfId="30999" xr:uid="{00000000-0005-0000-0000-000030790000}"/>
    <cellStyle name="Note 12 4 17 3" xfId="31000" xr:uid="{00000000-0005-0000-0000-000031790000}"/>
    <cellStyle name="Note 12 4 17 4" xfId="31001" xr:uid="{00000000-0005-0000-0000-000032790000}"/>
    <cellStyle name="Note 12 4 18" xfId="31002" xr:uid="{00000000-0005-0000-0000-000033790000}"/>
    <cellStyle name="Note 12 4 18 2" xfId="31003" xr:uid="{00000000-0005-0000-0000-000034790000}"/>
    <cellStyle name="Note 12 4 18 3" xfId="31004" xr:uid="{00000000-0005-0000-0000-000035790000}"/>
    <cellStyle name="Note 12 4 18 4" xfId="31005" xr:uid="{00000000-0005-0000-0000-000036790000}"/>
    <cellStyle name="Note 12 4 19" xfId="31006" xr:uid="{00000000-0005-0000-0000-000037790000}"/>
    <cellStyle name="Note 12 4 19 2" xfId="31007" xr:uid="{00000000-0005-0000-0000-000038790000}"/>
    <cellStyle name="Note 12 4 19 3" xfId="31008" xr:uid="{00000000-0005-0000-0000-000039790000}"/>
    <cellStyle name="Note 12 4 19 4" xfId="31009" xr:uid="{00000000-0005-0000-0000-00003A790000}"/>
    <cellStyle name="Note 12 4 2" xfId="31010" xr:uid="{00000000-0005-0000-0000-00003B790000}"/>
    <cellStyle name="Note 12 4 2 2" xfId="31011" xr:uid="{00000000-0005-0000-0000-00003C790000}"/>
    <cellStyle name="Note 12 4 2 3" xfId="31012" xr:uid="{00000000-0005-0000-0000-00003D790000}"/>
    <cellStyle name="Note 12 4 2 4" xfId="31013" xr:uid="{00000000-0005-0000-0000-00003E790000}"/>
    <cellStyle name="Note 12 4 20" xfId="31014" xr:uid="{00000000-0005-0000-0000-00003F790000}"/>
    <cellStyle name="Note 12 4 20 2" xfId="31015" xr:uid="{00000000-0005-0000-0000-000040790000}"/>
    <cellStyle name="Note 12 4 20 3" xfId="31016" xr:uid="{00000000-0005-0000-0000-000041790000}"/>
    <cellStyle name="Note 12 4 20 4" xfId="31017" xr:uid="{00000000-0005-0000-0000-000042790000}"/>
    <cellStyle name="Note 12 4 21" xfId="31018" xr:uid="{00000000-0005-0000-0000-000043790000}"/>
    <cellStyle name="Note 12 4 22" xfId="31019" xr:uid="{00000000-0005-0000-0000-000044790000}"/>
    <cellStyle name="Note 12 4 3" xfId="31020" xr:uid="{00000000-0005-0000-0000-000045790000}"/>
    <cellStyle name="Note 12 4 3 2" xfId="31021" xr:uid="{00000000-0005-0000-0000-000046790000}"/>
    <cellStyle name="Note 12 4 3 3" xfId="31022" xr:uid="{00000000-0005-0000-0000-000047790000}"/>
    <cellStyle name="Note 12 4 3 4" xfId="31023" xr:uid="{00000000-0005-0000-0000-000048790000}"/>
    <cellStyle name="Note 12 4 4" xfId="31024" xr:uid="{00000000-0005-0000-0000-000049790000}"/>
    <cellStyle name="Note 12 4 4 2" xfId="31025" xr:uid="{00000000-0005-0000-0000-00004A790000}"/>
    <cellStyle name="Note 12 4 4 3" xfId="31026" xr:uid="{00000000-0005-0000-0000-00004B790000}"/>
    <cellStyle name="Note 12 4 4 4" xfId="31027" xr:uid="{00000000-0005-0000-0000-00004C790000}"/>
    <cellStyle name="Note 12 4 5" xfId="31028" xr:uid="{00000000-0005-0000-0000-00004D790000}"/>
    <cellStyle name="Note 12 4 5 2" xfId="31029" xr:uid="{00000000-0005-0000-0000-00004E790000}"/>
    <cellStyle name="Note 12 4 5 3" xfId="31030" xr:uid="{00000000-0005-0000-0000-00004F790000}"/>
    <cellStyle name="Note 12 4 5 4" xfId="31031" xr:uid="{00000000-0005-0000-0000-000050790000}"/>
    <cellStyle name="Note 12 4 6" xfId="31032" xr:uid="{00000000-0005-0000-0000-000051790000}"/>
    <cellStyle name="Note 12 4 6 2" xfId="31033" xr:uid="{00000000-0005-0000-0000-000052790000}"/>
    <cellStyle name="Note 12 4 6 3" xfId="31034" xr:uid="{00000000-0005-0000-0000-000053790000}"/>
    <cellStyle name="Note 12 4 6 4" xfId="31035" xr:uid="{00000000-0005-0000-0000-000054790000}"/>
    <cellStyle name="Note 12 4 7" xfId="31036" xr:uid="{00000000-0005-0000-0000-000055790000}"/>
    <cellStyle name="Note 12 4 7 2" xfId="31037" xr:uid="{00000000-0005-0000-0000-000056790000}"/>
    <cellStyle name="Note 12 4 7 3" xfId="31038" xr:uid="{00000000-0005-0000-0000-000057790000}"/>
    <cellStyle name="Note 12 4 7 4" xfId="31039" xr:uid="{00000000-0005-0000-0000-000058790000}"/>
    <cellStyle name="Note 12 4 8" xfId="31040" xr:uid="{00000000-0005-0000-0000-000059790000}"/>
    <cellStyle name="Note 12 4 8 2" xfId="31041" xr:uid="{00000000-0005-0000-0000-00005A790000}"/>
    <cellStyle name="Note 12 4 8 3" xfId="31042" xr:uid="{00000000-0005-0000-0000-00005B790000}"/>
    <cellStyle name="Note 12 4 8 4" xfId="31043" xr:uid="{00000000-0005-0000-0000-00005C790000}"/>
    <cellStyle name="Note 12 4 9" xfId="31044" xr:uid="{00000000-0005-0000-0000-00005D790000}"/>
    <cellStyle name="Note 12 4 9 2" xfId="31045" xr:uid="{00000000-0005-0000-0000-00005E790000}"/>
    <cellStyle name="Note 12 4 9 3" xfId="31046" xr:uid="{00000000-0005-0000-0000-00005F790000}"/>
    <cellStyle name="Note 12 4 9 4" xfId="31047" xr:uid="{00000000-0005-0000-0000-000060790000}"/>
    <cellStyle name="Note 12 40" xfId="31048" xr:uid="{00000000-0005-0000-0000-000061790000}"/>
    <cellStyle name="Note 12 40 2" xfId="31049" xr:uid="{00000000-0005-0000-0000-000062790000}"/>
    <cellStyle name="Note 12 41" xfId="31050" xr:uid="{00000000-0005-0000-0000-000063790000}"/>
    <cellStyle name="Note 12 41 2" xfId="31051" xr:uid="{00000000-0005-0000-0000-000064790000}"/>
    <cellStyle name="Note 12 42" xfId="31052" xr:uid="{00000000-0005-0000-0000-000065790000}"/>
    <cellStyle name="Note 12 42 2" xfId="31053" xr:uid="{00000000-0005-0000-0000-000066790000}"/>
    <cellStyle name="Note 12 43" xfId="31054" xr:uid="{00000000-0005-0000-0000-000067790000}"/>
    <cellStyle name="Note 12 43 2" xfId="31055" xr:uid="{00000000-0005-0000-0000-000068790000}"/>
    <cellStyle name="Note 12 44" xfId="31056" xr:uid="{00000000-0005-0000-0000-000069790000}"/>
    <cellStyle name="Note 12 44 2" xfId="31057" xr:uid="{00000000-0005-0000-0000-00006A790000}"/>
    <cellStyle name="Note 12 44 3" xfId="31058" xr:uid="{00000000-0005-0000-0000-00006B790000}"/>
    <cellStyle name="Note 12 44 4" xfId="31059" xr:uid="{00000000-0005-0000-0000-00006C790000}"/>
    <cellStyle name="Note 12 45" xfId="31060" xr:uid="{00000000-0005-0000-0000-00006D790000}"/>
    <cellStyle name="Note 12 45 2" xfId="31061" xr:uid="{00000000-0005-0000-0000-00006E790000}"/>
    <cellStyle name="Note 12 45 3" xfId="31062" xr:uid="{00000000-0005-0000-0000-00006F790000}"/>
    <cellStyle name="Note 12 45 4" xfId="31063" xr:uid="{00000000-0005-0000-0000-000070790000}"/>
    <cellStyle name="Note 12 46" xfId="31064" xr:uid="{00000000-0005-0000-0000-000071790000}"/>
    <cellStyle name="Note 12 46 2" xfId="31065" xr:uid="{00000000-0005-0000-0000-000072790000}"/>
    <cellStyle name="Note 12 46 3" xfId="31066" xr:uid="{00000000-0005-0000-0000-000073790000}"/>
    <cellStyle name="Note 12 46 4" xfId="31067" xr:uid="{00000000-0005-0000-0000-000074790000}"/>
    <cellStyle name="Note 12 47" xfId="31068" xr:uid="{00000000-0005-0000-0000-000075790000}"/>
    <cellStyle name="Note 12 47 2" xfId="31069" xr:uid="{00000000-0005-0000-0000-000076790000}"/>
    <cellStyle name="Note 12 47 3" xfId="31070" xr:uid="{00000000-0005-0000-0000-000077790000}"/>
    <cellStyle name="Note 12 47 4" xfId="31071" xr:uid="{00000000-0005-0000-0000-000078790000}"/>
    <cellStyle name="Note 12 48" xfId="31072" xr:uid="{00000000-0005-0000-0000-000079790000}"/>
    <cellStyle name="Note 12 48 2" xfId="31073" xr:uid="{00000000-0005-0000-0000-00007A790000}"/>
    <cellStyle name="Note 12 48 3" xfId="31074" xr:uid="{00000000-0005-0000-0000-00007B790000}"/>
    <cellStyle name="Note 12 48 4" xfId="31075" xr:uid="{00000000-0005-0000-0000-00007C790000}"/>
    <cellStyle name="Note 12 49" xfId="31076" xr:uid="{00000000-0005-0000-0000-00007D790000}"/>
    <cellStyle name="Note 12 49 2" xfId="31077" xr:uid="{00000000-0005-0000-0000-00007E790000}"/>
    <cellStyle name="Note 12 49 3" xfId="31078" xr:uid="{00000000-0005-0000-0000-00007F790000}"/>
    <cellStyle name="Note 12 49 4" xfId="31079" xr:uid="{00000000-0005-0000-0000-000080790000}"/>
    <cellStyle name="Note 12 5" xfId="31080" xr:uid="{00000000-0005-0000-0000-000081790000}"/>
    <cellStyle name="Note 12 5 10" xfId="31081" xr:uid="{00000000-0005-0000-0000-000082790000}"/>
    <cellStyle name="Note 12 5 10 2" xfId="31082" xr:uid="{00000000-0005-0000-0000-000083790000}"/>
    <cellStyle name="Note 12 5 10 3" xfId="31083" xr:uid="{00000000-0005-0000-0000-000084790000}"/>
    <cellStyle name="Note 12 5 10 4" xfId="31084" xr:uid="{00000000-0005-0000-0000-000085790000}"/>
    <cellStyle name="Note 12 5 11" xfId="31085" xr:uid="{00000000-0005-0000-0000-000086790000}"/>
    <cellStyle name="Note 12 5 11 2" xfId="31086" xr:uid="{00000000-0005-0000-0000-000087790000}"/>
    <cellStyle name="Note 12 5 11 3" xfId="31087" xr:uid="{00000000-0005-0000-0000-000088790000}"/>
    <cellStyle name="Note 12 5 11 4" xfId="31088" xr:uid="{00000000-0005-0000-0000-000089790000}"/>
    <cellStyle name="Note 12 5 12" xfId="31089" xr:uid="{00000000-0005-0000-0000-00008A790000}"/>
    <cellStyle name="Note 12 5 12 2" xfId="31090" xr:uid="{00000000-0005-0000-0000-00008B790000}"/>
    <cellStyle name="Note 12 5 12 3" xfId="31091" xr:uid="{00000000-0005-0000-0000-00008C790000}"/>
    <cellStyle name="Note 12 5 12 4" xfId="31092" xr:uid="{00000000-0005-0000-0000-00008D790000}"/>
    <cellStyle name="Note 12 5 13" xfId="31093" xr:uid="{00000000-0005-0000-0000-00008E790000}"/>
    <cellStyle name="Note 12 5 13 2" xfId="31094" xr:uid="{00000000-0005-0000-0000-00008F790000}"/>
    <cellStyle name="Note 12 5 13 3" xfId="31095" xr:uid="{00000000-0005-0000-0000-000090790000}"/>
    <cellStyle name="Note 12 5 13 4" xfId="31096" xr:uid="{00000000-0005-0000-0000-000091790000}"/>
    <cellStyle name="Note 12 5 14" xfId="31097" xr:uid="{00000000-0005-0000-0000-000092790000}"/>
    <cellStyle name="Note 12 5 14 2" xfId="31098" xr:uid="{00000000-0005-0000-0000-000093790000}"/>
    <cellStyle name="Note 12 5 14 3" xfId="31099" xr:uid="{00000000-0005-0000-0000-000094790000}"/>
    <cellStyle name="Note 12 5 14 4" xfId="31100" xr:uid="{00000000-0005-0000-0000-000095790000}"/>
    <cellStyle name="Note 12 5 15" xfId="31101" xr:uid="{00000000-0005-0000-0000-000096790000}"/>
    <cellStyle name="Note 12 5 15 2" xfId="31102" xr:uid="{00000000-0005-0000-0000-000097790000}"/>
    <cellStyle name="Note 12 5 15 3" xfId="31103" xr:uid="{00000000-0005-0000-0000-000098790000}"/>
    <cellStyle name="Note 12 5 15 4" xfId="31104" xr:uid="{00000000-0005-0000-0000-000099790000}"/>
    <cellStyle name="Note 12 5 16" xfId="31105" xr:uid="{00000000-0005-0000-0000-00009A790000}"/>
    <cellStyle name="Note 12 5 16 2" xfId="31106" xr:uid="{00000000-0005-0000-0000-00009B790000}"/>
    <cellStyle name="Note 12 5 16 3" xfId="31107" xr:uid="{00000000-0005-0000-0000-00009C790000}"/>
    <cellStyle name="Note 12 5 16 4" xfId="31108" xr:uid="{00000000-0005-0000-0000-00009D790000}"/>
    <cellStyle name="Note 12 5 17" xfId="31109" xr:uid="{00000000-0005-0000-0000-00009E790000}"/>
    <cellStyle name="Note 12 5 17 2" xfId="31110" xr:uid="{00000000-0005-0000-0000-00009F790000}"/>
    <cellStyle name="Note 12 5 17 3" xfId="31111" xr:uid="{00000000-0005-0000-0000-0000A0790000}"/>
    <cellStyle name="Note 12 5 17 4" xfId="31112" xr:uid="{00000000-0005-0000-0000-0000A1790000}"/>
    <cellStyle name="Note 12 5 18" xfId="31113" xr:uid="{00000000-0005-0000-0000-0000A2790000}"/>
    <cellStyle name="Note 12 5 18 2" xfId="31114" xr:uid="{00000000-0005-0000-0000-0000A3790000}"/>
    <cellStyle name="Note 12 5 18 3" xfId="31115" xr:uid="{00000000-0005-0000-0000-0000A4790000}"/>
    <cellStyle name="Note 12 5 18 4" xfId="31116" xr:uid="{00000000-0005-0000-0000-0000A5790000}"/>
    <cellStyle name="Note 12 5 19" xfId="31117" xr:uid="{00000000-0005-0000-0000-0000A6790000}"/>
    <cellStyle name="Note 12 5 19 2" xfId="31118" xr:uid="{00000000-0005-0000-0000-0000A7790000}"/>
    <cellStyle name="Note 12 5 19 3" xfId="31119" xr:uid="{00000000-0005-0000-0000-0000A8790000}"/>
    <cellStyle name="Note 12 5 19 4" xfId="31120" xr:uid="{00000000-0005-0000-0000-0000A9790000}"/>
    <cellStyle name="Note 12 5 2" xfId="31121" xr:uid="{00000000-0005-0000-0000-0000AA790000}"/>
    <cellStyle name="Note 12 5 2 2" xfId="31122" xr:uid="{00000000-0005-0000-0000-0000AB790000}"/>
    <cellStyle name="Note 12 5 2 3" xfId="31123" xr:uid="{00000000-0005-0000-0000-0000AC790000}"/>
    <cellStyle name="Note 12 5 2 4" xfId="31124" xr:uid="{00000000-0005-0000-0000-0000AD790000}"/>
    <cellStyle name="Note 12 5 20" xfId="31125" xr:uid="{00000000-0005-0000-0000-0000AE790000}"/>
    <cellStyle name="Note 12 5 20 2" xfId="31126" xr:uid="{00000000-0005-0000-0000-0000AF790000}"/>
    <cellStyle name="Note 12 5 20 3" xfId="31127" xr:uid="{00000000-0005-0000-0000-0000B0790000}"/>
    <cellStyle name="Note 12 5 20 4" xfId="31128" xr:uid="{00000000-0005-0000-0000-0000B1790000}"/>
    <cellStyle name="Note 12 5 21" xfId="31129" xr:uid="{00000000-0005-0000-0000-0000B2790000}"/>
    <cellStyle name="Note 12 5 22" xfId="31130" xr:uid="{00000000-0005-0000-0000-0000B3790000}"/>
    <cellStyle name="Note 12 5 3" xfId="31131" xr:uid="{00000000-0005-0000-0000-0000B4790000}"/>
    <cellStyle name="Note 12 5 3 2" xfId="31132" xr:uid="{00000000-0005-0000-0000-0000B5790000}"/>
    <cellStyle name="Note 12 5 3 3" xfId="31133" xr:uid="{00000000-0005-0000-0000-0000B6790000}"/>
    <cellStyle name="Note 12 5 3 4" xfId="31134" xr:uid="{00000000-0005-0000-0000-0000B7790000}"/>
    <cellStyle name="Note 12 5 4" xfId="31135" xr:uid="{00000000-0005-0000-0000-0000B8790000}"/>
    <cellStyle name="Note 12 5 4 2" xfId="31136" xr:uid="{00000000-0005-0000-0000-0000B9790000}"/>
    <cellStyle name="Note 12 5 4 3" xfId="31137" xr:uid="{00000000-0005-0000-0000-0000BA790000}"/>
    <cellStyle name="Note 12 5 4 4" xfId="31138" xr:uid="{00000000-0005-0000-0000-0000BB790000}"/>
    <cellStyle name="Note 12 5 5" xfId="31139" xr:uid="{00000000-0005-0000-0000-0000BC790000}"/>
    <cellStyle name="Note 12 5 5 2" xfId="31140" xr:uid="{00000000-0005-0000-0000-0000BD790000}"/>
    <cellStyle name="Note 12 5 5 3" xfId="31141" xr:uid="{00000000-0005-0000-0000-0000BE790000}"/>
    <cellStyle name="Note 12 5 5 4" xfId="31142" xr:uid="{00000000-0005-0000-0000-0000BF790000}"/>
    <cellStyle name="Note 12 5 6" xfId="31143" xr:uid="{00000000-0005-0000-0000-0000C0790000}"/>
    <cellStyle name="Note 12 5 6 2" xfId="31144" xr:uid="{00000000-0005-0000-0000-0000C1790000}"/>
    <cellStyle name="Note 12 5 6 3" xfId="31145" xr:uid="{00000000-0005-0000-0000-0000C2790000}"/>
    <cellStyle name="Note 12 5 6 4" xfId="31146" xr:uid="{00000000-0005-0000-0000-0000C3790000}"/>
    <cellStyle name="Note 12 5 7" xfId="31147" xr:uid="{00000000-0005-0000-0000-0000C4790000}"/>
    <cellStyle name="Note 12 5 7 2" xfId="31148" xr:uid="{00000000-0005-0000-0000-0000C5790000}"/>
    <cellStyle name="Note 12 5 7 3" xfId="31149" xr:uid="{00000000-0005-0000-0000-0000C6790000}"/>
    <cellStyle name="Note 12 5 7 4" xfId="31150" xr:uid="{00000000-0005-0000-0000-0000C7790000}"/>
    <cellStyle name="Note 12 5 8" xfId="31151" xr:uid="{00000000-0005-0000-0000-0000C8790000}"/>
    <cellStyle name="Note 12 5 8 2" xfId="31152" xr:uid="{00000000-0005-0000-0000-0000C9790000}"/>
    <cellStyle name="Note 12 5 8 3" xfId="31153" xr:uid="{00000000-0005-0000-0000-0000CA790000}"/>
    <cellStyle name="Note 12 5 8 4" xfId="31154" xr:uid="{00000000-0005-0000-0000-0000CB790000}"/>
    <cellStyle name="Note 12 5 9" xfId="31155" xr:uid="{00000000-0005-0000-0000-0000CC790000}"/>
    <cellStyle name="Note 12 5 9 2" xfId="31156" xr:uid="{00000000-0005-0000-0000-0000CD790000}"/>
    <cellStyle name="Note 12 5 9 3" xfId="31157" xr:uid="{00000000-0005-0000-0000-0000CE790000}"/>
    <cellStyle name="Note 12 5 9 4" xfId="31158" xr:uid="{00000000-0005-0000-0000-0000CF790000}"/>
    <cellStyle name="Note 12 50" xfId="31159" xr:uid="{00000000-0005-0000-0000-0000D0790000}"/>
    <cellStyle name="Note 12 50 2" xfId="31160" xr:uid="{00000000-0005-0000-0000-0000D1790000}"/>
    <cellStyle name="Note 12 50 3" xfId="31161" xr:uid="{00000000-0005-0000-0000-0000D2790000}"/>
    <cellStyle name="Note 12 50 4" xfId="31162" xr:uid="{00000000-0005-0000-0000-0000D3790000}"/>
    <cellStyle name="Note 12 51" xfId="31163" xr:uid="{00000000-0005-0000-0000-0000D4790000}"/>
    <cellStyle name="Note 12 51 2" xfId="31164" xr:uid="{00000000-0005-0000-0000-0000D5790000}"/>
    <cellStyle name="Note 12 51 3" xfId="31165" xr:uid="{00000000-0005-0000-0000-0000D6790000}"/>
    <cellStyle name="Note 12 51 4" xfId="31166" xr:uid="{00000000-0005-0000-0000-0000D7790000}"/>
    <cellStyle name="Note 12 52" xfId="31167" xr:uid="{00000000-0005-0000-0000-0000D8790000}"/>
    <cellStyle name="Note 12 52 2" xfId="31168" xr:uid="{00000000-0005-0000-0000-0000D9790000}"/>
    <cellStyle name="Note 12 52 3" xfId="31169" xr:uid="{00000000-0005-0000-0000-0000DA790000}"/>
    <cellStyle name="Note 12 52 4" xfId="31170" xr:uid="{00000000-0005-0000-0000-0000DB790000}"/>
    <cellStyle name="Note 12 53" xfId="31171" xr:uid="{00000000-0005-0000-0000-0000DC790000}"/>
    <cellStyle name="Note 12 53 2" xfId="31172" xr:uid="{00000000-0005-0000-0000-0000DD790000}"/>
    <cellStyle name="Note 12 53 3" xfId="31173" xr:uid="{00000000-0005-0000-0000-0000DE790000}"/>
    <cellStyle name="Note 12 53 4" xfId="31174" xr:uid="{00000000-0005-0000-0000-0000DF790000}"/>
    <cellStyle name="Note 12 54" xfId="31175" xr:uid="{00000000-0005-0000-0000-0000E0790000}"/>
    <cellStyle name="Note 12 54 2" xfId="31176" xr:uid="{00000000-0005-0000-0000-0000E1790000}"/>
    <cellStyle name="Note 12 54 3" xfId="31177" xr:uid="{00000000-0005-0000-0000-0000E2790000}"/>
    <cellStyle name="Note 12 54 4" xfId="31178" xr:uid="{00000000-0005-0000-0000-0000E3790000}"/>
    <cellStyle name="Note 12 55" xfId="31179" xr:uid="{00000000-0005-0000-0000-0000E4790000}"/>
    <cellStyle name="Note 12 55 2" xfId="31180" xr:uid="{00000000-0005-0000-0000-0000E5790000}"/>
    <cellStyle name="Note 12 55 3" xfId="31181" xr:uid="{00000000-0005-0000-0000-0000E6790000}"/>
    <cellStyle name="Note 12 55 4" xfId="31182" xr:uid="{00000000-0005-0000-0000-0000E7790000}"/>
    <cellStyle name="Note 12 56" xfId="31183" xr:uid="{00000000-0005-0000-0000-0000E8790000}"/>
    <cellStyle name="Note 12 56 2" xfId="31184" xr:uid="{00000000-0005-0000-0000-0000E9790000}"/>
    <cellStyle name="Note 12 56 3" xfId="31185" xr:uid="{00000000-0005-0000-0000-0000EA790000}"/>
    <cellStyle name="Note 12 56 4" xfId="31186" xr:uid="{00000000-0005-0000-0000-0000EB790000}"/>
    <cellStyle name="Note 12 57" xfId="31187" xr:uid="{00000000-0005-0000-0000-0000EC790000}"/>
    <cellStyle name="Note 12 57 2" xfId="31188" xr:uid="{00000000-0005-0000-0000-0000ED790000}"/>
    <cellStyle name="Note 12 57 3" xfId="31189" xr:uid="{00000000-0005-0000-0000-0000EE790000}"/>
    <cellStyle name="Note 12 57 4" xfId="31190" xr:uid="{00000000-0005-0000-0000-0000EF790000}"/>
    <cellStyle name="Note 12 58" xfId="31191" xr:uid="{00000000-0005-0000-0000-0000F0790000}"/>
    <cellStyle name="Note 12 58 2" xfId="31192" xr:uid="{00000000-0005-0000-0000-0000F1790000}"/>
    <cellStyle name="Note 12 58 3" xfId="31193" xr:uid="{00000000-0005-0000-0000-0000F2790000}"/>
    <cellStyle name="Note 12 58 4" xfId="31194" xr:uid="{00000000-0005-0000-0000-0000F3790000}"/>
    <cellStyle name="Note 12 59" xfId="31195" xr:uid="{00000000-0005-0000-0000-0000F4790000}"/>
    <cellStyle name="Note 12 59 2" xfId="31196" xr:uid="{00000000-0005-0000-0000-0000F5790000}"/>
    <cellStyle name="Note 12 59 3" xfId="31197" xr:uid="{00000000-0005-0000-0000-0000F6790000}"/>
    <cellStyle name="Note 12 59 4" xfId="31198" xr:uid="{00000000-0005-0000-0000-0000F7790000}"/>
    <cellStyle name="Note 12 6" xfId="31199" xr:uid="{00000000-0005-0000-0000-0000F8790000}"/>
    <cellStyle name="Note 12 6 10" xfId="31200" xr:uid="{00000000-0005-0000-0000-0000F9790000}"/>
    <cellStyle name="Note 12 6 10 2" xfId="31201" xr:uid="{00000000-0005-0000-0000-0000FA790000}"/>
    <cellStyle name="Note 12 6 10 3" xfId="31202" xr:uid="{00000000-0005-0000-0000-0000FB790000}"/>
    <cellStyle name="Note 12 6 10 4" xfId="31203" xr:uid="{00000000-0005-0000-0000-0000FC790000}"/>
    <cellStyle name="Note 12 6 11" xfId="31204" xr:uid="{00000000-0005-0000-0000-0000FD790000}"/>
    <cellStyle name="Note 12 6 11 2" xfId="31205" xr:uid="{00000000-0005-0000-0000-0000FE790000}"/>
    <cellStyle name="Note 12 6 11 3" xfId="31206" xr:uid="{00000000-0005-0000-0000-0000FF790000}"/>
    <cellStyle name="Note 12 6 11 4" xfId="31207" xr:uid="{00000000-0005-0000-0000-0000007A0000}"/>
    <cellStyle name="Note 12 6 12" xfId="31208" xr:uid="{00000000-0005-0000-0000-0000017A0000}"/>
    <cellStyle name="Note 12 6 12 2" xfId="31209" xr:uid="{00000000-0005-0000-0000-0000027A0000}"/>
    <cellStyle name="Note 12 6 12 3" xfId="31210" xr:uid="{00000000-0005-0000-0000-0000037A0000}"/>
    <cellStyle name="Note 12 6 12 4" xfId="31211" xr:uid="{00000000-0005-0000-0000-0000047A0000}"/>
    <cellStyle name="Note 12 6 13" xfId="31212" xr:uid="{00000000-0005-0000-0000-0000057A0000}"/>
    <cellStyle name="Note 12 6 13 2" xfId="31213" xr:uid="{00000000-0005-0000-0000-0000067A0000}"/>
    <cellStyle name="Note 12 6 13 3" xfId="31214" xr:uid="{00000000-0005-0000-0000-0000077A0000}"/>
    <cellStyle name="Note 12 6 13 4" xfId="31215" xr:uid="{00000000-0005-0000-0000-0000087A0000}"/>
    <cellStyle name="Note 12 6 14" xfId="31216" xr:uid="{00000000-0005-0000-0000-0000097A0000}"/>
    <cellStyle name="Note 12 6 14 2" xfId="31217" xr:uid="{00000000-0005-0000-0000-00000A7A0000}"/>
    <cellStyle name="Note 12 6 14 3" xfId="31218" xr:uid="{00000000-0005-0000-0000-00000B7A0000}"/>
    <cellStyle name="Note 12 6 14 4" xfId="31219" xr:uid="{00000000-0005-0000-0000-00000C7A0000}"/>
    <cellStyle name="Note 12 6 15" xfId="31220" xr:uid="{00000000-0005-0000-0000-00000D7A0000}"/>
    <cellStyle name="Note 12 6 15 2" xfId="31221" xr:uid="{00000000-0005-0000-0000-00000E7A0000}"/>
    <cellStyle name="Note 12 6 15 3" xfId="31222" xr:uid="{00000000-0005-0000-0000-00000F7A0000}"/>
    <cellStyle name="Note 12 6 15 4" xfId="31223" xr:uid="{00000000-0005-0000-0000-0000107A0000}"/>
    <cellStyle name="Note 12 6 16" xfId="31224" xr:uid="{00000000-0005-0000-0000-0000117A0000}"/>
    <cellStyle name="Note 12 6 16 2" xfId="31225" xr:uid="{00000000-0005-0000-0000-0000127A0000}"/>
    <cellStyle name="Note 12 6 16 3" xfId="31226" xr:uid="{00000000-0005-0000-0000-0000137A0000}"/>
    <cellStyle name="Note 12 6 16 4" xfId="31227" xr:uid="{00000000-0005-0000-0000-0000147A0000}"/>
    <cellStyle name="Note 12 6 17" xfId="31228" xr:uid="{00000000-0005-0000-0000-0000157A0000}"/>
    <cellStyle name="Note 12 6 17 2" xfId="31229" xr:uid="{00000000-0005-0000-0000-0000167A0000}"/>
    <cellStyle name="Note 12 6 17 3" xfId="31230" xr:uid="{00000000-0005-0000-0000-0000177A0000}"/>
    <cellStyle name="Note 12 6 17 4" xfId="31231" xr:uid="{00000000-0005-0000-0000-0000187A0000}"/>
    <cellStyle name="Note 12 6 18" xfId="31232" xr:uid="{00000000-0005-0000-0000-0000197A0000}"/>
    <cellStyle name="Note 12 6 18 2" xfId="31233" xr:uid="{00000000-0005-0000-0000-00001A7A0000}"/>
    <cellStyle name="Note 12 6 18 3" xfId="31234" xr:uid="{00000000-0005-0000-0000-00001B7A0000}"/>
    <cellStyle name="Note 12 6 18 4" xfId="31235" xr:uid="{00000000-0005-0000-0000-00001C7A0000}"/>
    <cellStyle name="Note 12 6 19" xfId="31236" xr:uid="{00000000-0005-0000-0000-00001D7A0000}"/>
    <cellStyle name="Note 12 6 19 2" xfId="31237" xr:uid="{00000000-0005-0000-0000-00001E7A0000}"/>
    <cellStyle name="Note 12 6 19 3" xfId="31238" xr:uid="{00000000-0005-0000-0000-00001F7A0000}"/>
    <cellStyle name="Note 12 6 19 4" xfId="31239" xr:uid="{00000000-0005-0000-0000-0000207A0000}"/>
    <cellStyle name="Note 12 6 2" xfId="31240" xr:uid="{00000000-0005-0000-0000-0000217A0000}"/>
    <cellStyle name="Note 12 6 2 2" xfId="31241" xr:uid="{00000000-0005-0000-0000-0000227A0000}"/>
    <cellStyle name="Note 12 6 2 3" xfId="31242" xr:uid="{00000000-0005-0000-0000-0000237A0000}"/>
    <cellStyle name="Note 12 6 2 4" xfId="31243" xr:uid="{00000000-0005-0000-0000-0000247A0000}"/>
    <cellStyle name="Note 12 6 20" xfId="31244" xr:uid="{00000000-0005-0000-0000-0000257A0000}"/>
    <cellStyle name="Note 12 6 20 2" xfId="31245" xr:uid="{00000000-0005-0000-0000-0000267A0000}"/>
    <cellStyle name="Note 12 6 20 3" xfId="31246" xr:uid="{00000000-0005-0000-0000-0000277A0000}"/>
    <cellStyle name="Note 12 6 20 4" xfId="31247" xr:uid="{00000000-0005-0000-0000-0000287A0000}"/>
    <cellStyle name="Note 12 6 21" xfId="31248" xr:uid="{00000000-0005-0000-0000-0000297A0000}"/>
    <cellStyle name="Note 12 6 22" xfId="31249" xr:uid="{00000000-0005-0000-0000-00002A7A0000}"/>
    <cellStyle name="Note 12 6 3" xfId="31250" xr:uid="{00000000-0005-0000-0000-00002B7A0000}"/>
    <cellStyle name="Note 12 6 3 2" xfId="31251" xr:uid="{00000000-0005-0000-0000-00002C7A0000}"/>
    <cellStyle name="Note 12 6 3 3" xfId="31252" xr:uid="{00000000-0005-0000-0000-00002D7A0000}"/>
    <cellStyle name="Note 12 6 3 4" xfId="31253" xr:uid="{00000000-0005-0000-0000-00002E7A0000}"/>
    <cellStyle name="Note 12 6 4" xfId="31254" xr:uid="{00000000-0005-0000-0000-00002F7A0000}"/>
    <cellStyle name="Note 12 6 4 2" xfId="31255" xr:uid="{00000000-0005-0000-0000-0000307A0000}"/>
    <cellStyle name="Note 12 6 4 3" xfId="31256" xr:uid="{00000000-0005-0000-0000-0000317A0000}"/>
    <cellStyle name="Note 12 6 4 4" xfId="31257" xr:uid="{00000000-0005-0000-0000-0000327A0000}"/>
    <cellStyle name="Note 12 6 5" xfId="31258" xr:uid="{00000000-0005-0000-0000-0000337A0000}"/>
    <cellStyle name="Note 12 6 5 2" xfId="31259" xr:uid="{00000000-0005-0000-0000-0000347A0000}"/>
    <cellStyle name="Note 12 6 5 3" xfId="31260" xr:uid="{00000000-0005-0000-0000-0000357A0000}"/>
    <cellStyle name="Note 12 6 5 4" xfId="31261" xr:uid="{00000000-0005-0000-0000-0000367A0000}"/>
    <cellStyle name="Note 12 6 6" xfId="31262" xr:uid="{00000000-0005-0000-0000-0000377A0000}"/>
    <cellStyle name="Note 12 6 6 2" xfId="31263" xr:uid="{00000000-0005-0000-0000-0000387A0000}"/>
    <cellStyle name="Note 12 6 6 3" xfId="31264" xr:uid="{00000000-0005-0000-0000-0000397A0000}"/>
    <cellStyle name="Note 12 6 6 4" xfId="31265" xr:uid="{00000000-0005-0000-0000-00003A7A0000}"/>
    <cellStyle name="Note 12 6 7" xfId="31266" xr:uid="{00000000-0005-0000-0000-00003B7A0000}"/>
    <cellStyle name="Note 12 6 7 2" xfId="31267" xr:uid="{00000000-0005-0000-0000-00003C7A0000}"/>
    <cellStyle name="Note 12 6 7 3" xfId="31268" xr:uid="{00000000-0005-0000-0000-00003D7A0000}"/>
    <cellStyle name="Note 12 6 7 4" xfId="31269" xr:uid="{00000000-0005-0000-0000-00003E7A0000}"/>
    <cellStyle name="Note 12 6 8" xfId="31270" xr:uid="{00000000-0005-0000-0000-00003F7A0000}"/>
    <cellStyle name="Note 12 6 8 2" xfId="31271" xr:uid="{00000000-0005-0000-0000-0000407A0000}"/>
    <cellStyle name="Note 12 6 8 3" xfId="31272" xr:uid="{00000000-0005-0000-0000-0000417A0000}"/>
    <cellStyle name="Note 12 6 8 4" xfId="31273" xr:uid="{00000000-0005-0000-0000-0000427A0000}"/>
    <cellStyle name="Note 12 6 9" xfId="31274" xr:uid="{00000000-0005-0000-0000-0000437A0000}"/>
    <cellStyle name="Note 12 6 9 2" xfId="31275" xr:uid="{00000000-0005-0000-0000-0000447A0000}"/>
    <cellStyle name="Note 12 6 9 3" xfId="31276" xr:uid="{00000000-0005-0000-0000-0000457A0000}"/>
    <cellStyle name="Note 12 6 9 4" xfId="31277" xr:uid="{00000000-0005-0000-0000-0000467A0000}"/>
    <cellStyle name="Note 12 60" xfId="31278" xr:uid="{00000000-0005-0000-0000-0000477A0000}"/>
    <cellStyle name="Note 12 60 2" xfId="31279" xr:uid="{00000000-0005-0000-0000-0000487A0000}"/>
    <cellStyle name="Note 12 60 3" xfId="31280" xr:uid="{00000000-0005-0000-0000-0000497A0000}"/>
    <cellStyle name="Note 12 60 4" xfId="31281" xr:uid="{00000000-0005-0000-0000-00004A7A0000}"/>
    <cellStyle name="Note 12 61" xfId="31282" xr:uid="{00000000-0005-0000-0000-00004B7A0000}"/>
    <cellStyle name="Note 12 61 2" xfId="31283" xr:uid="{00000000-0005-0000-0000-00004C7A0000}"/>
    <cellStyle name="Note 12 61 3" xfId="31284" xr:uid="{00000000-0005-0000-0000-00004D7A0000}"/>
    <cellStyle name="Note 12 61 4" xfId="31285" xr:uid="{00000000-0005-0000-0000-00004E7A0000}"/>
    <cellStyle name="Note 12 62" xfId="31286" xr:uid="{00000000-0005-0000-0000-00004F7A0000}"/>
    <cellStyle name="Note 12 62 2" xfId="31287" xr:uid="{00000000-0005-0000-0000-0000507A0000}"/>
    <cellStyle name="Note 12 62 3" xfId="31288" xr:uid="{00000000-0005-0000-0000-0000517A0000}"/>
    <cellStyle name="Note 12 62 4" xfId="31289" xr:uid="{00000000-0005-0000-0000-0000527A0000}"/>
    <cellStyle name="Note 12 63" xfId="31290" xr:uid="{00000000-0005-0000-0000-0000537A0000}"/>
    <cellStyle name="Note 12 64" xfId="31291" xr:uid="{00000000-0005-0000-0000-0000547A0000}"/>
    <cellStyle name="Note 12 65" xfId="31292" xr:uid="{00000000-0005-0000-0000-0000557A0000}"/>
    <cellStyle name="Note 12 7" xfId="31293" xr:uid="{00000000-0005-0000-0000-0000567A0000}"/>
    <cellStyle name="Note 12 7 10" xfId="31294" xr:uid="{00000000-0005-0000-0000-0000577A0000}"/>
    <cellStyle name="Note 12 7 10 2" xfId="31295" xr:uid="{00000000-0005-0000-0000-0000587A0000}"/>
    <cellStyle name="Note 12 7 10 3" xfId="31296" xr:uid="{00000000-0005-0000-0000-0000597A0000}"/>
    <cellStyle name="Note 12 7 10 4" xfId="31297" xr:uid="{00000000-0005-0000-0000-00005A7A0000}"/>
    <cellStyle name="Note 12 7 11" xfId="31298" xr:uid="{00000000-0005-0000-0000-00005B7A0000}"/>
    <cellStyle name="Note 12 7 11 2" xfId="31299" xr:uid="{00000000-0005-0000-0000-00005C7A0000}"/>
    <cellStyle name="Note 12 7 11 3" xfId="31300" xr:uid="{00000000-0005-0000-0000-00005D7A0000}"/>
    <cellStyle name="Note 12 7 11 4" xfId="31301" xr:uid="{00000000-0005-0000-0000-00005E7A0000}"/>
    <cellStyle name="Note 12 7 12" xfId="31302" xr:uid="{00000000-0005-0000-0000-00005F7A0000}"/>
    <cellStyle name="Note 12 7 12 2" xfId="31303" xr:uid="{00000000-0005-0000-0000-0000607A0000}"/>
    <cellStyle name="Note 12 7 12 3" xfId="31304" xr:uid="{00000000-0005-0000-0000-0000617A0000}"/>
    <cellStyle name="Note 12 7 12 4" xfId="31305" xr:uid="{00000000-0005-0000-0000-0000627A0000}"/>
    <cellStyle name="Note 12 7 13" xfId="31306" xr:uid="{00000000-0005-0000-0000-0000637A0000}"/>
    <cellStyle name="Note 12 7 13 2" xfId="31307" xr:uid="{00000000-0005-0000-0000-0000647A0000}"/>
    <cellStyle name="Note 12 7 13 3" xfId="31308" xr:uid="{00000000-0005-0000-0000-0000657A0000}"/>
    <cellStyle name="Note 12 7 13 4" xfId="31309" xr:uid="{00000000-0005-0000-0000-0000667A0000}"/>
    <cellStyle name="Note 12 7 14" xfId="31310" xr:uid="{00000000-0005-0000-0000-0000677A0000}"/>
    <cellStyle name="Note 12 7 14 2" xfId="31311" xr:uid="{00000000-0005-0000-0000-0000687A0000}"/>
    <cellStyle name="Note 12 7 14 3" xfId="31312" xr:uid="{00000000-0005-0000-0000-0000697A0000}"/>
    <cellStyle name="Note 12 7 14 4" xfId="31313" xr:uid="{00000000-0005-0000-0000-00006A7A0000}"/>
    <cellStyle name="Note 12 7 15" xfId="31314" xr:uid="{00000000-0005-0000-0000-00006B7A0000}"/>
    <cellStyle name="Note 12 7 15 2" xfId="31315" xr:uid="{00000000-0005-0000-0000-00006C7A0000}"/>
    <cellStyle name="Note 12 7 15 3" xfId="31316" xr:uid="{00000000-0005-0000-0000-00006D7A0000}"/>
    <cellStyle name="Note 12 7 15 4" xfId="31317" xr:uid="{00000000-0005-0000-0000-00006E7A0000}"/>
    <cellStyle name="Note 12 7 16" xfId="31318" xr:uid="{00000000-0005-0000-0000-00006F7A0000}"/>
    <cellStyle name="Note 12 7 16 2" xfId="31319" xr:uid="{00000000-0005-0000-0000-0000707A0000}"/>
    <cellStyle name="Note 12 7 16 3" xfId="31320" xr:uid="{00000000-0005-0000-0000-0000717A0000}"/>
    <cellStyle name="Note 12 7 16 4" xfId="31321" xr:uid="{00000000-0005-0000-0000-0000727A0000}"/>
    <cellStyle name="Note 12 7 17" xfId="31322" xr:uid="{00000000-0005-0000-0000-0000737A0000}"/>
    <cellStyle name="Note 12 7 17 2" xfId="31323" xr:uid="{00000000-0005-0000-0000-0000747A0000}"/>
    <cellStyle name="Note 12 7 17 3" xfId="31324" xr:uid="{00000000-0005-0000-0000-0000757A0000}"/>
    <cellStyle name="Note 12 7 17 4" xfId="31325" xr:uid="{00000000-0005-0000-0000-0000767A0000}"/>
    <cellStyle name="Note 12 7 18" xfId="31326" xr:uid="{00000000-0005-0000-0000-0000777A0000}"/>
    <cellStyle name="Note 12 7 18 2" xfId="31327" xr:uid="{00000000-0005-0000-0000-0000787A0000}"/>
    <cellStyle name="Note 12 7 18 3" xfId="31328" xr:uid="{00000000-0005-0000-0000-0000797A0000}"/>
    <cellStyle name="Note 12 7 18 4" xfId="31329" xr:uid="{00000000-0005-0000-0000-00007A7A0000}"/>
    <cellStyle name="Note 12 7 19" xfId="31330" xr:uid="{00000000-0005-0000-0000-00007B7A0000}"/>
    <cellStyle name="Note 12 7 19 2" xfId="31331" xr:uid="{00000000-0005-0000-0000-00007C7A0000}"/>
    <cellStyle name="Note 12 7 19 3" xfId="31332" xr:uid="{00000000-0005-0000-0000-00007D7A0000}"/>
    <cellStyle name="Note 12 7 19 4" xfId="31333" xr:uid="{00000000-0005-0000-0000-00007E7A0000}"/>
    <cellStyle name="Note 12 7 2" xfId="31334" xr:uid="{00000000-0005-0000-0000-00007F7A0000}"/>
    <cellStyle name="Note 12 7 2 2" xfId="31335" xr:uid="{00000000-0005-0000-0000-0000807A0000}"/>
    <cellStyle name="Note 12 7 2 3" xfId="31336" xr:uid="{00000000-0005-0000-0000-0000817A0000}"/>
    <cellStyle name="Note 12 7 2 4" xfId="31337" xr:uid="{00000000-0005-0000-0000-0000827A0000}"/>
    <cellStyle name="Note 12 7 20" xfId="31338" xr:uid="{00000000-0005-0000-0000-0000837A0000}"/>
    <cellStyle name="Note 12 7 20 2" xfId="31339" xr:uid="{00000000-0005-0000-0000-0000847A0000}"/>
    <cellStyle name="Note 12 7 20 3" xfId="31340" xr:uid="{00000000-0005-0000-0000-0000857A0000}"/>
    <cellStyle name="Note 12 7 20 4" xfId="31341" xr:uid="{00000000-0005-0000-0000-0000867A0000}"/>
    <cellStyle name="Note 12 7 21" xfId="31342" xr:uid="{00000000-0005-0000-0000-0000877A0000}"/>
    <cellStyle name="Note 12 7 22" xfId="31343" xr:uid="{00000000-0005-0000-0000-0000887A0000}"/>
    <cellStyle name="Note 12 7 3" xfId="31344" xr:uid="{00000000-0005-0000-0000-0000897A0000}"/>
    <cellStyle name="Note 12 7 3 2" xfId="31345" xr:uid="{00000000-0005-0000-0000-00008A7A0000}"/>
    <cellStyle name="Note 12 7 3 3" xfId="31346" xr:uid="{00000000-0005-0000-0000-00008B7A0000}"/>
    <cellStyle name="Note 12 7 3 4" xfId="31347" xr:uid="{00000000-0005-0000-0000-00008C7A0000}"/>
    <cellStyle name="Note 12 7 4" xfId="31348" xr:uid="{00000000-0005-0000-0000-00008D7A0000}"/>
    <cellStyle name="Note 12 7 4 2" xfId="31349" xr:uid="{00000000-0005-0000-0000-00008E7A0000}"/>
    <cellStyle name="Note 12 7 4 3" xfId="31350" xr:uid="{00000000-0005-0000-0000-00008F7A0000}"/>
    <cellStyle name="Note 12 7 4 4" xfId="31351" xr:uid="{00000000-0005-0000-0000-0000907A0000}"/>
    <cellStyle name="Note 12 7 5" xfId="31352" xr:uid="{00000000-0005-0000-0000-0000917A0000}"/>
    <cellStyle name="Note 12 7 5 2" xfId="31353" xr:uid="{00000000-0005-0000-0000-0000927A0000}"/>
    <cellStyle name="Note 12 7 5 3" xfId="31354" xr:uid="{00000000-0005-0000-0000-0000937A0000}"/>
    <cellStyle name="Note 12 7 5 4" xfId="31355" xr:uid="{00000000-0005-0000-0000-0000947A0000}"/>
    <cellStyle name="Note 12 7 6" xfId="31356" xr:uid="{00000000-0005-0000-0000-0000957A0000}"/>
    <cellStyle name="Note 12 7 6 2" xfId="31357" xr:uid="{00000000-0005-0000-0000-0000967A0000}"/>
    <cellStyle name="Note 12 7 6 3" xfId="31358" xr:uid="{00000000-0005-0000-0000-0000977A0000}"/>
    <cellStyle name="Note 12 7 6 4" xfId="31359" xr:uid="{00000000-0005-0000-0000-0000987A0000}"/>
    <cellStyle name="Note 12 7 7" xfId="31360" xr:uid="{00000000-0005-0000-0000-0000997A0000}"/>
    <cellStyle name="Note 12 7 7 2" xfId="31361" xr:uid="{00000000-0005-0000-0000-00009A7A0000}"/>
    <cellStyle name="Note 12 7 7 3" xfId="31362" xr:uid="{00000000-0005-0000-0000-00009B7A0000}"/>
    <cellStyle name="Note 12 7 7 4" xfId="31363" xr:uid="{00000000-0005-0000-0000-00009C7A0000}"/>
    <cellStyle name="Note 12 7 8" xfId="31364" xr:uid="{00000000-0005-0000-0000-00009D7A0000}"/>
    <cellStyle name="Note 12 7 8 2" xfId="31365" xr:uid="{00000000-0005-0000-0000-00009E7A0000}"/>
    <cellStyle name="Note 12 7 8 3" xfId="31366" xr:uid="{00000000-0005-0000-0000-00009F7A0000}"/>
    <cellStyle name="Note 12 7 8 4" xfId="31367" xr:uid="{00000000-0005-0000-0000-0000A07A0000}"/>
    <cellStyle name="Note 12 7 9" xfId="31368" xr:uid="{00000000-0005-0000-0000-0000A17A0000}"/>
    <cellStyle name="Note 12 7 9 2" xfId="31369" xr:uid="{00000000-0005-0000-0000-0000A27A0000}"/>
    <cellStyle name="Note 12 7 9 3" xfId="31370" xr:uid="{00000000-0005-0000-0000-0000A37A0000}"/>
    <cellStyle name="Note 12 7 9 4" xfId="31371" xr:uid="{00000000-0005-0000-0000-0000A47A0000}"/>
    <cellStyle name="Note 12 8" xfId="31372" xr:uid="{00000000-0005-0000-0000-0000A57A0000}"/>
    <cellStyle name="Note 12 8 10" xfId="31373" xr:uid="{00000000-0005-0000-0000-0000A67A0000}"/>
    <cellStyle name="Note 12 8 10 2" xfId="31374" xr:uid="{00000000-0005-0000-0000-0000A77A0000}"/>
    <cellStyle name="Note 12 8 10 3" xfId="31375" xr:uid="{00000000-0005-0000-0000-0000A87A0000}"/>
    <cellStyle name="Note 12 8 10 4" xfId="31376" xr:uid="{00000000-0005-0000-0000-0000A97A0000}"/>
    <cellStyle name="Note 12 8 11" xfId="31377" xr:uid="{00000000-0005-0000-0000-0000AA7A0000}"/>
    <cellStyle name="Note 12 8 11 2" xfId="31378" xr:uid="{00000000-0005-0000-0000-0000AB7A0000}"/>
    <cellStyle name="Note 12 8 11 3" xfId="31379" xr:uid="{00000000-0005-0000-0000-0000AC7A0000}"/>
    <cellStyle name="Note 12 8 11 4" xfId="31380" xr:uid="{00000000-0005-0000-0000-0000AD7A0000}"/>
    <cellStyle name="Note 12 8 12" xfId="31381" xr:uid="{00000000-0005-0000-0000-0000AE7A0000}"/>
    <cellStyle name="Note 12 8 12 2" xfId="31382" xr:uid="{00000000-0005-0000-0000-0000AF7A0000}"/>
    <cellStyle name="Note 12 8 12 3" xfId="31383" xr:uid="{00000000-0005-0000-0000-0000B07A0000}"/>
    <cellStyle name="Note 12 8 12 4" xfId="31384" xr:uid="{00000000-0005-0000-0000-0000B17A0000}"/>
    <cellStyle name="Note 12 8 13" xfId="31385" xr:uid="{00000000-0005-0000-0000-0000B27A0000}"/>
    <cellStyle name="Note 12 8 13 2" xfId="31386" xr:uid="{00000000-0005-0000-0000-0000B37A0000}"/>
    <cellStyle name="Note 12 8 13 3" xfId="31387" xr:uid="{00000000-0005-0000-0000-0000B47A0000}"/>
    <cellStyle name="Note 12 8 13 4" xfId="31388" xr:uid="{00000000-0005-0000-0000-0000B57A0000}"/>
    <cellStyle name="Note 12 8 14" xfId="31389" xr:uid="{00000000-0005-0000-0000-0000B67A0000}"/>
    <cellStyle name="Note 12 8 14 2" xfId="31390" xr:uid="{00000000-0005-0000-0000-0000B77A0000}"/>
    <cellStyle name="Note 12 8 14 3" xfId="31391" xr:uid="{00000000-0005-0000-0000-0000B87A0000}"/>
    <cellStyle name="Note 12 8 14 4" xfId="31392" xr:uid="{00000000-0005-0000-0000-0000B97A0000}"/>
    <cellStyle name="Note 12 8 15" xfId="31393" xr:uid="{00000000-0005-0000-0000-0000BA7A0000}"/>
    <cellStyle name="Note 12 8 15 2" xfId="31394" xr:uid="{00000000-0005-0000-0000-0000BB7A0000}"/>
    <cellStyle name="Note 12 8 15 3" xfId="31395" xr:uid="{00000000-0005-0000-0000-0000BC7A0000}"/>
    <cellStyle name="Note 12 8 15 4" xfId="31396" xr:uid="{00000000-0005-0000-0000-0000BD7A0000}"/>
    <cellStyle name="Note 12 8 16" xfId="31397" xr:uid="{00000000-0005-0000-0000-0000BE7A0000}"/>
    <cellStyle name="Note 12 8 16 2" xfId="31398" xr:uid="{00000000-0005-0000-0000-0000BF7A0000}"/>
    <cellStyle name="Note 12 8 16 3" xfId="31399" xr:uid="{00000000-0005-0000-0000-0000C07A0000}"/>
    <cellStyle name="Note 12 8 16 4" xfId="31400" xr:uid="{00000000-0005-0000-0000-0000C17A0000}"/>
    <cellStyle name="Note 12 8 17" xfId="31401" xr:uid="{00000000-0005-0000-0000-0000C27A0000}"/>
    <cellStyle name="Note 12 8 17 2" xfId="31402" xr:uid="{00000000-0005-0000-0000-0000C37A0000}"/>
    <cellStyle name="Note 12 8 17 3" xfId="31403" xr:uid="{00000000-0005-0000-0000-0000C47A0000}"/>
    <cellStyle name="Note 12 8 17 4" xfId="31404" xr:uid="{00000000-0005-0000-0000-0000C57A0000}"/>
    <cellStyle name="Note 12 8 18" xfId="31405" xr:uid="{00000000-0005-0000-0000-0000C67A0000}"/>
    <cellStyle name="Note 12 8 18 2" xfId="31406" xr:uid="{00000000-0005-0000-0000-0000C77A0000}"/>
    <cellStyle name="Note 12 8 18 3" xfId="31407" xr:uid="{00000000-0005-0000-0000-0000C87A0000}"/>
    <cellStyle name="Note 12 8 18 4" xfId="31408" xr:uid="{00000000-0005-0000-0000-0000C97A0000}"/>
    <cellStyle name="Note 12 8 19" xfId="31409" xr:uid="{00000000-0005-0000-0000-0000CA7A0000}"/>
    <cellStyle name="Note 12 8 19 2" xfId="31410" xr:uid="{00000000-0005-0000-0000-0000CB7A0000}"/>
    <cellStyle name="Note 12 8 19 3" xfId="31411" xr:uid="{00000000-0005-0000-0000-0000CC7A0000}"/>
    <cellStyle name="Note 12 8 19 4" xfId="31412" xr:uid="{00000000-0005-0000-0000-0000CD7A0000}"/>
    <cellStyle name="Note 12 8 2" xfId="31413" xr:uid="{00000000-0005-0000-0000-0000CE7A0000}"/>
    <cellStyle name="Note 12 8 2 2" xfId="31414" xr:uid="{00000000-0005-0000-0000-0000CF7A0000}"/>
    <cellStyle name="Note 12 8 2 3" xfId="31415" xr:uid="{00000000-0005-0000-0000-0000D07A0000}"/>
    <cellStyle name="Note 12 8 2 4" xfId="31416" xr:uid="{00000000-0005-0000-0000-0000D17A0000}"/>
    <cellStyle name="Note 12 8 20" xfId="31417" xr:uid="{00000000-0005-0000-0000-0000D27A0000}"/>
    <cellStyle name="Note 12 8 20 2" xfId="31418" xr:uid="{00000000-0005-0000-0000-0000D37A0000}"/>
    <cellStyle name="Note 12 8 20 3" xfId="31419" xr:uid="{00000000-0005-0000-0000-0000D47A0000}"/>
    <cellStyle name="Note 12 8 20 4" xfId="31420" xr:uid="{00000000-0005-0000-0000-0000D57A0000}"/>
    <cellStyle name="Note 12 8 21" xfId="31421" xr:uid="{00000000-0005-0000-0000-0000D67A0000}"/>
    <cellStyle name="Note 12 8 22" xfId="31422" xr:uid="{00000000-0005-0000-0000-0000D77A0000}"/>
    <cellStyle name="Note 12 8 3" xfId="31423" xr:uid="{00000000-0005-0000-0000-0000D87A0000}"/>
    <cellStyle name="Note 12 8 3 2" xfId="31424" xr:uid="{00000000-0005-0000-0000-0000D97A0000}"/>
    <cellStyle name="Note 12 8 3 3" xfId="31425" xr:uid="{00000000-0005-0000-0000-0000DA7A0000}"/>
    <cellStyle name="Note 12 8 3 4" xfId="31426" xr:uid="{00000000-0005-0000-0000-0000DB7A0000}"/>
    <cellStyle name="Note 12 8 4" xfId="31427" xr:uid="{00000000-0005-0000-0000-0000DC7A0000}"/>
    <cellStyle name="Note 12 8 4 2" xfId="31428" xr:uid="{00000000-0005-0000-0000-0000DD7A0000}"/>
    <cellStyle name="Note 12 8 4 3" xfId="31429" xr:uid="{00000000-0005-0000-0000-0000DE7A0000}"/>
    <cellStyle name="Note 12 8 4 4" xfId="31430" xr:uid="{00000000-0005-0000-0000-0000DF7A0000}"/>
    <cellStyle name="Note 12 8 5" xfId="31431" xr:uid="{00000000-0005-0000-0000-0000E07A0000}"/>
    <cellStyle name="Note 12 8 5 2" xfId="31432" xr:uid="{00000000-0005-0000-0000-0000E17A0000}"/>
    <cellStyle name="Note 12 8 5 3" xfId="31433" xr:uid="{00000000-0005-0000-0000-0000E27A0000}"/>
    <cellStyle name="Note 12 8 5 4" xfId="31434" xr:uid="{00000000-0005-0000-0000-0000E37A0000}"/>
    <cellStyle name="Note 12 8 6" xfId="31435" xr:uid="{00000000-0005-0000-0000-0000E47A0000}"/>
    <cellStyle name="Note 12 8 6 2" xfId="31436" xr:uid="{00000000-0005-0000-0000-0000E57A0000}"/>
    <cellStyle name="Note 12 8 6 3" xfId="31437" xr:uid="{00000000-0005-0000-0000-0000E67A0000}"/>
    <cellStyle name="Note 12 8 6 4" xfId="31438" xr:uid="{00000000-0005-0000-0000-0000E77A0000}"/>
    <cellStyle name="Note 12 8 7" xfId="31439" xr:uid="{00000000-0005-0000-0000-0000E87A0000}"/>
    <cellStyle name="Note 12 8 7 2" xfId="31440" xr:uid="{00000000-0005-0000-0000-0000E97A0000}"/>
    <cellStyle name="Note 12 8 7 3" xfId="31441" xr:uid="{00000000-0005-0000-0000-0000EA7A0000}"/>
    <cellStyle name="Note 12 8 7 4" xfId="31442" xr:uid="{00000000-0005-0000-0000-0000EB7A0000}"/>
    <cellStyle name="Note 12 8 8" xfId="31443" xr:uid="{00000000-0005-0000-0000-0000EC7A0000}"/>
    <cellStyle name="Note 12 8 8 2" xfId="31444" xr:uid="{00000000-0005-0000-0000-0000ED7A0000}"/>
    <cellStyle name="Note 12 8 8 3" xfId="31445" xr:uid="{00000000-0005-0000-0000-0000EE7A0000}"/>
    <cellStyle name="Note 12 8 8 4" xfId="31446" xr:uid="{00000000-0005-0000-0000-0000EF7A0000}"/>
    <cellStyle name="Note 12 8 9" xfId="31447" xr:uid="{00000000-0005-0000-0000-0000F07A0000}"/>
    <cellStyle name="Note 12 8 9 2" xfId="31448" xr:uid="{00000000-0005-0000-0000-0000F17A0000}"/>
    <cellStyle name="Note 12 8 9 3" xfId="31449" xr:uid="{00000000-0005-0000-0000-0000F27A0000}"/>
    <cellStyle name="Note 12 8 9 4" xfId="31450" xr:uid="{00000000-0005-0000-0000-0000F37A0000}"/>
    <cellStyle name="Note 12 9" xfId="31451" xr:uid="{00000000-0005-0000-0000-0000F47A0000}"/>
    <cellStyle name="Note 12 9 10" xfId="31452" xr:uid="{00000000-0005-0000-0000-0000F57A0000}"/>
    <cellStyle name="Note 12 9 10 2" xfId="31453" xr:uid="{00000000-0005-0000-0000-0000F67A0000}"/>
    <cellStyle name="Note 12 9 10 3" xfId="31454" xr:uid="{00000000-0005-0000-0000-0000F77A0000}"/>
    <cellStyle name="Note 12 9 10 4" xfId="31455" xr:uid="{00000000-0005-0000-0000-0000F87A0000}"/>
    <cellStyle name="Note 12 9 11" xfId="31456" xr:uid="{00000000-0005-0000-0000-0000F97A0000}"/>
    <cellStyle name="Note 12 9 11 2" xfId="31457" xr:uid="{00000000-0005-0000-0000-0000FA7A0000}"/>
    <cellStyle name="Note 12 9 11 3" xfId="31458" xr:uid="{00000000-0005-0000-0000-0000FB7A0000}"/>
    <cellStyle name="Note 12 9 11 4" xfId="31459" xr:uid="{00000000-0005-0000-0000-0000FC7A0000}"/>
    <cellStyle name="Note 12 9 12" xfId="31460" xr:uid="{00000000-0005-0000-0000-0000FD7A0000}"/>
    <cellStyle name="Note 12 9 12 2" xfId="31461" xr:uid="{00000000-0005-0000-0000-0000FE7A0000}"/>
    <cellStyle name="Note 12 9 12 3" xfId="31462" xr:uid="{00000000-0005-0000-0000-0000FF7A0000}"/>
    <cellStyle name="Note 12 9 12 4" xfId="31463" xr:uid="{00000000-0005-0000-0000-0000007B0000}"/>
    <cellStyle name="Note 12 9 13" xfId="31464" xr:uid="{00000000-0005-0000-0000-0000017B0000}"/>
    <cellStyle name="Note 12 9 13 2" xfId="31465" xr:uid="{00000000-0005-0000-0000-0000027B0000}"/>
    <cellStyle name="Note 12 9 13 3" xfId="31466" xr:uid="{00000000-0005-0000-0000-0000037B0000}"/>
    <cellStyle name="Note 12 9 13 4" xfId="31467" xr:uid="{00000000-0005-0000-0000-0000047B0000}"/>
    <cellStyle name="Note 12 9 14" xfId="31468" xr:uid="{00000000-0005-0000-0000-0000057B0000}"/>
    <cellStyle name="Note 12 9 14 2" xfId="31469" xr:uid="{00000000-0005-0000-0000-0000067B0000}"/>
    <cellStyle name="Note 12 9 14 3" xfId="31470" xr:uid="{00000000-0005-0000-0000-0000077B0000}"/>
    <cellStyle name="Note 12 9 14 4" xfId="31471" xr:uid="{00000000-0005-0000-0000-0000087B0000}"/>
    <cellStyle name="Note 12 9 15" xfId="31472" xr:uid="{00000000-0005-0000-0000-0000097B0000}"/>
    <cellStyle name="Note 12 9 15 2" xfId="31473" xr:uid="{00000000-0005-0000-0000-00000A7B0000}"/>
    <cellStyle name="Note 12 9 15 3" xfId="31474" xr:uid="{00000000-0005-0000-0000-00000B7B0000}"/>
    <cellStyle name="Note 12 9 15 4" xfId="31475" xr:uid="{00000000-0005-0000-0000-00000C7B0000}"/>
    <cellStyle name="Note 12 9 16" xfId="31476" xr:uid="{00000000-0005-0000-0000-00000D7B0000}"/>
    <cellStyle name="Note 12 9 16 2" xfId="31477" xr:uid="{00000000-0005-0000-0000-00000E7B0000}"/>
    <cellStyle name="Note 12 9 16 3" xfId="31478" xr:uid="{00000000-0005-0000-0000-00000F7B0000}"/>
    <cellStyle name="Note 12 9 16 4" xfId="31479" xr:uid="{00000000-0005-0000-0000-0000107B0000}"/>
    <cellStyle name="Note 12 9 17" xfId="31480" xr:uid="{00000000-0005-0000-0000-0000117B0000}"/>
    <cellStyle name="Note 12 9 17 2" xfId="31481" xr:uid="{00000000-0005-0000-0000-0000127B0000}"/>
    <cellStyle name="Note 12 9 17 3" xfId="31482" xr:uid="{00000000-0005-0000-0000-0000137B0000}"/>
    <cellStyle name="Note 12 9 17 4" xfId="31483" xr:uid="{00000000-0005-0000-0000-0000147B0000}"/>
    <cellStyle name="Note 12 9 18" xfId="31484" xr:uid="{00000000-0005-0000-0000-0000157B0000}"/>
    <cellStyle name="Note 12 9 18 2" xfId="31485" xr:uid="{00000000-0005-0000-0000-0000167B0000}"/>
    <cellStyle name="Note 12 9 18 3" xfId="31486" xr:uid="{00000000-0005-0000-0000-0000177B0000}"/>
    <cellStyle name="Note 12 9 18 4" xfId="31487" xr:uid="{00000000-0005-0000-0000-0000187B0000}"/>
    <cellStyle name="Note 12 9 19" xfId="31488" xr:uid="{00000000-0005-0000-0000-0000197B0000}"/>
    <cellStyle name="Note 12 9 19 2" xfId="31489" xr:uid="{00000000-0005-0000-0000-00001A7B0000}"/>
    <cellStyle name="Note 12 9 19 3" xfId="31490" xr:uid="{00000000-0005-0000-0000-00001B7B0000}"/>
    <cellStyle name="Note 12 9 19 4" xfId="31491" xr:uid="{00000000-0005-0000-0000-00001C7B0000}"/>
    <cellStyle name="Note 12 9 2" xfId="31492" xr:uid="{00000000-0005-0000-0000-00001D7B0000}"/>
    <cellStyle name="Note 12 9 2 2" xfId="31493" xr:uid="{00000000-0005-0000-0000-00001E7B0000}"/>
    <cellStyle name="Note 12 9 2 3" xfId="31494" xr:uid="{00000000-0005-0000-0000-00001F7B0000}"/>
    <cellStyle name="Note 12 9 2 4" xfId="31495" xr:uid="{00000000-0005-0000-0000-0000207B0000}"/>
    <cellStyle name="Note 12 9 20" xfId="31496" xr:uid="{00000000-0005-0000-0000-0000217B0000}"/>
    <cellStyle name="Note 12 9 20 2" xfId="31497" xr:uid="{00000000-0005-0000-0000-0000227B0000}"/>
    <cellStyle name="Note 12 9 20 3" xfId="31498" xr:uid="{00000000-0005-0000-0000-0000237B0000}"/>
    <cellStyle name="Note 12 9 20 4" xfId="31499" xr:uid="{00000000-0005-0000-0000-0000247B0000}"/>
    <cellStyle name="Note 12 9 21" xfId="31500" xr:uid="{00000000-0005-0000-0000-0000257B0000}"/>
    <cellStyle name="Note 12 9 22" xfId="31501" xr:uid="{00000000-0005-0000-0000-0000267B0000}"/>
    <cellStyle name="Note 12 9 3" xfId="31502" xr:uid="{00000000-0005-0000-0000-0000277B0000}"/>
    <cellStyle name="Note 12 9 3 2" xfId="31503" xr:uid="{00000000-0005-0000-0000-0000287B0000}"/>
    <cellStyle name="Note 12 9 3 3" xfId="31504" xr:uid="{00000000-0005-0000-0000-0000297B0000}"/>
    <cellStyle name="Note 12 9 3 4" xfId="31505" xr:uid="{00000000-0005-0000-0000-00002A7B0000}"/>
    <cellStyle name="Note 12 9 4" xfId="31506" xr:uid="{00000000-0005-0000-0000-00002B7B0000}"/>
    <cellStyle name="Note 12 9 4 2" xfId="31507" xr:uid="{00000000-0005-0000-0000-00002C7B0000}"/>
    <cellStyle name="Note 12 9 4 3" xfId="31508" xr:uid="{00000000-0005-0000-0000-00002D7B0000}"/>
    <cellStyle name="Note 12 9 4 4" xfId="31509" xr:uid="{00000000-0005-0000-0000-00002E7B0000}"/>
    <cellStyle name="Note 12 9 5" xfId="31510" xr:uid="{00000000-0005-0000-0000-00002F7B0000}"/>
    <cellStyle name="Note 12 9 5 2" xfId="31511" xr:uid="{00000000-0005-0000-0000-0000307B0000}"/>
    <cellStyle name="Note 12 9 5 3" xfId="31512" xr:uid="{00000000-0005-0000-0000-0000317B0000}"/>
    <cellStyle name="Note 12 9 5 4" xfId="31513" xr:uid="{00000000-0005-0000-0000-0000327B0000}"/>
    <cellStyle name="Note 12 9 6" xfId="31514" xr:uid="{00000000-0005-0000-0000-0000337B0000}"/>
    <cellStyle name="Note 12 9 6 2" xfId="31515" xr:uid="{00000000-0005-0000-0000-0000347B0000}"/>
    <cellStyle name="Note 12 9 6 3" xfId="31516" xr:uid="{00000000-0005-0000-0000-0000357B0000}"/>
    <cellStyle name="Note 12 9 6 4" xfId="31517" xr:uid="{00000000-0005-0000-0000-0000367B0000}"/>
    <cellStyle name="Note 12 9 7" xfId="31518" xr:uid="{00000000-0005-0000-0000-0000377B0000}"/>
    <cellStyle name="Note 12 9 7 2" xfId="31519" xr:uid="{00000000-0005-0000-0000-0000387B0000}"/>
    <cellStyle name="Note 12 9 7 3" xfId="31520" xr:uid="{00000000-0005-0000-0000-0000397B0000}"/>
    <cellStyle name="Note 12 9 7 4" xfId="31521" xr:uid="{00000000-0005-0000-0000-00003A7B0000}"/>
    <cellStyle name="Note 12 9 8" xfId="31522" xr:uid="{00000000-0005-0000-0000-00003B7B0000}"/>
    <cellStyle name="Note 12 9 8 2" xfId="31523" xr:uid="{00000000-0005-0000-0000-00003C7B0000}"/>
    <cellStyle name="Note 12 9 8 3" xfId="31524" xr:uid="{00000000-0005-0000-0000-00003D7B0000}"/>
    <cellStyle name="Note 12 9 8 4" xfId="31525" xr:uid="{00000000-0005-0000-0000-00003E7B0000}"/>
    <cellStyle name="Note 12 9 9" xfId="31526" xr:uid="{00000000-0005-0000-0000-00003F7B0000}"/>
    <cellStyle name="Note 12 9 9 2" xfId="31527" xr:uid="{00000000-0005-0000-0000-0000407B0000}"/>
    <cellStyle name="Note 12 9 9 3" xfId="31528" xr:uid="{00000000-0005-0000-0000-0000417B0000}"/>
    <cellStyle name="Note 12 9 9 4" xfId="31529" xr:uid="{00000000-0005-0000-0000-0000427B0000}"/>
    <cellStyle name="Note 13" xfId="31530" xr:uid="{00000000-0005-0000-0000-0000437B0000}"/>
    <cellStyle name="Note 13 10" xfId="31531" xr:uid="{00000000-0005-0000-0000-0000447B0000}"/>
    <cellStyle name="Note 13 10 2" xfId="31532" xr:uid="{00000000-0005-0000-0000-0000457B0000}"/>
    <cellStyle name="Note 13 10 3" xfId="31533" xr:uid="{00000000-0005-0000-0000-0000467B0000}"/>
    <cellStyle name="Note 13 10 4" xfId="31534" xr:uid="{00000000-0005-0000-0000-0000477B0000}"/>
    <cellStyle name="Note 13 11" xfId="31535" xr:uid="{00000000-0005-0000-0000-0000487B0000}"/>
    <cellStyle name="Note 13 11 2" xfId="31536" xr:uid="{00000000-0005-0000-0000-0000497B0000}"/>
    <cellStyle name="Note 13 11 3" xfId="31537" xr:uid="{00000000-0005-0000-0000-00004A7B0000}"/>
    <cellStyle name="Note 13 11 4" xfId="31538" xr:uid="{00000000-0005-0000-0000-00004B7B0000}"/>
    <cellStyle name="Note 13 12" xfId="31539" xr:uid="{00000000-0005-0000-0000-00004C7B0000}"/>
    <cellStyle name="Note 13 12 2" xfId="31540" xr:uid="{00000000-0005-0000-0000-00004D7B0000}"/>
    <cellStyle name="Note 13 12 3" xfId="31541" xr:uid="{00000000-0005-0000-0000-00004E7B0000}"/>
    <cellStyle name="Note 13 12 4" xfId="31542" xr:uid="{00000000-0005-0000-0000-00004F7B0000}"/>
    <cellStyle name="Note 13 13" xfId="31543" xr:uid="{00000000-0005-0000-0000-0000507B0000}"/>
    <cellStyle name="Note 13 13 2" xfId="31544" xr:uid="{00000000-0005-0000-0000-0000517B0000}"/>
    <cellStyle name="Note 13 13 3" xfId="31545" xr:uid="{00000000-0005-0000-0000-0000527B0000}"/>
    <cellStyle name="Note 13 13 4" xfId="31546" xr:uid="{00000000-0005-0000-0000-0000537B0000}"/>
    <cellStyle name="Note 13 14" xfId="31547" xr:uid="{00000000-0005-0000-0000-0000547B0000}"/>
    <cellStyle name="Note 13 14 2" xfId="31548" xr:uid="{00000000-0005-0000-0000-0000557B0000}"/>
    <cellStyle name="Note 13 14 3" xfId="31549" xr:uid="{00000000-0005-0000-0000-0000567B0000}"/>
    <cellStyle name="Note 13 14 4" xfId="31550" xr:uid="{00000000-0005-0000-0000-0000577B0000}"/>
    <cellStyle name="Note 13 15" xfId="31551" xr:uid="{00000000-0005-0000-0000-0000587B0000}"/>
    <cellStyle name="Note 13 15 2" xfId="31552" xr:uid="{00000000-0005-0000-0000-0000597B0000}"/>
    <cellStyle name="Note 13 15 3" xfId="31553" xr:uid="{00000000-0005-0000-0000-00005A7B0000}"/>
    <cellStyle name="Note 13 15 4" xfId="31554" xr:uid="{00000000-0005-0000-0000-00005B7B0000}"/>
    <cellStyle name="Note 13 16" xfId="31555" xr:uid="{00000000-0005-0000-0000-00005C7B0000}"/>
    <cellStyle name="Note 13 16 2" xfId="31556" xr:uid="{00000000-0005-0000-0000-00005D7B0000}"/>
    <cellStyle name="Note 13 16 3" xfId="31557" xr:uid="{00000000-0005-0000-0000-00005E7B0000}"/>
    <cellStyle name="Note 13 16 4" xfId="31558" xr:uid="{00000000-0005-0000-0000-00005F7B0000}"/>
    <cellStyle name="Note 13 17" xfId="31559" xr:uid="{00000000-0005-0000-0000-0000607B0000}"/>
    <cellStyle name="Note 13 17 2" xfId="31560" xr:uid="{00000000-0005-0000-0000-0000617B0000}"/>
    <cellStyle name="Note 13 17 3" xfId="31561" xr:uid="{00000000-0005-0000-0000-0000627B0000}"/>
    <cellStyle name="Note 13 17 4" xfId="31562" xr:uid="{00000000-0005-0000-0000-0000637B0000}"/>
    <cellStyle name="Note 13 18" xfId="31563" xr:uid="{00000000-0005-0000-0000-0000647B0000}"/>
    <cellStyle name="Note 13 18 2" xfId="31564" xr:uid="{00000000-0005-0000-0000-0000657B0000}"/>
    <cellStyle name="Note 13 18 3" xfId="31565" xr:uid="{00000000-0005-0000-0000-0000667B0000}"/>
    <cellStyle name="Note 13 18 4" xfId="31566" xr:uid="{00000000-0005-0000-0000-0000677B0000}"/>
    <cellStyle name="Note 13 19" xfId="31567" xr:uid="{00000000-0005-0000-0000-0000687B0000}"/>
    <cellStyle name="Note 13 19 2" xfId="31568" xr:uid="{00000000-0005-0000-0000-0000697B0000}"/>
    <cellStyle name="Note 13 19 3" xfId="31569" xr:uid="{00000000-0005-0000-0000-00006A7B0000}"/>
    <cellStyle name="Note 13 19 4" xfId="31570" xr:uid="{00000000-0005-0000-0000-00006B7B0000}"/>
    <cellStyle name="Note 13 2" xfId="31571" xr:uid="{00000000-0005-0000-0000-00006C7B0000}"/>
    <cellStyle name="Note 13 2 2" xfId="31572" xr:uid="{00000000-0005-0000-0000-00006D7B0000}"/>
    <cellStyle name="Note 13 20" xfId="31573" xr:uid="{00000000-0005-0000-0000-00006E7B0000}"/>
    <cellStyle name="Note 13 20 2" xfId="31574" xr:uid="{00000000-0005-0000-0000-00006F7B0000}"/>
    <cellStyle name="Note 13 20 3" xfId="31575" xr:uid="{00000000-0005-0000-0000-0000707B0000}"/>
    <cellStyle name="Note 13 20 4" xfId="31576" xr:uid="{00000000-0005-0000-0000-0000717B0000}"/>
    <cellStyle name="Note 13 21" xfId="31577" xr:uid="{00000000-0005-0000-0000-0000727B0000}"/>
    <cellStyle name="Note 13 21 2" xfId="31578" xr:uid="{00000000-0005-0000-0000-0000737B0000}"/>
    <cellStyle name="Note 13 21 3" xfId="31579" xr:uid="{00000000-0005-0000-0000-0000747B0000}"/>
    <cellStyle name="Note 13 21 4" xfId="31580" xr:uid="{00000000-0005-0000-0000-0000757B0000}"/>
    <cellStyle name="Note 13 22" xfId="31581" xr:uid="{00000000-0005-0000-0000-0000767B0000}"/>
    <cellStyle name="Note 13 22 2" xfId="31582" xr:uid="{00000000-0005-0000-0000-0000777B0000}"/>
    <cellStyle name="Note 13 22 3" xfId="31583" xr:uid="{00000000-0005-0000-0000-0000787B0000}"/>
    <cellStyle name="Note 13 22 4" xfId="31584" xr:uid="{00000000-0005-0000-0000-0000797B0000}"/>
    <cellStyle name="Note 13 23" xfId="31585" xr:uid="{00000000-0005-0000-0000-00007A7B0000}"/>
    <cellStyle name="Note 13 23 2" xfId="31586" xr:uid="{00000000-0005-0000-0000-00007B7B0000}"/>
    <cellStyle name="Note 13 23 3" xfId="31587" xr:uid="{00000000-0005-0000-0000-00007C7B0000}"/>
    <cellStyle name="Note 13 23 4" xfId="31588" xr:uid="{00000000-0005-0000-0000-00007D7B0000}"/>
    <cellStyle name="Note 13 24" xfId="31589" xr:uid="{00000000-0005-0000-0000-00007E7B0000}"/>
    <cellStyle name="Note 13 24 2" xfId="31590" xr:uid="{00000000-0005-0000-0000-00007F7B0000}"/>
    <cellStyle name="Note 13 24 3" xfId="31591" xr:uid="{00000000-0005-0000-0000-0000807B0000}"/>
    <cellStyle name="Note 13 24 4" xfId="31592" xr:uid="{00000000-0005-0000-0000-0000817B0000}"/>
    <cellStyle name="Note 13 25" xfId="31593" xr:uid="{00000000-0005-0000-0000-0000827B0000}"/>
    <cellStyle name="Note 13 26" xfId="31594" xr:uid="{00000000-0005-0000-0000-0000837B0000}"/>
    <cellStyle name="Note 13 3" xfId="31595" xr:uid="{00000000-0005-0000-0000-0000847B0000}"/>
    <cellStyle name="Note 13 3 2" xfId="31596" xr:uid="{00000000-0005-0000-0000-0000857B0000}"/>
    <cellStyle name="Note 13 4" xfId="31597" xr:uid="{00000000-0005-0000-0000-0000867B0000}"/>
    <cellStyle name="Note 13 4 2" xfId="31598" xr:uid="{00000000-0005-0000-0000-0000877B0000}"/>
    <cellStyle name="Note 13 5" xfId="31599" xr:uid="{00000000-0005-0000-0000-0000887B0000}"/>
    <cellStyle name="Note 13 5 2" xfId="31600" xr:uid="{00000000-0005-0000-0000-0000897B0000}"/>
    <cellStyle name="Note 13 6" xfId="31601" xr:uid="{00000000-0005-0000-0000-00008A7B0000}"/>
    <cellStyle name="Note 13 6 2" xfId="31602" xr:uid="{00000000-0005-0000-0000-00008B7B0000}"/>
    <cellStyle name="Note 13 6 3" xfId="31603" xr:uid="{00000000-0005-0000-0000-00008C7B0000}"/>
    <cellStyle name="Note 13 6 4" xfId="31604" xr:uid="{00000000-0005-0000-0000-00008D7B0000}"/>
    <cellStyle name="Note 13 7" xfId="31605" xr:uid="{00000000-0005-0000-0000-00008E7B0000}"/>
    <cellStyle name="Note 13 7 2" xfId="31606" xr:uid="{00000000-0005-0000-0000-00008F7B0000}"/>
    <cellStyle name="Note 13 7 3" xfId="31607" xr:uid="{00000000-0005-0000-0000-0000907B0000}"/>
    <cellStyle name="Note 13 7 4" xfId="31608" xr:uid="{00000000-0005-0000-0000-0000917B0000}"/>
    <cellStyle name="Note 13 8" xfId="31609" xr:uid="{00000000-0005-0000-0000-0000927B0000}"/>
    <cellStyle name="Note 13 8 2" xfId="31610" xr:uid="{00000000-0005-0000-0000-0000937B0000}"/>
    <cellStyle name="Note 13 8 3" xfId="31611" xr:uid="{00000000-0005-0000-0000-0000947B0000}"/>
    <cellStyle name="Note 13 8 4" xfId="31612" xr:uid="{00000000-0005-0000-0000-0000957B0000}"/>
    <cellStyle name="Note 13 9" xfId="31613" xr:uid="{00000000-0005-0000-0000-0000967B0000}"/>
    <cellStyle name="Note 13 9 2" xfId="31614" xr:uid="{00000000-0005-0000-0000-0000977B0000}"/>
    <cellStyle name="Note 13 9 3" xfId="31615" xr:uid="{00000000-0005-0000-0000-0000987B0000}"/>
    <cellStyle name="Note 13 9 4" xfId="31616" xr:uid="{00000000-0005-0000-0000-0000997B0000}"/>
    <cellStyle name="Note 14" xfId="31617" xr:uid="{00000000-0005-0000-0000-00009A7B0000}"/>
    <cellStyle name="Note 14 10" xfId="31618" xr:uid="{00000000-0005-0000-0000-00009B7B0000}"/>
    <cellStyle name="Note 14 10 2" xfId="31619" xr:uid="{00000000-0005-0000-0000-00009C7B0000}"/>
    <cellStyle name="Note 14 10 3" xfId="31620" xr:uid="{00000000-0005-0000-0000-00009D7B0000}"/>
    <cellStyle name="Note 14 10 4" xfId="31621" xr:uid="{00000000-0005-0000-0000-00009E7B0000}"/>
    <cellStyle name="Note 14 11" xfId="31622" xr:uid="{00000000-0005-0000-0000-00009F7B0000}"/>
    <cellStyle name="Note 14 11 2" xfId="31623" xr:uid="{00000000-0005-0000-0000-0000A07B0000}"/>
    <cellStyle name="Note 14 11 3" xfId="31624" xr:uid="{00000000-0005-0000-0000-0000A17B0000}"/>
    <cellStyle name="Note 14 11 4" xfId="31625" xr:uid="{00000000-0005-0000-0000-0000A27B0000}"/>
    <cellStyle name="Note 14 12" xfId="31626" xr:uid="{00000000-0005-0000-0000-0000A37B0000}"/>
    <cellStyle name="Note 14 12 2" xfId="31627" xr:uid="{00000000-0005-0000-0000-0000A47B0000}"/>
    <cellStyle name="Note 14 12 3" xfId="31628" xr:uid="{00000000-0005-0000-0000-0000A57B0000}"/>
    <cellStyle name="Note 14 12 4" xfId="31629" xr:uid="{00000000-0005-0000-0000-0000A67B0000}"/>
    <cellStyle name="Note 14 13" xfId="31630" xr:uid="{00000000-0005-0000-0000-0000A77B0000}"/>
    <cellStyle name="Note 14 13 2" xfId="31631" xr:uid="{00000000-0005-0000-0000-0000A87B0000}"/>
    <cellStyle name="Note 14 13 3" xfId="31632" xr:uid="{00000000-0005-0000-0000-0000A97B0000}"/>
    <cellStyle name="Note 14 13 4" xfId="31633" xr:uid="{00000000-0005-0000-0000-0000AA7B0000}"/>
    <cellStyle name="Note 14 14" xfId="31634" xr:uid="{00000000-0005-0000-0000-0000AB7B0000}"/>
    <cellStyle name="Note 14 14 2" xfId="31635" xr:uid="{00000000-0005-0000-0000-0000AC7B0000}"/>
    <cellStyle name="Note 14 14 3" xfId="31636" xr:uid="{00000000-0005-0000-0000-0000AD7B0000}"/>
    <cellStyle name="Note 14 14 4" xfId="31637" xr:uid="{00000000-0005-0000-0000-0000AE7B0000}"/>
    <cellStyle name="Note 14 15" xfId="31638" xr:uid="{00000000-0005-0000-0000-0000AF7B0000}"/>
    <cellStyle name="Note 14 15 2" xfId="31639" xr:uid="{00000000-0005-0000-0000-0000B07B0000}"/>
    <cellStyle name="Note 14 15 3" xfId="31640" xr:uid="{00000000-0005-0000-0000-0000B17B0000}"/>
    <cellStyle name="Note 14 15 4" xfId="31641" xr:uid="{00000000-0005-0000-0000-0000B27B0000}"/>
    <cellStyle name="Note 14 16" xfId="31642" xr:uid="{00000000-0005-0000-0000-0000B37B0000}"/>
    <cellStyle name="Note 14 16 2" xfId="31643" xr:uid="{00000000-0005-0000-0000-0000B47B0000}"/>
    <cellStyle name="Note 14 16 3" xfId="31644" xr:uid="{00000000-0005-0000-0000-0000B57B0000}"/>
    <cellStyle name="Note 14 16 4" xfId="31645" xr:uid="{00000000-0005-0000-0000-0000B67B0000}"/>
    <cellStyle name="Note 14 17" xfId="31646" xr:uid="{00000000-0005-0000-0000-0000B77B0000}"/>
    <cellStyle name="Note 14 17 2" xfId="31647" xr:uid="{00000000-0005-0000-0000-0000B87B0000}"/>
    <cellStyle name="Note 14 17 3" xfId="31648" xr:uid="{00000000-0005-0000-0000-0000B97B0000}"/>
    <cellStyle name="Note 14 17 4" xfId="31649" xr:uid="{00000000-0005-0000-0000-0000BA7B0000}"/>
    <cellStyle name="Note 14 18" xfId="31650" xr:uid="{00000000-0005-0000-0000-0000BB7B0000}"/>
    <cellStyle name="Note 14 18 2" xfId="31651" xr:uid="{00000000-0005-0000-0000-0000BC7B0000}"/>
    <cellStyle name="Note 14 18 3" xfId="31652" xr:uid="{00000000-0005-0000-0000-0000BD7B0000}"/>
    <cellStyle name="Note 14 18 4" xfId="31653" xr:uid="{00000000-0005-0000-0000-0000BE7B0000}"/>
    <cellStyle name="Note 14 19" xfId="31654" xr:uid="{00000000-0005-0000-0000-0000BF7B0000}"/>
    <cellStyle name="Note 14 19 2" xfId="31655" xr:uid="{00000000-0005-0000-0000-0000C07B0000}"/>
    <cellStyle name="Note 14 19 3" xfId="31656" xr:uid="{00000000-0005-0000-0000-0000C17B0000}"/>
    <cellStyle name="Note 14 19 4" xfId="31657" xr:uid="{00000000-0005-0000-0000-0000C27B0000}"/>
    <cellStyle name="Note 14 2" xfId="31658" xr:uid="{00000000-0005-0000-0000-0000C37B0000}"/>
    <cellStyle name="Note 14 2 2" xfId="31659" xr:uid="{00000000-0005-0000-0000-0000C47B0000}"/>
    <cellStyle name="Note 14 20" xfId="31660" xr:uid="{00000000-0005-0000-0000-0000C57B0000}"/>
    <cellStyle name="Note 14 20 2" xfId="31661" xr:uid="{00000000-0005-0000-0000-0000C67B0000}"/>
    <cellStyle name="Note 14 20 3" xfId="31662" xr:uid="{00000000-0005-0000-0000-0000C77B0000}"/>
    <cellStyle name="Note 14 20 4" xfId="31663" xr:uid="{00000000-0005-0000-0000-0000C87B0000}"/>
    <cellStyle name="Note 14 21" xfId="31664" xr:uid="{00000000-0005-0000-0000-0000C97B0000}"/>
    <cellStyle name="Note 14 21 2" xfId="31665" xr:uid="{00000000-0005-0000-0000-0000CA7B0000}"/>
    <cellStyle name="Note 14 21 3" xfId="31666" xr:uid="{00000000-0005-0000-0000-0000CB7B0000}"/>
    <cellStyle name="Note 14 21 4" xfId="31667" xr:uid="{00000000-0005-0000-0000-0000CC7B0000}"/>
    <cellStyle name="Note 14 22" xfId="31668" xr:uid="{00000000-0005-0000-0000-0000CD7B0000}"/>
    <cellStyle name="Note 14 22 2" xfId="31669" xr:uid="{00000000-0005-0000-0000-0000CE7B0000}"/>
    <cellStyle name="Note 14 22 3" xfId="31670" xr:uid="{00000000-0005-0000-0000-0000CF7B0000}"/>
    <cellStyle name="Note 14 22 4" xfId="31671" xr:uid="{00000000-0005-0000-0000-0000D07B0000}"/>
    <cellStyle name="Note 14 23" xfId="31672" xr:uid="{00000000-0005-0000-0000-0000D17B0000}"/>
    <cellStyle name="Note 14 23 2" xfId="31673" xr:uid="{00000000-0005-0000-0000-0000D27B0000}"/>
    <cellStyle name="Note 14 23 3" xfId="31674" xr:uid="{00000000-0005-0000-0000-0000D37B0000}"/>
    <cellStyle name="Note 14 23 4" xfId="31675" xr:uid="{00000000-0005-0000-0000-0000D47B0000}"/>
    <cellStyle name="Note 14 24" xfId="31676" xr:uid="{00000000-0005-0000-0000-0000D57B0000}"/>
    <cellStyle name="Note 14 24 2" xfId="31677" xr:uid="{00000000-0005-0000-0000-0000D67B0000}"/>
    <cellStyle name="Note 14 24 3" xfId="31678" xr:uid="{00000000-0005-0000-0000-0000D77B0000}"/>
    <cellStyle name="Note 14 24 4" xfId="31679" xr:uid="{00000000-0005-0000-0000-0000D87B0000}"/>
    <cellStyle name="Note 14 25" xfId="31680" xr:uid="{00000000-0005-0000-0000-0000D97B0000}"/>
    <cellStyle name="Note 14 26" xfId="31681" xr:uid="{00000000-0005-0000-0000-0000DA7B0000}"/>
    <cellStyle name="Note 14 3" xfId="31682" xr:uid="{00000000-0005-0000-0000-0000DB7B0000}"/>
    <cellStyle name="Note 14 3 2" xfId="31683" xr:uid="{00000000-0005-0000-0000-0000DC7B0000}"/>
    <cellStyle name="Note 14 4" xfId="31684" xr:uid="{00000000-0005-0000-0000-0000DD7B0000}"/>
    <cellStyle name="Note 14 4 2" xfId="31685" xr:uid="{00000000-0005-0000-0000-0000DE7B0000}"/>
    <cellStyle name="Note 14 5" xfId="31686" xr:uid="{00000000-0005-0000-0000-0000DF7B0000}"/>
    <cellStyle name="Note 14 5 2" xfId="31687" xr:uid="{00000000-0005-0000-0000-0000E07B0000}"/>
    <cellStyle name="Note 14 6" xfId="31688" xr:uid="{00000000-0005-0000-0000-0000E17B0000}"/>
    <cellStyle name="Note 14 6 2" xfId="31689" xr:uid="{00000000-0005-0000-0000-0000E27B0000}"/>
    <cellStyle name="Note 14 6 3" xfId="31690" xr:uid="{00000000-0005-0000-0000-0000E37B0000}"/>
    <cellStyle name="Note 14 6 4" xfId="31691" xr:uid="{00000000-0005-0000-0000-0000E47B0000}"/>
    <cellStyle name="Note 14 7" xfId="31692" xr:uid="{00000000-0005-0000-0000-0000E57B0000}"/>
    <cellStyle name="Note 14 7 2" xfId="31693" xr:uid="{00000000-0005-0000-0000-0000E67B0000}"/>
    <cellStyle name="Note 14 7 3" xfId="31694" xr:uid="{00000000-0005-0000-0000-0000E77B0000}"/>
    <cellStyle name="Note 14 7 4" xfId="31695" xr:uid="{00000000-0005-0000-0000-0000E87B0000}"/>
    <cellStyle name="Note 14 8" xfId="31696" xr:uid="{00000000-0005-0000-0000-0000E97B0000}"/>
    <cellStyle name="Note 14 8 2" xfId="31697" xr:uid="{00000000-0005-0000-0000-0000EA7B0000}"/>
    <cellStyle name="Note 14 8 3" xfId="31698" xr:uid="{00000000-0005-0000-0000-0000EB7B0000}"/>
    <cellStyle name="Note 14 8 4" xfId="31699" xr:uid="{00000000-0005-0000-0000-0000EC7B0000}"/>
    <cellStyle name="Note 14 9" xfId="31700" xr:uid="{00000000-0005-0000-0000-0000ED7B0000}"/>
    <cellStyle name="Note 14 9 2" xfId="31701" xr:uid="{00000000-0005-0000-0000-0000EE7B0000}"/>
    <cellStyle name="Note 14 9 3" xfId="31702" xr:uid="{00000000-0005-0000-0000-0000EF7B0000}"/>
    <cellStyle name="Note 14 9 4" xfId="31703" xr:uid="{00000000-0005-0000-0000-0000F07B0000}"/>
    <cellStyle name="Note 15" xfId="31704" xr:uid="{00000000-0005-0000-0000-0000F17B0000}"/>
    <cellStyle name="Note 15 10" xfId="31705" xr:uid="{00000000-0005-0000-0000-0000F27B0000}"/>
    <cellStyle name="Note 15 10 2" xfId="31706" xr:uid="{00000000-0005-0000-0000-0000F37B0000}"/>
    <cellStyle name="Note 15 10 3" xfId="31707" xr:uid="{00000000-0005-0000-0000-0000F47B0000}"/>
    <cellStyle name="Note 15 10 4" xfId="31708" xr:uid="{00000000-0005-0000-0000-0000F57B0000}"/>
    <cellStyle name="Note 15 11" xfId="31709" xr:uid="{00000000-0005-0000-0000-0000F67B0000}"/>
    <cellStyle name="Note 15 11 2" xfId="31710" xr:uid="{00000000-0005-0000-0000-0000F77B0000}"/>
    <cellStyle name="Note 15 11 3" xfId="31711" xr:uid="{00000000-0005-0000-0000-0000F87B0000}"/>
    <cellStyle name="Note 15 11 4" xfId="31712" xr:uid="{00000000-0005-0000-0000-0000F97B0000}"/>
    <cellStyle name="Note 15 12" xfId="31713" xr:uid="{00000000-0005-0000-0000-0000FA7B0000}"/>
    <cellStyle name="Note 15 12 2" xfId="31714" xr:uid="{00000000-0005-0000-0000-0000FB7B0000}"/>
    <cellStyle name="Note 15 12 3" xfId="31715" xr:uid="{00000000-0005-0000-0000-0000FC7B0000}"/>
    <cellStyle name="Note 15 12 4" xfId="31716" xr:uid="{00000000-0005-0000-0000-0000FD7B0000}"/>
    <cellStyle name="Note 15 13" xfId="31717" xr:uid="{00000000-0005-0000-0000-0000FE7B0000}"/>
    <cellStyle name="Note 15 13 2" xfId="31718" xr:uid="{00000000-0005-0000-0000-0000FF7B0000}"/>
    <cellStyle name="Note 15 13 3" xfId="31719" xr:uid="{00000000-0005-0000-0000-0000007C0000}"/>
    <cellStyle name="Note 15 13 4" xfId="31720" xr:uid="{00000000-0005-0000-0000-0000017C0000}"/>
    <cellStyle name="Note 15 14" xfId="31721" xr:uid="{00000000-0005-0000-0000-0000027C0000}"/>
    <cellStyle name="Note 15 14 2" xfId="31722" xr:uid="{00000000-0005-0000-0000-0000037C0000}"/>
    <cellStyle name="Note 15 14 3" xfId="31723" xr:uid="{00000000-0005-0000-0000-0000047C0000}"/>
    <cellStyle name="Note 15 14 4" xfId="31724" xr:uid="{00000000-0005-0000-0000-0000057C0000}"/>
    <cellStyle name="Note 15 15" xfId="31725" xr:uid="{00000000-0005-0000-0000-0000067C0000}"/>
    <cellStyle name="Note 15 15 2" xfId="31726" xr:uid="{00000000-0005-0000-0000-0000077C0000}"/>
    <cellStyle name="Note 15 15 3" xfId="31727" xr:uid="{00000000-0005-0000-0000-0000087C0000}"/>
    <cellStyle name="Note 15 15 4" xfId="31728" xr:uid="{00000000-0005-0000-0000-0000097C0000}"/>
    <cellStyle name="Note 15 16" xfId="31729" xr:uid="{00000000-0005-0000-0000-00000A7C0000}"/>
    <cellStyle name="Note 15 16 2" xfId="31730" xr:uid="{00000000-0005-0000-0000-00000B7C0000}"/>
    <cellStyle name="Note 15 16 3" xfId="31731" xr:uid="{00000000-0005-0000-0000-00000C7C0000}"/>
    <cellStyle name="Note 15 16 4" xfId="31732" xr:uid="{00000000-0005-0000-0000-00000D7C0000}"/>
    <cellStyle name="Note 15 17" xfId="31733" xr:uid="{00000000-0005-0000-0000-00000E7C0000}"/>
    <cellStyle name="Note 15 17 2" xfId="31734" xr:uid="{00000000-0005-0000-0000-00000F7C0000}"/>
    <cellStyle name="Note 15 17 3" xfId="31735" xr:uid="{00000000-0005-0000-0000-0000107C0000}"/>
    <cellStyle name="Note 15 17 4" xfId="31736" xr:uid="{00000000-0005-0000-0000-0000117C0000}"/>
    <cellStyle name="Note 15 18" xfId="31737" xr:uid="{00000000-0005-0000-0000-0000127C0000}"/>
    <cellStyle name="Note 15 18 2" xfId="31738" xr:uid="{00000000-0005-0000-0000-0000137C0000}"/>
    <cellStyle name="Note 15 18 3" xfId="31739" xr:uid="{00000000-0005-0000-0000-0000147C0000}"/>
    <cellStyle name="Note 15 18 4" xfId="31740" xr:uid="{00000000-0005-0000-0000-0000157C0000}"/>
    <cellStyle name="Note 15 19" xfId="31741" xr:uid="{00000000-0005-0000-0000-0000167C0000}"/>
    <cellStyle name="Note 15 19 2" xfId="31742" xr:uid="{00000000-0005-0000-0000-0000177C0000}"/>
    <cellStyle name="Note 15 19 3" xfId="31743" xr:uid="{00000000-0005-0000-0000-0000187C0000}"/>
    <cellStyle name="Note 15 19 4" xfId="31744" xr:uid="{00000000-0005-0000-0000-0000197C0000}"/>
    <cellStyle name="Note 15 2" xfId="31745" xr:uid="{00000000-0005-0000-0000-00001A7C0000}"/>
    <cellStyle name="Note 15 2 2" xfId="31746" xr:uid="{00000000-0005-0000-0000-00001B7C0000}"/>
    <cellStyle name="Note 15 2 3" xfId="31747" xr:uid="{00000000-0005-0000-0000-00001C7C0000}"/>
    <cellStyle name="Note 15 2 4" xfId="31748" xr:uid="{00000000-0005-0000-0000-00001D7C0000}"/>
    <cellStyle name="Note 15 20" xfId="31749" xr:uid="{00000000-0005-0000-0000-00001E7C0000}"/>
    <cellStyle name="Note 15 20 2" xfId="31750" xr:uid="{00000000-0005-0000-0000-00001F7C0000}"/>
    <cellStyle name="Note 15 20 3" xfId="31751" xr:uid="{00000000-0005-0000-0000-0000207C0000}"/>
    <cellStyle name="Note 15 20 4" xfId="31752" xr:uid="{00000000-0005-0000-0000-0000217C0000}"/>
    <cellStyle name="Note 15 21" xfId="31753" xr:uid="{00000000-0005-0000-0000-0000227C0000}"/>
    <cellStyle name="Note 15 22" xfId="31754" xr:uid="{00000000-0005-0000-0000-0000237C0000}"/>
    <cellStyle name="Note 15 3" xfId="31755" xr:uid="{00000000-0005-0000-0000-0000247C0000}"/>
    <cellStyle name="Note 15 3 2" xfId="31756" xr:uid="{00000000-0005-0000-0000-0000257C0000}"/>
    <cellStyle name="Note 15 3 3" xfId="31757" xr:uid="{00000000-0005-0000-0000-0000267C0000}"/>
    <cellStyle name="Note 15 3 4" xfId="31758" xr:uid="{00000000-0005-0000-0000-0000277C0000}"/>
    <cellStyle name="Note 15 4" xfId="31759" xr:uid="{00000000-0005-0000-0000-0000287C0000}"/>
    <cellStyle name="Note 15 4 2" xfId="31760" xr:uid="{00000000-0005-0000-0000-0000297C0000}"/>
    <cellStyle name="Note 15 4 3" xfId="31761" xr:uid="{00000000-0005-0000-0000-00002A7C0000}"/>
    <cellStyle name="Note 15 4 4" xfId="31762" xr:uid="{00000000-0005-0000-0000-00002B7C0000}"/>
    <cellStyle name="Note 15 5" xfId="31763" xr:uid="{00000000-0005-0000-0000-00002C7C0000}"/>
    <cellStyle name="Note 15 5 2" xfId="31764" xr:uid="{00000000-0005-0000-0000-00002D7C0000}"/>
    <cellStyle name="Note 15 5 3" xfId="31765" xr:uid="{00000000-0005-0000-0000-00002E7C0000}"/>
    <cellStyle name="Note 15 5 4" xfId="31766" xr:uid="{00000000-0005-0000-0000-00002F7C0000}"/>
    <cellStyle name="Note 15 6" xfId="31767" xr:uid="{00000000-0005-0000-0000-0000307C0000}"/>
    <cellStyle name="Note 15 6 2" xfId="31768" xr:uid="{00000000-0005-0000-0000-0000317C0000}"/>
    <cellStyle name="Note 15 6 3" xfId="31769" xr:uid="{00000000-0005-0000-0000-0000327C0000}"/>
    <cellStyle name="Note 15 6 4" xfId="31770" xr:uid="{00000000-0005-0000-0000-0000337C0000}"/>
    <cellStyle name="Note 15 7" xfId="31771" xr:uid="{00000000-0005-0000-0000-0000347C0000}"/>
    <cellStyle name="Note 15 7 2" xfId="31772" xr:uid="{00000000-0005-0000-0000-0000357C0000}"/>
    <cellStyle name="Note 15 7 3" xfId="31773" xr:uid="{00000000-0005-0000-0000-0000367C0000}"/>
    <cellStyle name="Note 15 7 4" xfId="31774" xr:uid="{00000000-0005-0000-0000-0000377C0000}"/>
    <cellStyle name="Note 15 8" xfId="31775" xr:uid="{00000000-0005-0000-0000-0000387C0000}"/>
    <cellStyle name="Note 15 8 2" xfId="31776" xr:uid="{00000000-0005-0000-0000-0000397C0000}"/>
    <cellStyle name="Note 15 8 3" xfId="31777" xr:uid="{00000000-0005-0000-0000-00003A7C0000}"/>
    <cellStyle name="Note 15 8 4" xfId="31778" xr:uid="{00000000-0005-0000-0000-00003B7C0000}"/>
    <cellStyle name="Note 15 9" xfId="31779" xr:uid="{00000000-0005-0000-0000-00003C7C0000}"/>
    <cellStyle name="Note 15 9 2" xfId="31780" xr:uid="{00000000-0005-0000-0000-00003D7C0000}"/>
    <cellStyle name="Note 15 9 3" xfId="31781" xr:uid="{00000000-0005-0000-0000-00003E7C0000}"/>
    <cellStyle name="Note 15 9 4" xfId="31782" xr:uid="{00000000-0005-0000-0000-00003F7C0000}"/>
    <cellStyle name="Note 16" xfId="31783" xr:uid="{00000000-0005-0000-0000-0000407C0000}"/>
    <cellStyle name="Note 16 2" xfId="31784" xr:uid="{00000000-0005-0000-0000-0000417C0000}"/>
    <cellStyle name="Note 17" xfId="31785" xr:uid="{00000000-0005-0000-0000-0000427C0000}"/>
    <cellStyle name="Note 17 2" xfId="31786" xr:uid="{00000000-0005-0000-0000-0000437C0000}"/>
    <cellStyle name="Note 18" xfId="31787" xr:uid="{00000000-0005-0000-0000-0000447C0000}"/>
    <cellStyle name="Note 18 2" xfId="31788" xr:uid="{00000000-0005-0000-0000-0000457C0000}"/>
    <cellStyle name="Note 19" xfId="31789" xr:uid="{00000000-0005-0000-0000-0000467C0000}"/>
    <cellStyle name="Note 19 2" xfId="31790" xr:uid="{00000000-0005-0000-0000-0000477C0000}"/>
    <cellStyle name="Note 2" xfId="31791" xr:uid="{00000000-0005-0000-0000-0000487C0000}"/>
    <cellStyle name="Note 2 10" xfId="31792" xr:uid="{00000000-0005-0000-0000-0000497C0000}"/>
    <cellStyle name="Note 2 10 10" xfId="31793" xr:uid="{00000000-0005-0000-0000-00004A7C0000}"/>
    <cellStyle name="Note 2 10 10 2" xfId="31794" xr:uid="{00000000-0005-0000-0000-00004B7C0000}"/>
    <cellStyle name="Note 2 10 10 3" xfId="31795" xr:uid="{00000000-0005-0000-0000-00004C7C0000}"/>
    <cellStyle name="Note 2 10 10 4" xfId="31796" xr:uid="{00000000-0005-0000-0000-00004D7C0000}"/>
    <cellStyle name="Note 2 10 11" xfId="31797" xr:uid="{00000000-0005-0000-0000-00004E7C0000}"/>
    <cellStyle name="Note 2 10 11 2" xfId="31798" xr:uid="{00000000-0005-0000-0000-00004F7C0000}"/>
    <cellStyle name="Note 2 10 11 3" xfId="31799" xr:uid="{00000000-0005-0000-0000-0000507C0000}"/>
    <cellStyle name="Note 2 10 11 4" xfId="31800" xr:uid="{00000000-0005-0000-0000-0000517C0000}"/>
    <cellStyle name="Note 2 10 12" xfId="31801" xr:uid="{00000000-0005-0000-0000-0000527C0000}"/>
    <cellStyle name="Note 2 10 12 2" xfId="31802" xr:uid="{00000000-0005-0000-0000-0000537C0000}"/>
    <cellStyle name="Note 2 10 12 3" xfId="31803" xr:uid="{00000000-0005-0000-0000-0000547C0000}"/>
    <cellStyle name="Note 2 10 12 4" xfId="31804" xr:uid="{00000000-0005-0000-0000-0000557C0000}"/>
    <cellStyle name="Note 2 10 13" xfId="31805" xr:uid="{00000000-0005-0000-0000-0000567C0000}"/>
    <cellStyle name="Note 2 10 13 2" xfId="31806" xr:uid="{00000000-0005-0000-0000-0000577C0000}"/>
    <cellStyle name="Note 2 10 13 3" xfId="31807" xr:uid="{00000000-0005-0000-0000-0000587C0000}"/>
    <cellStyle name="Note 2 10 13 4" xfId="31808" xr:uid="{00000000-0005-0000-0000-0000597C0000}"/>
    <cellStyle name="Note 2 10 14" xfId="31809" xr:uid="{00000000-0005-0000-0000-00005A7C0000}"/>
    <cellStyle name="Note 2 10 14 2" xfId="31810" xr:uid="{00000000-0005-0000-0000-00005B7C0000}"/>
    <cellStyle name="Note 2 10 14 3" xfId="31811" xr:uid="{00000000-0005-0000-0000-00005C7C0000}"/>
    <cellStyle name="Note 2 10 14 4" xfId="31812" xr:uid="{00000000-0005-0000-0000-00005D7C0000}"/>
    <cellStyle name="Note 2 10 15" xfId="31813" xr:uid="{00000000-0005-0000-0000-00005E7C0000}"/>
    <cellStyle name="Note 2 10 15 2" xfId="31814" xr:uid="{00000000-0005-0000-0000-00005F7C0000}"/>
    <cellStyle name="Note 2 10 15 3" xfId="31815" xr:uid="{00000000-0005-0000-0000-0000607C0000}"/>
    <cellStyle name="Note 2 10 15 4" xfId="31816" xr:uid="{00000000-0005-0000-0000-0000617C0000}"/>
    <cellStyle name="Note 2 10 16" xfId="31817" xr:uid="{00000000-0005-0000-0000-0000627C0000}"/>
    <cellStyle name="Note 2 10 16 2" xfId="31818" xr:uid="{00000000-0005-0000-0000-0000637C0000}"/>
    <cellStyle name="Note 2 10 16 3" xfId="31819" xr:uid="{00000000-0005-0000-0000-0000647C0000}"/>
    <cellStyle name="Note 2 10 16 4" xfId="31820" xr:uid="{00000000-0005-0000-0000-0000657C0000}"/>
    <cellStyle name="Note 2 10 17" xfId="31821" xr:uid="{00000000-0005-0000-0000-0000667C0000}"/>
    <cellStyle name="Note 2 10 17 2" xfId="31822" xr:uid="{00000000-0005-0000-0000-0000677C0000}"/>
    <cellStyle name="Note 2 10 17 3" xfId="31823" xr:uid="{00000000-0005-0000-0000-0000687C0000}"/>
    <cellStyle name="Note 2 10 17 4" xfId="31824" xr:uid="{00000000-0005-0000-0000-0000697C0000}"/>
    <cellStyle name="Note 2 10 18" xfId="31825" xr:uid="{00000000-0005-0000-0000-00006A7C0000}"/>
    <cellStyle name="Note 2 10 18 2" xfId="31826" xr:uid="{00000000-0005-0000-0000-00006B7C0000}"/>
    <cellStyle name="Note 2 10 18 3" xfId="31827" xr:uid="{00000000-0005-0000-0000-00006C7C0000}"/>
    <cellStyle name="Note 2 10 18 4" xfId="31828" xr:uid="{00000000-0005-0000-0000-00006D7C0000}"/>
    <cellStyle name="Note 2 10 19" xfId="31829" xr:uid="{00000000-0005-0000-0000-00006E7C0000}"/>
    <cellStyle name="Note 2 10 19 2" xfId="31830" xr:uid="{00000000-0005-0000-0000-00006F7C0000}"/>
    <cellStyle name="Note 2 10 19 3" xfId="31831" xr:uid="{00000000-0005-0000-0000-0000707C0000}"/>
    <cellStyle name="Note 2 10 19 4" xfId="31832" xr:uid="{00000000-0005-0000-0000-0000717C0000}"/>
    <cellStyle name="Note 2 10 2" xfId="31833" xr:uid="{00000000-0005-0000-0000-0000727C0000}"/>
    <cellStyle name="Note 2 10 2 10" xfId="31834" xr:uid="{00000000-0005-0000-0000-0000737C0000}"/>
    <cellStyle name="Note 2 10 2 10 2" xfId="31835" xr:uid="{00000000-0005-0000-0000-0000747C0000}"/>
    <cellStyle name="Note 2 10 2 10 3" xfId="31836" xr:uid="{00000000-0005-0000-0000-0000757C0000}"/>
    <cellStyle name="Note 2 10 2 10 4" xfId="31837" xr:uid="{00000000-0005-0000-0000-0000767C0000}"/>
    <cellStyle name="Note 2 10 2 11" xfId="31838" xr:uid="{00000000-0005-0000-0000-0000777C0000}"/>
    <cellStyle name="Note 2 10 2 11 2" xfId="31839" xr:uid="{00000000-0005-0000-0000-0000787C0000}"/>
    <cellStyle name="Note 2 10 2 11 3" xfId="31840" xr:uid="{00000000-0005-0000-0000-0000797C0000}"/>
    <cellStyle name="Note 2 10 2 11 4" xfId="31841" xr:uid="{00000000-0005-0000-0000-00007A7C0000}"/>
    <cellStyle name="Note 2 10 2 12" xfId="31842" xr:uid="{00000000-0005-0000-0000-00007B7C0000}"/>
    <cellStyle name="Note 2 10 2 12 2" xfId="31843" xr:uid="{00000000-0005-0000-0000-00007C7C0000}"/>
    <cellStyle name="Note 2 10 2 12 3" xfId="31844" xr:uid="{00000000-0005-0000-0000-00007D7C0000}"/>
    <cellStyle name="Note 2 10 2 12 4" xfId="31845" xr:uid="{00000000-0005-0000-0000-00007E7C0000}"/>
    <cellStyle name="Note 2 10 2 13" xfId="31846" xr:uid="{00000000-0005-0000-0000-00007F7C0000}"/>
    <cellStyle name="Note 2 10 2 13 2" xfId="31847" xr:uid="{00000000-0005-0000-0000-0000807C0000}"/>
    <cellStyle name="Note 2 10 2 13 3" xfId="31848" xr:uid="{00000000-0005-0000-0000-0000817C0000}"/>
    <cellStyle name="Note 2 10 2 13 4" xfId="31849" xr:uid="{00000000-0005-0000-0000-0000827C0000}"/>
    <cellStyle name="Note 2 10 2 14" xfId="31850" xr:uid="{00000000-0005-0000-0000-0000837C0000}"/>
    <cellStyle name="Note 2 10 2 14 2" xfId="31851" xr:uid="{00000000-0005-0000-0000-0000847C0000}"/>
    <cellStyle name="Note 2 10 2 14 3" xfId="31852" xr:uid="{00000000-0005-0000-0000-0000857C0000}"/>
    <cellStyle name="Note 2 10 2 14 4" xfId="31853" xr:uid="{00000000-0005-0000-0000-0000867C0000}"/>
    <cellStyle name="Note 2 10 2 15" xfId="31854" xr:uid="{00000000-0005-0000-0000-0000877C0000}"/>
    <cellStyle name="Note 2 10 2 15 2" xfId="31855" xr:uid="{00000000-0005-0000-0000-0000887C0000}"/>
    <cellStyle name="Note 2 10 2 15 3" xfId="31856" xr:uid="{00000000-0005-0000-0000-0000897C0000}"/>
    <cellStyle name="Note 2 10 2 15 4" xfId="31857" xr:uid="{00000000-0005-0000-0000-00008A7C0000}"/>
    <cellStyle name="Note 2 10 2 16" xfId="31858" xr:uid="{00000000-0005-0000-0000-00008B7C0000}"/>
    <cellStyle name="Note 2 10 2 16 2" xfId="31859" xr:uid="{00000000-0005-0000-0000-00008C7C0000}"/>
    <cellStyle name="Note 2 10 2 16 3" xfId="31860" xr:uid="{00000000-0005-0000-0000-00008D7C0000}"/>
    <cellStyle name="Note 2 10 2 16 4" xfId="31861" xr:uid="{00000000-0005-0000-0000-00008E7C0000}"/>
    <cellStyle name="Note 2 10 2 17" xfId="31862" xr:uid="{00000000-0005-0000-0000-00008F7C0000}"/>
    <cellStyle name="Note 2 10 2 17 2" xfId="31863" xr:uid="{00000000-0005-0000-0000-0000907C0000}"/>
    <cellStyle name="Note 2 10 2 17 3" xfId="31864" xr:uid="{00000000-0005-0000-0000-0000917C0000}"/>
    <cellStyle name="Note 2 10 2 17 4" xfId="31865" xr:uid="{00000000-0005-0000-0000-0000927C0000}"/>
    <cellStyle name="Note 2 10 2 18" xfId="31866" xr:uid="{00000000-0005-0000-0000-0000937C0000}"/>
    <cellStyle name="Note 2 10 2 18 2" xfId="31867" xr:uid="{00000000-0005-0000-0000-0000947C0000}"/>
    <cellStyle name="Note 2 10 2 18 3" xfId="31868" xr:uid="{00000000-0005-0000-0000-0000957C0000}"/>
    <cellStyle name="Note 2 10 2 18 4" xfId="31869" xr:uid="{00000000-0005-0000-0000-0000967C0000}"/>
    <cellStyle name="Note 2 10 2 19" xfId="31870" xr:uid="{00000000-0005-0000-0000-0000977C0000}"/>
    <cellStyle name="Note 2 10 2 19 2" xfId="31871" xr:uid="{00000000-0005-0000-0000-0000987C0000}"/>
    <cellStyle name="Note 2 10 2 19 3" xfId="31872" xr:uid="{00000000-0005-0000-0000-0000997C0000}"/>
    <cellStyle name="Note 2 10 2 19 4" xfId="31873" xr:uid="{00000000-0005-0000-0000-00009A7C0000}"/>
    <cellStyle name="Note 2 10 2 2" xfId="31874" xr:uid="{00000000-0005-0000-0000-00009B7C0000}"/>
    <cellStyle name="Note 2 10 2 2 2" xfId="31875" xr:uid="{00000000-0005-0000-0000-00009C7C0000}"/>
    <cellStyle name="Note 2 10 2 2 3" xfId="31876" xr:uid="{00000000-0005-0000-0000-00009D7C0000}"/>
    <cellStyle name="Note 2 10 2 2 4" xfId="31877" xr:uid="{00000000-0005-0000-0000-00009E7C0000}"/>
    <cellStyle name="Note 2 10 2 20" xfId="31878" xr:uid="{00000000-0005-0000-0000-00009F7C0000}"/>
    <cellStyle name="Note 2 10 2 20 2" xfId="31879" xr:uid="{00000000-0005-0000-0000-0000A07C0000}"/>
    <cellStyle name="Note 2 10 2 20 3" xfId="31880" xr:uid="{00000000-0005-0000-0000-0000A17C0000}"/>
    <cellStyle name="Note 2 10 2 20 4" xfId="31881" xr:uid="{00000000-0005-0000-0000-0000A27C0000}"/>
    <cellStyle name="Note 2 10 2 21" xfId="31882" xr:uid="{00000000-0005-0000-0000-0000A37C0000}"/>
    <cellStyle name="Note 2 10 2 22" xfId="31883" xr:uid="{00000000-0005-0000-0000-0000A47C0000}"/>
    <cellStyle name="Note 2 10 2 3" xfId="31884" xr:uid="{00000000-0005-0000-0000-0000A57C0000}"/>
    <cellStyle name="Note 2 10 2 3 2" xfId="31885" xr:uid="{00000000-0005-0000-0000-0000A67C0000}"/>
    <cellStyle name="Note 2 10 2 3 3" xfId="31886" xr:uid="{00000000-0005-0000-0000-0000A77C0000}"/>
    <cellStyle name="Note 2 10 2 3 4" xfId="31887" xr:uid="{00000000-0005-0000-0000-0000A87C0000}"/>
    <cellStyle name="Note 2 10 2 4" xfId="31888" xr:uid="{00000000-0005-0000-0000-0000A97C0000}"/>
    <cellStyle name="Note 2 10 2 4 2" xfId="31889" xr:uid="{00000000-0005-0000-0000-0000AA7C0000}"/>
    <cellStyle name="Note 2 10 2 4 3" xfId="31890" xr:uid="{00000000-0005-0000-0000-0000AB7C0000}"/>
    <cellStyle name="Note 2 10 2 4 4" xfId="31891" xr:uid="{00000000-0005-0000-0000-0000AC7C0000}"/>
    <cellStyle name="Note 2 10 2 5" xfId="31892" xr:uid="{00000000-0005-0000-0000-0000AD7C0000}"/>
    <cellStyle name="Note 2 10 2 5 2" xfId="31893" xr:uid="{00000000-0005-0000-0000-0000AE7C0000}"/>
    <cellStyle name="Note 2 10 2 5 3" xfId="31894" xr:uid="{00000000-0005-0000-0000-0000AF7C0000}"/>
    <cellStyle name="Note 2 10 2 5 4" xfId="31895" xr:uid="{00000000-0005-0000-0000-0000B07C0000}"/>
    <cellStyle name="Note 2 10 2 6" xfId="31896" xr:uid="{00000000-0005-0000-0000-0000B17C0000}"/>
    <cellStyle name="Note 2 10 2 6 2" xfId="31897" xr:uid="{00000000-0005-0000-0000-0000B27C0000}"/>
    <cellStyle name="Note 2 10 2 6 3" xfId="31898" xr:uid="{00000000-0005-0000-0000-0000B37C0000}"/>
    <cellStyle name="Note 2 10 2 6 4" xfId="31899" xr:uid="{00000000-0005-0000-0000-0000B47C0000}"/>
    <cellStyle name="Note 2 10 2 7" xfId="31900" xr:uid="{00000000-0005-0000-0000-0000B57C0000}"/>
    <cellStyle name="Note 2 10 2 7 2" xfId="31901" xr:uid="{00000000-0005-0000-0000-0000B67C0000}"/>
    <cellStyle name="Note 2 10 2 7 3" xfId="31902" xr:uid="{00000000-0005-0000-0000-0000B77C0000}"/>
    <cellStyle name="Note 2 10 2 7 4" xfId="31903" xr:uid="{00000000-0005-0000-0000-0000B87C0000}"/>
    <cellStyle name="Note 2 10 2 8" xfId="31904" xr:uid="{00000000-0005-0000-0000-0000B97C0000}"/>
    <cellStyle name="Note 2 10 2 8 2" xfId="31905" xr:uid="{00000000-0005-0000-0000-0000BA7C0000}"/>
    <cellStyle name="Note 2 10 2 8 3" xfId="31906" xr:uid="{00000000-0005-0000-0000-0000BB7C0000}"/>
    <cellStyle name="Note 2 10 2 8 4" xfId="31907" xr:uid="{00000000-0005-0000-0000-0000BC7C0000}"/>
    <cellStyle name="Note 2 10 2 9" xfId="31908" xr:uid="{00000000-0005-0000-0000-0000BD7C0000}"/>
    <cellStyle name="Note 2 10 2 9 2" xfId="31909" xr:uid="{00000000-0005-0000-0000-0000BE7C0000}"/>
    <cellStyle name="Note 2 10 2 9 3" xfId="31910" xr:uid="{00000000-0005-0000-0000-0000BF7C0000}"/>
    <cellStyle name="Note 2 10 2 9 4" xfId="31911" xr:uid="{00000000-0005-0000-0000-0000C07C0000}"/>
    <cellStyle name="Note 2 10 20" xfId="31912" xr:uid="{00000000-0005-0000-0000-0000C17C0000}"/>
    <cellStyle name="Note 2 10 20 2" xfId="31913" xr:uid="{00000000-0005-0000-0000-0000C27C0000}"/>
    <cellStyle name="Note 2 10 20 3" xfId="31914" xr:uid="{00000000-0005-0000-0000-0000C37C0000}"/>
    <cellStyle name="Note 2 10 20 4" xfId="31915" xr:uid="{00000000-0005-0000-0000-0000C47C0000}"/>
    <cellStyle name="Note 2 10 21" xfId="31916" xr:uid="{00000000-0005-0000-0000-0000C57C0000}"/>
    <cellStyle name="Note 2 10 21 2" xfId="31917" xr:uid="{00000000-0005-0000-0000-0000C67C0000}"/>
    <cellStyle name="Note 2 10 21 3" xfId="31918" xr:uid="{00000000-0005-0000-0000-0000C77C0000}"/>
    <cellStyle name="Note 2 10 21 4" xfId="31919" xr:uid="{00000000-0005-0000-0000-0000C87C0000}"/>
    <cellStyle name="Note 2 10 22" xfId="31920" xr:uid="{00000000-0005-0000-0000-0000C97C0000}"/>
    <cellStyle name="Note 2 10 23" xfId="31921" xr:uid="{00000000-0005-0000-0000-0000CA7C0000}"/>
    <cellStyle name="Note 2 10 24" xfId="31922" xr:uid="{00000000-0005-0000-0000-0000CB7C0000}"/>
    <cellStyle name="Note 2 10 3" xfId="31923" xr:uid="{00000000-0005-0000-0000-0000CC7C0000}"/>
    <cellStyle name="Note 2 10 3 2" xfId="31924" xr:uid="{00000000-0005-0000-0000-0000CD7C0000}"/>
    <cellStyle name="Note 2 10 3 3" xfId="31925" xr:uid="{00000000-0005-0000-0000-0000CE7C0000}"/>
    <cellStyle name="Note 2 10 3 4" xfId="31926" xr:uid="{00000000-0005-0000-0000-0000CF7C0000}"/>
    <cellStyle name="Note 2 10 4" xfId="31927" xr:uid="{00000000-0005-0000-0000-0000D07C0000}"/>
    <cellStyle name="Note 2 10 4 2" xfId="31928" xr:uid="{00000000-0005-0000-0000-0000D17C0000}"/>
    <cellStyle name="Note 2 10 4 3" xfId="31929" xr:uid="{00000000-0005-0000-0000-0000D27C0000}"/>
    <cellStyle name="Note 2 10 4 4" xfId="31930" xr:uid="{00000000-0005-0000-0000-0000D37C0000}"/>
    <cellStyle name="Note 2 10 5" xfId="31931" xr:uid="{00000000-0005-0000-0000-0000D47C0000}"/>
    <cellStyle name="Note 2 10 5 2" xfId="31932" xr:uid="{00000000-0005-0000-0000-0000D57C0000}"/>
    <cellStyle name="Note 2 10 5 3" xfId="31933" xr:uid="{00000000-0005-0000-0000-0000D67C0000}"/>
    <cellStyle name="Note 2 10 5 4" xfId="31934" xr:uid="{00000000-0005-0000-0000-0000D77C0000}"/>
    <cellStyle name="Note 2 10 6" xfId="31935" xr:uid="{00000000-0005-0000-0000-0000D87C0000}"/>
    <cellStyle name="Note 2 10 6 2" xfId="31936" xr:uid="{00000000-0005-0000-0000-0000D97C0000}"/>
    <cellStyle name="Note 2 10 6 3" xfId="31937" xr:uid="{00000000-0005-0000-0000-0000DA7C0000}"/>
    <cellStyle name="Note 2 10 6 4" xfId="31938" xr:uid="{00000000-0005-0000-0000-0000DB7C0000}"/>
    <cellStyle name="Note 2 10 7" xfId="31939" xr:uid="{00000000-0005-0000-0000-0000DC7C0000}"/>
    <cellStyle name="Note 2 10 7 2" xfId="31940" xr:uid="{00000000-0005-0000-0000-0000DD7C0000}"/>
    <cellStyle name="Note 2 10 7 3" xfId="31941" xr:uid="{00000000-0005-0000-0000-0000DE7C0000}"/>
    <cellStyle name="Note 2 10 7 4" xfId="31942" xr:uid="{00000000-0005-0000-0000-0000DF7C0000}"/>
    <cellStyle name="Note 2 10 8" xfId="31943" xr:uid="{00000000-0005-0000-0000-0000E07C0000}"/>
    <cellStyle name="Note 2 10 8 2" xfId="31944" xr:uid="{00000000-0005-0000-0000-0000E17C0000}"/>
    <cellStyle name="Note 2 10 8 3" xfId="31945" xr:uid="{00000000-0005-0000-0000-0000E27C0000}"/>
    <cellStyle name="Note 2 10 8 4" xfId="31946" xr:uid="{00000000-0005-0000-0000-0000E37C0000}"/>
    <cellStyle name="Note 2 10 9" xfId="31947" xr:uid="{00000000-0005-0000-0000-0000E47C0000}"/>
    <cellStyle name="Note 2 10 9 2" xfId="31948" xr:uid="{00000000-0005-0000-0000-0000E57C0000}"/>
    <cellStyle name="Note 2 10 9 3" xfId="31949" xr:uid="{00000000-0005-0000-0000-0000E67C0000}"/>
    <cellStyle name="Note 2 10 9 4" xfId="31950" xr:uid="{00000000-0005-0000-0000-0000E77C0000}"/>
    <cellStyle name="Note 2 11" xfId="31951" xr:uid="{00000000-0005-0000-0000-0000E87C0000}"/>
    <cellStyle name="Note 2 11 10" xfId="31952" xr:uid="{00000000-0005-0000-0000-0000E97C0000}"/>
    <cellStyle name="Note 2 11 10 2" xfId="31953" xr:uid="{00000000-0005-0000-0000-0000EA7C0000}"/>
    <cellStyle name="Note 2 11 10 3" xfId="31954" xr:uid="{00000000-0005-0000-0000-0000EB7C0000}"/>
    <cellStyle name="Note 2 11 10 4" xfId="31955" xr:uid="{00000000-0005-0000-0000-0000EC7C0000}"/>
    <cellStyle name="Note 2 11 11" xfId="31956" xr:uid="{00000000-0005-0000-0000-0000ED7C0000}"/>
    <cellStyle name="Note 2 11 11 2" xfId="31957" xr:uid="{00000000-0005-0000-0000-0000EE7C0000}"/>
    <cellStyle name="Note 2 11 11 3" xfId="31958" xr:uid="{00000000-0005-0000-0000-0000EF7C0000}"/>
    <cellStyle name="Note 2 11 11 4" xfId="31959" xr:uid="{00000000-0005-0000-0000-0000F07C0000}"/>
    <cellStyle name="Note 2 11 12" xfId="31960" xr:uid="{00000000-0005-0000-0000-0000F17C0000}"/>
    <cellStyle name="Note 2 11 12 2" xfId="31961" xr:uid="{00000000-0005-0000-0000-0000F27C0000}"/>
    <cellStyle name="Note 2 11 12 3" xfId="31962" xr:uid="{00000000-0005-0000-0000-0000F37C0000}"/>
    <cellStyle name="Note 2 11 12 4" xfId="31963" xr:uid="{00000000-0005-0000-0000-0000F47C0000}"/>
    <cellStyle name="Note 2 11 13" xfId="31964" xr:uid="{00000000-0005-0000-0000-0000F57C0000}"/>
    <cellStyle name="Note 2 11 13 2" xfId="31965" xr:uid="{00000000-0005-0000-0000-0000F67C0000}"/>
    <cellStyle name="Note 2 11 13 3" xfId="31966" xr:uid="{00000000-0005-0000-0000-0000F77C0000}"/>
    <cellStyle name="Note 2 11 13 4" xfId="31967" xr:uid="{00000000-0005-0000-0000-0000F87C0000}"/>
    <cellStyle name="Note 2 11 14" xfId="31968" xr:uid="{00000000-0005-0000-0000-0000F97C0000}"/>
    <cellStyle name="Note 2 11 14 2" xfId="31969" xr:uid="{00000000-0005-0000-0000-0000FA7C0000}"/>
    <cellStyle name="Note 2 11 14 3" xfId="31970" xr:uid="{00000000-0005-0000-0000-0000FB7C0000}"/>
    <cellStyle name="Note 2 11 14 4" xfId="31971" xr:uid="{00000000-0005-0000-0000-0000FC7C0000}"/>
    <cellStyle name="Note 2 11 15" xfId="31972" xr:uid="{00000000-0005-0000-0000-0000FD7C0000}"/>
    <cellStyle name="Note 2 11 15 2" xfId="31973" xr:uid="{00000000-0005-0000-0000-0000FE7C0000}"/>
    <cellStyle name="Note 2 11 15 3" xfId="31974" xr:uid="{00000000-0005-0000-0000-0000FF7C0000}"/>
    <cellStyle name="Note 2 11 15 4" xfId="31975" xr:uid="{00000000-0005-0000-0000-0000007D0000}"/>
    <cellStyle name="Note 2 11 16" xfId="31976" xr:uid="{00000000-0005-0000-0000-0000017D0000}"/>
    <cellStyle name="Note 2 11 16 2" xfId="31977" xr:uid="{00000000-0005-0000-0000-0000027D0000}"/>
    <cellStyle name="Note 2 11 16 3" xfId="31978" xr:uid="{00000000-0005-0000-0000-0000037D0000}"/>
    <cellStyle name="Note 2 11 16 4" xfId="31979" xr:uid="{00000000-0005-0000-0000-0000047D0000}"/>
    <cellStyle name="Note 2 11 17" xfId="31980" xr:uid="{00000000-0005-0000-0000-0000057D0000}"/>
    <cellStyle name="Note 2 11 17 2" xfId="31981" xr:uid="{00000000-0005-0000-0000-0000067D0000}"/>
    <cellStyle name="Note 2 11 17 3" xfId="31982" xr:uid="{00000000-0005-0000-0000-0000077D0000}"/>
    <cellStyle name="Note 2 11 17 4" xfId="31983" xr:uid="{00000000-0005-0000-0000-0000087D0000}"/>
    <cellStyle name="Note 2 11 18" xfId="31984" xr:uid="{00000000-0005-0000-0000-0000097D0000}"/>
    <cellStyle name="Note 2 11 18 2" xfId="31985" xr:uid="{00000000-0005-0000-0000-00000A7D0000}"/>
    <cellStyle name="Note 2 11 18 3" xfId="31986" xr:uid="{00000000-0005-0000-0000-00000B7D0000}"/>
    <cellStyle name="Note 2 11 18 4" xfId="31987" xr:uid="{00000000-0005-0000-0000-00000C7D0000}"/>
    <cellStyle name="Note 2 11 19" xfId="31988" xr:uid="{00000000-0005-0000-0000-00000D7D0000}"/>
    <cellStyle name="Note 2 11 19 2" xfId="31989" xr:uid="{00000000-0005-0000-0000-00000E7D0000}"/>
    <cellStyle name="Note 2 11 19 3" xfId="31990" xr:uid="{00000000-0005-0000-0000-00000F7D0000}"/>
    <cellStyle name="Note 2 11 19 4" xfId="31991" xr:uid="{00000000-0005-0000-0000-0000107D0000}"/>
    <cellStyle name="Note 2 11 2" xfId="31992" xr:uid="{00000000-0005-0000-0000-0000117D0000}"/>
    <cellStyle name="Note 2 11 2 10" xfId="31993" xr:uid="{00000000-0005-0000-0000-0000127D0000}"/>
    <cellStyle name="Note 2 11 2 10 2" xfId="31994" xr:uid="{00000000-0005-0000-0000-0000137D0000}"/>
    <cellStyle name="Note 2 11 2 10 3" xfId="31995" xr:uid="{00000000-0005-0000-0000-0000147D0000}"/>
    <cellStyle name="Note 2 11 2 10 4" xfId="31996" xr:uid="{00000000-0005-0000-0000-0000157D0000}"/>
    <cellStyle name="Note 2 11 2 11" xfId="31997" xr:uid="{00000000-0005-0000-0000-0000167D0000}"/>
    <cellStyle name="Note 2 11 2 11 2" xfId="31998" xr:uid="{00000000-0005-0000-0000-0000177D0000}"/>
    <cellStyle name="Note 2 11 2 11 3" xfId="31999" xr:uid="{00000000-0005-0000-0000-0000187D0000}"/>
    <cellStyle name="Note 2 11 2 11 4" xfId="32000" xr:uid="{00000000-0005-0000-0000-0000197D0000}"/>
    <cellStyle name="Note 2 11 2 12" xfId="32001" xr:uid="{00000000-0005-0000-0000-00001A7D0000}"/>
    <cellStyle name="Note 2 11 2 12 2" xfId="32002" xr:uid="{00000000-0005-0000-0000-00001B7D0000}"/>
    <cellStyle name="Note 2 11 2 12 3" xfId="32003" xr:uid="{00000000-0005-0000-0000-00001C7D0000}"/>
    <cellStyle name="Note 2 11 2 12 4" xfId="32004" xr:uid="{00000000-0005-0000-0000-00001D7D0000}"/>
    <cellStyle name="Note 2 11 2 13" xfId="32005" xr:uid="{00000000-0005-0000-0000-00001E7D0000}"/>
    <cellStyle name="Note 2 11 2 13 2" xfId="32006" xr:uid="{00000000-0005-0000-0000-00001F7D0000}"/>
    <cellStyle name="Note 2 11 2 13 3" xfId="32007" xr:uid="{00000000-0005-0000-0000-0000207D0000}"/>
    <cellStyle name="Note 2 11 2 13 4" xfId="32008" xr:uid="{00000000-0005-0000-0000-0000217D0000}"/>
    <cellStyle name="Note 2 11 2 14" xfId="32009" xr:uid="{00000000-0005-0000-0000-0000227D0000}"/>
    <cellStyle name="Note 2 11 2 14 2" xfId="32010" xr:uid="{00000000-0005-0000-0000-0000237D0000}"/>
    <cellStyle name="Note 2 11 2 14 3" xfId="32011" xr:uid="{00000000-0005-0000-0000-0000247D0000}"/>
    <cellStyle name="Note 2 11 2 14 4" xfId="32012" xr:uid="{00000000-0005-0000-0000-0000257D0000}"/>
    <cellStyle name="Note 2 11 2 15" xfId="32013" xr:uid="{00000000-0005-0000-0000-0000267D0000}"/>
    <cellStyle name="Note 2 11 2 15 2" xfId="32014" xr:uid="{00000000-0005-0000-0000-0000277D0000}"/>
    <cellStyle name="Note 2 11 2 15 3" xfId="32015" xr:uid="{00000000-0005-0000-0000-0000287D0000}"/>
    <cellStyle name="Note 2 11 2 15 4" xfId="32016" xr:uid="{00000000-0005-0000-0000-0000297D0000}"/>
    <cellStyle name="Note 2 11 2 16" xfId="32017" xr:uid="{00000000-0005-0000-0000-00002A7D0000}"/>
    <cellStyle name="Note 2 11 2 16 2" xfId="32018" xr:uid="{00000000-0005-0000-0000-00002B7D0000}"/>
    <cellStyle name="Note 2 11 2 16 3" xfId="32019" xr:uid="{00000000-0005-0000-0000-00002C7D0000}"/>
    <cellStyle name="Note 2 11 2 16 4" xfId="32020" xr:uid="{00000000-0005-0000-0000-00002D7D0000}"/>
    <cellStyle name="Note 2 11 2 17" xfId="32021" xr:uid="{00000000-0005-0000-0000-00002E7D0000}"/>
    <cellStyle name="Note 2 11 2 17 2" xfId="32022" xr:uid="{00000000-0005-0000-0000-00002F7D0000}"/>
    <cellStyle name="Note 2 11 2 17 3" xfId="32023" xr:uid="{00000000-0005-0000-0000-0000307D0000}"/>
    <cellStyle name="Note 2 11 2 17 4" xfId="32024" xr:uid="{00000000-0005-0000-0000-0000317D0000}"/>
    <cellStyle name="Note 2 11 2 18" xfId="32025" xr:uid="{00000000-0005-0000-0000-0000327D0000}"/>
    <cellStyle name="Note 2 11 2 18 2" xfId="32026" xr:uid="{00000000-0005-0000-0000-0000337D0000}"/>
    <cellStyle name="Note 2 11 2 18 3" xfId="32027" xr:uid="{00000000-0005-0000-0000-0000347D0000}"/>
    <cellStyle name="Note 2 11 2 18 4" xfId="32028" xr:uid="{00000000-0005-0000-0000-0000357D0000}"/>
    <cellStyle name="Note 2 11 2 19" xfId="32029" xr:uid="{00000000-0005-0000-0000-0000367D0000}"/>
    <cellStyle name="Note 2 11 2 19 2" xfId="32030" xr:uid="{00000000-0005-0000-0000-0000377D0000}"/>
    <cellStyle name="Note 2 11 2 19 3" xfId="32031" xr:uid="{00000000-0005-0000-0000-0000387D0000}"/>
    <cellStyle name="Note 2 11 2 19 4" xfId="32032" xr:uid="{00000000-0005-0000-0000-0000397D0000}"/>
    <cellStyle name="Note 2 11 2 2" xfId="32033" xr:uid="{00000000-0005-0000-0000-00003A7D0000}"/>
    <cellStyle name="Note 2 11 2 2 2" xfId="32034" xr:uid="{00000000-0005-0000-0000-00003B7D0000}"/>
    <cellStyle name="Note 2 11 2 2 3" xfId="32035" xr:uid="{00000000-0005-0000-0000-00003C7D0000}"/>
    <cellStyle name="Note 2 11 2 2 4" xfId="32036" xr:uid="{00000000-0005-0000-0000-00003D7D0000}"/>
    <cellStyle name="Note 2 11 2 20" xfId="32037" xr:uid="{00000000-0005-0000-0000-00003E7D0000}"/>
    <cellStyle name="Note 2 11 2 20 2" xfId="32038" xr:uid="{00000000-0005-0000-0000-00003F7D0000}"/>
    <cellStyle name="Note 2 11 2 20 3" xfId="32039" xr:uid="{00000000-0005-0000-0000-0000407D0000}"/>
    <cellStyle name="Note 2 11 2 20 4" xfId="32040" xr:uid="{00000000-0005-0000-0000-0000417D0000}"/>
    <cellStyle name="Note 2 11 2 21" xfId="32041" xr:uid="{00000000-0005-0000-0000-0000427D0000}"/>
    <cellStyle name="Note 2 11 2 22" xfId="32042" xr:uid="{00000000-0005-0000-0000-0000437D0000}"/>
    <cellStyle name="Note 2 11 2 3" xfId="32043" xr:uid="{00000000-0005-0000-0000-0000447D0000}"/>
    <cellStyle name="Note 2 11 2 3 2" xfId="32044" xr:uid="{00000000-0005-0000-0000-0000457D0000}"/>
    <cellStyle name="Note 2 11 2 3 3" xfId="32045" xr:uid="{00000000-0005-0000-0000-0000467D0000}"/>
    <cellStyle name="Note 2 11 2 3 4" xfId="32046" xr:uid="{00000000-0005-0000-0000-0000477D0000}"/>
    <cellStyle name="Note 2 11 2 4" xfId="32047" xr:uid="{00000000-0005-0000-0000-0000487D0000}"/>
    <cellStyle name="Note 2 11 2 4 2" xfId="32048" xr:uid="{00000000-0005-0000-0000-0000497D0000}"/>
    <cellStyle name="Note 2 11 2 4 3" xfId="32049" xr:uid="{00000000-0005-0000-0000-00004A7D0000}"/>
    <cellStyle name="Note 2 11 2 4 4" xfId="32050" xr:uid="{00000000-0005-0000-0000-00004B7D0000}"/>
    <cellStyle name="Note 2 11 2 5" xfId="32051" xr:uid="{00000000-0005-0000-0000-00004C7D0000}"/>
    <cellStyle name="Note 2 11 2 5 2" xfId="32052" xr:uid="{00000000-0005-0000-0000-00004D7D0000}"/>
    <cellStyle name="Note 2 11 2 5 3" xfId="32053" xr:uid="{00000000-0005-0000-0000-00004E7D0000}"/>
    <cellStyle name="Note 2 11 2 5 4" xfId="32054" xr:uid="{00000000-0005-0000-0000-00004F7D0000}"/>
    <cellStyle name="Note 2 11 2 6" xfId="32055" xr:uid="{00000000-0005-0000-0000-0000507D0000}"/>
    <cellStyle name="Note 2 11 2 6 2" xfId="32056" xr:uid="{00000000-0005-0000-0000-0000517D0000}"/>
    <cellStyle name="Note 2 11 2 6 3" xfId="32057" xr:uid="{00000000-0005-0000-0000-0000527D0000}"/>
    <cellStyle name="Note 2 11 2 6 4" xfId="32058" xr:uid="{00000000-0005-0000-0000-0000537D0000}"/>
    <cellStyle name="Note 2 11 2 7" xfId="32059" xr:uid="{00000000-0005-0000-0000-0000547D0000}"/>
    <cellStyle name="Note 2 11 2 7 2" xfId="32060" xr:uid="{00000000-0005-0000-0000-0000557D0000}"/>
    <cellStyle name="Note 2 11 2 7 3" xfId="32061" xr:uid="{00000000-0005-0000-0000-0000567D0000}"/>
    <cellStyle name="Note 2 11 2 7 4" xfId="32062" xr:uid="{00000000-0005-0000-0000-0000577D0000}"/>
    <cellStyle name="Note 2 11 2 8" xfId="32063" xr:uid="{00000000-0005-0000-0000-0000587D0000}"/>
    <cellStyle name="Note 2 11 2 8 2" xfId="32064" xr:uid="{00000000-0005-0000-0000-0000597D0000}"/>
    <cellStyle name="Note 2 11 2 8 3" xfId="32065" xr:uid="{00000000-0005-0000-0000-00005A7D0000}"/>
    <cellStyle name="Note 2 11 2 8 4" xfId="32066" xr:uid="{00000000-0005-0000-0000-00005B7D0000}"/>
    <cellStyle name="Note 2 11 2 9" xfId="32067" xr:uid="{00000000-0005-0000-0000-00005C7D0000}"/>
    <cellStyle name="Note 2 11 2 9 2" xfId="32068" xr:uid="{00000000-0005-0000-0000-00005D7D0000}"/>
    <cellStyle name="Note 2 11 2 9 3" xfId="32069" xr:uid="{00000000-0005-0000-0000-00005E7D0000}"/>
    <cellStyle name="Note 2 11 2 9 4" xfId="32070" xr:uid="{00000000-0005-0000-0000-00005F7D0000}"/>
    <cellStyle name="Note 2 11 20" xfId="32071" xr:uid="{00000000-0005-0000-0000-0000607D0000}"/>
    <cellStyle name="Note 2 11 20 2" xfId="32072" xr:uid="{00000000-0005-0000-0000-0000617D0000}"/>
    <cellStyle name="Note 2 11 20 3" xfId="32073" xr:uid="{00000000-0005-0000-0000-0000627D0000}"/>
    <cellStyle name="Note 2 11 20 4" xfId="32074" xr:uid="{00000000-0005-0000-0000-0000637D0000}"/>
    <cellStyle name="Note 2 11 21" xfId="32075" xr:uid="{00000000-0005-0000-0000-0000647D0000}"/>
    <cellStyle name="Note 2 11 21 2" xfId="32076" xr:uid="{00000000-0005-0000-0000-0000657D0000}"/>
    <cellStyle name="Note 2 11 21 3" xfId="32077" xr:uid="{00000000-0005-0000-0000-0000667D0000}"/>
    <cellStyle name="Note 2 11 21 4" xfId="32078" xr:uid="{00000000-0005-0000-0000-0000677D0000}"/>
    <cellStyle name="Note 2 11 22" xfId="32079" xr:uid="{00000000-0005-0000-0000-0000687D0000}"/>
    <cellStyle name="Note 2 11 23" xfId="32080" xr:uid="{00000000-0005-0000-0000-0000697D0000}"/>
    <cellStyle name="Note 2 11 24" xfId="32081" xr:uid="{00000000-0005-0000-0000-00006A7D0000}"/>
    <cellStyle name="Note 2 11 3" xfId="32082" xr:uid="{00000000-0005-0000-0000-00006B7D0000}"/>
    <cellStyle name="Note 2 11 3 2" xfId="32083" xr:uid="{00000000-0005-0000-0000-00006C7D0000}"/>
    <cellStyle name="Note 2 11 3 3" xfId="32084" xr:uid="{00000000-0005-0000-0000-00006D7D0000}"/>
    <cellStyle name="Note 2 11 3 4" xfId="32085" xr:uid="{00000000-0005-0000-0000-00006E7D0000}"/>
    <cellStyle name="Note 2 11 4" xfId="32086" xr:uid="{00000000-0005-0000-0000-00006F7D0000}"/>
    <cellStyle name="Note 2 11 4 2" xfId="32087" xr:uid="{00000000-0005-0000-0000-0000707D0000}"/>
    <cellStyle name="Note 2 11 4 3" xfId="32088" xr:uid="{00000000-0005-0000-0000-0000717D0000}"/>
    <cellStyle name="Note 2 11 4 4" xfId="32089" xr:uid="{00000000-0005-0000-0000-0000727D0000}"/>
    <cellStyle name="Note 2 11 5" xfId="32090" xr:uid="{00000000-0005-0000-0000-0000737D0000}"/>
    <cellStyle name="Note 2 11 5 2" xfId="32091" xr:uid="{00000000-0005-0000-0000-0000747D0000}"/>
    <cellStyle name="Note 2 11 5 3" xfId="32092" xr:uid="{00000000-0005-0000-0000-0000757D0000}"/>
    <cellStyle name="Note 2 11 5 4" xfId="32093" xr:uid="{00000000-0005-0000-0000-0000767D0000}"/>
    <cellStyle name="Note 2 11 6" xfId="32094" xr:uid="{00000000-0005-0000-0000-0000777D0000}"/>
    <cellStyle name="Note 2 11 6 2" xfId="32095" xr:uid="{00000000-0005-0000-0000-0000787D0000}"/>
    <cellStyle name="Note 2 11 6 3" xfId="32096" xr:uid="{00000000-0005-0000-0000-0000797D0000}"/>
    <cellStyle name="Note 2 11 6 4" xfId="32097" xr:uid="{00000000-0005-0000-0000-00007A7D0000}"/>
    <cellStyle name="Note 2 11 7" xfId="32098" xr:uid="{00000000-0005-0000-0000-00007B7D0000}"/>
    <cellStyle name="Note 2 11 7 2" xfId="32099" xr:uid="{00000000-0005-0000-0000-00007C7D0000}"/>
    <cellStyle name="Note 2 11 7 3" xfId="32100" xr:uid="{00000000-0005-0000-0000-00007D7D0000}"/>
    <cellStyle name="Note 2 11 7 4" xfId="32101" xr:uid="{00000000-0005-0000-0000-00007E7D0000}"/>
    <cellStyle name="Note 2 11 8" xfId="32102" xr:uid="{00000000-0005-0000-0000-00007F7D0000}"/>
    <cellStyle name="Note 2 11 8 2" xfId="32103" xr:uid="{00000000-0005-0000-0000-0000807D0000}"/>
    <cellStyle name="Note 2 11 8 3" xfId="32104" xr:uid="{00000000-0005-0000-0000-0000817D0000}"/>
    <cellStyle name="Note 2 11 8 4" xfId="32105" xr:uid="{00000000-0005-0000-0000-0000827D0000}"/>
    <cellStyle name="Note 2 11 9" xfId="32106" xr:uid="{00000000-0005-0000-0000-0000837D0000}"/>
    <cellStyle name="Note 2 11 9 2" xfId="32107" xr:uid="{00000000-0005-0000-0000-0000847D0000}"/>
    <cellStyle name="Note 2 11 9 3" xfId="32108" xr:uid="{00000000-0005-0000-0000-0000857D0000}"/>
    <cellStyle name="Note 2 11 9 4" xfId="32109" xr:uid="{00000000-0005-0000-0000-0000867D0000}"/>
    <cellStyle name="Note 2 12" xfId="32110" xr:uid="{00000000-0005-0000-0000-0000877D0000}"/>
    <cellStyle name="Note 2 12 10" xfId="32111" xr:uid="{00000000-0005-0000-0000-0000887D0000}"/>
    <cellStyle name="Note 2 12 10 2" xfId="32112" xr:uid="{00000000-0005-0000-0000-0000897D0000}"/>
    <cellStyle name="Note 2 12 10 3" xfId="32113" xr:uid="{00000000-0005-0000-0000-00008A7D0000}"/>
    <cellStyle name="Note 2 12 10 4" xfId="32114" xr:uid="{00000000-0005-0000-0000-00008B7D0000}"/>
    <cellStyle name="Note 2 12 11" xfId="32115" xr:uid="{00000000-0005-0000-0000-00008C7D0000}"/>
    <cellStyle name="Note 2 12 11 2" xfId="32116" xr:uid="{00000000-0005-0000-0000-00008D7D0000}"/>
    <cellStyle name="Note 2 12 11 3" xfId="32117" xr:uid="{00000000-0005-0000-0000-00008E7D0000}"/>
    <cellStyle name="Note 2 12 11 4" xfId="32118" xr:uid="{00000000-0005-0000-0000-00008F7D0000}"/>
    <cellStyle name="Note 2 12 12" xfId="32119" xr:uid="{00000000-0005-0000-0000-0000907D0000}"/>
    <cellStyle name="Note 2 12 12 2" xfId="32120" xr:uid="{00000000-0005-0000-0000-0000917D0000}"/>
    <cellStyle name="Note 2 12 12 3" xfId="32121" xr:uid="{00000000-0005-0000-0000-0000927D0000}"/>
    <cellStyle name="Note 2 12 12 4" xfId="32122" xr:uid="{00000000-0005-0000-0000-0000937D0000}"/>
    <cellStyle name="Note 2 12 13" xfId="32123" xr:uid="{00000000-0005-0000-0000-0000947D0000}"/>
    <cellStyle name="Note 2 12 13 2" xfId="32124" xr:uid="{00000000-0005-0000-0000-0000957D0000}"/>
    <cellStyle name="Note 2 12 13 3" xfId="32125" xr:uid="{00000000-0005-0000-0000-0000967D0000}"/>
    <cellStyle name="Note 2 12 13 4" xfId="32126" xr:uid="{00000000-0005-0000-0000-0000977D0000}"/>
    <cellStyle name="Note 2 12 14" xfId="32127" xr:uid="{00000000-0005-0000-0000-0000987D0000}"/>
    <cellStyle name="Note 2 12 14 2" xfId="32128" xr:uid="{00000000-0005-0000-0000-0000997D0000}"/>
    <cellStyle name="Note 2 12 14 3" xfId="32129" xr:uid="{00000000-0005-0000-0000-00009A7D0000}"/>
    <cellStyle name="Note 2 12 14 4" xfId="32130" xr:uid="{00000000-0005-0000-0000-00009B7D0000}"/>
    <cellStyle name="Note 2 12 15" xfId="32131" xr:uid="{00000000-0005-0000-0000-00009C7D0000}"/>
    <cellStyle name="Note 2 12 15 2" xfId="32132" xr:uid="{00000000-0005-0000-0000-00009D7D0000}"/>
    <cellStyle name="Note 2 12 15 3" xfId="32133" xr:uid="{00000000-0005-0000-0000-00009E7D0000}"/>
    <cellStyle name="Note 2 12 15 4" xfId="32134" xr:uid="{00000000-0005-0000-0000-00009F7D0000}"/>
    <cellStyle name="Note 2 12 16" xfId="32135" xr:uid="{00000000-0005-0000-0000-0000A07D0000}"/>
    <cellStyle name="Note 2 12 16 2" xfId="32136" xr:uid="{00000000-0005-0000-0000-0000A17D0000}"/>
    <cellStyle name="Note 2 12 16 3" xfId="32137" xr:uid="{00000000-0005-0000-0000-0000A27D0000}"/>
    <cellStyle name="Note 2 12 16 4" xfId="32138" xr:uid="{00000000-0005-0000-0000-0000A37D0000}"/>
    <cellStyle name="Note 2 12 17" xfId="32139" xr:uid="{00000000-0005-0000-0000-0000A47D0000}"/>
    <cellStyle name="Note 2 12 17 2" xfId="32140" xr:uid="{00000000-0005-0000-0000-0000A57D0000}"/>
    <cellStyle name="Note 2 12 17 3" xfId="32141" xr:uid="{00000000-0005-0000-0000-0000A67D0000}"/>
    <cellStyle name="Note 2 12 17 4" xfId="32142" xr:uid="{00000000-0005-0000-0000-0000A77D0000}"/>
    <cellStyle name="Note 2 12 18" xfId="32143" xr:uid="{00000000-0005-0000-0000-0000A87D0000}"/>
    <cellStyle name="Note 2 12 18 2" xfId="32144" xr:uid="{00000000-0005-0000-0000-0000A97D0000}"/>
    <cellStyle name="Note 2 12 18 3" xfId="32145" xr:uid="{00000000-0005-0000-0000-0000AA7D0000}"/>
    <cellStyle name="Note 2 12 18 4" xfId="32146" xr:uid="{00000000-0005-0000-0000-0000AB7D0000}"/>
    <cellStyle name="Note 2 12 19" xfId="32147" xr:uid="{00000000-0005-0000-0000-0000AC7D0000}"/>
    <cellStyle name="Note 2 12 19 2" xfId="32148" xr:uid="{00000000-0005-0000-0000-0000AD7D0000}"/>
    <cellStyle name="Note 2 12 19 3" xfId="32149" xr:uid="{00000000-0005-0000-0000-0000AE7D0000}"/>
    <cellStyle name="Note 2 12 19 4" xfId="32150" xr:uid="{00000000-0005-0000-0000-0000AF7D0000}"/>
    <cellStyle name="Note 2 12 2" xfId="32151" xr:uid="{00000000-0005-0000-0000-0000B07D0000}"/>
    <cellStyle name="Note 2 12 2 2" xfId="32152" xr:uid="{00000000-0005-0000-0000-0000B17D0000}"/>
    <cellStyle name="Note 2 12 2 3" xfId="32153" xr:uid="{00000000-0005-0000-0000-0000B27D0000}"/>
    <cellStyle name="Note 2 12 2 4" xfId="32154" xr:uid="{00000000-0005-0000-0000-0000B37D0000}"/>
    <cellStyle name="Note 2 12 20" xfId="32155" xr:uid="{00000000-0005-0000-0000-0000B47D0000}"/>
    <cellStyle name="Note 2 12 20 2" xfId="32156" xr:uid="{00000000-0005-0000-0000-0000B57D0000}"/>
    <cellStyle name="Note 2 12 20 3" xfId="32157" xr:uid="{00000000-0005-0000-0000-0000B67D0000}"/>
    <cellStyle name="Note 2 12 20 4" xfId="32158" xr:uid="{00000000-0005-0000-0000-0000B77D0000}"/>
    <cellStyle name="Note 2 12 21" xfId="32159" xr:uid="{00000000-0005-0000-0000-0000B87D0000}"/>
    <cellStyle name="Note 2 12 22" xfId="32160" xr:uid="{00000000-0005-0000-0000-0000B97D0000}"/>
    <cellStyle name="Note 2 12 23" xfId="32161" xr:uid="{00000000-0005-0000-0000-0000BA7D0000}"/>
    <cellStyle name="Note 2 12 3" xfId="32162" xr:uid="{00000000-0005-0000-0000-0000BB7D0000}"/>
    <cellStyle name="Note 2 12 3 2" xfId="32163" xr:uid="{00000000-0005-0000-0000-0000BC7D0000}"/>
    <cellStyle name="Note 2 12 3 3" xfId="32164" xr:uid="{00000000-0005-0000-0000-0000BD7D0000}"/>
    <cellStyle name="Note 2 12 3 4" xfId="32165" xr:uid="{00000000-0005-0000-0000-0000BE7D0000}"/>
    <cellStyle name="Note 2 12 4" xfId="32166" xr:uid="{00000000-0005-0000-0000-0000BF7D0000}"/>
    <cellStyle name="Note 2 12 4 2" xfId="32167" xr:uid="{00000000-0005-0000-0000-0000C07D0000}"/>
    <cellStyle name="Note 2 12 4 3" xfId="32168" xr:uid="{00000000-0005-0000-0000-0000C17D0000}"/>
    <cellStyle name="Note 2 12 4 4" xfId="32169" xr:uid="{00000000-0005-0000-0000-0000C27D0000}"/>
    <cellStyle name="Note 2 12 5" xfId="32170" xr:uid="{00000000-0005-0000-0000-0000C37D0000}"/>
    <cellStyle name="Note 2 12 5 2" xfId="32171" xr:uid="{00000000-0005-0000-0000-0000C47D0000}"/>
    <cellStyle name="Note 2 12 5 3" xfId="32172" xr:uid="{00000000-0005-0000-0000-0000C57D0000}"/>
    <cellStyle name="Note 2 12 5 4" xfId="32173" xr:uid="{00000000-0005-0000-0000-0000C67D0000}"/>
    <cellStyle name="Note 2 12 6" xfId="32174" xr:uid="{00000000-0005-0000-0000-0000C77D0000}"/>
    <cellStyle name="Note 2 12 6 2" xfId="32175" xr:uid="{00000000-0005-0000-0000-0000C87D0000}"/>
    <cellStyle name="Note 2 12 6 3" xfId="32176" xr:uid="{00000000-0005-0000-0000-0000C97D0000}"/>
    <cellStyle name="Note 2 12 6 4" xfId="32177" xr:uid="{00000000-0005-0000-0000-0000CA7D0000}"/>
    <cellStyle name="Note 2 12 7" xfId="32178" xr:uid="{00000000-0005-0000-0000-0000CB7D0000}"/>
    <cellStyle name="Note 2 12 7 2" xfId="32179" xr:uid="{00000000-0005-0000-0000-0000CC7D0000}"/>
    <cellStyle name="Note 2 12 7 3" xfId="32180" xr:uid="{00000000-0005-0000-0000-0000CD7D0000}"/>
    <cellStyle name="Note 2 12 7 4" xfId="32181" xr:uid="{00000000-0005-0000-0000-0000CE7D0000}"/>
    <cellStyle name="Note 2 12 8" xfId="32182" xr:uid="{00000000-0005-0000-0000-0000CF7D0000}"/>
    <cellStyle name="Note 2 12 8 2" xfId="32183" xr:uid="{00000000-0005-0000-0000-0000D07D0000}"/>
    <cellStyle name="Note 2 12 8 3" xfId="32184" xr:uid="{00000000-0005-0000-0000-0000D17D0000}"/>
    <cellStyle name="Note 2 12 8 4" xfId="32185" xr:uid="{00000000-0005-0000-0000-0000D27D0000}"/>
    <cellStyle name="Note 2 12 9" xfId="32186" xr:uid="{00000000-0005-0000-0000-0000D37D0000}"/>
    <cellStyle name="Note 2 12 9 2" xfId="32187" xr:uid="{00000000-0005-0000-0000-0000D47D0000}"/>
    <cellStyle name="Note 2 12 9 3" xfId="32188" xr:uid="{00000000-0005-0000-0000-0000D57D0000}"/>
    <cellStyle name="Note 2 12 9 4" xfId="32189" xr:uid="{00000000-0005-0000-0000-0000D67D0000}"/>
    <cellStyle name="Note 2 13" xfId="32190" xr:uid="{00000000-0005-0000-0000-0000D77D0000}"/>
    <cellStyle name="Note 2 13 10" xfId="32191" xr:uid="{00000000-0005-0000-0000-0000D87D0000}"/>
    <cellStyle name="Note 2 13 10 2" xfId="32192" xr:uid="{00000000-0005-0000-0000-0000D97D0000}"/>
    <cellStyle name="Note 2 13 10 3" xfId="32193" xr:uid="{00000000-0005-0000-0000-0000DA7D0000}"/>
    <cellStyle name="Note 2 13 10 4" xfId="32194" xr:uid="{00000000-0005-0000-0000-0000DB7D0000}"/>
    <cellStyle name="Note 2 13 11" xfId="32195" xr:uid="{00000000-0005-0000-0000-0000DC7D0000}"/>
    <cellStyle name="Note 2 13 11 2" xfId="32196" xr:uid="{00000000-0005-0000-0000-0000DD7D0000}"/>
    <cellStyle name="Note 2 13 11 3" xfId="32197" xr:uid="{00000000-0005-0000-0000-0000DE7D0000}"/>
    <cellStyle name="Note 2 13 11 4" xfId="32198" xr:uid="{00000000-0005-0000-0000-0000DF7D0000}"/>
    <cellStyle name="Note 2 13 12" xfId="32199" xr:uid="{00000000-0005-0000-0000-0000E07D0000}"/>
    <cellStyle name="Note 2 13 12 2" xfId="32200" xr:uid="{00000000-0005-0000-0000-0000E17D0000}"/>
    <cellStyle name="Note 2 13 12 3" xfId="32201" xr:uid="{00000000-0005-0000-0000-0000E27D0000}"/>
    <cellStyle name="Note 2 13 12 4" xfId="32202" xr:uid="{00000000-0005-0000-0000-0000E37D0000}"/>
    <cellStyle name="Note 2 13 13" xfId="32203" xr:uid="{00000000-0005-0000-0000-0000E47D0000}"/>
    <cellStyle name="Note 2 13 13 2" xfId="32204" xr:uid="{00000000-0005-0000-0000-0000E57D0000}"/>
    <cellStyle name="Note 2 13 13 3" xfId="32205" xr:uid="{00000000-0005-0000-0000-0000E67D0000}"/>
    <cellStyle name="Note 2 13 13 4" xfId="32206" xr:uid="{00000000-0005-0000-0000-0000E77D0000}"/>
    <cellStyle name="Note 2 13 14" xfId="32207" xr:uid="{00000000-0005-0000-0000-0000E87D0000}"/>
    <cellStyle name="Note 2 13 14 2" xfId="32208" xr:uid="{00000000-0005-0000-0000-0000E97D0000}"/>
    <cellStyle name="Note 2 13 14 3" xfId="32209" xr:uid="{00000000-0005-0000-0000-0000EA7D0000}"/>
    <cellStyle name="Note 2 13 14 4" xfId="32210" xr:uid="{00000000-0005-0000-0000-0000EB7D0000}"/>
    <cellStyle name="Note 2 13 15" xfId="32211" xr:uid="{00000000-0005-0000-0000-0000EC7D0000}"/>
    <cellStyle name="Note 2 13 15 2" xfId="32212" xr:uid="{00000000-0005-0000-0000-0000ED7D0000}"/>
    <cellStyle name="Note 2 13 15 3" xfId="32213" xr:uid="{00000000-0005-0000-0000-0000EE7D0000}"/>
    <cellStyle name="Note 2 13 15 4" xfId="32214" xr:uid="{00000000-0005-0000-0000-0000EF7D0000}"/>
    <cellStyle name="Note 2 13 16" xfId="32215" xr:uid="{00000000-0005-0000-0000-0000F07D0000}"/>
    <cellStyle name="Note 2 13 16 2" xfId="32216" xr:uid="{00000000-0005-0000-0000-0000F17D0000}"/>
    <cellStyle name="Note 2 13 16 3" xfId="32217" xr:uid="{00000000-0005-0000-0000-0000F27D0000}"/>
    <cellStyle name="Note 2 13 16 4" xfId="32218" xr:uid="{00000000-0005-0000-0000-0000F37D0000}"/>
    <cellStyle name="Note 2 13 17" xfId="32219" xr:uid="{00000000-0005-0000-0000-0000F47D0000}"/>
    <cellStyle name="Note 2 13 17 2" xfId="32220" xr:uid="{00000000-0005-0000-0000-0000F57D0000}"/>
    <cellStyle name="Note 2 13 17 3" xfId="32221" xr:uid="{00000000-0005-0000-0000-0000F67D0000}"/>
    <cellStyle name="Note 2 13 17 4" xfId="32222" xr:uid="{00000000-0005-0000-0000-0000F77D0000}"/>
    <cellStyle name="Note 2 13 18" xfId="32223" xr:uid="{00000000-0005-0000-0000-0000F87D0000}"/>
    <cellStyle name="Note 2 13 18 2" xfId="32224" xr:uid="{00000000-0005-0000-0000-0000F97D0000}"/>
    <cellStyle name="Note 2 13 18 3" xfId="32225" xr:uid="{00000000-0005-0000-0000-0000FA7D0000}"/>
    <cellStyle name="Note 2 13 18 4" xfId="32226" xr:uid="{00000000-0005-0000-0000-0000FB7D0000}"/>
    <cellStyle name="Note 2 13 19" xfId="32227" xr:uid="{00000000-0005-0000-0000-0000FC7D0000}"/>
    <cellStyle name="Note 2 13 19 2" xfId="32228" xr:uid="{00000000-0005-0000-0000-0000FD7D0000}"/>
    <cellStyle name="Note 2 13 19 3" xfId="32229" xr:uid="{00000000-0005-0000-0000-0000FE7D0000}"/>
    <cellStyle name="Note 2 13 19 4" xfId="32230" xr:uid="{00000000-0005-0000-0000-0000FF7D0000}"/>
    <cellStyle name="Note 2 13 2" xfId="32231" xr:uid="{00000000-0005-0000-0000-0000007E0000}"/>
    <cellStyle name="Note 2 13 2 2" xfId="32232" xr:uid="{00000000-0005-0000-0000-0000017E0000}"/>
    <cellStyle name="Note 2 13 2 3" xfId="32233" xr:uid="{00000000-0005-0000-0000-0000027E0000}"/>
    <cellStyle name="Note 2 13 2 4" xfId="32234" xr:uid="{00000000-0005-0000-0000-0000037E0000}"/>
    <cellStyle name="Note 2 13 20" xfId="32235" xr:uid="{00000000-0005-0000-0000-0000047E0000}"/>
    <cellStyle name="Note 2 13 20 2" xfId="32236" xr:uid="{00000000-0005-0000-0000-0000057E0000}"/>
    <cellStyle name="Note 2 13 20 3" xfId="32237" xr:uid="{00000000-0005-0000-0000-0000067E0000}"/>
    <cellStyle name="Note 2 13 20 4" xfId="32238" xr:uid="{00000000-0005-0000-0000-0000077E0000}"/>
    <cellStyle name="Note 2 13 21" xfId="32239" xr:uid="{00000000-0005-0000-0000-0000087E0000}"/>
    <cellStyle name="Note 2 13 22" xfId="32240" xr:uid="{00000000-0005-0000-0000-0000097E0000}"/>
    <cellStyle name="Note 2 13 3" xfId="32241" xr:uid="{00000000-0005-0000-0000-00000A7E0000}"/>
    <cellStyle name="Note 2 13 3 2" xfId="32242" xr:uid="{00000000-0005-0000-0000-00000B7E0000}"/>
    <cellStyle name="Note 2 13 3 3" xfId="32243" xr:uid="{00000000-0005-0000-0000-00000C7E0000}"/>
    <cellStyle name="Note 2 13 3 4" xfId="32244" xr:uid="{00000000-0005-0000-0000-00000D7E0000}"/>
    <cellStyle name="Note 2 13 4" xfId="32245" xr:uid="{00000000-0005-0000-0000-00000E7E0000}"/>
    <cellStyle name="Note 2 13 4 2" xfId="32246" xr:uid="{00000000-0005-0000-0000-00000F7E0000}"/>
    <cellStyle name="Note 2 13 4 3" xfId="32247" xr:uid="{00000000-0005-0000-0000-0000107E0000}"/>
    <cellStyle name="Note 2 13 4 4" xfId="32248" xr:uid="{00000000-0005-0000-0000-0000117E0000}"/>
    <cellStyle name="Note 2 13 5" xfId="32249" xr:uid="{00000000-0005-0000-0000-0000127E0000}"/>
    <cellStyle name="Note 2 13 5 2" xfId="32250" xr:uid="{00000000-0005-0000-0000-0000137E0000}"/>
    <cellStyle name="Note 2 13 5 3" xfId="32251" xr:uid="{00000000-0005-0000-0000-0000147E0000}"/>
    <cellStyle name="Note 2 13 5 4" xfId="32252" xr:uid="{00000000-0005-0000-0000-0000157E0000}"/>
    <cellStyle name="Note 2 13 6" xfId="32253" xr:uid="{00000000-0005-0000-0000-0000167E0000}"/>
    <cellStyle name="Note 2 13 6 2" xfId="32254" xr:uid="{00000000-0005-0000-0000-0000177E0000}"/>
    <cellStyle name="Note 2 13 6 3" xfId="32255" xr:uid="{00000000-0005-0000-0000-0000187E0000}"/>
    <cellStyle name="Note 2 13 6 4" xfId="32256" xr:uid="{00000000-0005-0000-0000-0000197E0000}"/>
    <cellStyle name="Note 2 13 7" xfId="32257" xr:uid="{00000000-0005-0000-0000-00001A7E0000}"/>
    <cellStyle name="Note 2 13 7 2" xfId="32258" xr:uid="{00000000-0005-0000-0000-00001B7E0000}"/>
    <cellStyle name="Note 2 13 7 3" xfId="32259" xr:uid="{00000000-0005-0000-0000-00001C7E0000}"/>
    <cellStyle name="Note 2 13 7 4" xfId="32260" xr:uid="{00000000-0005-0000-0000-00001D7E0000}"/>
    <cellStyle name="Note 2 13 8" xfId="32261" xr:uid="{00000000-0005-0000-0000-00001E7E0000}"/>
    <cellStyle name="Note 2 13 8 2" xfId="32262" xr:uid="{00000000-0005-0000-0000-00001F7E0000}"/>
    <cellStyle name="Note 2 13 8 3" xfId="32263" xr:uid="{00000000-0005-0000-0000-0000207E0000}"/>
    <cellStyle name="Note 2 13 8 4" xfId="32264" xr:uid="{00000000-0005-0000-0000-0000217E0000}"/>
    <cellStyle name="Note 2 13 9" xfId="32265" xr:uid="{00000000-0005-0000-0000-0000227E0000}"/>
    <cellStyle name="Note 2 13 9 2" xfId="32266" xr:uid="{00000000-0005-0000-0000-0000237E0000}"/>
    <cellStyle name="Note 2 13 9 3" xfId="32267" xr:uid="{00000000-0005-0000-0000-0000247E0000}"/>
    <cellStyle name="Note 2 13 9 4" xfId="32268" xr:uid="{00000000-0005-0000-0000-0000257E0000}"/>
    <cellStyle name="Note 2 14" xfId="32269" xr:uid="{00000000-0005-0000-0000-0000267E0000}"/>
    <cellStyle name="Note 2 14 10" xfId="32270" xr:uid="{00000000-0005-0000-0000-0000277E0000}"/>
    <cellStyle name="Note 2 14 10 2" xfId="32271" xr:uid="{00000000-0005-0000-0000-0000287E0000}"/>
    <cellStyle name="Note 2 14 10 3" xfId="32272" xr:uid="{00000000-0005-0000-0000-0000297E0000}"/>
    <cellStyle name="Note 2 14 10 4" xfId="32273" xr:uid="{00000000-0005-0000-0000-00002A7E0000}"/>
    <cellStyle name="Note 2 14 11" xfId="32274" xr:uid="{00000000-0005-0000-0000-00002B7E0000}"/>
    <cellStyle name="Note 2 14 11 2" xfId="32275" xr:uid="{00000000-0005-0000-0000-00002C7E0000}"/>
    <cellStyle name="Note 2 14 11 3" xfId="32276" xr:uid="{00000000-0005-0000-0000-00002D7E0000}"/>
    <cellStyle name="Note 2 14 11 4" xfId="32277" xr:uid="{00000000-0005-0000-0000-00002E7E0000}"/>
    <cellStyle name="Note 2 14 12" xfId="32278" xr:uid="{00000000-0005-0000-0000-00002F7E0000}"/>
    <cellStyle name="Note 2 14 12 2" xfId="32279" xr:uid="{00000000-0005-0000-0000-0000307E0000}"/>
    <cellStyle name="Note 2 14 12 3" xfId="32280" xr:uid="{00000000-0005-0000-0000-0000317E0000}"/>
    <cellStyle name="Note 2 14 12 4" xfId="32281" xr:uid="{00000000-0005-0000-0000-0000327E0000}"/>
    <cellStyle name="Note 2 14 13" xfId="32282" xr:uid="{00000000-0005-0000-0000-0000337E0000}"/>
    <cellStyle name="Note 2 14 13 2" xfId="32283" xr:uid="{00000000-0005-0000-0000-0000347E0000}"/>
    <cellStyle name="Note 2 14 13 3" xfId="32284" xr:uid="{00000000-0005-0000-0000-0000357E0000}"/>
    <cellStyle name="Note 2 14 13 4" xfId="32285" xr:uid="{00000000-0005-0000-0000-0000367E0000}"/>
    <cellStyle name="Note 2 14 14" xfId="32286" xr:uid="{00000000-0005-0000-0000-0000377E0000}"/>
    <cellStyle name="Note 2 14 14 2" xfId="32287" xr:uid="{00000000-0005-0000-0000-0000387E0000}"/>
    <cellStyle name="Note 2 14 14 3" xfId="32288" xr:uid="{00000000-0005-0000-0000-0000397E0000}"/>
    <cellStyle name="Note 2 14 14 4" xfId="32289" xr:uid="{00000000-0005-0000-0000-00003A7E0000}"/>
    <cellStyle name="Note 2 14 15" xfId="32290" xr:uid="{00000000-0005-0000-0000-00003B7E0000}"/>
    <cellStyle name="Note 2 14 15 2" xfId="32291" xr:uid="{00000000-0005-0000-0000-00003C7E0000}"/>
    <cellStyle name="Note 2 14 15 3" xfId="32292" xr:uid="{00000000-0005-0000-0000-00003D7E0000}"/>
    <cellStyle name="Note 2 14 15 4" xfId="32293" xr:uid="{00000000-0005-0000-0000-00003E7E0000}"/>
    <cellStyle name="Note 2 14 16" xfId="32294" xr:uid="{00000000-0005-0000-0000-00003F7E0000}"/>
    <cellStyle name="Note 2 14 16 2" xfId="32295" xr:uid="{00000000-0005-0000-0000-0000407E0000}"/>
    <cellStyle name="Note 2 14 16 3" xfId="32296" xr:uid="{00000000-0005-0000-0000-0000417E0000}"/>
    <cellStyle name="Note 2 14 16 4" xfId="32297" xr:uid="{00000000-0005-0000-0000-0000427E0000}"/>
    <cellStyle name="Note 2 14 17" xfId="32298" xr:uid="{00000000-0005-0000-0000-0000437E0000}"/>
    <cellStyle name="Note 2 14 17 2" xfId="32299" xr:uid="{00000000-0005-0000-0000-0000447E0000}"/>
    <cellStyle name="Note 2 14 17 3" xfId="32300" xr:uid="{00000000-0005-0000-0000-0000457E0000}"/>
    <cellStyle name="Note 2 14 17 4" xfId="32301" xr:uid="{00000000-0005-0000-0000-0000467E0000}"/>
    <cellStyle name="Note 2 14 18" xfId="32302" xr:uid="{00000000-0005-0000-0000-0000477E0000}"/>
    <cellStyle name="Note 2 14 18 2" xfId="32303" xr:uid="{00000000-0005-0000-0000-0000487E0000}"/>
    <cellStyle name="Note 2 14 18 3" xfId="32304" xr:uid="{00000000-0005-0000-0000-0000497E0000}"/>
    <cellStyle name="Note 2 14 18 4" xfId="32305" xr:uid="{00000000-0005-0000-0000-00004A7E0000}"/>
    <cellStyle name="Note 2 14 19" xfId="32306" xr:uid="{00000000-0005-0000-0000-00004B7E0000}"/>
    <cellStyle name="Note 2 14 19 2" xfId="32307" xr:uid="{00000000-0005-0000-0000-00004C7E0000}"/>
    <cellStyle name="Note 2 14 19 3" xfId="32308" xr:uid="{00000000-0005-0000-0000-00004D7E0000}"/>
    <cellStyle name="Note 2 14 19 4" xfId="32309" xr:uid="{00000000-0005-0000-0000-00004E7E0000}"/>
    <cellStyle name="Note 2 14 2" xfId="32310" xr:uid="{00000000-0005-0000-0000-00004F7E0000}"/>
    <cellStyle name="Note 2 14 2 2" xfId="32311" xr:uid="{00000000-0005-0000-0000-0000507E0000}"/>
    <cellStyle name="Note 2 14 2 3" xfId="32312" xr:uid="{00000000-0005-0000-0000-0000517E0000}"/>
    <cellStyle name="Note 2 14 2 4" xfId="32313" xr:uid="{00000000-0005-0000-0000-0000527E0000}"/>
    <cellStyle name="Note 2 14 20" xfId="32314" xr:uid="{00000000-0005-0000-0000-0000537E0000}"/>
    <cellStyle name="Note 2 14 20 2" xfId="32315" xr:uid="{00000000-0005-0000-0000-0000547E0000}"/>
    <cellStyle name="Note 2 14 20 3" xfId="32316" xr:uid="{00000000-0005-0000-0000-0000557E0000}"/>
    <cellStyle name="Note 2 14 20 4" xfId="32317" xr:uid="{00000000-0005-0000-0000-0000567E0000}"/>
    <cellStyle name="Note 2 14 21" xfId="32318" xr:uid="{00000000-0005-0000-0000-0000577E0000}"/>
    <cellStyle name="Note 2 14 22" xfId="32319" xr:uid="{00000000-0005-0000-0000-0000587E0000}"/>
    <cellStyle name="Note 2 14 3" xfId="32320" xr:uid="{00000000-0005-0000-0000-0000597E0000}"/>
    <cellStyle name="Note 2 14 3 2" xfId="32321" xr:uid="{00000000-0005-0000-0000-00005A7E0000}"/>
    <cellStyle name="Note 2 14 3 3" xfId="32322" xr:uid="{00000000-0005-0000-0000-00005B7E0000}"/>
    <cellStyle name="Note 2 14 3 4" xfId="32323" xr:uid="{00000000-0005-0000-0000-00005C7E0000}"/>
    <cellStyle name="Note 2 14 4" xfId="32324" xr:uid="{00000000-0005-0000-0000-00005D7E0000}"/>
    <cellStyle name="Note 2 14 4 2" xfId="32325" xr:uid="{00000000-0005-0000-0000-00005E7E0000}"/>
    <cellStyle name="Note 2 14 4 3" xfId="32326" xr:uid="{00000000-0005-0000-0000-00005F7E0000}"/>
    <cellStyle name="Note 2 14 4 4" xfId="32327" xr:uid="{00000000-0005-0000-0000-0000607E0000}"/>
    <cellStyle name="Note 2 14 5" xfId="32328" xr:uid="{00000000-0005-0000-0000-0000617E0000}"/>
    <cellStyle name="Note 2 14 5 2" xfId="32329" xr:uid="{00000000-0005-0000-0000-0000627E0000}"/>
    <cellStyle name="Note 2 14 5 3" xfId="32330" xr:uid="{00000000-0005-0000-0000-0000637E0000}"/>
    <cellStyle name="Note 2 14 5 4" xfId="32331" xr:uid="{00000000-0005-0000-0000-0000647E0000}"/>
    <cellStyle name="Note 2 14 6" xfId="32332" xr:uid="{00000000-0005-0000-0000-0000657E0000}"/>
    <cellStyle name="Note 2 14 6 2" xfId="32333" xr:uid="{00000000-0005-0000-0000-0000667E0000}"/>
    <cellStyle name="Note 2 14 6 3" xfId="32334" xr:uid="{00000000-0005-0000-0000-0000677E0000}"/>
    <cellStyle name="Note 2 14 6 4" xfId="32335" xr:uid="{00000000-0005-0000-0000-0000687E0000}"/>
    <cellStyle name="Note 2 14 7" xfId="32336" xr:uid="{00000000-0005-0000-0000-0000697E0000}"/>
    <cellStyle name="Note 2 14 7 2" xfId="32337" xr:uid="{00000000-0005-0000-0000-00006A7E0000}"/>
    <cellStyle name="Note 2 14 7 3" xfId="32338" xr:uid="{00000000-0005-0000-0000-00006B7E0000}"/>
    <cellStyle name="Note 2 14 7 4" xfId="32339" xr:uid="{00000000-0005-0000-0000-00006C7E0000}"/>
    <cellStyle name="Note 2 14 8" xfId="32340" xr:uid="{00000000-0005-0000-0000-00006D7E0000}"/>
    <cellStyle name="Note 2 14 8 2" xfId="32341" xr:uid="{00000000-0005-0000-0000-00006E7E0000}"/>
    <cellStyle name="Note 2 14 8 3" xfId="32342" xr:uid="{00000000-0005-0000-0000-00006F7E0000}"/>
    <cellStyle name="Note 2 14 8 4" xfId="32343" xr:uid="{00000000-0005-0000-0000-0000707E0000}"/>
    <cellStyle name="Note 2 14 9" xfId="32344" xr:uid="{00000000-0005-0000-0000-0000717E0000}"/>
    <cellStyle name="Note 2 14 9 2" xfId="32345" xr:uid="{00000000-0005-0000-0000-0000727E0000}"/>
    <cellStyle name="Note 2 14 9 3" xfId="32346" xr:uid="{00000000-0005-0000-0000-0000737E0000}"/>
    <cellStyle name="Note 2 14 9 4" xfId="32347" xr:uid="{00000000-0005-0000-0000-0000747E0000}"/>
    <cellStyle name="Note 2 15" xfId="32348" xr:uid="{00000000-0005-0000-0000-0000757E0000}"/>
    <cellStyle name="Note 2 15 10" xfId="32349" xr:uid="{00000000-0005-0000-0000-0000767E0000}"/>
    <cellStyle name="Note 2 15 10 2" xfId="32350" xr:uid="{00000000-0005-0000-0000-0000777E0000}"/>
    <cellStyle name="Note 2 15 10 3" xfId="32351" xr:uid="{00000000-0005-0000-0000-0000787E0000}"/>
    <cellStyle name="Note 2 15 10 4" xfId="32352" xr:uid="{00000000-0005-0000-0000-0000797E0000}"/>
    <cellStyle name="Note 2 15 11" xfId="32353" xr:uid="{00000000-0005-0000-0000-00007A7E0000}"/>
    <cellStyle name="Note 2 15 11 2" xfId="32354" xr:uid="{00000000-0005-0000-0000-00007B7E0000}"/>
    <cellStyle name="Note 2 15 11 3" xfId="32355" xr:uid="{00000000-0005-0000-0000-00007C7E0000}"/>
    <cellStyle name="Note 2 15 11 4" xfId="32356" xr:uid="{00000000-0005-0000-0000-00007D7E0000}"/>
    <cellStyle name="Note 2 15 12" xfId="32357" xr:uid="{00000000-0005-0000-0000-00007E7E0000}"/>
    <cellStyle name="Note 2 15 12 2" xfId="32358" xr:uid="{00000000-0005-0000-0000-00007F7E0000}"/>
    <cellStyle name="Note 2 15 12 3" xfId="32359" xr:uid="{00000000-0005-0000-0000-0000807E0000}"/>
    <cellStyle name="Note 2 15 12 4" xfId="32360" xr:uid="{00000000-0005-0000-0000-0000817E0000}"/>
    <cellStyle name="Note 2 15 13" xfId="32361" xr:uid="{00000000-0005-0000-0000-0000827E0000}"/>
    <cellStyle name="Note 2 15 13 2" xfId="32362" xr:uid="{00000000-0005-0000-0000-0000837E0000}"/>
    <cellStyle name="Note 2 15 13 3" xfId="32363" xr:uid="{00000000-0005-0000-0000-0000847E0000}"/>
    <cellStyle name="Note 2 15 13 4" xfId="32364" xr:uid="{00000000-0005-0000-0000-0000857E0000}"/>
    <cellStyle name="Note 2 15 14" xfId="32365" xr:uid="{00000000-0005-0000-0000-0000867E0000}"/>
    <cellStyle name="Note 2 15 14 2" xfId="32366" xr:uid="{00000000-0005-0000-0000-0000877E0000}"/>
    <cellStyle name="Note 2 15 14 3" xfId="32367" xr:uid="{00000000-0005-0000-0000-0000887E0000}"/>
    <cellStyle name="Note 2 15 14 4" xfId="32368" xr:uid="{00000000-0005-0000-0000-0000897E0000}"/>
    <cellStyle name="Note 2 15 15" xfId="32369" xr:uid="{00000000-0005-0000-0000-00008A7E0000}"/>
    <cellStyle name="Note 2 15 15 2" xfId="32370" xr:uid="{00000000-0005-0000-0000-00008B7E0000}"/>
    <cellStyle name="Note 2 15 15 3" xfId="32371" xr:uid="{00000000-0005-0000-0000-00008C7E0000}"/>
    <cellStyle name="Note 2 15 15 4" xfId="32372" xr:uid="{00000000-0005-0000-0000-00008D7E0000}"/>
    <cellStyle name="Note 2 15 16" xfId="32373" xr:uid="{00000000-0005-0000-0000-00008E7E0000}"/>
    <cellStyle name="Note 2 15 16 2" xfId="32374" xr:uid="{00000000-0005-0000-0000-00008F7E0000}"/>
    <cellStyle name="Note 2 15 16 3" xfId="32375" xr:uid="{00000000-0005-0000-0000-0000907E0000}"/>
    <cellStyle name="Note 2 15 16 4" xfId="32376" xr:uid="{00000000-0005-0000-0000-0000917E0000}"/>
    <cellStyle name="Note 2 15 17" xfId="32377" xr:uid="{00000000-0005-0000-0000-0000927E0000}"/>
    <cellStyle name="Note 2 15 17 2" xfId="32378" xr:uid="{00000000-0005-0000-0000-0000937E0000}"/>
    <cellStyle name="Note 2 15 17 3" xfId="32379" xr:uid="{00000000-0005-0000-0000-0000947E0000}"/>
    <cellStyle name="Note 2 15 17 4" xfId="32380" xr:uid="{00000000-0005-0000-0000-0000957E0000}"/>
    <cellStyle name="Note 2 15 18" xfId="32381" xr:uid="{00000000-0005-0000-0000-0000967E0000}"/>
    <cellStyle name="Note 2 15 18 2" xfId="32382" xr:uid="{00000000-0005-0000-0000-0000977E0000}"/>
    <cellStyle name="Note 2 15 18 3" xfId="32383" xr:uid="{00000000-0005-0000-0000-0000987E0000}"/>
    <cellStyle name="Note 2 15 18 4" xfId="32384" xr:uid="{00000000-0005-0000-0000-0000997E0000}"/>
    <cellStyle name="Note 2 15 19" xfId="32385" xr:uid="{00000000-0005-0000-0000-00009A7E0000}"/>
    <cellStyle name="Note 2 15 19 2" xfId="32386" xr:uid="{00000000-0005-0000-0000-00009B7E0000}"/>
    <cellStyle name="Note 2 15 19 3" xfId="32387" xr:uid="{00000000-0005-0000-0000-00009C7E0000}"/>
    <cellStyle name="Note 2 15 19 4" xfId="32388" xr:uid="{00000000-0005-0000-0000-00009D7E0000}"/>
    <cellStyle name="Note 2 15 2" xfId="32389" xr:uid="{00000000-0005-0000-0000-00009E7E0000}"/>
    <cellStyle name="Note 2 15 2 2" xfId="32390" xr:uid="{00000000-0005-0000-0000-00009F7E0000}"/>
    <cellStyle name="Note 2 15 2 3" xfId="32391" xr:uid="{00000000-0005-0000-0000-0000A07E0000}"/>
    <cellStyle name="Note 2 15 2 4" xfId="32392" xr:uid="{00000000-0005-0000-0000-0000A17E0000}"/>
    <cellStyle name="Note 2 15 20" xfId="32393" xr:uid="{00000000-0005-0000-0000-0000A27E0000}"/>
    <cellStyle name="Note 2 15 20 2" xfId="32394" xr:uid="{00000000-0005-0000-0000-0000A37E0000}"/>
    <cellStyle name="Note 2 15 20 3" xfId="32395" xr:uid="{00000000-0005-0000-0000-0000A47E0000}"/>
    <cellStyle name="Note 2 15 20 4" xfId="32396" xr:uid="{00000000-0005-0000-0000-0000A57E0000}"/>
    <cellStyle name="Note 2 15 21" xfId="32397" xr:uid="{00000000-0005-0000-0000-0000A67E0000}"/>
    <cellStyle name="Note 2 15 22" xfId="32398" xr:uid="{00000000-0005-0000-0000-0000A77E0000}"/>
    <cellStyle name="Note 2 15 3" xfId="32399" xr:uid="{00000000-0005-0000-0000-0000A87E0000}"/>
    <cellStyle name="Note 2 15 3 2" xfId="32400" xr:uid="{00000000-0005-0000-0000-0000A97E0000}"/>
    <cellStyle name="Note 2 15 3 3" xfId="32401" xr:uid="{00000000-0005-0000-0000-0000AA7E0000}"/>
    <cellStyle name="Note 2 15 3 4" xfId="32402" xr:uid="{00000000-0005-0000-0000-0000AB7E0000}"/>
    <cellStyle name="Note 2 15 4" xfId="32403" xr:uid="{00000000-0005-0000-0000-0000AC7E0000}"/>
    <cellStyle name="Note 2 15 4 2" xfId="32404" xr:uid="{00000000-0005-0000-0000-0000AD7E0000}"/>
    <cellStyle name="Note 2 15 4 3" xfId="32405" xr:uid="{00000000-0005-0000-0000-0000AE7E0000}"/>
    <cellStyle name="Note 2 15 4 4" xfId="32406" xr:uid="{00000000-0005-0000-0000-0000AF7E0000}"/>
    <cellStyle name="Note 2 15 5" xfId="32407" xr:uid="{00000000-0005-0000-0000-0000B07E0000}"/>
    <cellStyle name="Note 2 15 5 2" xfId="32408" xr:uid="{00000000-0005-0000-0000-0000B17E0000}"/>
    <cellStyle name="Note 2 15 5 3" xfId="32409" xr:uid="{00000000-0005-0000-0000-0000B27E0000}"/>
    <cellStyle name="Note 2 15 5 4" xfId="32410" xr:uid="{00000000-0005-0000-0000-0000B37E0000}"/>
    <cellStyle name="Note 2 15 6" xfId="32411" xr:uid="{00000000-0005-0000-0000-0000B47E0000}"/>
    <cellStyle name="Note 2 15 6 2" xfId="32412" xr:uid="{00000000-0005-0000-0000-0000B57E0000}"/>
    <cellStyle name="Note 2 15 6 3" xfId="32413" xr:uid="{00000000-0005-0000-0000-0000B67E0000}"/>
    <cellStyle name="Note 2 15 6 4" xfId="32414" xr:uid="{00000000-0005-0000-0000-0000B77E0000}"/>
    <cellStyle name="Note 2 15 7" xfId="32415" xr:uid="{00000000-0005-0000-0000-0000B87E0000}"/>
    <cellStyle name="Note 2 15 7 2" xfId="32416" xr:uid="{00000000-0005-0000-0000-0000B97E0000}"/>
    <cellStyle name="Note 2 15 7 3" xfId="32417" xr:uid="{00000000-0005-0000-0000-0000BA7E0000}"/>
    <cellStyle name="Note 2 15 7 4" xfId="32418" xr:uid="{00000000-0005-0000-0000-0000BB7E0000}"/>
    <cellStyle name="Note 2 15 8" xfId="32419" xr:uid="{00000000-0005-0000-0000-0000BC7E0000}"/>
    <cellStyle name="Note 2 15 8 2" xfId="32420" xr:uid="{00000000-0005-0000-0000-0000BD7E0000}"/>
    <cellStyle name="Note 2 15 8 3" xfId="32421" xr:uid="{00000000-0005-0000-0000-0000BE7E0000}"/>
    <cellStyle name="Note 2 15 8 4" xfId="32422" xr:uid="{00000000-0005-0000-0000-0000BF7E0000}"/>
    <cellStyle name="Note 2 15 9" xfId="32423" xr:uid="{00000000-0005-0000-0000-0000C07E0000}"/>
    <cellStyle name="Note 2 15 9 2" xfId="32424" xr:uid="{00000000-0005-0000-0000-0000C17E0000}"/>
    <cellStyle name="Note 2 15 9 3" xfId="32425" xr:uid="{00000000-0005-0000-0000-0000C27E0000}"/>
    <cellStyle name="Note 2 15 9 4" xfId="32426" xr:uid="{00000000-0005-0000-0000-0000C37E0000}"/>
    <cellStyle name="Note 2 16" xfId="32427" xr:uid="{00000000-0005-0000-0000-0000C47E0000}"/>
    <cellStyle name="Note 2 16 10" xfId="32428" xr:uid="{00000000-0005-0000-0000-0000C57E0000}"/>
    <cellStyle name="Note 2 16 10 2" xfId="32429" xr:uid="{00000000-0005-0000-0000-0000C67E0000}"/>
    <cellStyle name="Note 2 16 10 3" xfId="32430" xr:uid="{00000000-0005-0000-0000-0000C77E0000}"/>
    <cellStyle name="Note 2 16 10 4" xfId="32431" xr:uid="{00000000-0005-0000-0000-0000C87E0000}"/>
    <cellStyle name="Note 2 16 11" xfId="32432" xr:uid="{00000000-0005-0000-0000-0000C97E0000}"/>
    <cellStyle name="Note 2 16 11 2" xfId="32433" xr:uid="{00000000-0005-0000-0000-0000CA7E0000}"/>
    <cellStyle name="Note 2 16 11 3" xfId="32434" xr:uid="{00000000-0005-0000-0000-0000CB7E0000}"/>
    <cellStyle name="Note 2 16 11 4" xfId="32435" xr:uid="{00000000-0005-0000-0000-0000CC7E0000}"/>
    <cellStyle name="Note 2 16 12" xfId="32436" xr:uid="{00000000-0005-0000-0000-0000CD7E0000}"/>
    <cellStyle name="Note 2 16 12 2" xfId="32437" xr:uid="{00000000-0005-0000-0000-0000CE7E0000}"/>
    <cellStyle name="Note 2 16 12 3" xfId="32438" xr:uid="{00000000-0005-0000-0000-0000CF7E0000}"/>
    <cellStyle name="Note 2 16 12 4" xfId="32439" xr:uid="{00000000-0005-0000-0000-0000D07E0000}"/>
    <cellStyle name="Note 2 16 13" xfId="32440" xr:uid="{00000000-0005-0000-0000-0000D17E0000}"/>
    <cellStyle name="Note 2 16 13 2" xfId="32441" xr:uid="{00000000-0005-0000-0000-0000D27E0000}"/>
    <cellStyle name="Note 2 16 13 3" xfId="32442" xr:uid="{00000000-0005-0000-0000-0000D37E0000}"/>
    <cellStyle name="Note 2 16 13 4" xfId="32443" xr:uid="{00000000-0005-0000-0000-0000D47E0000}"/>
    <cellStyle name="Note 2 16 14" xfId="32444" xr:uid="{00000000-0005-0000-0000-0000D57E0000}"/>
    <cellStyle name="Note 2 16 14 2" xfId="32445" xr:uid="{00000000-0005-0000-0000-0000D67E0000}"/>
    <cellStyle name="Note 2 16 14 3" xfId="32446" xr:uid="{00000000-0005-0000-0000-0000D77E0000}"/>
    <cellStyle name="Note 2 16 14 4" xfId="32447" xr:uid="{00000000-0005-0000-0000-0000D87E0000}"/>
    <cellStyle name="Note 2 16 15" xfId="32448" xr:uid="{00000000-0005-0000-0000-0000D97E0000}"/>
    <cellStyle name="Note 2 16 15 2" xfId="32449" xr:uid="{00000000-0005-0000-0000-0000DA7E0000}"/>
    <cellStyle name="Note 2 16 15 3" xfId="32450" xr:uid="{00000000-0005-0000-0000-0000DB7E0000}"/>
    <cellStyle name="Note 2 16 15 4" xfId="32451" xr:uid="{00000000-0005-0000-0000-0000DC7E0000}"/>
    <cellStyle name="Note 2 16 16" xfId="32452" xr:uid="{00000000-0005-0000-0000-0000DD7E0000}"/>
    <cellStyle name="Note 2 16 16 2" xfId="32453" xr:uid="{00000000-0005-0000-0000-0000DE7E0000}"/>
    <cellStyle name="Note 2 16 16 3" xfId="32454" xr:uid="{00000000-0005-0000-0000-0000DF7E0000}"/>
    <cellStyle name="Note 2 16 16 4" xfId="32455" xr:uid="{00000000-0005-0000-0000-0000E07E0000}"/>
    <cellStyle name="Note 2 16 17" xfId="32456" xr:uid="{00000000-0005-0000-0000-0000E17E0000}"/>
    <cellStyle name="Note 2 16 17 2" xfId="32457" xr:uid="{00000000-0005-0000-0000-0000E27E0000}"/>
    <cellStyle name="Note 2 16 17 3" xfId="32458" xr:uid="{00000000-0005-0000-0000-0000E37E0000}"/>
    <cellStyle name="Note 2 16 17 4" xfId="32459" xr:uid="{00000000-0005-0000-0000-0000E47E0000}"/>
    <cellStyle name="Note 2 16 18" xfId="32460" xr:uid="{00000000-0005-0000-0000-0000E57E0000}"/>
    <cellStyle name="Note 2 16 18 2" xfId="32461" xr:uid="{00000000-0005-0000-0000-0000E67E0000}"/>
    <cellStyle name="Note 2 16 18 3" xfId="32462" xr:uid="{00000000-0005-0000-0000-0000E77E0000}"/>
    <cellStyle name="Note 2 16 18 4" xfId="32463" xr:uid="{00000000-0005-0000-0000-0000E87E0000}"/>
    <cellStyle name="Note 2 16 19" xfId="32464" xr:uid="{00000000-0005-0000-0000-0000E97E0000}"/>
    <cellStyle name="Note 2 16 19 2" xfId="32465" xr:uid="{00000000-0005-0000-0000-0000EA7E0000}"/>
    <cellStyle name="Note 2 16 19 3" xfId="32466" xr:uid="{00000000-0005-0000-0000-0000EB7E0000}"/>
    <cellStyle name="Note 2 16 19 4" xfId="32467" xr:uid="{00000000-0005-0000-0000-0000EC7E0000}"/>
    <cellStyle name="Note 2 16 2" xfId="32468" xr:uid="{00000000-0005-0000-0000-0000ED7E0000}"/>
    <cellStyle name="Note 2 16 2 2" xfId="32469" xr:uid="{00000000-0005-0000-0000-0000EE7E0000}"/>
    <cellStyle name="Note 2 16 2 3" xfId="32470" xr:uid="{00000000-0005-0000-0000-0000EF7E0000}"/>
    <cellStyle name="Note 2 16 2 4" xfId="32471" xr:uid="{00000000-0005-0000-0000-0000F07E0000}"/>
    <cellStyle name="Note 2 16 20" xfId="32472" xr:uid="{00000000-0005-0000-0000-0000F17E0000}"/>
    <cellStyle name="Note 2 16 20 2" xfId="32473" xr:uid="{00000000-0005-0000-0000-0000F27E0000}"/>
    <cellStyle name="Note 2 16 20 3" xfId="32474" xr:uid="{00000000-0005-0000-0000-0000F37E0000}"/>
    <cellStyle name="Note 2 16 20 4" xfId="32475" xr:uid="{00000000-0005-0000-0000-0000F47E0000}"/>
    <cellStyle name="Note 2 16 21" xfId="32476" xr:uid="{00000000-0005-0000-0000-0000F57E0000}"/>
    <cellStyle name="Note 2 16 22" xfId="32477" xr:uid="{00000000-0005-0000-0000-0000F67E0000}"/>
    <cellStyle name="Note 2 16 3" xfId="32478" xr:uid="{00000000-0005-0000-0000-0000F77E0000}"/>
    <cellStyle name="Note 2 16 3 2" xfId="32479" xr:uid="{00000000-0005-0000-0000-0000F87E0000}"/>
    <cellStyle name="Note 2 16 3 3" xfId="32480" xr:uid="{00000000-0005-0000-0000-0000F97E0000}"/>
    <cellStyle name="Note 2 16 3 4" xfId="32481" xr:uid="{00000000-0005-0000-0000-0000FA7E0000}"/>
    <cellStyle name="Note 2 16 4" xfId="32482" xr:uid="{00000000-0005-0000-0000-0000FB7E0000}"/>
    <cellStyle name="Note 2 16 4 2" xfId="32483" xr:uid="{00000000-0005-0000-0000-0000FC7E0000}"/>
    <cellStyle name="Note 2 16 4 3" xfId="32484" xr:uid="{00000000-0005-0000-0000-0000FD7E0000}"/>
    <cellStyle name="Note 2 16 4 4" xfId="32485" xr:uid="{00000000-0005-0000-0000-0000FE7E0000}"/>
    <cellStyle name="Note 2 16 5" xfId="32486" xr:uid="{00000000-0005-0000-0000-0000FF7E0000}"/>
    <cellStyle name="Note 2 16 5 2" xfId="32487" xr:uid="{00000000-0005-0000-0000-0000007F0000}"/>
    <cellStyle name="Note 2 16 5 3" xfId="32488" xr:uid="{00000000-0005-0000-0000-0000017F0000}"/>
    <cellStyle name="Note 2 16 5 4" xfId="32489" xr:uid="{00000000-0005-0000-0000-0000027F0000}"/>
    <cellStyle name="Note 2 16 6" xfId="32490" xr:uid="{00000000-0005-0000-0000-0000037F0000}"/>
    <cellStyle name="Note 2 16 6 2" xfId="32491" xr:uid="{00000000-0005-0000-0000-0000047F0000}"/>
    <cellStyle name="Note 2 16 6 3" xfId="32492" xr:uid="{00000000-0005-0000-0000-0000057F0000}"/>
    <cellStyle name="Note 2 16 6 4" xfId="32493" xr:uid="{00000000-0005-0000-0000-0000067F0000}"/>
    <cellStyle name="Note 2 16 7" xfId="32494" xr:uid="{00000000-0005-0000-0000-0000077F0000}"/>
    <cellStyle name="Note 2 16 7 2" xfId="32495" xr:uid="{00000000-0005-0000-0000-0000087F0000}"/>
    <cellStyle name="Note 2 16 7 3" xfId="32496" xr:uid="{00000000-0005-0000-0000-0000097F0000}"/>
    <cellStyle name="Note 2 16 7 4" xfId="32497" xr:uid="{00000000-0005-0000-0000-00000A7F0000}"/>
    <cellStyle name="Note 2 16 8" xfId="32498" xr:uid="{00000000-0005-0000-0000-00000B7F0000}"/>
    <cellStyle name="Note 2 16 8 2" xfId="32499" xr:uid="{00000000-0005-0000-0000-00000C7F0000}"/>
    <cellStyle name="Note 2 16 8 3" xfId="32500" xr:uid="{00000000-0005-0000-0000-00000D7F0000}"/>
    <cellStyle name="Note 2 16 8 4" xfId="32501" xr:uid="{00000000-0005-0000-0000-00000E7F0000}"/>
    <cellStyle name="Note 2 16 9" xfId="32502" xr:uid="{00000000-0005-0000-0000-00000F7F0000}"/>
    <cellStyle name="Note 2 16 9 2" xfId="32503" xr:uid="{00000000-0005-0000-0000-0000107F0000}"/>
    <cellStyle name="Note 2 16 9 3" xfId="32504" xr:uid="{00000000-0005-0000-0000-0000117F0000}"/>
    <cellStyle name="Note 2 16 9 4" xfId="32505" xr:uid="{00000000-0005-0000-0000-0000127F0000}"/>
    <cellStyle name="Note 2 17" xfId="32506" xr:uid="{00000000-0005-0000-0000-0000137F0000}"/>
    <cellStyle name="Note 2 17 10" xfId="32507" xr:uid="{00000000-0005-0000-0000-0000147F0000}"/>
    <cellStyle name="Note 2 17 10 2" xfId="32508" xr:uid="{00000000-0005-0000-0000-0000157F0000}"/>
    <cellStyle name="Note 2 17 10 3" xfId="32509" xr:uid="{00000000-0005-0000-0000-0000167F0000}"/>
    <cellStyle name="Note 2 17 10 4" xfId="32510" xr:uid="{00000000-0005-0000-0000-0000177F0000}"/>
    <cellStyle name="Note 2 17 11" xfId="32511" xr:uid="{00000000-0005-0000-0000-0000187F0000}"/>
    <cellStyle name="Note 2 17 11 2" xfId="32512" xr:uid="{00000000-0005-0000-0000-0000197F0000}"/>
    <cellStyle name="Note 2 17 11 3" xfId="32513" xr:uid="{00000000-0005-0000-0000-00001A7F0000}"/>
    <cellStyle name="Note 2 17 11 4" xfId="32514" xr:uid="{00000000-0005-0000-0000-00001B7F0000}"/>
    <cellStyle name="Note 2 17 12" xfId="32515" xr:uid="{00000000-0005-0000-0000-00001C7F0000}"/>
    <cellStyle name="Note 2 17 12 2" xfId="32516" xr:uid="{00000000-0005-0000-0000-00001D7F0000}"/>
    <cellStyle name="Note 2 17 12 3" xfId="32517" xr:uid="{00000000-0005-0000-0000-00001E7F0000}"/>
    <cellStyle name="Note 2 17 12 4" xfId="32518" xr:uid="{00000000-0005-0000-0000-00001F7F0000}"/>
    <cellStyle name="Note 2 17 13" xfId="32519" xr:uid="{00000000-0005-0000-0000-0000207F0000}"/>
    <cellStyle name="Note 2 17 13 2" xfId="32520" xr:uid="{00000000-0005-0000-0000-0000217F0000}"/>
    <cellStyle name="Note 2 17 13 3" xfId="32521" xr:uid="{00000000-0005-0000-0000-0000227F0000}"/>
    <cellStyle name="Note 2 17 13 4" xfId="32522" xr:uid="{00000000-0005-0000-0000-0000237F0000}"/>
    <cellStyle name="Note 2 17 14" xfId="32523" xr:uid="{00000000-0005-0000-0000-0000247F0000}"/>
    <cellStyle name="Note 2 17 14 2" xfId="32524" xr:uid="{00000000-0005-0000-0000-0000257F0000}"/>
    <cellStyle name="Note 2 17 14 3" xfId="32525" xr:uid="{00000000-0005-0000-0000-0000267F0000}"/>
    <cellStyle name="Note 2 17 14 4" xfId="32526" xr:uid="{00000000-0005-0000-0000-0000277F0000}"/>
    <cellStyle name="Note 2 17 15" xfId="32527" xr:uid="{00000000-0005-0000-0000-0000287F0000}"/>
    <cellStyle name="Note 2 17 15 2" xfId="32528" xr:uid="{00000000-0005-0000-0000-0000297F0000}"/>
    <cellStyle name="Note 2 17 15 3" xfId="32529" xr:uid="{00000000-0005-0000-0000-00002A7F0000}"/>
    <cellStyle name="Note 2 17 15 4" xfId="32530" xr:uid="{00000000-0005-0000-0000-00002B7F0000}"/>
    <cellStyle name="Note 2 17 16" xfId="32531" xr:uid="{00000000-0005-0000-0000-00002C7F0000}"/>
    <cellStyle name="Note 2 17 16 2" xfId="32532" xr:uid="{00000000-0005-0000-0000-00002D7F0000}"/>
    <cellStyle name="Note 2 17 16 3" xfId="32533" xr:uid="{00000000-0005-0000-0000-00002E7F0000}"/>
    <cellStyle name="Note 2 17 16 4" xfId="32534" xr:uid="{00000000-0005-0000-0000-00002F7F0000}"/>
    <cellStyle name="Note 2 17 17" xfId="32535" xr:uid="{00000000-0005-0000-0000-0000307F0000}"/>
    <cellStyle name="Note 2 17 17 2" xfId="32536" xr:uid="{00000000-0005-0000-0000-0000317F0000}"/>
    <cellStyle name="Note 2 17 17 3" xfId="32537" xr:uid="{00000000-0005-0000-0000-0000327F0000}"/>
    <cellStyle name="Note 2 17 17 4" xfId="32538" xr:uid="{00000000-0005-0000-0000-0000337F0000}"/>
    <cellStyle name="Note 2 17 18" xfId="32539" xr:uid="{00000000-0005-0000-0000-0000347F0000}"/>
    <cellStyle name="Note 2 17 18 2" xfId="32540" xr:uid="{00000000-0005-0000-0000-0000357F0000}"/>
    <cellStyle name="Note 2 17 18 3" xfId="32541" xr:uid="{00000000-0005-0000-0000-0000367F0000}"/>
    <cellStyle name="Note 2 17 18 4" xfId="32542" xr:uid="{00000000-0005-0000-0000-0000377F0000}"/>
    <cellStyle name="Note 2 17 19" xfId="32543" xr:uid="{00000000-0005-0000-0000-0000387F0000}"/>
    <cellStyle name="Note 2 17 19 2" xfId="32544" xr:uid="{00000000-0005-0000-0000-0000397F0000}"/>
    <cellStyle name="Note 2 17 19 3" xfId="32545" xr:uid="{00000000-0005-0000-0000-00003A7F0000}"/>
    <cellStyle name="Note 2 17 19 4" xfId="32546" xr:uid="{00000000-0005-0000-0000-00003B7F0000}"/>
    <cellStyle name="Note 2 17 2" xfId="32547" xr:uid="{00000000-0005-0000-0000-00003C7F0000}"/>
    <cellStyle name="Note 2 17 2 2" xfId="32548" xr:uid="{00000000-0005-0000-0000-00003D7F0000}"/>
    <cellStyle name="Note 2 17 2 3" xfId="32549" xr:uid="{00000000-0005-0000-0000-00003E7F0000}"/>
    <cellStyle name="Note 2 17 2 4" xfId="32550" xr:uid="{00000000-0005-0000-0000-00003F7F0000}"/>
    <cellStyle name="Note 2 17 20" xfId="32551" xr:uid="{00000000-0005-0000-0000-0000407F0000}"/>
    <cellStyle name="Note 2 17 20 2" xfId="32552" xr:uid="{00000000-0005-0000-0000-0000417F0000}"/>
    <cellStyle name="Note 2 17 20 3" xfId="32553" xr:uid="{00000000-0005-0000-0000-0000427F0000}"/>
    <cellStyle name="Note 2 17 20 4" xfId="32554" xr:uid="{00000000-0005-0000-0000-0000437F0000}"/>
    <cellStyle name="Note 2 17 21" xfId="32555" xr:uid="{00000000-0005-0000-0000-0000447F0000}"/>
    <cellStyle name="Note 2 17 22" xfId="32556" xr:uid="{00000000-0005-0000-0000-0000457F0000}"/>
    <cellStyle name="Note 2 17 3" xfId="32557" xr:uid="{00000000-0005-0000-0000-0000467F0000}"/>
    <cellStyle name="Note 2 17 3 2" xfId="32558" xr:uid="{00000000-0005-0000-0000-0000477F0000}"/>
    <cellStyle name="Note 2 17 3 3" xfId="32559" xr:uid="{00000000-0005-0000-0000-0000487F0000}"/>
    <cellStyle name="Note 2 17 3 4" xfId="32560" xr:uid="{00000000-0005-0000-0000-0000497F0000}"/>
    <cellStyle name="Note 2 17 4" xfId="32561" xr:uid="{00000000-0005-0000-0000-00004A7F0000}"/>
    <cellStyle name="Note 2 17 4 2" xfId="32562" xr:uid="{00000000-0005-0000-0000-00004B7F0000}"/>
    <cellStyle name="Note 2 17 4 3" xfId="32563" xr:uid="{00000000-0005-0000-0000-00004C7F0000}"/>
    <cellStyle name="Note 2 17 4 4" xfId="32564" xr:uid="{00000000-0005-0000-0000-00004D7F0000}"/>
    <cellStyle name="Note 2 17 5" xfId="32565" xr:uid="{00000000-0005-0000-0000-00004E7F0000}"/>
    <cellStyle name="Note 2 17 5 2" xfId="32566" xr:uid="{00000000-0005-0000-0000-00004F7F0000}"/>
    <cellStyle name="Note 2 17 5 3" xfId="32567" xr:uid="{00000000-0005-0000-0000-0000507F0000}"/>
    <cellStyle name="Note 2 17 5 4" xfId="32568" xr:uid="{00000000-0005-0000-0000-0000517F0000}"/>
    <cellStyle name="Note 2 17 6" xfId="32569" xr:uid="{00000000-0005-0000-0000-0000527F0000}"/>
    <cellStyle name="Note 2 17 6 2" xfId="32570" xr:uid="{00000000-0005-0000-0000-0000537F0000}"/>
    <cellStyle name="Note 2 17 6 3" xfId="32571" xr:uid="{00000000-0005-0000-0000-0000547F0000}"/>
    <cellStyle name="Note 2 17 6 4" xfId="32572" xr:uid="{00000000-0005-0000-0000-0000557F0000}"/>
    <cellStyle name="Note 2 17 7" xfId="32573" xr:uid="{00000000-0005-0000-0000-0000567F0000}"/>
    <cellStyle name="Note 2 17 7 2" xfId="32574" xr:uid="{00000000-0005-0000-0000-0000577F0000}"/>
    <cellStyle name="Note 2 17 7 3" xfId="32575" xr:uid="{00000000-0005-0000-0000-0000587F0000}"/>
    <cellStyle name="Note 2 17 7 4" xfId="32576" xr:uid="{00000000-0005-0000-0000-0000597F0000}"/>
    <cellStyle name="Note 2 17 8" xfId="32577" xr:uid="{00000000-0005-0000-0000-00005A7F0000}"/>
    <cellStyle name="Note 2 17 8 2" xfId="32578" xr:uid="{00000000-0005-0000-0000-00005B7F0000}"/>
    <cellStyle name="Note 2 17 8 3" xfId="32579" xr:uid="{00000000-0005-0000-0000-00005C7F0000}"/>
    <cellStyle name="Note 2 17 8 4" xfId="32580" xr:uid="{00000000-0005-0000-0000-00005D7F0000}"/>
    <cellStyle name="Note 2 17 9" xfId="32581" xr:uid="{00000000-0005-0000-0000-00005E7F0000}"/>
    <cellStyle name="Note 2 17 9 2" xfId="32582" xr:uid="{00000000-0005-0000-0000-00005F7F0000}"/>
    <cellStyle name="Note 2 17 9 3" xfId="32583" xr:uid="{00000000-0005-0000-0000-0000607F0000}"/>
    <cellStyle name="Note 2 17 9 4" xfId="32584" xr:uid="{00000000-0005-0000-0000-0000617F0000}"/>
    <cellStyle name="Note 2 18" xfId="32585" xr:uid="{00000000-0005-0000-0000-0000627F0000}"/>
    <cellStyle name="Note 2 18 10" xfId="32586" xr:uid="{00000000-0005-0000-0000-0000637F0000}"/>
    <cellStyle name="Note 2 18 10 2" xfId="32587" xr:uid="{00000000-0005-0000-0000-0000647F0000}"/>
    <cellStyle name="Note 2 18 10 3" xfId="32588" xr:uid="{00000000-0005-0000-0000-0000657F0000}"/>
    <cellStyle name="Note 2 18 10 4" xfId="32589" xr:uid="{00000000-0005-0000-0000-0000667F0000}"/>
    <cellStyle name="Note 2 18 11" xfId="32590" xr:uid="{00000000-0005-0000-0000-0000677F0000}"/>
    <cellStyle name="Note 2 18 11 2" xfId="32591" xr:uid="{00000000-0005-0000-0000-0000687F0000}"/>
    <cellStyle name="Note 2 18 11 3" xfId="32592" xr:uid="{00000000-0005-0000-0000-0000697F0000}"/>
    <cellStyle name="Note 2 18 11 4" xfId="32593" xr:uid="{00000000-0005-0000-0000-00006A7F0000}"/>
    <cellStyle name="Note 2 18 12" xfId="32594" xr:uid="{00000000-0005-0000-0000-00006B7F0000}"/>
    <cellStyle name="Note 2 18 12 2" xfId="32595" xr:uid="{00000000-0005-0000-0000-00006C7F0000}"/>
    <cellStyle name="Note 2 18 12 3" xfId="32596" xr:uid="{00000000-0005-0000-0000-00006D7F0000}"/>
    <cellStyle name="Note 2 18 12 4" xfId="32597" xr:uid="{00000000-0005-0000-0000-00006E7F0000}"/>
    <cellStyle name="Note 2 18 13" xfId="32598" xr:uid="{00000000-0005-0000-0000-00006F7F0000}"/>
    <cellStyle name="Note 2 18 13 2" xfId="32599" xr:uid="{00000000-0005-0000-0000-0000707F0000}"/>
    <cellStyle name="Note 2 18 13 3" xfId="32600" xr:uid="{00000000-0005-0000-0000-0000717F0000}"/>
    <cellStyle name="Note 2 18 13 4" xfId="32601" xr:uid="{00000000-0005-0000-0000-0000727F0000}"/>
    <cellStyle name="Note 2 18 14" xfId="32602" xr:uid="{00000000-0005-0000-0000-0000737F0000}"/>
    <cellStyle name="Note 2 18 14 2" xfId="32603" xr:uid="{00000000-0005-0000-0000-0000747F0000}"/>
    <cellStyle name="Note 2 18 14 3" xfId="32604" xr:uid="{00000000-0005-0000-0000-0000757F0000}"/>
    <cellStyle name="Note 2 18 14 4" xfId="32605" xr:uid="{00000000-0005-0000-0000-0000767F0000}"/>
    <cellStyle name="Note 2 18 15" xfId="32606" xr:uid="{00000000-0005-0000-0000-0000777F0000}"/>
    <cellStyle name="Note 2 18 15 2" xfId="32607" xr:uid="{00000000-0005-0000-0000-0000787F0000}"/>
    <cellStyle name="Note 2 18 15 3" xfId="32608" xr:uid="{00000000-0005-0000-0000-0000797F0000}"/>
    <cellStyle name="Note 2 18 15 4" xfId="32609" xr:uid="{00000000-0005-0000-0000-00007A7F0000}"/>
    <cellStyle name="Note 2 18 16" xfId="32610" xr:uid="{00000000-0005-0000-0000-00007B7F0000}"/>
    <cellStyle name="Note 2 18 16 2" xfId="32611" xr:uid="{00000000-0005-0000-0000-00007C7F0000}"/>
    <cellStyle name="Note 2 18 16 3" xfId="32612" xr:uid="{00000000-0005-0000-0000-00007D7F0000}"/>
    <cellStyle name="Note 2 18 16 4" xfId="32613" xr:uid="{00000000-0005-0000-0000-00007E7F0000}"/>
    <cellStyle name="Note 2 18 17" xfId="32614" xr:uid="{00000000-0005-0000-0000-00007F7F0000}"/>
    <cellStyle name="Note 2 18 17 2" xfId="32615" xr:uid="{00000000-0005-0000-0000-0000807F0000}"/>
    <cellStyle name="Note 2 18 17 3" xfId="32616" xr:uid="{00000000-0005-0000-0000-0000817F0000}"/>
    <cellStyle name="Note 2 18 17 4" xfId="32617" xr:uid="{00000000-0005-0000-0000-0000827F0000}"/>
    <cellStyle name="Note 2 18 18" xfId="32618" xr:uid="{00000000-0005-0000-0000-0000837F0000}"/>
    <cellStyle name="Note 2 18 18 2" xfId="32619" xr:uid="{00000000-0005-0000-0000-0000847F0000}"/>
    <cellStyle name="Note 2 18 18 3" xfId="32620" xr:uid="{00000000-0005-0000-0000-0000857F0000}"/>
    <cellStyle name="Note 2 18 18 4" xfId="32621" xr:uid="{00000000-0005-0000-0000-0000867F0000}"/>
    <cellStyle name="Note 2 18 19" xfId="32622" xr:uid="{00000000-0005-0000-0000-0000877F0000}"/>
    <cellStyle name="Note 2 18 19 2" xfId="32623" xr:uid="{00000000-0005-0000-0000-0000887F0000}"/>
    <cellStyle name="Note 2 18 19 3" xfId="32624" xr:uid="{00000000-0005-0000-0000-0000897F0000}"/>
    <cellStyle name="Note 2 18 19 4" xfId="32625" xr:uid="{00000000-0005-0000-0000-00008A7F0000}"/>
    <cellStyle name="Note 2 18 2" xfId="32626" xr:uid="{00000000-0005-0000-0000-00008B7F0000}"/>
    <cellStyle name="Note 2 18 2 2" xfId="32627" xr:uid="{00000000-0005-0000-0000-00008C7F0000}"/>
    <cellStyle name="Note 2 18 2 3" xfId="32628" xr:uid="{00000000-0005-0000-0000-00008D7F0000}"/>
    <cellStyle name="Note 2 18 2 4" xfId="32629" xr:uid="{00000000-0005-0000-0000-00008E7F0000}"/>
    <cellStyle name="Note 2 18 20" xfId="32630" xr:uid="{00000000-0005-0000-0000-00008F7F0000}"/>
    <cellStyle name="Note 2 18 20 2" xfId="32631" xr:uid="{00000000-0005-0000-0000-0000907F0000}"/>
    <cellStyle name="Note 2 18 20 3" xfId="32632" xr:uid="{00000000-0005-0000-0000-0000917F0000}"/>
    <cellStyle name="Note 2 18 20 4" xfId="32633" xr:uid="{00000000-0005-0000-0000-0000927F0000}"/>
    <cellStyle name="Note 2 18 21" xfId="32634" xr:uid="{00000000-0005-0000-0000-0000937F0000}"/>
    <cellStyle name="Note 2 18 22" xfId="32635" xr:uid="{00000000-0005-0000-0000-0000947F0000}"/>
    <cellStyle name="Note 2 18 3" xfId="32636" xr:uid="{00000000-0005-0000-0000-0000957F0000}"/>
    <cellStyle name="Note 2 18 3 2" xfId="32637" xr:uid="{00000000-0005-0000-0000-0000967F0000}"/>
    <cellStyle name="Note 2 18 3 3" xfId="32638" xr:uid="{00000000-0005-0000-0000-0000977F0000}"/>
    <cellStyle name="Note 2 18 3 4" xfId="32639" xr:uid="{00000000-0005-0000-0000-0000987F0000}"/>
    <cellStyle name="Note 2 18 4" xfId="32640" xr:uid="{00000000-0005-0000-0000-0000997F0000}"/>
    <cellStyle name="Note 2 18 4 2" xfId="32641" xr:uid="{00000000-0005-0000-0000-00009A7F0000}"/>
    <cellStyle name="Note 2 18 4 3" xfId="32642" xr:uid="{00000000-0005-0000-0000-00009B7F0000}"/>
    <cellStyle name="Note 2 18 4 4" xfId="32643" xr:uid="{00000000-0005-0000-0000-00009C7F0000}"/>
    <cellStyle name="Note 2 18 5" xfId="32644" xr:uid="{00000000-0005-0000-0000-00009D7F0000}"/>
    <cellStyle name="Note 2 18 5 2" xfId="32645" xr:uid="{00000000-0005-0000-0000-00009E7F0000}"/>
    <cellStyle name="Note 2 18 5 3" xfId="32646" xr:uid="{00000000-0005-0000-0000-00009F7F0000}"/>
    <cellStyle name="Note 2 18 5 4" xfId="32647" xr:uid="{00000000-0005-0000-0000-0000A07F0000}"/>
    <cellStyle name="Note 2 18 6" xfId="32648" xr:uid="{00000000-0005-0000-0000-0000A17F0000}"/>
    <cellStyle name="Note 2 18 6 2" xfId="32649" xr:uid="{00000000-0005-0000-0000-0000A27F0000}"/>
    <cellStyle name="Note 2 18 6 3" xfId="32650" xr:uid="{00000000-0005-0000-0000-0000A37F0000}"/>
    <cellStyle name="Note 2 18 6 4" xfId="32651" xr:uid="{00000000-0005-0000-0000-0000A47F0000}"/>
    <cellStyle name="Note 2 18 7" xfId="32652" xr:uid="{00000000-0005-0000-0000-0000A57F0000}"/>
    <cellStyle name="Note 2 18 7 2" xfId="32653" xr:uid="{00000000-0005-0000-0000-0000A67F0000}"/>
    <cellStyle name="Note 2 18 7 3" xfId="32654" xr:uid="{00000000-0005-0000-0000-0000A77F0000}"/>
    <cellStyle name="Note 2 18 7 4" xfId="32655" xr:uid="{00000000-0005-0000-0000-0000A87F0000}"/>
    <cellStyle name="Note 2 18 8" xfId="32656" xr:uid="{00000000-0005-0000-0000-0000A97F0000}"/>
    <cellStyle name="Note 2 18 8 2" xfId="32657" xr:uid="{00000000-0005-0000-0000-0000AA7F0000}"/>
    <cellStyle name="Note 2 18 8 3" xfId="32658" xr:uid="{00000000-0005-0000-0000-0000AB7F0000}"/>
    <cellStyle name="Note 2 18 8 4" xfId="32659" xr:uid="{00000000-0005-0000-0000-0000AC7F0000}"/>
    <cellStyle name="Note 2 18 9" xfId="32660" xr:uid="{00000000-0005-0000-0000-0000AD7F0000}"/>
    <cellStyle name="Note 2 18 9 2" xfId="32661" xr:uid="{00000000-0005-0000-0000-0000AE7F0000}"/>
    <cellStyle name="Note 2 18 9 3" xfId="32662" xr:uid="{00000000-0005-0000-0000-0000AF7F0000}"/>
    <cellStyle name="Note 2 18 9 4" xfId="32663" xr:uid="{00000000-0005-0000-0000-0000B07F0000}"/>
    <cellStyle name="Note 2 19" xfId="32664" xr:uid="{00000000-0005-0000-0000-0000B17F0000}"/>
    <cellStyle name="Note 2 19 2" xfId="32665" xr:uid="{00000000-0005-0000-0000-0000B27F0000}"/>
    <cellStyle name="Note 2 19 3" xfId="32666" xr:uid="{00000000-0005-0000-0000-0000B37F0000}"/>
    <cellStyle name="Note 2 2" xfId="32667" xr:uid="{00000000-0005-0000-0000-0000B47F0000}"/>
    <cellStyle name="Note 2 2 10" xfId="32668" xr:uid="{00000000-0005-0000-0000-0000B57F0000}"/>
    <cellStyle name="Note 2 2 10 10" xfId="32669" xr:uid="{00000000-0005-0000-0000-0000B67F0000}"/>
    <cellStyle name="Note 2 2 10 10 2" xfId="32670" xr:uid="{00000000-0005-0000-0000-0000B77F0000}"/>
    <cellStyle name="Note 2 2 10 10 3" xfId="32671" xr:uid="{00000000-0005-0000-0000-0000B87F0000}"/>
    <cellStyle name="Note 2 2 10 10 4" xfId="32672" xr:uid="{00000000-0005-0000-0000-0000B97F0000}"/>
    <cellStyle name="Note 2 2 10 11" xfId="32673" xr:uid="{00000000-0005-0000-0000-0000BA7F0000}"/>
    <cellStyle name="Note 2 2 10 11 2" xfId="32674" xr:uid="{00000000-0005-0000-0000-0000BB7F0000}"/>
    <cellStyle name="Note 2 2 10 11 3" xfId="32675" xr:uid="{00000000-0005-0000-0000-0000BC7F0000}"/>
    <cellStyle name="Note 2 2 10 11 4" xfId="32676" xr:uid="{00000000-0005-0000-0000-0000BD7F0000}"/>
    <cellStyle name="Note 2 2 10 12" xfId="32677" xr:uid="{00000000-0005-0000-0000-0000BE7F0000}"/>
    <cellStyle name="Note 2 2 10 12 2" xfId="32678" xr:uid="{00000000-0005-0000-0000-0000BF7F0000}"/>
    <cellStyle name="Note 2 2 10 12 3" xfId="32679" xr:uid="{00000000-0005-0000-0000-0000C07F0000}"/>
    <cellStyle name="Note 2 2 10 12 4" xfId="32680" xr:uid="{00000000-0005-0000-0000-0000C17F0000}"/>
    <cellStyle name="Note 2 2 10 13" xfId="32681" xr:uid="{00000000-0005-0000-0000-0000C27F0000}"/>
    <cellStyle name="Note 2 2 10 13 2" xfId="32682" xr:uid="{00000000-0005-0000-0000-0000C37F0000}"/>
    <cellStyle name="Note 2 2 10 13 3" xfId="32683" xr:uid="{00000000-0005-0000-0000-0000C47F0000}"/>
    <cellStyle name="Note 2 2 10 13 4" xfId="32684" xr:uid="{00000000-0005-0000-0000-0000C57F0000}"/>
    <cellStyle name="Note 2 2 10 14" xfId="32685" xr:uid="{00000000-0005-0000-0000-0000C67F0000}"/>
    <cellStyle name="Note 2 2 10 14 2" xfId="32686" xr:uid="{00000000-0005-0000-0000-0000C77F0000}"/>
    <cellStyle name="Note 2 2 10 14 3" xfId="32687" xr:uid="{00000000-0005-0000-0000-0000C87F0000}"/>
    <cellStyle name="Note 2 2 10 14 4" xfId="32688" xr:uid="{00000000-0005-0000-0000-0000C97F0000}"/>
    <cellStyle name="Note 2 2 10 15" xfId="32689" xr:uid="{00000000-0005-0000-0000-0000CA7F0000}"/>
    <cellStyle name="Note 2 2 10 15 2" xfId="32690" xr:uid="{00000000-0005-0000-0000-0000CB7F0000}"/>
    <cellStyle name="Note 2 2 10 15 3" xfId="32691" xr:uid="{00000000-0005-0000-0000-0000CC7F0000}"/>
    <cellStyle name="Note 2 2 10 15 4" xfId="32692" xr:uid="{00000000-0005-0000-0000-0000CD7F0000}"/>
    <cellStyle name="Note 2 2 10 16" xfId="32693" xr:uid="{00000000-0005-0000-0000-0000CE7F0000}"/>
    <cellStyle name="Note 2 2 10 16 2" xfId="32694" xr:uid="{00000000-0005-0000-0000-0000CF7F0000}"/>
    <cellStyle name="Note 2 2 10 16 3" xfId="32695" xr:uid="{00000000-0005-0000-0000-0000D07F0000}"/>
    <cellStyle name="Note 2 2 10 16 4" xfId="32696" xr:uid="{00000000-0005-0000-0000-0000D17F0000}"/>
    <cellStyle name="Note 2 2 10 17" xfId="32697" xr:uid="{00000000-0005-0000-0000-0000D27F0000}"/>
    <cellStyle name="Note 2 2 10 17 2" xfId="32698" xr:uid="{00000000-0005-0000-0000-0000D37F0000}"/>
    <cellStyle name="Note 2 2 10 17 3" xfId="32699" xr:uid="{00000000-0005-0000-0000-0000D47F0000}"/>
    <cellStyle name="Note 2 2 10 17 4" xfId="32700" xr:uid="{00000000-0005-0000-0000-0000D57F0000}"/>
    <cellStyle name="Note 2 2 10 18" xfId="32701" xr:uid="{00000000-0005-0000-0000-0000D67F0000}"/>
    <cellStyle name="Note 2 2 10 18 2" xfId="32702" xr:uid="{00000000-0005-0000-0000-0000D77F0000}"/>
    <cellStyle name="Note 2 2 10 18 3" xfId="32703" xr:uid="{00000000-0005-0000-0000-0000D87F0000}"/>
    <cellStyle name="Note 2 2 10 18 4" xfId="32704" xr:uid="{00000000-0005-0000-0000-0000D97F0000}"/>
    <cellStyle name="Note 2 2 10 19" xfId="32705" xr:uid="{00000000-0005-0000-0000-0000DA7F0000}"/>
    <cellStyle name="Note 2 2 10 19 2" xfId="32706" xr:uid="{00000000-0005-0000-0000-0000DB7F0000}"/>
    <cellStyle name="Note 2 2 10 19 3" xfId="32707" xr:uid="{00000000-0005-0000-0000-0000DC7F0000}"/>
    <cellStyle name="Note 2 2 10 19 4" xfId="32708" xr:uid="{00000000-0005-0000-0000-0000DD7F0000}"/>
    <cellStyle name="Note 2 2 10 2" xfId="32709" xr:uid="{00000000-0005-0000-0000-0000DE7F0000}"/>
    <cellStyle name="Note 2 2 10 2 2" xfId="32710" xr:uid="{00000000-0005-0000-0000-0000DF7F0000}"/>
    <cellStyle name="Note 2 2 10 2 3" xfId="32711" xr:uid="{00000000-0005-0000-0000-0000E07F0000}"/>
    <cellStyle name="Note 2 2 10 2 4" xfId="32712" xr:uid="{00000000-0005-0000-0000-0000E17F0000}"/>
    <cellStyle name="Note 2 2 10 20" xfId="32713" xr:uid="{00000000-0005-0000-0000-0000E27F0000}"/>
    <cellStyle name="Note 2 2 10 20 2" xfId="32714" xr:uid="{00000000-0005-0000-0000-0000E37F0000}"/>
    <cellStyle name="Note 2 2 10 20 3" xfId="32715" xr:uid="{00000000-0005-0000-0000-0000E47F0000}"/>
    <cellStyle name="Note 2 2 10 20 4" xfId="32716" xr:uid="{00000000-0005-0000-0000-0000E57F0000}"/>
    <cellStyle name="Note 2 2 10 21" xfId="32717" xr:uid="{00000000-0005-0000-0000-0000E67F0000}"/>
    <cellStyle name="Note 2 2 10 22" xfId="32718" xr:uid="{00000000-0005-0000-0000-0000E77F0000}"/>
    <cellStyle name="Note 2 2 10 3" xfId="32719" xr:uid="{00000000-0005-0000-0000-0000E87F0000}"/>
    <cellStyle name="Note 2 2 10 3 2" xfId="32720" xr:uid="{00000000-0005-0000-0000-0000E97F0000}"/>
    <cellStyle name="Note 2 2 10 3 3" xfId="32721" xr:uid="{00000000-0005-0000-0000-0000EA7F0000}"/>
    <cellStyle name="Note 2 2 10 3 4" xfId="32722" xr:uid="{00000000-0005-0000-0000-0000EB7F0000}"/>
    <cellStyle name="Note 2 2 10 4" xfId="32723" xr:uid="{00000000-0005-0000-0000-0000EC7F0000}"/>
    <cellStyle name="Note 2 2 10 4 2" xfId="32724" xr:uid="{00000000-0005-0000-0000-0000ED7F0000}"/>
    <cellStyle name="Note 2 2 10 4 3" xfId="32725" xr:uid="{00000000-0005-0000-0000-0000EE7F0000}"/>
    <cellStyle name="Note 2 2 10 4 4" xfId="32726" xr:uid="{00000000-0005-0000-0000-0000EF7F0000}"/>
    <cellStyle name="Note 2 2 10 5" xfId="32727" xr:uid="{00000000-0005-0000-0000-0000F07F0000}"/>
    <cellStyle name="Note 2 2 10 5 2" xfId="32728" xr:uid="{00000000-0005-0000-0000-0000F17F0000}"/>
    <cellStyle name="Note 2 2 10 5 3" xfId="32729" xr:uid="{00000000-0005-0000-0000-0000F27F0000}"/>
    <cellStyle name="Note 2 2 10 5 4" xfId="32730" xr:uid="{00000000-0005-0000-0000-0000F37F0000}"/>
    <cellStyle name="Note 2 2 10 6" xfId="32731" xr:uid="{00000000-0005-0000-0000-0000F47F0000}"/>
    <cellStyle name="Note 2 2 10 6 2" xfId="32732" xr:uid="{00000000-0005-0000-0000-0000F57F0000}"/>
    <cellStyle name="Note 2 2 10 6 3" xfId="32733" xr:uid="{00000000-0005-0000-0000-0000F67F0000}"/>
    <cellStyle name="Note 2 2 10 6 4" xfId="32734" xr:uid="{00000000-0005-0000-0000-0000F77F0000}"/>
    <cellStyle name="Note 2 2 10 7" xfId="32735" xr:uid="{00000000-0005-0000-0000-0000F87F0000}"/>
    <cellStyle name="Note 2 2 10 7 2" xfId="32736" xr:uid="{00000000-0005-0000-0000-0000F97F0000}"/>
    <cellStyle name="Note 2 2 10 7 3" xfId="32737" xr:uid="{00000000-0005-0000-0000-0000FA7F0000}"/>
    <cellStyle name="Note 2 2 10 7 4" xfId="32738" xr:uid="{00000000-0005-0000-0000-0000FB7F0000}"/>
    <cellStyle name="Note 2 2 10 8" xfId="32739" xr:uid="{00000000-0005-0000-0000-0000FC7F0000}"/>
    <cellStyle name="Note 2 2 10 8 2" xfId="32740" xr:uid="{00000000-0005-0000-0000-0000FD7F0000}"/>
    <cellStyle name="Note 2 2 10 8 3" xfId="32741" xr:uid="{00000000-0005-0000-0000-0000FE7F0000}"/>
    <cellStyle name="Note 2 2 10 8 4" xfId="32742" xr:uid="{00000000-0005-0000-0000-0000FF7F0000}"/>
    <cellStyle name="Note 2 2 10 9" xfId="32743" xr:uid="{00000000-0005-0000-0000-000000800000}"/>
    <cellStyle name="Note 2 2 10 9 2" xfId="32744" xr:uid="{00000000-0005-0000-0000-000001800000}"/>
    <cellStyle name="Note 2 2 10 9 3" xfId="32745" xr:uid="{00000000-0005-0000-0000-000002800000}"/>
    <cellStyle name="Note 2 2 10 9 4" xfId="32746" xr:uid="{00000000-0005-0000-0000-000003800000}"/>
    <cellStyle name="Note 2 2 11" xfId="32747" xr:uid="{00000000-0005-0000-0000-000004800000}"/>
    <cellStyle name="Note 2 2 11 10" xfId="32748" xr:uid="{00000000-0005-0000-0000-000005800000}"/>
    <cellStyle name="Note 2 2 11 10 2" xfId="32749" xr:uid="{00000000-0005-0000-0000-000006800000}"/>
    <cellStyle name="Note 2 2 11 10 3" xfId="32750" xr:uid="{00000000-0005-0000-0000-000007800000}"/>
    <cellStyle name="Note 2 2 11 10 4" xfId="32751" xr:uid="{00000000-0005-0000-0000-000008800000}"/>
    <cellStyle name="Note 2 2 11 11" xfId="32752" xr:uid="{00000000-0005-0000-0000-000009800000}"/>
    <cellStyle name="Note 2 2 11 11 2" xfId="32753" xr:uid="{00000000-0005-0000-0000-00000A800000}"/>
    <cellStyle name="Note 2 2 11 11 3" xfId="32754" xr:uid="{00000000-0005-0000-0000-00000B800000}"/>
    <cellStyle name="Note 2 2 11 11 4" xfId="32755" xr:uid="{00000000-0005-0000-0000-00000C800000}"/>
    <cellStyle name="Note 2 2 11 12" xfId="32756" xr:uid="{00000000-0005-0000-0000-00000D800000}"/>
    <cellStyle name="Note 2 2 11 12 2" xfId="32757" xr:uid="{00000000-0005-0000-0000-00000E800000}"/>
    <cellStyle name="Note 2 2 11 12 3" xfId="32758" xr:uid="{00000000-0005-0000-0000-00000F800000}"/>
    <cellStyle name="Note 2 2 11 12 4" xfId="32759" xr:uid="{00000000-0005-0000-0000-000010800000}"/>
    <cellStyle name="Note 2 2 11 13" xfId="32760" xr:uid="{00000000-0005-0000-0000-000011800000}"/>
    <cellStyle name="Note 2 2 11 13 2" xfId="32761" xr:uid="{00000000-0005-0000-0000-000012800000}"/>
    <cellStyle name="Note 2 2 11 13 3" xfId="32762" xr:uid="{00000000-0005-0000-0000-000013800000}"/>
    <cellStyle name="Note 2 2 11 13 4" xfId="32763" xr:uid="{00000000-0005-0000-0000-000014800000}"/>
    <cellStyle name="Note 2 2 11 14" xfId="32764" xr:uid="{00000000-0005-0000-0000-000015800000}"/>
    <cellStyle name="Note 2 2 11 14 2" xfId="32765" xr:uid="{00000000-0005-0000-0000-000016800000}"/>
    <cellStyle name="Note 2 2 11 14 3" xfId="32766" xr:uid="{00000000-0005-0000-0000-000017800000}"/>
    <cellStyle name="Note 2 2 11 14 4" xfId="32767" xr:uid="{00000000-0005-0000-0000-000018800000}"/>
    <cellStyle name="Note 2 2 11 15" xfId="32768" xr:uid="{00000000-0005-0000-0000-000019800000}"/>
    <cellStyle name="Note 2 2 11 15 2" xfId="32769" xr:uid="{00000000-0005-0000-0000-00001A800000}"/>
    <cellStyle name="Note 2 2 11 15 3" xfId="32770" xr:uid="{00000000-0005-0000-0000-00001B800000}"/>
    <cellStyle name="Note 2 2 11 15 4" xfId="32771" xr:uid="{00000000-0005-0000-0000-00001C800000}"/>
    <cellStyle name="Note 2 2 11 16" xfId="32772" xr:uid="{00000000-0005-0000-0000-00001D800000}"/>
    <cellStyle name="Note 2 2 11 16 2" xfId="32773" xr:uid="{00000000-0005-0000-0000-00001E800000}"/>
    <cellStyle name="Note 2 2 11 16 3" xfId="32774" xr:uid="{00000000-0005-0000-0000-00001F800000}"/>
    <cellStyle name="Note 2 2 11 16 4" xfId="32775" xr:uid="{00000000-0005-0000-0000-000020800000}"/>
    <cellStyle name="Note 2 2 11 17" xfId="32776" xr:uid="{00000000-0005-0000-0000-000021800000}"/>
    <cellStyle name="Note 2 2 11 17 2" xfId="32777" xr:uid="{00000000-0005-0000-0000-000022800000}"/>
    <cellStyle name="Note 2 2 11 17 3" xfId="32778" xr:uid="{00000000-0005-0000-0000-000023800000}"/>
    <cellStyle name="Note 2 2 11 17 4" xfId="32779" xr:uid="{00000000-0005-0000-0000-000024800000}"/>
    <cellStyle name="Note 2 2 11 18" xfId="32780" xr:uid="{00000000-0005-0000-0000-000025800000}"/>
    <cellStyle name="Note 2 2 11 18 2" xfId="32781" xr:uid="{00000000-0005-0000-0000-000026800000}"/>
    <cellStyle name="Note 2 2 11 18 3" xfId="32782" xr:uid="{00000000-0005-0000-0000-000027800000}"/>
    <cellStyle name="Note 2 2 11 18 4" xfId="32783" xr:uid="{00000000-0005-0000-0000-000028800000}"/>
    <cellStyle name="Note 2 2 11 19" xfId="32784" xr:uid="{00000000-0005-0000-0000-000029800000}"/>
    <cellStyle name="Note 2 2 11 19 2" xfId="32785" xr:uid="{00000000-0005-0000-0000-00002A800000}"/>
    <cellStyle name="Note 2 2 11 19 3" xfId="32786" xr:uid="{00000000-0005-0000-0000-00002B800000}"/>
    <cellStyle name="Note 2 2 11 19 4" xfId="32787" xr:uid="{00000000-0005-0000-0000-00002C800000}"/>
    <cellStyle name="Note 2 2 11 2" xfId="32788" xr:uid="{00000000-0005-0000-0000-00002D800000}"/>
    <cellStyle name="Note 2 2 11 2 2" xfId="32789" xr:uid="{00000000-0005-0000-0000-00002E800000}"/>
    <cellStyle name="Note 2 2 11 2 3" xfId="32790" xr:uid="{00000000-0005-0000-0000-00002F800000}"/>
    <cellStyle name="Note 2 2 11 2 4" xfId="32791" xr:uid="{00000000-0005-0000-0000-000030800000}"/>
    <cellStyle name="Note 2 2 11 20" xfId="32792" xr:uid="{00000000-0005-0000-0000-000031800000}"/>
    <cellStyle name="Note 2 2 11 20 2" xfId="32793" xr:uid="{00000000-0005-0000-0000-000032800000}"/>
    <cellStyle name="Note 2 2 11 20 3" xfId="32794" xr:uid="{00000000-0005-0000-0000-000033800000}"/>
    <cellStyle name="Note 2 2 11 20 4" xfId="32795" xr:uid="{00000000-0005-0000-0000-000034800000}"/>
    <cellStyle name="Note 2 2 11 21" xfId="32796" xr:uid="{00000000-0005-0000-0000-000035800000}"/>
    <cellStyle name="Note 2 2 11 22" xfId="32797" xr:uid="{00000000-0005-0000-0000-000036800000}"/>
    <cellStyle name="Note 2 2 11 3" xfId="32798" xr:uid="{00000000-0005-0000-0000-000037800000}"/>
    <cellStyle name="Note 2 2 11 3 2" xfId="32799" xr:uid="{00000000-0005-0000-0000-000038800000}"/>
    <cellStyle name="Note 2 2 11 3 3" xfId="32800" xr:uid="{00000000-0005-0000-0000-000039800000}"/>
    <cellStyle name="Note 2 2 11 3 4" xfId="32801" xr:uid="{00000000-0005-0000-0000-00003A800000}"/>
    <cellStyle name="Note 2 2 11 4" xfId="32802" xr:uid="{00000000-0005-0000-0000-00003B800000}"/>
    <cellStyle name="Note 2 2 11 4 2" xfId="32803" xr:uid="{00000000-0005-0000-0000-00003C800000}"/>
    <cellStyle name="Note 2 2 11 4 3" xfId="32804" xr:uid="{00000000-0005-0000-0000-00003D800000}"/>
    <cellStyle name="Note 2 2 11 4 4" xfId="32805" xr:uid="{00000000-0005-0000-0000-00003E800000}"/>
    <cellStyle name="Note 2 2 11 5" xfId="32806" xr:uid="{00000000-0005-0000-0000-00003F800000}"/>
    <cellStyle name="Note 2 2 11 5 2" xfId="32807" xr:uid="{00000000-0005-0000-0000-000040800000}"/>
    <cellStyle name="Note 2 2 11 5 3" xfId="32808" xr:uid="{00000000-0005-0000-0000-000041800000}"/>
    <cellStyle name="Note 2 2 11 5 4" xfId="32809" xr:uid="{00000000-0005-0000-0000-000042800000}"/>
    <cellStyle name="Note 2 2 11 6" xfId="32810" xr:uid="{00000000-0005-0000-0000-000043800000}"/>
    <cellStyle name="Note 2 2 11 6 2" xfId="32811" xr:uid="{00000000-0005-0000-0000-000044800000}"/>
    <cellStyle name="Note 2 2 11 6 3" xfId="32812" xr:uid="{00000000-0005-0000-0000-000045800000}"/>
    <cellStyle name="Note 2 2 11 6 4" xfId="32813" xr:uid="{00000000-0005-0000-0000-000046800000}"/>
    <cellStyle name="Note 2 2 11 7" xfId="32814" xr:uid="{00000000-0005-0000-0000-000047800000}"/>
    <cellStyle name="Note 2 2 11 7 2" xfId="32815" xr:uid="{00000000-0005-0000-0000-000048800000}"/>
    <cellStyle name="Note 2 2 11 7 3" xfId="32816" xr:uid="{00000000-0005-0000-0000-000049800000}"/>
    <cellStyle name="Note 2 2 11 7 4" xfId="32817" xr:uid="{00000000-0005-0000-0000-00004A800000}"/>
    <cellStyle name="Note 2 2 11 8" xfId="32818" xr:uid="{00000000-0005-0000-0000-00004B800000}"/>
    <cellStyle name="Note 2 2 11 8 2" xfId="32819" xr:uid="{00000000-0005-0000-0000-00004C800000}"/>
    <cellStyle name="Note 2 2 11 8 3" xfId="32820" xr:uid="{00000000-0005-0000-0000-00004D800000}"/>
    <cellStyle name="Note 2 2 11 8 4" xfId="32821" xr:uid="{00000000-0005-0000-0000-00004E800000}"/>
    <cellStyle name="Note 2 2 11 9" xfId="32822" xr:uid="{00000000-0005-0000-0000-00004F800000}"/>
    <cellStyle name="Note 2 2 11 9 2" xfId="32823" xr:uid="{00000000-0005-0000-0000-000050800000}"/>
    <cellStyle name="Note 2 2 11 9 3" xfId="32824" xr:uid="{00000000-0005-0000-0000-000051800000}"/>
    <cellStyle name="Note 2 2 11 9 4" xfId="32825" xr:uid="{00000000-0005-0000-0000-000052800000}"/>
    <cellStyle name="Note 2 2 12" xfId="32826" xr:uid="{00000000-0005-0000-0000-000053800000}"/>
    <cellStyle name="Note 2 2 12 2" xfId="32827" xr:uid="{00000000-0005-0000-0000-000054800000}"/>
    <cellStyle name="Note 2 2 12 3" xfId="32828" xr:uid="{00000000-0005-0000-0000-000055800000}"/>
    <cellStyle name="Note 2 2 12 4" xfId="32829" xr:uid="{00000000-0005-0000-0000-000056800000}"/>
    <cellStyle name="Note 2 2 13" xfId="32830" xr:uid="{00000000-0005-0000-0000-000057800000}"/>
    <cellStyle name="Note 2 2 13 2" xfId="32831" xr:uid="{00000000-0005-0000-0000-000058800000}"/>
    <cellStyle name="Note 2 2 13 3" xfId="32832" xr:uid="{00000000-0005-0000-0000-000059800000}"/>
    <cellStyle name="Note 2 2 13 4" xfId="32833" xr:uid="{00000000-0005-0000-0000-00005A800000}"/>
    <cellStyle name="Note 2 2 14" xfId="32834" xr:uid="{00000000-0005-0000-0000-00005B800000}"/>
    <cellStyle name="Note 2 2 14 2" xfId="32835" xr:uid="{00000000-0005-0000-0000-00005C800000}"/>
    <cellStyle name="Note 2 2 14 3" xfId="32836" xr:uid="{00000000-0005-0000-0000-00005D800000}"/>
    <cellStyle name="Note 2 2 14 4" xfId="32837" xr:uid="{00000000-0005-0000-0000-00005E800000}"/>
    <cellStyle name="Note 2 2 15" xfId="32838" xr:uid="{00000000-0005-0000-0000-00005F800000}"/>
    <cellStyle name="Note 2 2 15 2" xfId="32839" xr:uid="{00000000-0005-0000-0000-000060800000}"/>
    <cellStyle name="Note 2 2 15 3" xfId="32840" xr:uid="{00000000-0005-0000-0000-000061800000}"/>
    <cellStyle name="Note 2 2 15 4" xfId="32841" xr:uid="{00000000-0005-0000-0000-000062800000}"/>
    <cellStyle name="Note 2 2 16" xfId="32842" xr:uid="{00000000-0005-0000-0000-000063800000}"/>
    <cellStyle name="Note 2 2 16 2" xfId="32843" xr:uid="{00000000-0005-0000-0000-000064800000}"/>
    <cellStyle name="Note 2 2 16 3" xfId="32844" xr:uid="{00000000-0005-0000-0000-000065800000}"/>
    <cellStyle name="Note 2 2 16 4" xfId="32845" xr:uid="{00000000-0005-0000-0000-000066800000}"/>
    <cellStyle name="Note 2 2 17" xfId="32846" xr:uid="{00000000-0005-0000-0000-000067800000}"/>
    <cellStyle name="Note 2 2 17 2" xfId="32847" xr:uid="{00000000-0005-0000-0000-000068800000}"/>
    <cellStyle name="Note 2 2 17 3" xfId="32848" xr:uid="{00000000-0005-0000-0000-000069800000}"/>
    <cellStyle name="Note 2 2 17 4" xfId="32849" xr:uid="{00000000-0005-0000-0000-00006A800000}"/>
    <cellStyle name="Note 2 2 18" xfId="32850" xr:uid="{00000000-0005-0000-0000-00006B800000}"/>
    <cellStyle name="Note 2 2 18 2" xfId="32851" xr:uid="{00000000-0005-0000-0000-00006C800000}"/>
    <cellStyle name="Note 2 2 18 3" xfId="32852" xr:uid="{00000000-0005-0000-0000-00006D800000}"/>
    <cellStyle name="Note 2 2 18 4" xfId="32853" xr:uid="{00000000-0005-0000-0000-00006E800000}"/>
    <cellStyle name="Note 2 2 19" xfId="32854" xr:uid="{00000000-0005-0000-0000-00006F800000}"/>
    <cellStyle name="Note 2 2 19 2" xfId="32855" xr:uid="{00000000-0005-0000-0000-000070800000}"/>
    <cellStyle name="Note 2 2 19 3" xfId="32856" xr:uid="{00000000-0005-0000-0000-000071800000}"/>
    <cellStyle name="Note 2 2 19 4" xfId="32857" xr:uid="{00000000-0005-0000-0000-000072800000}"/>
    <cellStyle name="Note 2 2 2" xfId="32858" xr:uid="{00000000-0005-0000-0000-000073800000}"/>
    <cellStyle name="Note 2 2 2 2" xfId="32859" xr:uid="{00000000-0005-0000-0000-000074800000}"/>
    <cellStyle name="Note 2 2 2 2 10" xfId="32860" xr:uid="{00000000-0005-0000-0000-000075800000}"/>
    <cellStyle name="Note 2 2 2 2 10 2" xfId="32861" xr:uid="{00000000-0005-0000-0000-000076800000}"/>
    <cellStyle name="Note 2 2 2 2 10 3" xfId="32862" xr:uid="{00000000-0005-0000-0000-000077800000}"/>
    <cellStyle name="Note 2 2 2 2 10 4" xfId="32863" xr:uid="{00000000-0005-0000-0000-000078800000}"/>
    <cellStyle name="Note 2 2 2 2 11" xfId="32864" xr:uid="{00000000-0005-0000-0000-000079800000}"/>
    <cellStyle name="Note 2 2 2 2 11 2" xfId="32865" xr:uid="{00000000-0005-0000-0000-00007A800000}"/>
    <cellStyle name="Note 2 2 2 2 11 3" xfId="32866" xr:uid="{00000000-0005-0000-0000-00007B800000}"/>
    <cellStyle name="Note 2 2 2 2 11 4" xfId="32867" xr:uid="{00000000-0005-0000-0000-00007C800000}"/>
    <cellStyle name="Note 2 2 2 2 12" xfId="32868" xr:uid="{00000000-0005-0000-0000-00007D800000}"/>
    <cellStyle name="Note 2 2 2 2 12 2" xfId="32869" xr:uid="{00000000-0005-0000-0000-00007E800000}"/>
    <cellStyle name="Note 2 2 2 2 12 3" xfId="32870" xr:uid="{00000000-0005-0000-0000-00007F800000}"/>
    <cellStyle name="Note 2 2 2 2 12 4" xfId="32871" xr:uid="{00000000-0005-0000-0000-000080800000}"/>
    <cellStyle name="Note 2 2 2 2 13" xfId="32872" xr:uid="{00000000-0005-0000-0000-000081800000}"/>
    <cellStyle name="Note 2 2 2 2 13 2" xfId="32873" xr:uid="{00000000-0005-0000-0000-000082800000}"/>
    <cellStyle name="Note 2 2 2 2 13 3" xfId="32874" xr:uid="{00000000-0005-0000-0000-000083800000}"/>
    <cellStyle name="Note 2 2 2 2 13 4" xfId="32875" xr:uid="{00000000-0005-0000-0000-000084800000}"/>
    <cellStyle name="Note 2 2 2 2 14" xfId="32876" xr:uid="{00000000-0005-0000-0000-000085800000}"/>
    <cellStyle name="Note 2 2 2 2 14 2" xfId="32877" xr:uid="{00000000-0005-0000-0000-000086800000}"/>
    <cellStyle name="Note 2 2 2 2 14 3" xfId="32878" xr:uid="{00000000-0005-0000-0000-000087800000}"/>
    <cellStyle name="Note 2 2 2 2 14 4" xfId="32879" xr:uid="{00000000-0005-0000-0000-000088800000}"/>
    <cellStyle name="Note 2 2 2 2 15" xfId="32880" xr:uid="{00000000-0005-0000-0000-000089800000}"/>
    <cellStyle name="Note 2 2 2 2 15 2" xfId="32881" xr:uid="{00000000-0005-0000-0000-00008A800000}"/>
    <cellStyle name="Note 2 2 2 2 15 3" xfId="32882" xr:uid="{00000000-0005-0000-0000-00008B800000}"/>
    <cellStyle name="Note 2 2 2 2 15 4" xfId="32883" xr:uid="{00000000-0005-0000-0000-00008C800000}"/>
    <cellStyle name="Note 2 2 2 2 16" xfId="32884" xr:uid="{00000000-0005-0000-0000-00008D800000}"/>
    <cellStyle name="Note 2 2 2 2 16 2" xfId="32885" xr:uid="{00000000-0005-0000-0000-00008E800000}"/>
    <cellStyle name="Note 2 2 2 2 16 3" xfId="32886" xr:uid="{00000000-0005-0000-0000-00008F800000}"/>
    <cellStyle name="Note 2 2 2 2 16 4" xfId="32887" xr:uid="{00000000-0005-0000-0000-000090800000}"/>
    <cellStyle name="Note 2 2 2 2 17" xfId="32888" xr:uid="{00000000-0005-0000-0000-000091800000}"/>
    <cellStyle name="Note 2 2 2 2 17 2" xfId="32889" xr:uid="{00000000-0005-0000-0000-000092800000}"/>
    <cellStyle name="Note 2 2 2 2 17 3" xfId="32890" xr:uid="{00000000-0005-0000-0000-000093800000}"/>
    <cellStyle name="Note 2 2 2 2 17 4" xfId="32891" xr:uid="{00000000-0005-0000-0000-000094800000}"/>
    <cellStyle name="Note 2 2 2 2 18" xfId="32892" xr:uid="{00000000-0005-0000-0000-000095800000}"/>
    <cellStyle name="Note 2 2 2 2 18 2" xfId="32893" xr:uid="{00000000-0005-0000-0000-000096800000}"/>
    <cellStyle name="Note 2 2 2 2 18 3" xfId="32894" xr:uid="{00000000-0005-0000-0000-000097800000}"/>
    <cellStyle name="Note 2 2 2 2 18 4" xfId="32895" xr:uid="{00000000-0005-0000-0000-000098800000}"/>
    <cellStyle name="Note 2 2 2 2 19" xfId="32896" xr:uid="{00000000-0005-0000-0000-000099800000}"/>
    <cellStyle name="Note 2 2 2 2 19 2" xfId="32897" xr:uid="{00000000-0005-0000-0000-00009A800000}"/>
    <cellStyle name="Note 2 2 2 2 19 3" xfId="32898" xr:uid="{00000000-0005-0000-0000-00009B800000}"/>
    <cellStyle name="Note 2 2 2 2 19 4" xfId="32899" xr:uid="{00000000-0005-0000-0000-00009C800000}"/>
    <cellStyle name="Note 2 2 2 2 2" xfId="32900" xr:uid="{00000000-0005-0000-0000-00009D800000}"/>
    <cellStyle name="Note 2 2 2 2 2 10" xfId="32901" xr:uid="{00000000-0005-0000-0000-00009E800000}"/>
    <cellStyle name="Note 2 2 2 2 2 10 2" xfId="32902" xr:uid="{00000000-0005-0000-0000-00009F800000}"/>
    <cellStyle name="Note 2 2 2 2 2 10 3" xfId="32903" xr:uid="{00000000-0005-0000-0000-0000A0800000}"/>
    <cellStyle name="Note 2 2 2 2 2 10 4" xfId="32904" xr:uid="{00000000-0005-0000-0000-0000A1800000}"/>
    <cellStyle name="Note 2 2 2 2 2 11" xfId="32905" xr:uid="{00000000-0005-0000-0000-0000A2800000}"/>
    <cellStyle name="Note 2 2 2 2 2 11 2" xfId="32906" xr:uid="{00000000-0005-0000-0000-0000A3800000}"/>
    <cellStyle name="Note 2 2 2 2 2 11 3" xfId="32907" xr:uid="{00000000-0005-0000-0000-0000A4800000}"/>
    <cellStyle name="Note 2 2 2 2 2 11 4" xfId="32908" xr:uid="{00000000-0005-0000-0000-0000A5800000}"/>
    <cellStyle name="Note 2 2 2 2 2 12" xfId="32909" xr:uid="{00000000-0005-0000-0000-0000A6800000}"/>
    <cellStyle name="Note 2 2 2 2 2 12 2" xfId="32910" xr:uid="{00000000-0005-0000-0000-0000A7800000}"/>
    <cellStyle name="Note 2 2 2 2 2 12 3" xfId="32911" xr:uid="{00000000-0005-0000-0000-0000A8800000}"/>
    <cellStyle name="Note 2 2 2 2 2 12 4" xfId="32912" xr:uid="{00000000-0005-0000-0000-0000A9800000}"/>
    <cellStyle name="Note 2 2 2 2 2 13" xfId="32913" xr:uid="{00000000-0005-0000-0000-0000AA800000}"/>
    <cellStyle name="Note 2 2 2 2 2 13 2" xfId="32914" xr:uid="{00000000-0005-0000-0000-0000AB800000}"/>
    <cellStyle name="Note 2 2 2 2 2 13 3" xfId="32915" xr:uid="{00000000-0005-0000-0000-0000AC800000}"/>
    <cellStyle name="Note 2 2 2 2 2 13 4" xfId="32916" xr:uid="{00000000-0005-0000-0000-0000AD800000}"/>
    <cellStyle name="Note 2 2 2 2 2 14" xfId="32917" xr:uid="{00000000-0005-0000-0000-0000AE800000}"/>
    <cellStyle name="Note 2 2 2 2 2 14 2" xfId="32918" xr:uid="{00000000-0005-0000-0000-0000AF800000}"/>
    <cellStyle name="Note 2 2 2 2 2 14 3" xfId="32919" xr:uid="{00000000-0005-0000-0000-0000B0800000}"/>
    <cellStyle name="Note 2 2 2 2 2 14 4" xfId="32920" xr:uid="{00000000-0005-0000-0000-0000B1800000}"/>
    <cellStyle name="Note 2 2 2 2 2 15" xfId="32921" xr:uid="{00000000-0005-0000-0000-0000B2800000}"/>
    <cellStyle name="Note 2 2 2 2 2 15 2" xfId="32922" xr:uid="{00000000-0005-0000-0000-0000B3800000}"/>
    <cellStyle name="Note 2 2 2 2 2 15 3" xfId="32923" xr:uid="{00000000-0005-0000-0000-0000B4800000}"/>
    <cellStyle name="Note 2 2 2 2 2 15 4" xfId="32924" xr:uid="{00000000-0005-0000-0000-0000B5800000}"/>
    <cellStyle name="Note 2 2 2 2 2 16" xfId="32925" xr:uid="{00000000-0005-0000-0000-0000B6800000}"/>
    <cellStyle name="Note 2 2 2 2 2 16 2" xfId="32926" xr:uid="{00000000-0005-0000-0000-0000B7800000}"/>
    <cellStyle name="Note 2 2 2 2 2 16 3" xfId="32927" xr:uid="{00000000-0005-0000-0000-0000B8800000}"/>
    <cellStyle name="Note 2 2 2 2 2 16 4" xfId="32928" xr:uid="{00000000-0005-0000-0000-0000B9800000}"/>
    <cellStyle name="Note 2 2 2 2 2 17" xfId="32929" xr:uid="{00000000-0005-0000-0000-0000BA800000}"/>
    <cellStyle name="Note 2 2 2 2 2 17 2" xfId="32930" xr:uid="{00000000-0005-0000-0000-0000BB800000}"/>
    <cellStyle name="Note 2 2 2 2 2 17 3" xfId="32931" xr:uid="{00000000-0005-0000-0000-0000BC800000}"/>
    <cellStyle name="Note 2 2 2 2 2 17 4" xfId="32932" xr:uid="{00000000-0005-0000-0000-0000BD800000}"/>
    <cellStyle name="Note 2 2 2 2 2 18" xfId="32933" xr:uid="{00000000-0005-0000-0000-0000BE800000}"/>
    <cellStyle name="Note 2 2 2 2 2 18 2" xfId="32934" xr:uid="{00000000-0005-0000-0000-0000BF800000}"/>
    <cellStyle name="Note 2 2 2 2 2 18 3" xfId="32935" xr:uid="{00000000-0005-0000-0000-0000C0800000}"/>
    <cellStyle name="Note 2 2 2 2 2 18 4" xfId="32936" xr:uid="{00000000-0005-0000-0000-0000C1800000}"/>
    <cellStyle name="Note 2 2 2 2 2 19" xfId="32937" xr:uid="{00000000-0005-0000-0000-0000C2800000}"/>
    <cellStyle name="Note 2 2 2 2 2 19 2" xfId="32938" xr:uid="{00000000-0005-0000-0000-0000C3800000}"/>
    <cellStyle name="Note 2 2 2 2 2 19 3" xfId="32939" xr:uid="{00000000-0005-0000-0000-0000C4800000}"/>
    <cellStyle name="Note 2 2 2 2 2 19 4" xfId="32940" xr:uid="{00000000-0005-0000-0000-0000C5800000}"/>
    <cellStyle name="Note 2 2 2 2 2 2" xfId="32941" xr:uid="{00000000-0005-0000-0000-0000C6800000}"/>
    <cellStyle name="Note 2 2 2 2 2 2 10" xfId="32942" xr:uid="{00000000-0005-0000-0000-0000C7800000}"/>
    <cellStyle name="Note 2 2 2 2 2 2 10 2" xfId="32943" xr:uid="{00000000-0005-0000-0000-0000C8800000}"/>
    <cellStyle name="Note 2 2 2 2 2 2 10 3" xfId="32944" xr:uid="{00000000-0005-0000-0000-0000C9800000}"/>
    <cellStyle name="Note 2 2 2 2 2 2 10 4" xfId="32945" xr:uid="{00000000-0005-0000-0000-0000CA800000}"/>
    <cellStyle name="Note 2 2 2 2 2 2 11" xfId="32946" xr:uid="{00000000-0005-0000-0000-0000CB800000}"/>
    <cellStyle name="Note 2 2 2 2 2 2 11 2" xfId="32947" xr:uid="{00000000-0005-0000-0000-0000CC800000}"/>
    <cellStyle name="Note 2 2 2 2 2 2 11 3" xfId="32948" xr:uid="{00000000-0005-0000-0000-0000CD800000}"/>
    <cellStyle name="Note 2 2 2 2 2 2 11 4" xfId="32949" xr:uid="{00000000-0005-0000-0000-0000CE800000}"/>
    <cellStyle name="Note 2 2 2 2 2 2 12" xfId="32950" xr:uid="{00000000-0005-0000-0000-0000CF800000}"/>
    <cellStyle name="Note 2 2 2 2 2 2 12 2" xfId="32951" xr:uid="{00000000-0005-0000-0000-0000D0800000}"/>
    <cellStyle name="Note 2 2 2 2 2 2 12 3" xfId="32952" xr:uid="{00000000-0005-0000-0000-0000D1800000}"/>
    <cellStyle name="Note 2 2 2 2 2 2 12 4" xfId="32953" xr:uid="{00000000-0005-0000-0000-0000D2800000}"/>
    <cellStyle name="Note 2 2 2 2 2 2 13" xfId="32954" xr:uid="{00000000-0005-0000-0000-0000D3800000}"/>
    <cellStyle name="Note 2 2 2 2 2 2 13 2" xfId="32955" xr:uid="{00000000-0005-0000-0000-0000D4800000}"/>
    <cellStyle name="Note 2 2 2 2 2 2 13 3" xfId="32956" xr:uid="{00000000-0005-0000-0000-0000D5800000}"/>
    <cellStyle name="Note 2 2 2 2 2 2 13 4" xfId="32957" xr:uid="{00000000-0005-0000-0000-0000D6800000}"/>
    <cellStyle name="Note 2 2 2 2 2 2 14" xfId="32958" xr:uid="{00000000-0005-0000-0000-0000D7800000}"/>
    <cellStyle name="Note 2 2 2 2 2 2 14 2" xfId="32959" xr:uid="{00000000-0005-0000-0000-0000D8800000}"/>
    <cellStyle name="Note 2 2 2 2 2 2 14 3" xfId="32960" xr:uid="{00000000-0005-0000-0000-0000D9800000}"/>
    <cellStyle name="Note 2 2 2 2 2 2 14 4" xfId="32961" xr:uid="{00000000-0005-0000-0000-0000DA800000}"/>
    <cellStyle name="Note 2 2 2 2 2 2 15" xfId="32962" xr:uid="{00000000-0005-0000-0000-0000DB800000}"/>
    <cellStyle name="Note 2 2 2 2 2 2 15 2" xfId="32963" xr:uid="{00000000-0005-0000-0000-0000DC800000}"/>
    <cellStyle name="Note 2 2 2 2 2 2 15 3" xfId="32964" xr:uid="{00000000-0005-0000-0000-0000DD800000}"/>
    <cellStyle name="Note 2 2 2 2 2 2 15 4" xfId="32965" xr:uid="{00000000-0005-0000-0000-0000DE800000}"/>
    <cellStyle name="Note 2 2 2 2 2 2 16" xfId="32966" xr:uid="{00000000-0005-0000-0000-0000DF800000}"/>
    <cellStyle name="Note 2 2 2 2 2 2 16 2" xfId="32967" xr:uid="{00000000-0005-0000-0000-0000E0800000}"/>
    <cellStyle name="Note 2 2 2 2 2 2 16 3" xfId="32968" xr:uid="{00000000-0005-0000-0000-0000E1800000}"/>
    <cellStyle name="Note 2 2 2 2 2 2 16 4" xfId="32969" xr:uid="{00000000-0005-0000-0000-0000E2800000}"/>
    <cellStyle name="Note 2 2 2 2 2 2 17" xfId="32970" xr:uid="{00000000-0005-0000-0000-0000E3800000}"/>
    <cellStyle name="Note 2 2 2 2 2 2 17 2" xfId="32971" xr:uid="{00000000-0005-0000-0000-0000E4800000}"/>
    <cellStyle name="Note 2 2 2 2 2 2 17 3" xfId="32972" xr:uid="{00000000-0005-0000-0000-0000E5800000}"/>
    <cellStyle name="Note 2 2 2 2 2 2 17 4" xfId="32973" xr:uid="{00000000-0005-0000-0000-0000E6800000}"/>
    <cellStyle name="Note 2 2 2 2 2 2 18" xfId="32974" xr:uid="{00000000-0005-0000-0000-0000E7800000}"/>
    <cellStyle name="Note 2 2 2 2 2 2 18 2" xfId="32975" xr:uid="{00000000-0005-0000-0000-0000E8800000}"/>
    <cellStyle name="Note 2 2 2 2 2 2 18 3" xfId="32976" xr:uid="{00000000-0005-0000-0000-0000E9800000}"/>
    <cellStyle name="Note 2 2 2 2 2 2 18 4" xfId="32977" xr:uid="{00000000-0005-0000-0000-0000EA800000}"/>
    <cellStyle name="Note 2 2 2 2 2 2 19" xfId="32978" xr:uid="{00000000-0005-0000-0000-0000EB800000}"/>
    <cellStyle name="Note 2 2 2 2 2 2 19 2" xfId="32979" xr:uid="{00000000-0005-0000-0000-0000EC800000}"/>
    <cellStyle name="Note 2 2 2 2 2 2 19 3" xfId="32980" xr:uid="{00000000-0005-0000-0000-0000ED800000}"/>
    <cellStyle name="Note 2 2 2 2 2 2 19 4" xfId="32981" xr:uid="{00000000-0005-0000-0000-0000EE800000}"/>
    <cellStyle name="Note 2 2 2 2 2 2 2" xfId="32982" xr:uid="{00000000-0005-0000-0000-0000EF800000}"/>
    <cellStyle name="Note 2 2 2 2 2 2 2 10" xfId="32983" xr:uid="{00000000-0005-0000-0000-0000F0800000}"/>
    <cellStyle name="Note 2 2 2 2 2 2 2 10 2" xfId="32984" xr:uid="{00000000-0005-0000-0000-0000F1800000}"/>
    <cellStyle name="Note 2 2 2 2 2 2 2 10 3" xfId="32985" xr:uid="{00000000-0005-0000-0000-0000F2800000}"/>
    <cellStyle name="Note 2 2 2 2 2 2 2 10 4" xfId="32986" xr:uid="{00000000-0005-0000-0000-0000F3800000}"/>
    <cellStyle name="Note 2 2 2 2 2 2 2 11" xfId="32987" xr:uid="{00000000-0005-0000-0000-0000F4800000}"/>
    <cellStyle name="Note 2 2 2 2 2 2 2 11 2" xfId="32988" xr:uid="{00000000-0005-0000-0000-0000F5800000}"/>
    <cellStyle name="Note 2 2 2 2 2 2 2 11 3" xfId="32989" xr:uid="{00000000-0005-0000-0000-0000F6800000}"/>
    <cellStyle name="Note 2 2 2 2 2 2 2 11 4" xfId="32990" xr:uid="{00000000-0005-0000-0000-0000F7800000}"/>
    <cellStyle name="Note 2 2 2 2 2 2 2 12" xfId="32991" xr:uid="{00000000-0005-0000-0000-0000F8800000}"/>
    <cellStyle name="Note 2 2 2 2 2 2 2 12 2" xfId="32992" xr:uid="{00000000-0005-0000-0000-0000F9800000}"/>
    <cellStyle name="Note 2 2 2 2 2 2 2 12 3" xfId="32993" xr:uid="{00000000-0005-0000-0000-0000FA800000}"/>
    <cellStyle name="Note 2 2 2 2 2 2 2 12 4" xfId="32994" xr:uid="{00000000-0005-0000-0000-0000FB800000}"/>
    <cellStyle name="Note 2 2 2 2 2 2 2 13" xfId="32995" xr:uid="{00000000-0005-0000-0000-0000FC800000}"/>
    <cellStyle name="Note 2 2 2 2 2 2 2 13 2" xfId="32996" xr:uid="{00000000-0005-0000-0000-0000FD800000}"/>
    <cellStyle name="Note 2 2 2 2 2 2 2 13 3" xfId="32997" xr:uid="{00000000-0005-0000-0000-0000FE800000}"/>
    <cellStyle name="Note 2 2 2 2 2 2 2 13 4" xfId="32998" xr:uid="{00000000-0005-0000-0000-0000FF800000}"/>
    <cellStyle name="Note 2 2 2 2 2 2 2 14" xfId="32999" xr:uid="{00000000-0005-0000-0000-000000810000}"/>
    <cellStyle name="Note 2 2 2 2 2 2 2 14 2" xfId="33000" xr:uid="{00000000-0005-0000-0000-000001810000}"/>
    <cellStyle name="Note 2 2 2 2 2 2 2 14 3" xfId="33001" xr:uid="{00000000-0005-0000-0000-000002810000}"/>
    <cellStyle name="Note 2 2 2 2 2 2 2 14 4" xfId="33002" xr:uid="{00000000-0005-0000-0000-000003810000}"/>
    <cellStyle name="Note 2 2 2 2 2 2 2 15" xfId="33003" xr:uid="{00000000-0005-0000-0000-000004810000}"/>
    <cellStyle name="Note 2 2 2 2 2 2 2 15 2" xfId="33004" xr:uid="{00000000-0005-0000-0000-000005810000}"/>
    <cellStyle name="Note 2 2 2 2 2 2 2 15 3" xfId="33005" xr:uid="{00000000-0005-0000-0000-000006810000}"/>
    <cellStyle name="Note 2 2 2 2 2 2 2 15 4" xfId="33006" xr:uid="{00000000-0005-0000-0000-000007810000}"/>
    <cellStyle name="Note 2 2 2 2 2 2 2 16" xfId="33007" xr:uid="{00000000-0005-0000-0000-000008810000}"/>
    <cellStyle name="Note 2 2 2 2 2 2 2 16 2" xfId="33008" xr:uid="{00000000-0005-0000-0000-000009810000}"/>
    <cellStyle name="Note 2 2 2 2 2 2 2 16 3" xfId="33009" xr:uid="{00000000-0005-0000-0000-00000A810000}"/>
    <cellStyle name="Note 2 2 2 2 2 2 2 16 4" xfId="33010" xr:uid="{00000000-0005-0000-0000-00000B810000}"/>
    <cellStyle name="Note 2 2 2 2 2 2 2 17" xfId="33011" xr:uid="{00000000-0005-0000-0000-00000C810000}"/>
    <cellStyle name="Note 2 2 2 2 2 2 2 17 2" xfId="33012" xr:uid="{00000000-0005-0000-0000-00000D810000}"/>
    <cellStyle name="Note 2 2 2 2 2 2 2 17 3" xfId="33013" xr:uid="{00000000-0005-0000-0000-00000E810000}"/>
    <cellStyle name="Note 2 2 2 2 2 2 2 17 4" xfId="33014" xr:uid="{00000000-0005-0000-0000-00000F810000}"/>
    <cellStyle name="Note 2 2 2 2 2 2 2 18" xfId="33015" xr:uid="{00000000-0005-0000-0000-000010810000}"/>
    <cellStyle name="Note 2 2 2 2 2 2 2 18 2" xfId="33016" xr:uid="{00000000-0005-0000-0000-000011810000}"/>
    <cellStyle name="Note 2 2 2 2 2 2 2 18 3" xfId="33017" xr:uid="{00000000-0005-0000-0000-000012810000}"/>
    <cellStyle name="Note 2 2 2 2 2 2 2 18 4" xfId="33018" xr:uid="{00000000-0005-0000-0000-000013810000}"/>
    <cellStyle name="Note 2 2 2 2 2 2 2 19" xfId="33019" xr:uid="{00000000-0005-0000-0000-000014810000}"/>
    <cellStyle name="Note 2 2 2 2 2 2 2 19 2" xfId="33020" xr:uid="{00000000-0005-0000-0000-000015810000}"/>
    <cellStyle name="Note 2 2 2 2 2 2 2 19 3" xfId="33021" xr:uid="{00000000-0005-0000-0000-000016810000}"/>
    <cellStyle name="Note 2 2 2 2 2 2 2 19 4" xfId="33022" xr:uid="{00000000-0005-0000-0000-000017810000}"/>
    <cellStyle name="Note 2 2 2 2 2 2 2 2" xfId="33023" xr:uid="{00000000-0005-0000-0000-000018810000}"/>
    <cellStyle name="Note 2 2 2 2 2 2 2 2 10" xfId="33024" xr:uid="{00000000-0005-0000-0000-000019810000}"/>
    <cellStyle name="Note 2 2 2 2 2 2 2 2 10 2" xfId="33025" xr:uid="{00000000-0005-0000-0000-00001A810000}"/>
    <cellStyle name="Note 2 2 2 2 2 2 2 2 10 3" xfId="33026" xr:uid="{00000000-0005-0000-0000-00001B810000}"/>
    <cellStyle name="Note 2 2 2 2 2 2 2 2 10 4" xfId="33027" xr:uid="{00000000-0005-0000-0000-00001C810000}"/>
    <cellStyle name="Note 2 2 2 2 2 2 2 2 11" xfId="33028" xr:uid="{00000000-0005-0000-0000-00001D810000}"/>
    <cellStyle name="Note 2 2 2 2 2 2 2 2 11 2" xfId="33029" xr:uid="{00000000-0005-0000-0000-00001E810000}"/>
    <cellStyle name="Note 2 2 2 2 2 2 2 2 11 3" xfId="33030" xr:uid="{00000000-0005-0000-0000-00001F810000}"/>
    <cellStyle name="Note 2 2 2 2 2 2 2 2 11 4" xfId="33031" xr:uid="{00000000-0005-0000-0000-000020810000}"/>
    <cellStyle name="Note 2 2 2 2 2 2 2 2 12" xfId="33032" xr:uid="{00000000-0005-0000-0000-000021810000}"/>
    <cellStyle name="Note 2 2 2 2 2 2 2 2 12 2" xfId="33033" xr:uid="{00000000-0005-0000-0000-000022810000}"/>
    <cellStyle name="Note 2 2 2 2 2 2 2 2 12 3" xfId="33034" xr:uid="{00000000-0005-0000-0000-000023810000}"/>
    <cellStyle name="Note 2 2 2 2 2 2 2 2 12 4" xfId="33035" xr:uid="{00000000-0005-0000-0000-000024810000}"/>
    <cellStyle name="Note 2 2 2 2 2 2 2 2 13" xfId="33036" xr:uid="{00000000-0005-0000-0000-000025810000}"/>
    <cellStyle name="Note 2 2 2 2 2 2 2 2 13 2" xfId="33037" xr:uid="{00000000-0005-0000-0000-000026810000}"/>
    <cellStyle name="Note 2 2 2 2 2 2 2 2 13 3" xfId="33038" xr:uid="{00000000-0005-0000-0000-000027810000}"/>
    <cellStyle name="Note 2 2 2 2 2 2 2 2 13 4" xfId="33039" xr:uid="{00000000-0005-0000-0000-000028810000}"/>
    <cellStyle name="Note 2 2 2 2 2 2 2 2 14" xfId="33040" xr:uid="{00000000-0005-0000-0000-000029810000}"/>
    <cellStyle name="Note 2 2 2 2 2 2 2 2 14 2" xfId="33041" xr:uid="{00000000-0005-0000-0000-00002A810000}"/>
    <cellStyle name="Note 2 2 2 2 2 2 2 2 14 3" xfId="33042" xr:uid="{00000000-0005-0000-0000-00002B810000}"/>
    <cellStyle name="Note 2 2 2 2 2 2 2 2 14 4" xfId="33043" xr:uid="{00000000-0005-0000-0000-00002C810000}"/>
    <cellStyle name="Note 2 2 2 2 2 2 2 2 15" xfId="33044" xr:uid="{00000000-0005-0000-0000-00002D810000}"/>
    <cellStyle name="Note 2 2 2 2 2 2 2 2 15 2" xfId="33045" xr:uid="{00000000-0005-0000-0000-00002E810000}"/>
    <cellStyle name="Note 2 2 2 2 2 2 2 2 15 3" xfId="33046" xr:uid="{00000000-0005-0000-0000-00002F810000}"/>
    <cellStyle name="Note 2 2 2 2 2 2 2 2 15 4" xfId="33047" xr:uid="{00000000-0005-0000-0000-000030810000}"/>
    <cellStyle name="Note 2 2 2 2 2 2 2 2 16" xfId="33048" xr:uid="{00000000-0005-0000-0000-000031810000}"/>
    <cellStyle name="Note 2 2 2 2 2 2 2 2 16 2" xfId="33049" xr:uid="{00000000-0005-0000-0000-000032810000}"/>
    <cellStyle name="Note 2 2 2 2 2 2 2 2 16 3" xfId="33050" xr:uid="{00000000-0005-0000-0000-000033810000}"/>
    <cellStyle name="Note 2 2 2 2 2 2 2 2 16 4" xfId="33051" xr:uid="{00000000-0005-0000-0000-000034810000}"/>
    <cellStyle name="Note 2 2 2 2 2 2 2 2 17" xfId="33052" xr:uid="{00000000-0005-0000-0000-000035810000}"/>
    <cellStyle name="Note 2 2 2 2 2 2 2 2 17 2" xfId="33053" xr:uid="{00000000-0005-0000-0000-000036810000}"/>
    <cellStyle name="Note 2 2 2 2 2 2 2 2 17 3" xfId="33054" xr:uid="{00000000-0005-0000-0000-000037810000}"/>
    <cellStyle name="Note 2 2 2 2 2 2 2 2 17 4" xfId="33055" xr:uid="{00000000-0005-0000-0000-000038810000}"/>
    <cellStyle name="Note 2 2 2 2 2 2 2 2 18" xfId="33056" xr:uid="{00000000-0005-0000-0000-000039810000}"/>
    <cellStyle name="Note 2 2 2 2 2 2 2 2 18 2" xfId="33057" xr:uid="{00000000-0005-0000-0000-00003A810000}"/>
    <cellStyle name="Note 2 2 2 2 2 2 2 2 18 3" xfId="33058" xr:uid="{00000000-0005-0000-0000-00003B810000}"/>
    <cellStyle name="Note 2 2 2 2 2 2 2 2 18 4" xfId="33059" xr:uid="{00000000-0005-0000-0000-00003C810000}"/>
    <cellStyle name="Note 2 2 2 2 2 2 2 2 19" xfId="33060" xr:uid="{00000000-0005-0000-0000-00003D810000}"/>
    <cellStyle name="Note 2 2 2 2 2 2 2 2 19 2" xfId="33061" xr:uid="{00000000-0005-0000-0000-00003E810000}"/>
    <cellStyle name="Note 2 2 2 2 2 2 2 2 19 3" xfId="33062" xr:uid="{00000000-0005-0000-0000-00003F810000}"/>
    <cellStyle name="Note 2 2 2 2 2 2 2 2 19 4" xfId="33063" xr:uid="{00000000-0005-0000-0000-000040810000}"/>
    <cellStyle name="Note 2 2 2 2 2 2 2 2 2" xfId="33064" xr:uid="{00000000-0005-0000-0000-000041810000}"/>
    <cellStyle name="Note 2 2 2 2 2 2 2 2 2 2" xfId="33065" xr:uid="{00000000-0005-0000-0000-000042810000}"/>
    <cellStyle name="Note 2 2 2 2 2 2 2 2 2 3" xfId="33066" xr:uid="{00000000-0005-0000-0000-000043810000}"/>
    <cellStyle name="Note 2 2 2 2 2 2 2 2 2 4" xfId="33067" xr:uid="{00000000-0005-0000-0000-000044810000}"/>
    <cellStyle name="Note 2 2 2 2 2 2 2 2 20" xfId="33068" xr:uid="{00000000-0005-0000-0000-000045810000}"/>
    <cellStyle name="Note 2 2 2 2 2 2 2 2 20 2" xfId="33069" xr:uid="{00000000-0005-0000-0000-000046810000}"/>
    <cellStyle name="Note 2 2 2 2 2 2 2 2 20 3" xfId="33070" xr:uid="{00000000-0005-0000-0000-000047810000}"/>
    <cellStyle name="Note 2 2 2 2 2 2 2 2 20 4" xfId="33071" xr:uid="{00000000-0005-0000-0000-000048810000}"/>
    <cellStyle name="Note 2 2 2 2 2 2 2 2 21" xfId="33072" xr:uid="{00000000-0005-0000-0000-000049810000}"/>
    <cellStyle name="Note 2 2 2 2 2 2 2 2 22" xfId="33073" xr:uid="{00000000-0005-0000-0000-00004A810000}"/>
    <cellStyle name="Note 2 2 2 2 2 2 2 2 3" xfId="33074" xr:uid="{00000000-0005-0000-0000-00004B810000}"/>
    <cellStyle name="Note 2 2 2 2 2 2 2 2 3 2" xfId="33075" xr:uid="{00000000-0005-0000-0000-00004C810000}"/>
    <cellStyle name="Note 2 2 2 2 2 2 2 2 3 3" xfId="33076" xr:uid="{00000000-0005-0000-0000-00004D810000}"/>
    <cellStyle name="Note 2 2 2 2 2 2 2 2 3 4" xfId="33077" xr:uid="{00000000-0005-0000-0000-00004E810000}"/>
    <cellStyle name="Note 2 2 2 2 2 2 2 2 4" xfId="33078" xr:uid="{00000000-0005-0000-0000-00004F810000}"/>
    <cellStyle name="Note 2 2 2 2 2 2 2 2 4 2" xfId="33079" xr:uid="{00000000-0005-0000-0000-000050810000}"/>
    <cellStyle name="Note 2 2 2 2 2 2 2 2 4 3" xfId="33080" xr:uid="{00000000-0005-0000-0000-000051810000}"/>
    <cellStyle name="Note 2 2 2 2 2 2 2 2 4 4" xfId="33081" xr:uid="{00000000-0005-0000-0000-000052810000}"/>
    <cellStyle name="Note 2 2 2 2 2 2 2 2 5" xfId="33082" xr:uid="{00000000-0005-0000-0000-000053810000}"/>
    <cellStyle name="Note 2 2 2 2 2 2 2 2 5 2" xfId="33083" xr:uid="{00000000-0005-0000-0000-000054810000}"/>
    <cellStyle name="Note 2 2 2 2 2 2 2 2 5 3" xfId="33084" xr:uid="{00000000-0005-0000-0000-000055810000}"/>
    <cellStyle name="Note 2 2 2 2 2 2 2 2 5 4" xfId="33085" xr:uid="{00000000-0005-0000-0000-000056810000}"/>
    <cellStyle name="Note 2 2 2 2 2 2 2 2 6" xfId="33086" xr:uid="{00000000-0005-0000-0000-000057810000}"/>
    <cellStyle name="Note 2 2 2 2 2 2 2 2 6 2" xfId="33087" xr:uid="{00000000-0005-0000-0000-000058810000}"/>
    <cellStyle name="Note 2 2 2 2 2 2 2 2 6 3" xfId="33088" xr:uid="{00000000-0005-0000-0000-000059810000}"/>
    <cellStyle name="Note 2 2 2 2 2 2 2 2 6 4" xfId="33089" xr:uid="{00000000-0005-0000-0000-00005A810000}"/>
    <cellStyle name="Note 2 2 2 2 2 2 2 2 7" xfId="33090" xr:uid="{00000000-0005-0000-0000-00005B810000}"/>
    <cellStyle name="Note 2 2 2 2 2 2 2 2 7 2" xfId="33091" xr:uid="{00000000-0005-0000-0000-00005C810000}"/>
    <cellStyle name="Note 2 2 2 2 2 2 2 2 7 3" xfId="33092" xr:uid="{00000000-0005-0000-0000-00005D810000}"/>
    <cellStyle name="Note 2 2 2 2 2 2 2 2 7 4" xfId="33093" xr:uid="{00000000-0005-0000-0000-00005E810000}"/>
    <cellStyle name="Note 2 2 2 2 2 2 2 2 8" xfId="33094" xr:uid="{00000000-0005-0000-0000-00005F810000}"/>
    <cellStyle name="Note 2 2 2 2 2 2 2 2 8 2" xfId="33095" xr:uid="{00000000-0005-0000-0000-000060810000}"/>
    <cellStyle name="Note 2 2 2 2 2 2 2 2 8 3" xfId="33096" xr:uid="{00000000-0005-0000-0000-000061810000}"/>
    <cellStyle name="Note 2 2 2 2 2 2 2 2 8 4" xfId="33097" xr:uid="{00000000-0005-0000-0000-000062810000}"/>
    <cellStyle name="Note 2 2 2 2 2 2 2 2 9" xfId="33098" xr:uid="{00000000-0005-0000-0000-000063810000}"/>
    <cellStyle name="Note 2 2 2 2 2 2 2 2 9 2" xfId="33099" xr:uid="{00000000-0005-0000-0000-000064810000}"/>
    <cellStyle name="Note 2 2 2 2 2 2 2 2 9 3" xfId="33100" xr:uid="{00000000-0005-0000-0000-000065810000}"/>
    <cellStyle name="Note 2 2 2 2 2 2 2 2 9 4" xfId="33101" xr:uid="{00000000-0005-0000-0000-000066810000}"/>
    <cellStyle name="Note 2 2 2 2 2 2 2 20" xfId="33102" xr:uid="{00000000-0005-0000-0000-000067810000}"/>
    <cellStyle name="Note 2 2 2 2 2 2 2 20 2" xfId="33103" xr:uid="{00000000-0005-0000-0000-000068810000}"/>
    <cellStyle name="Note 2 2 2 2 2 2 2 20 3" xfId="33104" xr:uid="{00000000-0005-0000-0000-000069810000}"/>
    <cellStyle name="Note 2 2 2 2 2 2 2 20 4" xfId="33105" xr:uid="{00000000-0005-0000-0000-00006A810000}"/>
    <cellStyle name="Note 2 2 2 2 2 2 2 21" xfId="33106" xr:uid="{00000000-0005-0000-0000-00006B810000}"/>
    <cellStyle name="Note 2 2 2 2 2 2 2 21 2" xfId="33107" xr:uid="{00000000-0005-0000-0000-00006C810000}"/>
    <cellStyle name="Note 2 2 2 2 2 2 2 21 3" xfId="33108" xr:uid="{00000000-0005-0000-0000-00006D810000}"/>
    <cellStyle name="Note 2 2 2 2 2 2 2 21 4" xfId="33109" xr:uid="{00000000-0005-0000-0000-00006E810000}"/>
    <cellStyle name="Note 2 2 2 2 2 2 2 22" xfId="33110" xr:uid="{00000000-0005-0000-0000-00006F810000}"/>
    <cellStyle name="Note 2 2 2 2 2 2 2 23" xfId="33111" xr:uid="{00000000-0005-0000-0000-000070810000}"/>
    <cellStyle name="Note 2 2 2 2 2 2 2 3" xfId="33112" xr:uid="{00000000-0005-0000-0000-000071810000}"/>
    <cellStyle name="Note 2 2 2 2 2 2 2 3 2" xfId="33113" xr:uid="{00000000-0005-0000-0000-000072810000}"/>
    <cellStyle name="Note 2 2 2 2 2 2 2 3 3" xfId="33114" xr:uid="{00000000-0005-0000-0000-000073810000}"/>
    <cellStyle name="Note 2 2 2 2 2 2 2 3 4" xfId="33115" xr:uid="{00000000-0005-0000-0000-000074810000}"/>
    <cellStyle name="Note 2 2 2 2 2 2 2 4" xfId="33116" xr:uid="{00000000-0005-0000-0000-000075810000}"/>
    <cellStyle name="Note 2 2 2 2 2 2 2 4 2" xfId="33117" xr:uid="{00000000-0005-0000-0000-000076810000}"/>
    <cellStyle name="Note 2 2 2 2 2 2 2 4 3" xfId="33118" xr:uid="{00000000-0005-0000-0000-000077810000}"/>
    <cellStyle name="Note 2 2 2 2 2 2 2 4 4" xfId="33119" xr:uid="{00000000-0005-0000-0000-000078810000}"/>
    <cellStyle name="Note 2 2 2 2 2 2 2 5" xfId="33120" xr:uid="{00000000-0005-0000-0000-000079810000}"/>
    <cellStyle name="Note 2 2 2 2 2 2 2 5 2" xfId="33121" xr:uid="{00000000-0005-0000-0000-00007A810000}"/>
    <cellStyle name="Note 2 2 2 2 2 2 2 5 3" xfId="33122" xr:uid="{00000000-0005-0000-0000-00007B810000}"/>
    <cellStyle name="Note 2 2 2 2 2 2 2 5 4" xfId="33123" xr:uid="{00000000-0005-0000-0000-00007C810000}"/>
    <cellStyle name="Note 2 2 2 2 2 2 2 6" xfId="33124" xr:uid="{00000000-0005-0000-0000-00007D810000}"/>
    <cellStyle name="Note 2 2 2 2 2 2 2 6 2" xfId="33125" xr:uid="{00000000-0005-0000-0000-00007E810000}"/>
    <cellStyle name="Note 2 2 2 2 2 2 2 6 3" xfId="33126" xr:uid="{00000000-0005-0000-0000-00007F810000}"/>
    <cellStyle name="Note 2 2 2 2 2 2 2 6 4" xfId="33127" xr:uid="{00000000-0005-0000-0000-000080810000}"/>
    <cellStyle name="Note 2 2 2 2 2 2 2 7" xfId="33128" xr:uid="{00000000-0005-0000-0000-000081810000}"/>
    <cellStyle name="Note 2 2 2 2 2 2 2 7 2" xfId="33129" xr:uid="{00000000-0005-0000-0000-000082810000}"/>
    <cellStyle name="Note 2 2 2 2 2 2 2 7 3" xfId="33130" xr:uid="{00000000-0005-0000-0000-000083810000}"/>
    <cellStyle name="Note 2 2 2 2 2 2 2 7 4" xfId="33131" xr:uid="{00000000-0005-0000-0000-000084810000}"/>
    <cellStyle name="Note 2 2 2 2 2 2 2 8" xfId="33132" xr:uid="{00000000-0005-0000-0000-000085810000}"/>
    <cellStyle name="Note 2 2 2 2 2 2 2 8 2" xfId="33133" xr:uid="{00000000-0005-0000-0000-000086810000}"/>
    <cellStyle name="Note 2 2 2 2 2 2 2 8 3" xfId="33134" xr:uid="{00000000-0005-0000-0000-000087810000}"/>
    <cellStyle name="Note 2 2 2 2 2 2 2 8 4" xfId="33135" xr:uid="{00000000-0005-0000-0000-000088810000}"/>
    <cellStyle name="Note 2 2 2 2 2 2 2 9" xfId="33136" xr:uid="{00000000-0005-0000-0000-000089810000}"/>
    <cellStyle name="Note 2 2 2 2 2 2 2 9 2" xfId="33137" xr:uid="{00000000-0005-0000-0000-00008A810000}"/>
    <cellStyle name="Note 2 2 2 2 2 2 2 9 3" xfId="33138" xr:uid="{00000000-0005-0000-0000-00008B810000}"/>
    <cellStyle name="Note 2 2 2 2 2 2 2 9 4" xfId="33139" xr:uid="{00000000-0005-0000-0000-00008C810000}"/>
    <cellStyle name="Note 2 2 2 2 2 2 20" xfId="33140" xr:uid="{00000000-0005-0000-0000-00008D810000}"/>
    <cellStyle name="Note 2 2 2 2 2 2 20 2" xfId="33141" xr:uid="{00000000-0005-0000-0000-00008E810000}"/>
    <cellStyle name="Note 2 2 2 2 2 2 20 3" xfId="33142" xr:uid="{00000000-0005-0000-0000-00008F810000}"/>
    <cellStyle name="Note 2 2 2 2 2 2 20 4" xfId="33143" xr:uid="{00000000-0005-0000-0000-000090810000}"/>
    <cellStyle name="Note 2 2 2 2 2 2 21" xfId="33144" xr:uid="{00000000-0005-0000-0000-000091810000}"/>
    <cellStyle name="Note 2 2 2 2 2 2 21 2" xfId="33145" xr:uid="{00000000-0005-0000-0000-000092810000}"/>
    <cellStyle name="Note 2 2 2 2 2 2 21 3" xfId="33146" xr:uid="{00000000-0005-0000-0000-000093810000}"/>
    <cellStyle name="Note 2 2 2 2 2 2 21 4" xfId="33147" xr:uid="{00000000-0005-0000-0000-000094810000}"/>
    <cellStyle name="Note 2 2 2 2 2 2 22" xfId="33148" xr:uid="{00000000-0005-0000-0000-000095810000}"/>
    <cellStyle name="Note 2 2 2 2 2 2 23" xfId="33149" xr:uid="{00000000-0005-0000-0000-000096810000}"/>
    <cellStyle name="Note 2 2 2 2 2 2 3" xfId="33150" xr:uid="{00000000-0005-0000-0000-000097810000}"/>
    <cellStyle name="Note 2 2 2 2 2 2 3 2" xfId="33151" xr:uid="{00000000-0005-0000-0000-000098810000}"/>
    <cellStyle name="Note 2 2 2 2 2 2 3 3" xfId="33152" xr:uid="{00000000-0005-0000-0000-000099810000}"/>
    <cellStyle name="Note 2 2 2 2 2 2 3 4" xfId="33153" xr:uid="{00000000-0005-0000-0000-00009A810000}"/>
    <cellStyle name="Note 2 2 2 2 2 2 4" xfId="33154" xr:uid="{00000000-0005-0000-0000-00009B810000}"/>
    <cellStyle name="Note 2 2 2 2 2 2 4 2" xfId="33155" xr:uid="{00000000-0005-0000-0000-00009C810000}"/>
    <cellStyle name="Note 2 2 2 2 2 2 4 3" xfId="33156" xr:uid="{00000000-0005-0000-0000-00009D810000}"/>
    <cellStyle name="Note 2 2 2 2 2 2 4 4" xfId="33157" xr:uid="{00000000-0005-0000-0000-00009E810000}"/>
    <cellStyle name="Note 2 2 2 2 2 2 5" xfId="33158" xr:uid="{00000000-0005-0000-0000-00009F810000}"/>
    <cellStyle name="Note 2 2 2 2 2 2 5 2" xfId="33159" xr:uid="{00000000-0005-0000-0000-0000A0810000}"/>
    <cellStyle name="Note 2 2 2 2 2 2 5 3" xfId="33160" xr:uid="{00000000-0005-0000-0000-0000A1810000}"/>
    <cellStyle name="Note 2 2 2 2 2 2 5 4" xfId="33161" xr:uid="{00000000-0005-0000-0000-0000A2810000}"/>
    <cellStyle name="Note 2 2 2 2 2 2 6" xfId="33162" xr:uid="{00000000-0005-0000-0000-0000A3810000}"/>
    <cellStyle name="Note 2 2 2 2 2 2 6 2" xfId="33163" xr:uid="{00000000-0005-0000-0000-0000A4810000}"/>
    <cellStyle name="Note 2 2 2 2 2 2 6 3" xfId="33164" xr:uid="{00000000-0005-0000-0000-0000A5810000}"/>
    <cellStyle name="Note 2 2 2 2 2 2 6 4" xfId="33165" xr:uid="{00000000-0005-0000-0000-0000A6810000}"/>
    <cellStyle name="Note 2 2 2 2 2 2 7" xfId="33166" xr:uid="{00000000-0005-0000-0000-0000A7810000}"/>
    <cellStyle name="Note 2 2 2 2 2 2 7 2" xfId="33167" xr:uid="{00000000-0005-0000-0000-0000A8810000}"/>
    <cellStyle name="Note 2 2 2 2 2 2 7 3" xfId="33168" xr:uid="{00000000-0005-0000-0000-0000A9810000}"/>
    <cellStyle name="Note 2 2 2 2 2 2 7 4" xfId="33169" xr:uid="{00000000-0005-0000-0000-0000AA810000}"/>
    <cellStyle name="Note 2 2 2 2 2 2 8" xfId="33170" xr:uid="{00000000-0005-0000-0000-0000AB810000}"/>
    <cellStyle name="Note 2 2 2 2 2 2 8 2" xfId="33171" xr:uid="{00000000-0005-0000-0000-0000AC810000}"/>
    <cellStyle name="Note 2 2 2 2 2 2 8 3" xfId="33172" xr:uid="{00000000-0005-0000-0000-0000AD810000}"/>
    <cellStyle name="Note 2 2 2 2 2 2 8 4" xfId="33173" xr:uid="{00000000-0005-0000-0000-0000AE810000}"/>
    <cellStyle name="Note 2 2 2 2 2 2 9" xfId="33174" xr:uid="{00000000-0005-0000-0000-0000AF810000}"/>
    <cellStyle name="Note 2 2 2 2 2 2 9 2" xfId="33175" xr:uid="{00000000-0005-0000-0000-0000B0810000}"/>
    <cellStyle name="Note 2 2 2 2 2 2 9 3" xfId="33176" xr:uid="{00000000-0005-0000-0000-0000B1810000}"/>
    <cellStyle name="Note 2 2 2 2 2 2 9 4" xfId="33177" xr:uid="{00000000-0005-0000-0000-0000B2810000}"/>
    <cellStyle name="Note 2 2 2 2 2 20" xfId="33178" xr:uid="{00000000-0005-0000-0000-0000B3810000}"/>
    <cellStyle name="Note 2 2 2 2 2 20 2" xfId="33179" xr:uid="{00000000-0005-0000-0000-0000B4810000}"/>
    <cellStyle name="Note 2 2 2 2 2 20 3" xfId="33180" xr:uid="{00000000-0005-0000-0000-0000B5810000}"/>
    <cellStyle name="Note 2 2 2 2 2 20 4" xfId="33181" xr:uid="{00000000-0005-0000-0000-0000B6810000}"/>
    <cellStyle name="Note 2 2 2 2 2 21" xfId="33182" xr:uid="{00000000-0005-0000-0000-0000B7810000}"/>
    <cellStyle name="Note 2 2 2 2 2 21 2" xfId="33183" xr:uid="{00000000-0005-0000-0000-0000B8810000}"/>
    <cellStyle name="Note 2 2 2 2 2 21 3" xfId="33184" xr:uid="{00000000-0005-0000-0000-0000B9810000}"/>
    <cellStyle name="Note 2 2 2 2 2 21 4" xfId="33185" xr:uid="{00000000-0005-0000-0000-0000BA810000}"/>
    <cellStyle name="Note 2 2 2 2 2 22" xfId="33186" xr:uid="{00000000-0005-0000-0000-0000BB810000}"/>
    <cellStyle name="Note 2 2 2 2 2 23" xfId="33187" xr:uid="{00000000-0005-0000-0000-0000BC810000}"/>
    <cellStyle name="Note 2 2 2 2 2 3" xfId="33188" xr:uid="{00000000-0005-0000-0000-0000BD810000}"/>
    <cellStyle name="Note 2 2 2 2 2 3 2" xfId="33189" xr:uid="{00000000-0005-0000-0000-0000BE810000}"/>
    <cellStyle name="Note 2 2 2 2 2 3 3" xfId="33190" xr:uid="{00000000-0005-0000-0000-0000BF810000}"/>
    <cellStyle name="Note 2 2 2 2 2 3 4" xfId="33191" xr:uid="{00000000-0005-0000-0000-0000C0810000}"/>
    <cellStyle name="Note 2 2 2 2 2 4" xfId="33192" xr:uid="{00000000-0005-0000-0000-0000C1810000}"/>
    <cellStyle name="Note 2 2 2 2 2 4 2" xfId="33193" xr:uid="{00000000-0005-0000-0000-0000C2810000}"/>
    <cellStyle name="Note 2 2 2 2 2 4 3" xfId="33194" xr:uid="{00000000-0005-0000-0000-0000C3810000}"/>
    <cellStyle name="Note 2 2 2 2 2 4 4" xfId="33195" xr:uid="{00000000-0005-0000-0000-0000C4810000}"/>
    <cellStyle name="Note 2 2 2 2 2 5" xfId="33196" xr:uid="{00000000-0005-0000-0000-0000C5810000}"/>
    <cellStyle name="Note 2 2 2 2 2 5 2" xfId="33197" xr:uid="{00000000-0005-0000-0000-0000C6810000}"/>
    <cellStyle name="Note 2 2 2 2 2 5 3" xfId="33198" xr:uid="{00000000-0005-0000-0000-0000C7810000}"/>
    <cellStyle name="Note 2 2 2 2 2 5 4" xfId="33199" xr:uid="{00000000-0005-0000-0000-0000C8810000}"/>
    <cellStyle name="Note 2 2 2 2 2 6" xfId="33200" xr:uid="{00000000-0005-0000-0000-0000C9810000}"/>
    <cellStyle name="Note 2 2 2 2 2 6 2" xfId="33201" xr:uid="{00000000-0005-0000-0000-0000CA810000}"/>
    <cellStyle name="Note 2 2 2 2 2 6 3" xfId="33202" xr:uid="{00000000-0005-0000-0000-0000CB810000}"/>
    <cellStyle name="Note 2 2 2 2 2 6 4" xfId="33203" xr:uid="{00000000-0005-0000-0000-0000CC810000}"/>
    <cellStyle name="Note 2 2 2 2 2 7" xfId="33204" xr:uid="{00000000-0005-0000-0000-0000CD810000}"/>
    <cellStyle name="Note 2 2 2 2 2 7 2" xfId="33205" xr:uid="{00000000-0005-0000-0000-0000CE810000}"/>
    <cellStyle name="Note 2 2 2 2 2 7 3" xfId="33206" xr:uid="{00000000-0005-0000-0000-0000CF810000}"/>
    <cellStyle name="Note 2 2 2 2 2 7 4" xfId="33207" xr:uid="{00000000-0005-0000-0000-0000D0810000}"/>
    <cellStyle name="Note 2 2 2 2 2 8" xfId="33208" xr:uid="{00000000-0005-0000-0000-0000D1810000}"/>
    <cellStyle name="Note 2 2 2 2 2 8 2" xfId="33209" xr:uid="{00000000-0005-0000-0000-0000D2810000}"/>
    <cellStyle name="Note 2 2 2 2 2 8 3" xfId="33210" xr:uid="{00000000-0005-0000-0000-0000D3810000}"/>
    <cellStyle name="Note 2 2 2 2 2 8 4" xfId="33211" xr:uid="{00000000-0005-0000-0000-0000D4810000}"/>
    <cellStyle name="Note 2 2 2 2 2 9" xfId="33212" xr:uid="{00000000-0005-0000-0000-0000D5810000}"/>
    <cellStyle name="Note 2 2 2 2 2 9 2" xfId="33213" xr:uid="{00000000-0005-0000-0000-0000D6810000}"/>
    <cellStyle name="Note 2 2 2 2 2 9 3" xfId="33214" xr:uid="{00000000-0005-0000-0000-0000D7810000}"/>
    <cellStyle name="Note 2 2 2 2 2 9 4" xfId="33215" xr:uid="{00000000-0005-0000-0000-0000D8810000}"/>
    <cellStyle name="Note 2 2 2 2 20" xfId="33216" xr:uid="{00000000-0005-0000-0000-0000D9810000}"/>
    <cellStyle name="Note 2 2 2 2 20 2" xfId="33217" xr:uid="{00000000-0005-0000-0000-0000DA810000}"/>
    <cellStyle name="Note 2 2 2 2 20 3" xfId="33218" xr:uid="{00000000-0005-0000-0000-0000DB810000}"/>
    <cellStyle name="Note 2 2 2 2 20 4" xfId="33219" xr:uid="{00000000-0005-0000-0000-0000DC810000}"/>
    <cellStyle name="Note 2 2 2 2 21" xfId="33220" xr:uid="{00000000-0005-0000-0000-0000DD810000}"/>
    <cellStyle name="Note 2 2 2 2 21 2" xfId="33221" xr:uid="{00000000-0005-0000-0000-0000DE810000}"/>
    <cellStyle name="Note 2 2 2 2 21 3" xfId="33222" xr:uid="{00000000-0005-0000-0000-0000DF810000}"/>
    <cellStyle name="Note 2 2 2 2 21 4" xfId="33223" xr:uid="{00000000-0005-0000-0000-0000E0810000}"/>
    <cellStyle name="Note 2 2 2 2 22" xfId="33224" xr:uid="{00000000-0005-0000-0000-0000E1810000}"/>
    <cellStyle name="Note 2 2 2 2 23" xfId="33225" xr:uid="{00000000-0005-0000-0000-0000E2810000}"/>
    <cellStyle name="Note 2 2 2 2 3" xfId="33226" xr:uid="{00000000-0005-0000-0000-0000E3810000}"/>
    <cellStyle name="Note 2 2 2 2 3 2" xfId="33227" xr:uid="{00000000-0005-0000-0000-0000E4810000}"/>
    <cellStyle name="Note 2 2 2 2 3 3" xfId="33228" xr:uid="{00000000-0005-0000-0000-0000E5810000}"/>
    <cellStyle name="Note 2 2 2 2 3 4" xfId="33229" xr:uid="{00000000-0005-0000-0000-0000E6810000}"/>
    <cellStyle name="Note 2 2 2 2 4" xfId="33230" xr:uid="{00000000-0005-0000-0000-0000E7810000}"/>
    <cellStyle name="Note 2 2 2 2 4 2" xfId="33231" xr:uid="{00000000-0005-0000-0000-0000E8810000}"/>
    <cellStyle name="Note 2 2 2 2 4 3" xfId="33232" xr:uid="{00000000-0005-0000-0000-0000E9810000}"/>
    <cellStyle name="Note 2 2 2 2 4 4" xfId="33233" xr:uid="{00000000-0005-0000-0000-0000EA810000}"/>
    <cellStyle name="Note 2 2 2 2 5" xfId="33234" xr:uid="{00000000-0005-0000-0000-0000EB810000}"/>
    <cellStyle name="Note 2 2 2 2 5 2" xfId="33235" xr:uid="{00000000-0005-0000-0000-0000EC810000}"/>
    <cellStyle name="Note 2 2 2 2 5 3" xfId="33236" xr:uid="{00000000-0005-0000-0000-0000ED810000}"/>
    <cellStyle name="Note 2 2 2 2 5 4" xfId="33237" xr:uid="{00000000-0005-0000-0000-0000EE810000}"/>
    <cellStyle name="Note 2 2 2 2 6" xfId="33238" xr:uid="{00000000-0005-0000-0000-0000EF810000}"/>
    <cellStyle name="Note 2 2 2 2 6 2" xfId="33239" xr:uid="{00000000-0005-0000-0000-0000F0810000}"/>
    <cellStyle name="Note 2 2 2 2 6 3" xfId="33240" xr:uid="{00000000-0005-0000-0000-0000F1810000}"/>
    <cellStyle name="Note 2 2 2 2 6 4" xfId="33241" xr:uid="{00000000-0005-0000-0000-0000F2810000}"/>
    <cellStyle name="Note 2 2 2 2 7" xfId="33242" xr:uid="{00000000-0005-0000-0000-0000F3810000}"/>
    <cellStyle name="Note 2 2 2 2 7 2" xfId="33243" xr:uid="{00000000-0005-0000-0000-0000F4810000}"/>
    <cellStyle name="Note 2 2 2 2 7 3" xfId="33244" xr:uid="{00000000-0005-0000-0000-0000F5810000}"/>
    <cellStyle name="Note 2 2 2 2 7 4" xfId="33245" xr:uid="{00000000-0005-0000-0000-0000F6810000}"/>
    <cellStyle name="Note 2 2 2 2 8" xfId="33246" xr:uid="{00000000-0005-0000-0000-0000F7810000}"/>
    <cellStyle name="Note 2 2 2 2 8 2" xfId="33247" xr:uid="{00000000-0005-0000-0000-0000F8810000}"/>
    <cellStyle name="Note 2 2 2 2 8 3" xfId="33248" xr:uid="{00000000-0005-0000-0000-0000F9810000}"/>
    <cellStyle name="Note 2 2 2 2 8 4" xfId="33249" xr:uid="{00000000-0005-0000-0000-0000FA810000}"/>
    <cellStyle name="Note 2 2 2 2 9" xfId="33250" xr:uid="{00000000-0005-0000-0000-0000FB810000}"/>
    <cellStyle name="Note 2 2 2 2 9 2" xfId="33251" xr:uid="{00000000-0005-0000-0000-0000FC810000}"/>
    <cellStyle name="Note 2 2 2 2 9 3" xfId="33252" xr:uid="{00000000-0005-0000-0000-0000FD810000}"/>
    <cellStyle name="Note 2 2 2 2 9 4" xfId="33253" xr:uid="{00000000-0005-0000-0000-0000FE810000}"/>
    <cellStyle name="Note 2 2 2 3" xfId="33254" xr:uid="{00000000-0005-0000-0000-0000FF810000}"/>
    <cellStyle name="Note 2 2 2 3 10" xfId="33255" xr:uid="{00000000-0005-0000-0000-000000820000}"/>
    <cellStyle name="Note 2 2 2 3 10 2" xfId="33256" xr:uid="{00000000-0005-0000-0000-000001820000}"/>
    <cellStyle name="Note 2 2 2 3 10 3" xfId="33257" xr:uid="{00000000-0005-0000-0000-000002820000}"/>
    <cellStyle name="Note 2 2 2 3 10 4" xfId="33258" xr:uid="{00000000-0005-0000-0000-000003820000}"/>
    <cellStyle name="Note 2 2 2 3 11" xfId="33259" xr:uid="{00000000-0005-0000-0000-000004820000}"/>
    <cellStyle name="Note 2 2 2 3 11 2" xfId="33260" xr:uid="{00000000-0005-0000-0000-000005820000}"/>
    <cellStyle name="Note 2 2 2 3 11 3" xfId="33261" xr:uid="{00000000-0005-0000-0000-000006820000}"/>
    <cellStyle name="Note 2 2 2 3 11 4" xfId="33262" xr:uid="{00000000-0005-0000-0000-000007820000}"/>
    <cellStyle name="Note 2 2 2 3 12" xfId="33263" xr:uid="{00000000-0005-0000-0000-000008820000}"/>
    <cellStyle name="Note 2 2 2 3 12 2" xfId="33264" xr:uid="{00000000-0005-0000-0000-000009820000}"/>
    <cellStyle name="Note 2 2 2 3 12 3" xfId="33265" xr:uid="{00000000-0005-0000-0000-00000A820000}"/>
    <cellStyle name="Note 2 2 2 3 12 4" xfId="33266" xr:uid="{00000000-0005-0000-0000-00000B820000}"/>
    <cellStyle name="Note 2 2 2 3 13" xfId="33267" xr:uid="{00000000-0005-0000-0000-00000C820000}"/>
    <cellStyle name="Note 2 2 2 3 13 2" xfId="33268" xr:uid="{00000000-0005-0000-0000-00000D820000}"/>
    <cellStyle name="Note 2 2 2 3 13 3" xfId="33269" xr:uid="{00000000-0005-0000-0000-00000E820000}"/>
    <cellStyle name="Note 2 2 2 3 13 4" xfId="33270" xr:uid="{00000000-0005-0000-0000-00000F820000}"/>
    <cellStyle name="Note 2 2 2 3 14" xfId="33271" xr:uid="{00000000-0005-0000-0000-000010820000}"/>
    <cellStyle name="Note 2 2 2 3 14 2" xfId="33272" xr:uid="{00000000-0005-0000-0000-000011820000}"/>
    <cellStyle name="Note 2 2 2 3 14 3" xfId="33273" xr:uid="{00000000-0005-0000-0000-000012820000}"/>
    <cellStyle name="Note 2 2 2 3 14 4" xfId="33274" xr:uid="{00000000-0005-0000-0000-000013820000}"/>
    <cellStyle name="Note 2 2 2 3 15" xfId="33275" xr:uid="{00000000-0005-0000-0000-000014820000}"/>
    <cellStyle name="Note 2 2 2 3 15 2" xfId="33276" xr:uid="{00000000-0005-0000-0000-000015820000}"/>
    <cellStyle name="Note 2 2 2 3 15 3" xfId="33277" xr:uid="{00000000-0005-0000-0000-000016820000}"/>
    <cellStyle name="Note 2 2 2 3 15 4" xfId="33278" xr:uid="{00000000-0005-0000-0000-000017820000}"/>
    <cellStyle name="Note 2 2 2 3 16" xfId="33279" xr:uid="{00000000-0005-0000-0000-000018820000}"/>
    <cellStyle name="Note 2 2 2 3 16 2" xfId="33280" xr:uid="{00000000-0005-0000-0000-000019820000}"/>
    <cellStyle name="Note 2 2 2 3 16 3" xfId="33281" xr:uid="{00000000-0005-0000-0000-00001A820000}"/>
    <cellStyle name="Note 2 2 2 3 16 4" xfId="33282" xr:uid="{00000000-0005-0000-0000-00001B820000}"/>
    <cellStyle name="Note 2 2 2 3 17" xfId="33283" xr:uid="{00000000-0005-0000-0000-00001C820000}"/>
    <cellStyle name="Note 2 2 2 3 17 2" xfId="33284" xr:uid="{00000000-0005-0000-0000-00001D820000}"/>
    <cellStyle name="Note 2 2 2 3 17 3" xfId="33285" xr:uid="{00000000-0005-0000-0000-00001E820000}"/>
    <cellStyle name="Note 2 2 2 3 17 4" xfId="33286" xr:uid="{00000000-0005-0000-0000-00001F820000}"/>
    <cellStyle name="Note 2 2 2 3 18" xfId="33287" xr:uid="{00000000-0005-0000-0000-000020820000}"/>
    <cellStyle name="Note 2 2 2 3 18 2" xfId="33288" xr:uid="{00000000-0005-0000-0000-000021820000}"/>
    <cellStyle name="Note 2 2 2 3 18 3" xfId="33289" xr:uid="{00000000-0005-0000-0000-000022820000}"/>
    <cellStyle name="Note 2 2 2 3 18 4" xfId="33290" xr:uid="{00000000-0005-0000-0000-000023820000}"/>
    <cellStyle name="Note 2 2 2 3 19" xfId="33291" xr:uid="{00000000-0005-0000-0000-000024820000}"/>
    <cellStyle name="Note 2 2 2 3 19 2" xfId="33292" xr:uid="{00000000-0005-0000-0000-000025820000}"/>
    <cellStyle name="Note 2 2 2 3 19 3" xfId="33293" xr:uid="{00000000-0005-0000-0000-000026820000}"/>
    <cellStyle name="Note 2 2 2 3 19 4" xfId="33294" xr:uid="{00000000-0005-0000-0000-000027820000}"/>
    <cellStyle name="Note 2 2 2 3 2" xfId="33295" xr:uid="{00000000-0005-0000-0000-000028820000}"/>
    <cellStyle name="Note 2 2 2 3 2 2" xfId="33296" xr:uid="{00000000-0005-0000-0000-000029820000}"/>
    <cellStyle name="Note 2 2 2 3 2 3" xfId="33297" xr:uid="{00000000-0005-0000-0000-00002A820000}"/>
    <cellStyle name="Note 2 2 2 3 2 4" xfId="33298" xr:uid="{00000000-0005-0000-0000-00002B820000}"/>
    <cellStyle name="Note 2 2 2 3 20" xfId="33299" xr:uid="{00000000-0005-0000-0000-00002C820000}"/>
    <cellStyle name="Note 2 2 2 3 20 2" xfId="33300" xr:uid="{00000000-0005-0000-0000-00002D820000}"/>
    <cellStyle name="Note 2 2 2 3 20 3" xfId="33301" xr:uid="{00000000-0005-0000-0000-00002E820000}"/>
    <cellStyle name="Note 2 2 2 3 20 4" xfId="33302" xr:uid="{00000000-0005-0000-0000-00002F820000}"/>
    <cellStyle name="Note 2 2 2 3 21" xfId="33303" xr:uid="{00000000-0005-0000-0000-000030820000}"/>
    <cellStyle name="Note 2 2 2 3 22" xfId="33304" xr:uid="{00000000-0005-0000-0000-000031820000}"/>
    <cellStyle name="Note 2 2 2 3 3" xfId="33305" xr:uid="{00000000-0005-0000-0000-000032820000}"/>
    <cellStyle name="Note 2 2 2 3 3 2" xfId="33306" xr:uid="{00000000-0005-0000-0000-000033820000}"/>
    <cellStyle name="Note 2 2 2 3 3 3" xfId="33307" xr:uid="{00000000-0005-0000-0000-000034820000}"/>
    <cellStyle name="Note 2 2 2 3 3 4" xfId="33308" xr:uid="{00000000-0005-0000-0000-000035820000}"/>
    <cellStyle name="Note 2 2 2 3 4" xfId="33309" xr:uid="{00000000-0005-0000-0000-000036820000}"/>
    <cellStyle name="Note 2 2 2 3 4 2" xfId="33310" xr:uid="{00000000-0005-0000-0000-000037820000}"/>
    <cellStyle name="Note 2 2 2 3 4 3" xfId="33311" xr:uid="{00000000-0005-0000-0000-000038820000}"/>
    <cellStyle name="Note 2 2 2 3 4 4" xfId="33312" xr:uid="{00000000-0005-0000-0000-000039820000}"/>
    <cellStyle name="Note 2 2 2 3 5" xfId="33313" xr:uid="{00000000-0005-0000-0000-00003A820000}"/>
    <cellStyle name="Note 2 2 2 3 5 2" xfId="33314" xr:uid="{00000000-0005-0000-0000-00003B820000}"/>
    <cellStyle name="Note 2 2 2 3 5 3" xfId="33315" xr:uid="{00000000-0005-0000-0000-00003C820000}"/>
    <cellStyle name="Note 2 2 2 3 5 4" xfId="33316" xr:uid="{00000000-0005-0000-0000-00003D820000}"/>
    <cellStyle name="Note 2 2 2 3 6" xfId="33317" xr:uid="{00000000-0005-0000-0000-00003E820000}"/>
    <cellStyle name="Note 2 2 2 3 6 2" xfId="33318" xr:uid="{00000000-0005-0000-0000-00003F820000}"/>
    <cellStyle name="Note 2 2 2 3 6 3" xfId="33319" xr:uid="{00000000-0005-0000-0000-000040820000}"/>
    <cellStyle name="Note 2 2 2 3 6 4" xfId="33320" xr:uid="{00000000-0005-0000-0000-000041820000}"/>
    <cellStyle name="Note 2 2 2 3 7" xfId="33321" xr:uid="{00000000-0005-0000-0000-000042820000}"/>
    <cellStyle name="Note 2 2 2 3 7 2" xfId="33322" xr:uid="{00000000-0005-0000-0000-000043820000}"/>
    <cellStyle name="Note 2 2 2 3 7 3" xfId="33323" xr:uid="{00000000-0005-0000-0000-000044820000}"/>
    <cellStyle name="Note 2 2 2 3 7 4" xfId="33324" xr:uid="{00000000-0005-0000-0000-000045820000}"/>
    <cellStyle name="Note 2 2 2 3 8" xfId="33325" xr:uid="{00000000-0005-0000-0000-000046820000}"/>
    <cellStyle name="Note 2 2 2 3 8 2" xfId="33326" xr:uid="{00000000-0005-0000-0000-000047820000}"/>
    <cellStyle name="Note 2 2 2 3 8 3" xfId="33327" xr:uid="{00000000-0005-0000-0000-000048820000}"/>
    <cellStyle name="Note 2 2 2 3 8 4" xfId="33328" xr:uid="{00000000-0005-0000-0000-000049820000}"/>
    <cellStyle name="Note 2 2 2 3 9" xfId="33329" xr:uid="{00000000-0005-0000-0000-00004A820000}"/>
    <cellStyle name="Note 2 2 2 3 9 2" xfId="33330" xr:uid="{00000000-0005-0000-0000-00004B820000}"/>
    <cellStyle name="Note 2 2 2 3 9 3" xfId="33331" xr:uid="{00000000-0005-0000-0000-00004C820000}"/>
    <cellStyle name="Note 2 2 2 3 9 4" xfId="33332" xr:uid="{00000000-0005-0000-0000-00004D820000}"/>
    <cellStyle name="Note 2 2 2 4" xfId="33333" xr:uid="{00000000-0005-0000-0000-00004E820000}"/>
    <cellStyle name="Note 2 2 2 4 10" xfId="33334" xr:uid="{00000000-0005-0000-0000-00004F820000}"/>
    <cellStyle name="Note 2 2 2 4 10 2" xfId="33335" xr:uid="{00000000-0005-0000-0000-000050820000}"/>
    <cellStyle name="Note 2 2 2 4 10 3" xfId="33336" xr:uid="{00000000-0005-0000-0000-000051820000}"/>
    <cellStyle name="Note 2 2 2 4 10 4" xfId="33337" xr:uid="{00000000-0005-0000-0000-000052820000}"/>
    <cellStyle name="Note 2 2 2 4 11" xfId="33338" xr:uid="{00000000-0005-0000-0000-000053820000}"/>
    <cellStyle name="Note 2 2 2 4 11 2" xfId="33339" xr:uid="{00000000-0005-0000-0000-000054820000}"/>
    <cellStyle name="Note 2 2 2 4 11 3" xfId="33340" xr:uid="{00000000-0005-0000-0000-000055820000}"/>
    <cellStyle name="Note 2 2 2 4 11 4" xfId="33341" xr:uid="{00000000-0005-0000-0000-000056820000}"/>
    <cellStyle name="Note 2 2 2 4 12" xfId="33342" xr:uid="{00000000-0005-0000-0000-000057820000}"/>
    <cellStyle name="Note 2 2 2 4 12 2" xfId="33343" xr:uid="{00000000-0005-0000-0000-000058820000}"/>
    <cellStyle name="Note 2 2 2 4 12 3" xfId="33344" xr:uid="{00000000-0005-0000-0000-000059820000}"/>
    <cellStyle name="Note 2 2 2 4 12 4" xfId="33345" xr:uid="{00000000-0005-0000-0000-00005A820000}"/>
    <cellStyle name="Note 2 2 2 4 13" xfId="33346" xr:uid="{00000000-0005-0000-0000-00005B820000}"/>
    <cellStyle name="Note 2 2 2 4 13 2" xfId="33347" xr:uid="{00000000-0005-0000-0000-00005C820000}"/>
    <cellStyle name="Note 2 2 2 4 13 3" xfId="33348" xr:uid="{00000000-0005-0000-0000-00005D820000}"/>
    <cellStyle name="Note 2 2 2 4 13 4" xfId="33349" xr:uid="{00000000-0005-0000-0000-00005E820000}"/>
    <cellStyle name="Note 2 2 2 4 14" xfId="33350" xr:uid="{00000000-0005-0000-0000-00005F820000}"/>
    <cellStyle name="Note 2 2 2 4 14 2" xfId="33351" xr:uid="{00000000-0005-0000-0000-000060820000}"/>
    <cellStyle name="Note 2 2 2 4 14 3" xfId="33352" xr:uid="{00000000-0005-0000-0000-000061820000}"/>
    <cellStyle name="Note 2 2 2 4 14 4" xfId="33353" xr:uid="{00000000-0005-0000-0000-000062820000}"/>
    <cellStyle name="Note 2 2 2 4 15" xfId="33354" xr:uid="{00000000-0005-0000-0000-000063820000}"/>
    <cellStyle name="Note 2 2 2 4 15 2" xfId="33355" xr:uid="{00000000-0005-0000-0000-000064820000}"/>
    <cellStyle name="Note 2 2 2 4 15 3" xfId="33356" xr:uid="{00000000-0005-0000-0000-000065820000}"/>
    <cellStyle name="Note 2 2 2 4 15 4" xfId="33357" xr:uid="{00000000-0005-0000-0000-000066820000}"/>
    <cellStyle name="Note 2 2 2 4 16" xfId="33358" xr:uid="{00000000-0005-0000-0000-000067820000}"/>
    <cellStyle name="Note 2 2 2 4 16 2" xfId="33359" xr:uid="{00000000-0005-0000-0000-000068820000}"/>
    <cellStyle name="Note 2 2 2 4 16 3" xfId="33360" xr:uid="{00000000-0005-0000-0000-000069820000}"/>
    <cellStyle name="Note 2 2 2 4 16 4" xfId="33361" xr:uid="{00000000-0005-0000-0000-00006A820000}"/>
    <cellStyle name="Note 2 2 2 4 17" xfId="33362" xr:uid="{00000000-0005-0000-0000-00006B820000}"/>
    <cellStyle name="Note 2 2 2 4 17 2" xfId="33363" xr:uid="{00000000-0005-0000-0000-00006C820000}"/>
    <cellStyle name="Note 2 2 2 4 17 3" xfId="33364" xr:uid="{00000000-0005-0000-0000-00006D820000}"/>
    <cellStyle name="Note 2 2 2 4 17 4" xfId="33365" xr:uid="{00000000-0005-0000-0000-00006E820000}"/>
    <cellStyle name="Note 2 2 2 4 18" xfId="33366" xr:uid="{00000000-0005-0000-0000-00006F820000}"/>
    <cellStyle name="Note 2 2 2 4 18 2" xfId="33367" xr:uid="{00000000-0005-0000-0000-000070820000}"/>
    <cellStyle name="Note 2 2 2 4 18 3" xfId="33368" xr:uid="{00000000-0005-0000-0000-000071820000}"/>
    <cellStyle name="Note 2 2 2 4 18 4" xfId="33369" xr:uid="{00000000-0005-0000-0000-000072820000}"/>
    <cellStyle name="Note 2 2 2 4 19" xfId="33370" xr:uid="{00000000-0005-0000-0000-000073820000}"/>
    <cellStyle name="Note 2 2 2 4 19 2" xfId="33371" xr:uid="{00000000-0005-0000-0000-000074820000}"/>
    <cellStyle name="Note 2 2 2 4 19 3" xfId="33372" xr:uid="{00000000-0005-0000-0000-000075820000}"/>
    <cellStyle name="Note 2 2 2 4 19 4" xfId="33373" xr:uid="{00000000-0005-0000-0000-000076820000}"/>
    <cellStyle name="Note 2 2 2 4 2" xfId="33374" xr:uid="{00000000-0005-0000-0000-000077820000}"/>
    <cellStyle name="Note 2 2 2 4 2 2" xfId="33375" xr:uid="{00000000-0005-0000-0000-000078820000}"/>
    <cellStyle name="Note 2 2 2 4 2 3" xfId="33376" xr:uid="{00000000-0005-0000-0000-000079820000}"/>
    <cellStyle name="Note 2 2 2 4 2 4" xfId="33377" xr:uid="{00000000-0005-0000-0000-00007A820000}"/>
    <cellStyle name="Note 2 2 2 4 20" xfId="33378" xr:uid="{00000000-0005-0000-0000-00007B820000}"/>
    <cellStyle name="Note 2 2 2 4 20 2" xfId="33379" xr:uid="{00000000-0005-0000-0000-00007C820000}"/>
    <cellStyle name="Note 2 2 2 4 20 3" xfId="33380" xr:uid="{00000000-0005-0000-0000-00007D820000}"/>
    <cellStyle name="Note 2 2 2 4 20 4" xfId="33381" xr:uid="{00000000-0005-0000-0000-00007E820000}"/>
    <cellStyle name="Note 2 2 2 4 21" xfId="33382" xr:uid="{00000000-0005-0000-0000-00007F820000}"/>
    <cellStyle name="Note 2 2 2 4 22" xfId="33383" xr:uid="{00000000-0005-0000-0000-000080820000}"/>
    <cellStyle name="Note 2 2 2 4 3" xfId="33384" xr:uid="{00000000-0005-0000-0000-000081820000}"/>
    <cellStyle name="Note 2 2 2 4 3 2" xfId="33385" xr:uid="{00000000-0005-0000-0000-000082820000}"/>
    <cellStyle name="Note 2 2 2 4 3 3" xfId="33386" xr:uid="{00000000-0005-0000-0000-000083820000}"/>
    <cellStyle name="Note 2 2 2 4 3 4" xfId="33387" xr:uid="{00000000-0005-0000-0000-000084820000}"/>
    <cellStyle name="Note 2 2 2 4 4" xfId="33388" xr:uid="{00000000-0005-0000-0000-000085820000}"/>
    <cellStyle name="Note 2 2 2 4 4 2" xfId="33389" xr:uid="{00000000-0005-0000-0000-000086820000}"/>
    <cellStyle name="Note 2 2 2 4 4 3" xfId="33390" xr:uid="{00000000-0005-0000-0000-000087820000}"/>
    <cellStyle name="Note 2 2 2 4 4 4" xfId="33391" xr:uid="{00000000-0005-0000-0000-000088820000}"/>
    <cellStyle name="Note 2 2 2 4 5" xfId="33392" xr:uid="{00000000-0005-0000-0000-000089820000}"/>
    <cellStyle name="Note 2 2 2 4 5 2" xfId="33393" xr:uid="{00000000-0005-0000-0000-00008A820000}"/>
    <cellStyle name="Note 2 2 2 4 5 3" xfId="33394" xr:uid="{00000000-0005-0000-0000-00008B820000}"/>
    <cellStyle name="Note 2 2 2 4 5 4" xfId="33395" xr:uid="{00000000-0005-0000-0000-00008C820000}"/>
    <cellStyle name="Note 2 2 2 4 6" xfId="33396" xr:uid="{00000000-0005-0000-0000-00008D820000}"/>
    <cellStyle name="Note 2 2 2 4 6 2" xfId="33397" xr:uid="{00000000-0005-0000-0000-00008E820000}"/>
    <cellStyle name="Note 2 2 2 4 6 3" xfId="33398" xr:uid="{00000000-0005-0000-0000-00008F820000}"/>
    <cellStyle name="Note 2 2 2 4 6 4" xfId="33399" xr:uid="{00000000-0005-0000-0000-000090820000}"/>
    <cellStyle name="Note 2 2 2 4 7" xfId="33400" xr:uid="{00000000-0005-0000-0000-000091820000}"/>
    <cellStyle name="Note 2 2 2 4 7 2" xfId="33401" xr:uid="{00000000-0005-0000-0000-000092820000}"/>
    <cellStyle name="Note 2 2 2 4 7 3" xfId="33402" xr:uid="{00000000-0005-0000-0000-000093820000}"/>
    <cellStyle name="Note 2 2 2 4 7 4" xfId="33403" xr:uid="{00000000-0005-0000-0000-000094820000}"/>
    <cellStyle name="Note 2 2 2 4 8" xfId="33404" xr:uid="{00000000-0005-0000-0000-000095820000}"/>
    <cellStyle name="Note 2 2 2 4 8 2" xfId="33405" xr:uid="{00000000-0005-0000-0000-000096820000}"/>
    <cellStyle name="Note 2 2 2 4 8 3" xfId="33406" xr:uid="{00000000-0005-0000-0000-000097820000}"/>
    <cellStyle name="Note 2 2 2 4 8 4" xfId="33407" xr:uid="{00000000-0005-0000-0000-000098820000}"/>
    <cellStyle name="Note 2 2 2 4 9" xfId="33408" xr:uid="{00000000-0005-0000-0000-000099820000}"/>
    <cellStyle name="Note 2 2 2 4 9 2" xfId="33409" xr:uid="{00000000-0005-0000-0000-00009A820000}"/>
    <cellStyle name="Note 2 2 2 4 9 3" xfId="33410" xr:uid="{00000000-0005-0000-0000-00009B820000}"/>
    <cellStyle name="Note 2 2 2 4 9 4" xfId="33411" xr:uid="{00000000-0005-0000-0000-00009C820000}"/>
    <cellStyle name="Note 2 2 2 5" xfId="33412" xr:uid="{00000000-0005-0000-0000-00009D820000}"/>
    <cellStyle name="Note 2 2 2 5 10" xfId="33413" xr:uid="{00000000-0005-0000-0000-00009E820000}"/>
    <cellStyle name="Note 2 2 2 5 10 2" xfId="33414" xr:uid="{00000000-0005-0000-0000-00009F820000}"/>
    <cellStyle name="Note 2 2 2 5 10 3" xfId="33415" xr:uid="{00000000-0005-0000-0000-0000A0820000}"/>
    <cellStyle name="Note 2 2 2 5 10 4" xfId="33416" xr:uid="{00000000-0005-0000-0000-0000A1820000}"/>
    <cellStyle name="Note 2 2 2 5 11" xfId="33417" xr:uid="{00000000-0005-0000-0000-0000A2820000}"/>
    <cellStyle name="Note 2 2 2 5 11 2" xfId="33418" xr:uid="{00000000-0005-0000-0000-0000A3820000}"/>
    <cellStyle name="Note 2 2 2 5 11 3" xfId="33419" xr:uid="{00000000-0005-0000-0000-0000A4820000}"/>
    <cellStyle name="Note 2 2 2 5 11 4" xfId="33420" xr:uid="{00000000-0005-0000-0000-0000A5820000}"/>
    <cellStyle name="Note 2 2 2 5 12" xfId="33421" xr:uid="{00000000-0005-0000-0000-0000A6820000}"/>
    <cellStyle name="Note 2 2 2 5 12 2" xfId="33422" xr:uid="{00000000-0005-0000-0000-0000A7820000}"/>
    <cellStyle name="Note 2 2 2 5 12 3" xfId="33423" xr:uid="{00000000-0005-0000-0000-0000A8820000}"/>
    <cellStyle name="Note 2 2 2 5 12 4" xfId="33424" xr:uid="{00000000-0005-0000-0000-0000A9820000}"/>
    <cellStyle name="Note 2 2 2 5 13" xfId="33425" xr:uid="{00000000-0005-0000-0000-0000AA820000}"/>
    <cellStyle name="Note 2 2 2 5 13 2" xfId="33426" xr:uid="{00000000-0005-0000-0000-0000AB820000}"/>
    <cellStyle name="Note 2 2 2 5 13 3" xfId="33427" xr:uid="{00000000-0005-0000-0000-0000AC820000}"/>
    <cellStyle name="Note 2 2 2 5 13 4" xfId="33428" xr:uid="{00000000-0005-0000-0000-0000AD820000}"/>
    <cellStyle name="Note 2 2 2 5 14" xfId="33429" xr:uid="{00000000-0005-0000-0000-0000AE820000}"/>
    <cellStyle name="Note 2 2 2 5 14 2" xfId="33430" xr:uid="{00000000-0005-0000-0000-0000AF820000}"/>
    <cellStyle name="Note 2 2 2 5 14 3" xfId="33431" xr:uid="{00000000-0005-0000-0000-0000B0820000}"/>
    <cellStyle name="Note 2 2 2 5 14 4" xfId="33432" xr:uid="{00000000-0005-0000-0000-0000B1820000}"/>
    <cellStyle name="Note 2 2 2 5 15" xfId="33433" xr:uid="{00000000-0005-0000-0000-0000B2820000}"/>
    <cellStyle name="Note 2 2 2 5 15 2" xfId="33434" xr:uid="{00000000-0005-0000-0000-0000B3820000}"/>
    <cellStyle name="Note 2 2 2 5 15 3" xfId="33435" xr:uid="{00000000-0005-0000-0000-0000B4820000}"/>
    <cellStyle name="Note 2 2 2 5 15 4" xfId="33436" xr:uid="{00000000-0005-0000-0000-0000B5820000}"/>
    <cellStyle name="Note 2 2 2 5 16" xfId="33437" xr:uid="{00000000-0005-0000-0000-0000B6820000}"/>
    <cellStyle name="Note 2 2 2 5 16 2" xfId="33438" xr:uid="{00000000-0005-0000-0000-0000B7820000}"/>
    <cellStyle name="Note 2 2 2 5 16 3" xfId="33439" xr:uid="{00000000-0005-0000-0000-0000B8820000}"/>
    <cellStyle name="Note 2 2 2 5 16 4" xfId="33440" xr:uid="{00000000-0005-0000-0000-0000B9820000}"/>
    <cellStyle name="Note 2 2 2 5 17" xfId="33441" xr:uid="{00000000-0005-0000-0000-0000BA820000}"/>
    <cellStyle name="Note 2 2 2 5 17 2" xfId="33442" xr:uid="{00000000-0005-0000-0000-0000BB820000}"/>
    <cellStyle name="Note 2 2 2 5 17 3" xfId="33443" xr:uid="{00000000-0005-0000-0000-0000BC820000}"/>
    <cellStyle name="Note 2 2 2 5 17 4" xfId="33444" xr:uid="{00000000-0005-0000-0000-0000BD820000}"/>
    <cellStyle name="Note 2 2 2 5 18" xfId="33445" xr:uid="{00000000-0005-0000-0000-0000BE820000}"/>
    <cellStyle name="Note 2 2 2 5 18 2" xfId="33446" xr:uid="{00000000-0005-0000-0000-0000BF820000}"/>
    <cellStyle name="Note 2 2 2 5 18 3" xfId="33447" xr:uid="{00000000-0005-0000-0000-0000C0820000}"/>
    <cellStyle name="Note 2 2 2 5 18 4" xfId="33448" xr:uid="{00000000-0005-0000-0000-0000C1820000}"/>
    <cellStyle name="Note 2 2 2 5 19" xfId="33449" xr:uid="{00000000-0005-0000-0000-0000C2820000}"/>
    <cellStyle name="Note 2 2 2 5 19 2" xfId="33450" xr:uid="{00000000-0005-0000-0000-0000C3820000}"/>
    <cellStyle name="Note 2 2 2 5 19 3" xfId="33451" xr:uid="{00000000-0005-0000-0000-0000C4820000}"/>
    <cellStyle name="Note 2 2 2 5 19 4" xfId="33452" xr:uid="{00000000-0005-0000-0000-0000C5820000}"/>
    <cellStyle name="Note 2 2 2 5 2" xfId="33453" xr:uid="{00000000-0005-0000-0000-0000C6820000}"/>
    <cellStyle name="Note 2 2 2 5 2 2" xfId="33454" xr:uid="{00000000-0005-0000-0000-0000C7820000}"/>
    <cellStyle name="Note 2 2 2 5 2 3" xfId="33455" xr:uid="{00000000-0005-0000-0000-0000C8820000}"/>
    <cellStyle name="Note 2 2 2 5 2 4" xfId="33456" xr:uid="{00000000-0005-0000-0000-0000C9820000}"/>
    <cellStyle name="Note 2 2 2 5 20" xfId="33457" xr:uid="{00000000-0005-0000-0000-0000CA820000}"/>
    <cellStyle name="Note 2 2 2 5 20 2" xfId="33458" xr:uid="{00000000-0005-0000-0000-0000CB820000}"/>
    <cellStyle name="Note 2 2 2 5 20 3" xfId="33459" xr:uid="{00000000-0005-0000-0000-0000CC820000}"/>
    <cellStyle name="Note 2 2 2 5 20 4" xfId="33460" xr:uid="{00000000-0005-0000-0000-0000CD820000}"/>
    <cellStyle name="Note 2 2 2 5 21" xfId="33461" xr:uid="{00000000-0005-0000-0000-0000CE820000}"/>
    <cellStyle name="Note 2 2 2 5 22" xfId="33462" xr:uid="{00000000-0005-0000-0000-0000CF820000}"/>
    <cellStyle name="Note 2 2 2 5 3" xfId="33463" xr:uid="{00000000-0005-0000-0000-0000D0820000}"/>
    <cellStyle name="Note 2 2 2 5 3 2" xfId="33464" xr:uid="{00000000-0005-0000-0000-0000D1820000}"/>
    <cellStyle name="Note 2 2 2 5 3 3" xfId="33465" xr:uid="{00000000-0005-0000-0000-0000D2820000}"/>
    <cellStyle name="Note 2 2 2 5 3 4" xfId="33466" xr:uid="{00000000-0005-0000-0000-0000D3820000}"/>
    <cellStyle name="Note 2 2 2 5 4" xfId="33467" xr:uid="{00000000-0005-0000-0000-0000D4820000}"/>
    <cellStyle name="Note 2 2 2 5 4 2" xfId="33468" xr:uid="{00000000-0005-0000-0000-0000D5820000}"/>
    <cellStyle name="Note 2 2 2 5 4 3" xfId="33469" xr:uid="{00000000-0005-0000-0000-0000D6820000}"/>
    <cellStyle name="Note 2 2 2 5 4 4" xfId="33470" xr:uid="{00000000-0005-0000-0000-0000D7820000}"/>
    <cellStyle name="Note 2 2 2 5 5" xfId="33471" xr:uid="{00000000-0005-0000-0000-0000D8820000}"/>
    <cellStyle name="Note 2 2 2 5 5 2" xfId="33472" xr:uid="{00000000-0005-0000-0000-0000D9820000}"/>
    <cellStyle name="Note 2 2 2 5 5 3" xfId="33473" xr:uid="{00000000-0005-0000-0000-0000DA820000}"/>
    <cellStyle name="Note 2 2 2 5 5 4" xfId="33474" xr:uid="{00000000-0005-0000-0000-0000DB820000}"/>
    <cellStyle name="Note 2 2 2 5 6" xfId="33475" xr:uid="{00000000-0005-0000-0000-0000DC820000}"/>
    <cellStyle name="Note 2 2 2 5 6 2" xfId="33476" xr:uid="{00000000-0005-0000-0000-0000DD820000}"/>
    <cellStyle name="Note 2 2 2 5 6 3" xfId="33477" xr:uid="{00000000-0005-0000-0000-0000DE820000}"/>
    <cellStyle name="Note 2 2 2 5 6 4" xfId="33478" xr:uid="{00000000-0005-0000-0000-0000DF820000}"/>
    <cellStyle name="Note 2 2 2 5 7" xfId="33479" xr:uid="{00000000-0005-0000-0000-0000E0820000}"/>
    <cellStyle name="Note 2 2 2 5 7 2" xfId="33480" xr:uid="{00000000-0005-0000-0000-0000E1820000}"/>
    <cellStyle name="Note 2 2 2 5 7 3" xfId="33481" xr:uid="{00000000-0005-0000-0000-0000E2820000}"/>
    <cellStyle name="Note 2 2 2 5 7 4" xfId="33482" xr:uid="{00000000-0005-0000-0000-0000E3820000}"/>
    <cellStyle name="Note 2 2 2 5 8" xfId="33483" xr:uid="{00000000-0005-0000-0000-0000E4820000}"/>
    <cellStyle name="Note 2 2 2 5 8 2" xfId="33484" xr:uid="{00000000-0005-0000-0000-0000E5820000}"/>
    <cellStyle name="Note 2 2 2 5 8 3" xfId="33485" xr:uid="{00000000-0005-0000-0000-0000E6820000}"/>
    <cellStyle name="Note 2 2 2 5 8 4" xfId="33486" xr:uid="{00000000-0005-0000-0000-0000E7820000}"/>
    <cellStyle name="Note 2 2 2 5 9" xfId="33487" xr:uid="{00000000-0005-0000-0000-0000E8820000}"/>
    <cellStyle name="Note 2 2 2 5 9 2" xfId="33488" xr:uid="{00000000-0005-0000-0000-0000E9820000}"/>
    <cellStyle name="Note 2 2 2 5 9 3" xfId="33489" xr:uid="{00000000-0005-0000-0000-0000EA820000}"/>
    <cellStyle name="Note 2 2 2 5 9 4" xfId="33490" xr:uid="{00000000-0005-0000-0000-0000EB820000}"/>
    <cellStyle name="Note 2 2 2 6" xfId="33491" xr:uid="{00000000-0005-0000-0000-0000EC820000}"/>
    <cellStyle name="Note 2 2 2 7" xfId="33492" xr:uid="{00000000-0005-0000-0000-0000ED820000}"/>
    <cellStyle name="Note 2 2 20" xfId="33493" xr:uid="{00000000-0005-0000-0000-0000EE820000}"/>
    <cellStyle name="Note 2 2 20 2" xfId="33494" xr:uid="{00000000-0005-0000-0000-0000EF820000}"/>
    <cellStyle name="Note 2 2 20 3" xfId="33495" xr:uid="{00000000-0005-0000-0000-0000F0820000}"/>
    <cellStyle name="Note 2 2 20 4" xfId="33496" xr:uid="{00000000-0005-0000-0000-0000F1820000}"/>
    <cellStyle name="Note 2 2 21" xfId="33497" xr:uid="{00000000-0005-0000-0000-0000F2820000}"/>
    <cellStyle name="Note 2 2 21 2" xfId="33498" xr:uid="{00000000-0005-0000-0000-0000F3820000}"/>
    <cellStyle name="Note 2 2 21 3" xfId="33499" xr:uid="{00000000-0005-0000-0000-0000F4820000}"/>
    <cellStyle name="Note 2 2 21 4" xfId="33500" xr:uid="{00000000-0005-0000-0000-0000F5820000}"/>
    <cellStyle name="Note 2 2 22" xfId="33501" xr:uid="{00000000-0005-0000-0000-0000F6820000}"/>
    <cellStyle name="Note 2 2 22 2" xfId="33502" xr:uid="{00000000-0005-0000-0000-0000F7820000}"/>
    <cellStyle name="Note 2 2 22 3" xfId="33503" xr:uid="{00000000-0005-0000-0000-0000F8820000}"/>
    <cellStyle name="Note 2 2 22 4" xfId="33504" xr:uid="{00000000-0005-0000-0000-0000F9820000}"/>
    <cellStyle name="Note 2 2 23" xfId="33505" xr:uid="{00000000-0005-0000-0000-0000FA820000}"/>
    <cellStyle name="Note 2 2 23 2" xfId="33506" xr:uid="{00000000-0005-0000-0000-0000FB820000}"/>
    <cellStyle name="Note 2 2 23 3" xfId="33507" xr:uid="{00000000-0005-0000-0000-0000FC820000}"/>
    <cellStyle name="Note 2 2 23 4" xfId="33508" xr:uid="{00000000-0005-0000-0000-0000FD820000}"/>
    <cellStyle name="Note 2 2 24" xfId="33509" xr:uid="{00000000-0005-0000-0000-0000FE820000}"/>
    <cellStyle name="Note 2 2 24 2" xfId="33510" xr:uid="{00000000-0005-0000-0000-0000FF820000}"/>
    <cellStyle name="Note 2 2 24 3" xfId="33511" xr:uid="{00000000-0005-0000-0000-000000830000}"/>
    <cellStyle name="Note 2 2 24 4" xfId="33512" xr:uid="{00000000-0005-0000-0000-000001830000}"/>
    <cellStyle name="Note 2 2 25" xfId="33513" xr:uid="{00000000-0005-0000-0000-000002830000}"/>
    <cellStyle name="Note 2 2 25 2" xfId="33514" xr:uid="{00000000-0005-0000-0000-000003830000}"/>
    <cellStyle name="Note 2 2 25 3" xfId="33515" xr:uid="{00000000-0005-0000-0000-000004830000}"/>
    <cellStyle name="Note 2 2 25 4" xfId="33516" xr:uid="{00000000-0005-0000-0000-000005830000}"/>
    <cellStyle name="Note 2 2 26" xfId="33517" xr:uid="{00000000-0005-0000-0000-000006830000}"/>
    <cellStyle name="Note 2 2 26 2" xfId="33518" xr:uid="{00000000-0005-0000-0000-000007830000}"/>
    <cellStyle name="Note 2 2 26 3" xfId="33519" xr:uid="{00000000-0005-0000-0000-000008830000}"/>
    <cellStyle name="Note 2 2 26 4" xfId="33520" xr:uid="{00000000-0005-0000-0000-000009830000}"/>
    <cellStyle name="Note 2 2 27" xfId="33521" xr:uid="{00000000-0005-0000-0000-00000A830000}"/>
    <cellStyle name="Note 2 2 27 2" xfId="33522" xr:uid="{00000000-0005-0000-0000-00000B830000}"/>
    <cellStyle name="Note 2 2 27 3" xfId="33523" xr:uid="{00000000-0005-0000-0000-00000C830000}"/>
    <cellStyle name="Note 2 2 27 4" xfId="33524" xr:uid="{00000000-0005-0000-0000-00000D830000}"/>
    <cellStyle name="Note 2 2 28" xfId="33525" xr:uid="{00000000-0005-0000-0000-00000E830000}"/>
    <cellStyle name="Note 2 2 28 2" xfId="33526" xr:uid="{00000000-0005-0000-0000-00000F830000}"/>
    <cellStyle name="Note 2 2 28 3" xfId="33527" xr:uid="{00000000-0005-0000-0000-000010830000}"/>
    <cellStyle name="Note 2 2 28 4" xfId="33528" xr:uid="{00000000-0005-0000-0000-000011830000}"/>
    <cellStyle name="Note 2 2 29" xfId="33529" xr:uid="{00000000-0005-0000-0000-000012830000}"/>
    <cellStyle name="Note 2 2 29 2" xfId="33530" xr:uid="{00000000-0005-0000-0000-000013830000}"/>
    <cellStyle name="Note 2 2 29 3" xfId="33531" xr:uid="{00000000-0005-0000-0000-000014830000}"/>
    <cellStyle name="Note 2 2 29 4" xfId="33532" xr:uid="{00000000-0005-0000-0000-000015830000}"/>
    <cellStyle name="Note 2 2 3" xfId="33533" xr:uid="{00000000-0005-0000-0000-000016830000}"/>
    <cellStyle name="Note 2 2 3 10" xfId="33534" xr:uid="{00000000-0005-0000-0000-000017830000}"/>
    <cellStyle name="Note 2 2 3 10 2" xfId="33535" xr:uid="{00000000-0005-0000-0000-000018830000}"/>
    <cellStyle name="Note 2 2 3 10 3" xfId="33536" xr:uid="{00000000-0005-0000-0000-000019830000}"/>
    <cellStyle name="Note 2 2 3 10 4" xfId="33537" xr:uid="{00000000-0005-0000-0000-00001A830000}"/>
    <cellStyle name="Note 2 2 3 11" xfId="33538" xr:uid="{00000000-0005-0000-0000-00001B830000}"/>
    <cellStyle name="Note 2 2 3 11 2" xfId="33539" xr:uid="{00000000-0005-0000-0000-00001C830000}"/>
    <cellStyle name="Note 2 2 3 11 3" xfId="33540" xr:uid="{00000000-0005-0000-0000-00001D830000}"/>
    <cellStyle name="Note 2 2 3 11 4" xfId="33541" xr:uid="{00000000-0005-0000-0000-00001E830000}"/>
    <cellStyle name="Note 2 2 3 12" xfId="33542" xr:uid="{00000000-0005-0000-0000-00001F830000}"/>
    <cellStyle name="Note 2 2 3 12 2" xfId="33543" xr:uid="{00000000-0005-0000-0000-000020830000}"/>
    <cellStyle name="Note 2 2 3 12 3" xfId="33544" xr:uid="{00000000-0005-0000-0000-000021830000}"/>
    <cellStyle name="Note 2 2 3 12 4" xfId="33545" xr:uid="{00000000-0005-0000-0000-000022830000}"/>
    <cellStyle name="Note 2 2 3 13" xfId="33546" xr:uid="{00000000-0005-0000-0000-000023830000}"/>
    <cellStyle name="Note 2 2 3 13 2" xfId="33547" xr:uid="{00000000-0005-0000-0000-000024830000}"/>
    <cellStyle name="Note 2 2 3 13 3" xfId="33548" xr:uid="{00000000-0005-0000-0000-000025830000}"/>
    <cellStyle name="Note 2 2 3 13 4" xfId="33549" xr:uid="{00000000-0005-0000-0000-000026830000}"/>
    <cellStyle name="Note 2 2 3 14" xfId="33550" xr:uid="{00000000-0005-0000-0000-000027830000}"/>
    <cellStyle name="Note 2 2 3 14 2" xfId="33551" xr:uid="{00000000-0005-0000-0000-000028830000}"/>
    <cellStyle name="Note 2 2 3 14 3" xfId="33552" xr:uid="{00000000-0005-0000-0000-000029830000}"/>
    <cellStyle name="Note 2 2 3 14 4" xfId="33553" xr:uid="{00000000-0005-0000-0000-00002A830000}"/>
    <cellStyle name="Note 2 2 3 15" xfId="33554" xr:uid="{00000000-0005-0000-0000-00002B830000}"/>
    <cellStyle name="Note 2 2 3 15 2" xfId="33555" xr:uid="{00000000-0005-0000-0000-00002C830000}"/>
    <cellStyle name="Note 2 2 3 15 3" xfId="33556" xr:uid="{00000000-0005-0000-0000-00002D830000}"/>
    <cellStyle name="Note 2 2 3 15 4" xfId="33557" xr:uid="{00000000-0005-0000-0000-00002E830000}"/>
    <cellStyle name="Note 2 2 3 16" xfId="33558" xr:uid="{00000000-0005-0000-0000-00002F830000}"/>
    <cellStyle name="Note 2 2 3 16 2" xfId="33559" xr:uid="{00000000-0005-0000-0000-000030830000}"/>
    <cellStyle name="Note 2 2 3 16 3" xfId="33560" xr:uid="{00000000-0005-0000-0000-000031830000}"/>
    <cellStyle name="Note 2 2 3 16 4" xfId="33561" xr:uid="{00000000-0005-0000-0000-000032830000}"/>
    <cellStyle name="Note 2 2 3 17" xfId="33562" xr:uid="{00000000-0005-0000-0000-000033830000}"/>
    <cellStyle name="Note 2 2 3 17 2" xfId="33563" xr:uid="{00000000-0005-0000-0000-000034830000}"/>
    <cellStyle name="Note 2 2 3 17 3" xfId="33564" xr:uid="{00000000-0005-0000-0000-000035830000}"/>
    <cellStyle name="Note 2 2 3 17 4" xfId="33565" xr:uid="{00000000-0005-0000-0000-000036830000}"/>
    <cellStyle name="Note 2 2 3 18" xfId="33566" xr:uid="{00000000-0005-0000-0000-000037830000}"/>
    <cellStyle name="Note 2 2 3 18 2" xfId="33567" xr:uid="{00000000-0005-0000-0000-000038830000}"/>
    <cellStyle name="Note 2 2 3 18 3" xfId="33568" xr:uid="{00000000-0005-0000-0000-000039830000}"/>
    <cellStyle name="Note 2 2 3 18 4" xfId="33569" xr:uid="{00000000-0005-0000-0000-00003A830000}"/>
    <cellStyle name="Note 2 2 3 19" xfId="33570" xr:uid="{00000000-0005-0000-0000-00003B830000}"/>
    <cellStyle name="Note 2 2 3 19 2" xfId="33571" xr:uid="{00000000-0005-0000-0000-00003C830000}"/>
    <cellStyle name="Note 2 2 3 19 3" xfId="33572" xr:uid="{00000000-0005-0000-0000-00003D830000}"/>
    <cellStyle name="Note 2 2 3 19 4" xfId="33573" xr:uid="{00000000-0005-0000-0000-00003E830000}"/>
    <cellStyle name="Note 2 2 3 2" xfId="33574" xr:uid="{00000000-0005-0000-0000-00003F830000}"/>
    <cellStyle name="Note 2 2 3 2 10" xfId="33575" xr:uid="{00000000-0005-0000-0000-000040830000}"/>
    <cellStyle name="Note 2 2 3 2 10 2" xfId="33576" xr:uid="{00000000-0005-0000-0000-000041830000}"/>
    <cellStyle name="Note 2 2 3 2 10 3" xfId="33577" xr:uid="{00000000-0005-0000-0000-000042830000}"/>
    <cellStyle name="Note 2 2 3 2 10 4" xfId="33578" xr:uid="{00000000-0005-0000-0000-000043830000}"/>
    <cellStyle name="Note 2 2 3 2 11" xfId="33579" xr:uid="{00000000-0005-0000-0000-000044830000}"/>
    <cellStyle name="Note 2 2 3 2 11 2" xfId="33580" xr:uid="{00000000-0005-0000-0000-000045830000}"/>
    <cellStyle name="Note 2 2 3 2 11 3" xfId="33581" xr:uid="{00000000-0005-0000-0000-000046830000}"/>
    <cellStyle name="Note 2 2 3 2 11 4" xfId="33582" xr:uid="{00000000-0005-0000-0000-000047830000}"/>
    <cellStyle name="Note 2 2 3 2 12" xfId="33583" xr:uid="{00000000-0005-0000-0000-000048830000}"/>
    <cellStyle name="Note 2 2 3 2 12 2" xfId="33584" xr:uid="{00000000-0005-0000-0000-000049830000}"/>
    <cellStyle name="Note 2 2 3 2 12 3" xfId="33585" xr:uid="{00000000-0005-0000-0000-00004A830000}"/>
    <cellStyle name="Note 2 2 3 2 12 4" xfId="33586" xr:uid="{00000000-0005-0000-0000-00004B830000}"/>
    <cellStyle name="Note 2 2 3 2 13" xfId="33587" xr:uid="{00000000-0005-0000-0000-00004C830000}"/>
    <cellStyle name="Note 2 2 3 2 13 2" xfId="33588" xr:uid="{00000000-0005-0000-0000-00004D830000}"/>
    <cellStyle name="Note 2 2 3 2 13 3" xfId="33589" xr:uid="{00000000-0005-0000-0000-00004E830000}"/>
    <cellStyle name="Note 2 2 3 2 13 4" xfId="33590" xr:uid="{00000000-0005-0000-0000-00004F830000}"/>
    <cellStyle name="Note 2 2 3 2 14" xfId="33591" xr:uid="{00000000-0005-0000-0000-000050830000}"/>
    <cellStyle name="Note 2 2 3 2 14 2" xfId="33592" xr:uid="{00000000-0005-0000-0000-000051830000}"/>
    <cellStyle name="Note 2 2 3 2 14 3" xfId="33593" xr:uid="{00000000-0005-0000-0000-000052830000}"/>
    <cellStyle name="Note 2 2 3 2 14 4" xfId="33594" xr:uid="{00000000-0005-0000-0000-000053830000}"/>
    <cellStyle name="Note 2 2 3 2 15" xfId="33595" xr:uid="{00000000-0005-0000-0000-000054830000}"/>
    <cellStyle name="Note 2 2 3 2 15 2" xfId="33596" xr:uid="{00000000-0005-0000-0000-000055830000}"/>
    <cellStyle name="Note 2 2 3 2 15 3" xfId="33597" xr:uid="{00000000-0005-0000-0000-000056830000}"/>
    <cellStyle name="Note 2 2 3 2 15 4" xfId="33598" xr:uid="{00000000-0005-0000-0000-000057830000}"/>
    <cellStyle name="Note 2 2 3 2 16" xfId="33599" xr:uid="{00000000-0005-0000-0000-000058830000}"/>
    <cellStyle name="Note 2 2 3 2 16 2" xfId="33600" xr:uid="{00000000-0005-0000-0000-000059830000}"/>
    <cellStyle name="Note 2 2 3 2 16 3" xfId="33601" xr:uid="{00000000-0005-0000-0000-00005A830000}"/>
    <cellStyle name="Note 2 2 3 2 16 4" xfId="33602" xr:uid="{00000000-0005-0000-0000-00005B830000}"/>
    <cellStyle name="Note 2 2 3 2 17" xfId="33603" xr:uid="{00000000-0005-0000-0000-00005C830000}"/>
    <cellStyle name="Note 2 2 3 2 17 2" xfId="33604" xr:uid="{00000000-0005-0000-0000-00005D830000}"/>
    <cellStyle name="Note 2 2 3 2 17 3" xfId="33605" xr:uid="{00000000-0005-0000-0000-00005E830000}"/>
    <cellStyle name="Note 2 2 3 2 17 4" xfId="33606" xr:uid="{00000000-0005-0000-0000-00005F830000}"/>
    <cellStyle name="Note 2 2 3 2 18" xfId="33607" xr:uid="{00000000-0005-0000-0000-000060830000}"/>
    <cellStyle name="Note 2 2 3 2 18 2" xfId="33608" xr:uid="{00000000-0005-0000-0000-000061830000}"/>
    <cellStyle name="Note 2 2 3 2 18 3" xfId="33609" xr:uid="{00000000-0005-0000-0000-000062830000}"/>
    <cellStyle name="Note 2 2 3 2 18 4" xfId="33610" xr:uid="{00000000-0005-0000-0000-000063830000}"/>
    <cellStyle name="Note 2 2 3 2 19" xfId="33611" xr:uid="{00000000-0005-0000-0000-000064830000}"/>
    <cellStyle name="Note 2 2 3 2 19 2" xfId="33612" xr:uid="{00000000-0005-0000-0000-000065830000}"/>
    <cellStyle name="Note 2 2 3 2 19 3" xfId="33613" xr:uid="{00000000-0005-0000-0000-000066830000}"/>
    <cellStyle name="Note 2 2 3 2 19 4" xfId="33614" xr:uid="{00000000-0005-0000-0000-000067830000}"/>
    <cellStyle name="Note 2 2 3 2 2" xfId="33615" xr:uid="{00000000-0005-0000-0000-000068830000}"/>
    <cellStyle name="Note 2 2 3 2 2 2" xfId="33616" xr:uid="{00000000-0005-0000-0000-000069830000}"/>
    <cellStyle name="Note 2 2 3 2 2 3" xfId="33617" xr:uid="{00000000-0005-0000-0000-00006A830000}"/>
    <cellStyle name="Note 2 2 3 2 2 4" xfId="33618" xr:uid="{00000000-0005-0000-0000-00006B830000}"/>
    <cellStyle name="Note 2 2 3 2 20" xfId="33619" xr:uid="{00000000-0005-0000-0000-00006C830000}"/>
    <cellStyle name="Note 2 2 3 2 20 2" xfId="33620" xr:uid="{00000000-0005-0000-0000-00006D830000}"/>
    <cellStyle name="Note 2 2 3 2 20 3" xfId="33621" xr:uid="{00000000-0005-0000-0000-00006E830000}"/>
    <cellStyle name="Note 2 2 3 2 20 4" xfId="33622" xr:uid="{00000000-0005-0000-0000-00006F830000}"/>
    <cellStyle name="Note 2 2 3 2 21" xfId="33623" xr:uid="{00000000-0005-0000-0000-000070830000}"/>
    <cellStyle name="Note 2 2 3 2 22" xfId="33624" xr:uid="{00000000-0005-0000-0000-000071830000}"/>
    <cellStyle name="Note 2 2 3 2 3" xfId="33625" xr:uid="{00000000-0005-0000-0000-000072830000}"/>
    <cellStyle name="Note 2 2 3 2 3 2" xfId="33626" xr:uid="{00000000-0005-0000-0000-000073830000}"/>
    <cellStyle name="Note 2 2 3 2 3 3" xfId="33627" xr:uid="{00000000-0005-0000-0000-000074830000}"/>
    <cellStyle name="Note 2 2 3 2 3 4" xfId="33628" xr:uid="{00000000-0005-0000-0000-000075830000}"/>
    <cellStyle name="Note 2 2 3 2 4" xfId="33629" xr:uid="{00000000-0005-0000-0000-000076830000}"/>
    <cellStyle name="Note 2 2 3 2 4 2" xfId="33630" xr:uid="{00000000-0005-0000-0000-000077830000}"/>
    <cellStyle name="Note 2 2 3 2 4 3" xfId="33631" xr:uid="{00000000-0005-0000-0000-000078830000}"/>
    <cellStyle name="Note 2 2 3 2 4 4" xfId="33632" xr:uid="{00000000-0005-0000-0000-000079830000}"/>
    <cellStyle name="Note 2 2 3 2 5" xfId="33633" xr:uid="{00000000-0005-0000-0000-00007A830000}"/>
    <cellStyle name="Note 2 2 3 2 5 2" xfId="33634" xr:uid="{00000000-0005-0000-0000-00007B830000}"/>
    <cellStyle name="Note 2 2 3 2 5 3" xfId="33635" xr:uid="{00000000-0005-0000-0000-00007C830000}"/>
    <cellStyle name="Note 2 2 3 2 5 4" xfId="33636" xr:uid="{00000000-0005-0000-0000-00007D830000}"/>
    <cellStyle name="Note 2 2 3 2 6" xfId="33637" xr:uid="{00000000-0005-0000-0000-00007E830000}"/>
    <cellStyle name="Note 2 2 3 2 6 2" xfId="33638" xr:uid="{00000000-0005-0000-0000-00007F830000}"/>
    <cellStyle name="Note 2 2 3 2 6 3" xfId="33639" xr:uid="{00000000-0005-0000-0000-000080830000}"/>
    <cellStyle name="Note 2 2 3 2 6 4" xfId="33640" xr:uid="{00000000-0005-0000-0000-000081830000}"/>
    <cellStyle name="Note 2 2 3 2 7" xfId="33641" xr:uid="{00000000-0005-0000-0000-000082830000}"/>
    <cellStyle name="Note 2 2 3 2 7 2" xfId="33642" xr:uid="{00000000-0005-0000-0000-000083830000}"/>
    <cellStyle name="Note 2 2 3 2 7 3" xfId="33643" xr:uid="{00000000-0005-0000-0000-000084830000}"/>
    <cellStyle name="Note 2 2 3 2 7 4" xfId="33644" xr:uid="{00000000-0005-0000-0000-000085830000}"/>
    <cellStyle name="Note 2 2 3 2 8" xfId="33645" xr:uid="{00000000-0005-0000-0000-000086830000}"/>
    <cellStyle name="Note 2 2 3 2 8 2" xfId="33646" xr:uid="{00000000-0005-0000-0000-000087830000}"/>
    <cellStyle name="Note 2 2 3 2 8 3" xfId="33647" xr:uid="{00000000-0005-0000-0000-000088830000}"/>
    <cellStyle name="Note 2 2 3 2 8 4" xfId="33648" xr:uid="{00000000-0005-0000-0000-000089830000}"/>
    <cellStyle name="Note 2 2 3 2 9" xfId="33649" xr:uid="{00000000-0005-0000-0000-00008A830000}"/>
    <cellStyle name="Note 2 2 3 2 9 2" xfId="33650" xr:uid="{00000000-0005-0000-0000-00008B830000}"/>
    <cellStyle name="Note 2 2 3 2 9 3" xfId="33651" xr:uid="{00000000-0005-0000-0000-00008C830000}"/>
    <cellStyle name="Note 2 2 3 2 9 4" xfId="33652" xr:uid="{00000000-0005-0000-0000-00008D830000}"/>
    <cellStyle name="Note 2 2 3 20" xfId="33653" xr:uid="{00000000-0005-0000-0000-00008E830000}"/>
    <cellStyle name="Note 2 2 3 20 2" xfId="33654" xr:uid="{00000000-0005-0000-0000-00008F830000}"/>
    <cellStyle name="Note 2 2 3 20 3" xfId="33655" xr:uid="{00000000-0005-0000-0000-000090830000}"/>
    <cellStyle name="Note 2 2 3 20 4" xfId="33656" xr:uid="{00000000-0005-0000-0000-000091830000}"/>
    <cellStyle name="Note 2 2 3 21" xfId="33657" xr:uid="{00000000-0005-0000-0000-000092830000}"/>
    <cellStyle name="Note 2 2 3 21 2" xfId="33658" xr:uid="{00000000-0005-0000-0000-000093830000}"/>
    <cellStyle name="Note 2 2 3 21 3" xfId="33659" xr:uid="{00000000-0005-0000-0000-000094830000}"/>
    <cellStyle name="Note 2 2 3 21 4" xfId="33660" xr:uid="{00000000-0005-0000-0000-000095830000}"/>
    <cellStyle name="Note 2 2 3 22" xfId="33661" xr:uid="{00000000-0005-0000-0000-000096830000}"/>
    <cellStyle name="Note 2 2 3 23" xfId="33662" xr:uid="{00000000-0005-0000-0000-000097830000}"/>
    <cellStyle name="Note 2 2 3 3" xfId="33663" xr:uid="{00000000-0005-0000-0000-000098830000}"/>
    <cellStyle name="Note 2 2 3 3 2" xfId="33664" xr:uid="{00000000-0005-0000-0000-000099830000}"/>
    <cellStyle name="Note 2 2 3 3 3" xfId="33665" xr:uid="{00000000-0005-0000-0000-00009A830000}"/>
    <cellStyle name="Note 2 2 3 3 4" xfId="33666" xr:uid="{00000000-0005-0000-0000-00009B830000}"/>
    <cellStyle name="Note 2 2 3 4" xfId="33667" xr:uid="{00000000-0005-0000-0000-00009C830000}"/>
    <cellStyle name="Note 2 2 3 4 2" xfId="33668" xr:uid="{00000000-0005-0000-0000-00009D830000}"/>
    <cellStyle name="Note 2 2 3 4 3" xfId="33669" xr:uid="{00000000-0005-0000-0000-00009E830000}"/>
    <cellStyle name="Note 2 2 3 4 4" xfId="33670" xr:uid="{00000000-0005-0000-0000-00009F830000}"/>
    <cellStyle name="Note 2 2 3 5" xfId="33671" xr:uid="{00000000-0005-0000-0000-0000A0830000}"/>
    <cellStyle name="Note 2 2 3 5 2" xfId="33672" xr:uid="{00000000-0005-0000-0000-0000A1830000}"/>
    <cellStyle name="Note 2 2 3 5 3" xfId="33673" xr:uid="{00000000-0005-0000-0000-0000A2830000}"/>
    <cellStyle name="Note 2 2 3 5 4" xfId="33674" xr:uid="{00000000-0005-0000-0000-0000A3830000}"/>
    <cellStyle name="Note 2 2 3 6" xfId="33675" xr:uid="{00000000-0005-0000-0000-0000A4830000}"/>
    <cellStyle name="Note 2 2 3 6 2" xfId="33676" xr:uid="{00000000-0005-0000-0000-0000A5830000}"/>
    <cellStyle name="Note 2 2 3 6 3" xfId="33677" xr:uid="{00000000-0005-0000-0000-0000A6830000}"/>
    <cellStyle name="Note 2 2 3 6 4" xfId="33678" xr:uid="{00000000-0005-0000-0000-0000A7830000}"/>
    <cellStyle name="Note 2 2 3 7" xfId="33679" xr:uid="{00000000-0005-0000-0000-0000A8830000}"/>
    <cellStyle name="Note 2 2 3 7 2" xfId="33680" xr:uid="{00000000-0005-0000-0000-0000A9830000}"/>
    <cellStyle name="Note 2 2 3 7 3" xfId="33681" xr:uid="{00000000-0005-0000-0000-0000AA830000}"/>
    <cellStyle name="Note 2 2 3 7 4" xfId="33682" xr:uid="{00000000-0005-0000-0000-0000AB830000}"/>
    <cellStyle name="Note 2 2 3 8" xfId="33683" xr:uid="{00000000-0005-0000-0000-0000AC830000}"/>
    <cellStyle name="Note 2 2 3 8 2" xfId="33684" xr:uid="{00000000-0005-0000-0000-0000AD830000}"/>
    <cellStyle name="Note 2 2 3 8 3" xfId="33685" xr:uid="{00000000-0005-0000-0000-0000AE830000}"/>
    <cellStyle name="Note 2 2 3 8 4" xfId="33686" xr:uid="{00000000-0005-0000-0000-0000AF830000}"/>
    <cellStyle name="Note 2 2 3 9" xfId="33687" xr:uid="{00000000-0005-0000-0000-0000B0830000}"/>
    <cellStyle name="Note 2 2 3 9 2" xfId="33688" xr:uid="{00000000-0005-0000-0000-0000B1830000}"/>
    <cellStyle name="Note 2 2 3 9 3" xfId="33689" xr:uid="{00000000-0005-0000-0000-0000B2830000}"/>
    <cellStyle name="Note 2 2 3 9 4" xfId="33690" xr:uid="{00000000-0005-0000-0000-0000B3830000}"/>
    <cellStyle name="Note 2 2 30" xfId="33691" xr:uid="{00000000-0005-0000-0000-0000B4830000}"/>
    <cellStyle name="Note 2 2 30 2" xfId="33692" xr:uid="{00000000-0005-0000-0000-0000B5830000}"/>
    <cellStyle name="Note 2 2 30 3" xfId="33693" xr:uid="{00000000-0005-0000-0000-0000B6830000}"/>
    <cellStyle name="Note 2 2 30 4" xfId="33694" xr:uid="{00000000-0005-0000-0000-0000B7830000}"/>
    <cellStyle name="Note 2 2 31" xfId="33695" xr:uid="{00000000-0005-0000-0000-0000B8830000}"/>
    <cellStyle name="Note 2 2 32" xfId="33696" xr:uid="{00000000-0005-0000-0000-0000B9830000}"/>
    <cellStyle name="Note 2 2 33" xfId="33697" xr:uid="{00000000-0005-0000-0000-0000BA830000}"/>
    <cellStyle name="Note 2 2 34" xfId="33698" xr:uid="{00000000-0005-0000-0000-0000BB830000}"/>
    <cellStyle name="Note 2 2 4" xfId="33699" xr:uid="{00000000-0005-0000-0000-0000BC830000}"/>
    <cellStyle name="Note 2 2 4 10" xfId="33700" xr:uid="{00000000-0005-0000-0000-0000BD830000}"/>
    <cellStyle name="Note 2 2 4 10 2" xfId="33701" xr:uid="{00000000-0005-0000-0000-0000BE830000}"/>
    <cellStyle name="Note 2 2 4 10 3" xfId="33702" xr:uid="{00000000-0005-0000-0000-0000BF830000}"/>
    <cellStyle name="Note 2 2 4 10 4" xfId="33703" xr:uid="{00000000-0005-0000-0000-0000C0830000}"/>
    <cellStyle name="Note 2 2 4 11" xfId="33704" xr:uid="{00000000-0005-0000-0000-0000C1830000}"/>
    <cellStyle name="Note 2 2 4 11 2" xfId="33705" xr:uid="{00000000-0005-0000-0000-0000C2830000}"/>
    <cellStyle name="Note 2 2 4 11 3" xfId="33706" xr:uid="{00000000-0005-0000-0000-0000C3830000}"/>
    <cellStyle name="Note 2 2 4 11 4" xfId="33707" xr:uid="{00000000-0005-0000-0000-0000C4830000}"/>
    <cellStyle name="Note 2 2 4 12" xfId="33708" xr:uid="{00000000-0005-0000-0000-0000C5830000}"/>
    <cellStyle name="Note 2 2 4 12 2" xfId="33709" xr:uid="{00000000-0005-0000-0000-0000C6830000}"/>
    <cellStyle name="Note 2 2 4 12 3" xfId="33710" xr:uid="{00000000-0005-0000-0000-0000C7830000}"/>
    <cellStyle name="Note 2 2 4 12 4" xfId="33711" xr:uid="{00000000-0005-0000-0000-0000C8830000}"/>
    <cellStyle name="Note 2 2 4 13" xfId="33712" xr:uid="{00000000-0005-0000-0000-0000C9830000}"/>
    <cellStyle name="Note 2 2 4 13 2" xfId="33713" xr:uid="{00000000-0005-0000-0000-0000CA830000}"/>
    <cellStyle name="Note 2 2 4 13 3" xfId="33714" xr:uid="{00000000-0005-0000-0000-0000CB830000}"/>
    <cellStyle name="Note 2 2 4 13 4" xfId="33715" xr:uid="{00000000-0005-0000-0000-0000CC830000}"/>
    <cellStyle name="Note 2 2 4 14" xfId="33716" xr:uid="{00000000-0005-0000-0000-0000CD830000}"/>
    <cellStyle name="Note 2 2 4 14 2" xfId="33717" xr:uid="{00000000-0005-0000-0000-0000CE830000}"/>
    <cellStyle name="Note 2 2 4 14 3" xfId="33718" xr:uid="{00000000-0005-0000-0000-0000CF830000}"/>
    <cellStyle name="Note 2 2 4 14 4" xfId="33719" xr:uid="{00000000-0005-0000-0000-0000D0830000}"/>
    <cellStyle name="Note 2 2 4 15" xfId="33720" xr:uid="{00000000-0005-0000-0000-0000D1830000}"/>
    <cellStyle name="Note 2 2 4 15 2" xfId="33721" xr:uid="{00000000-0005-0000-0000-0000D2830000}"/>
    <cellStyle name="Note 2 2 4 15 3" xfId="33722" xr:uid="{00000000-0005-0000-0000-0000D3830000}"/>
    <cellStyle name="Note 2 2 4 15 4" xfId="33723" xr:uid="{00000000-0005-0000-0000-0000D4830000}"/>
    <cellStyle name="Note 2 2 4 16" xfId="33724" xr:uid="{00000000-0005-0000-0000-0000D5830000}"/>
    <cellStyle name="Note 2 2 4 16 2" xfId="33725" xr:uid="{00000000-0005-0000-0000-0000D6830000}"/>
    <cellStyle name="Note 2 2 4 16 3" xfId="33726" xr:uid="{00000000-0005-0000-0000-0000D7830000}"/>
    <cellStyle name="Note 2 2 4 16 4" xfId="33727" xr:uid="{00000000-0005-0000-0000-0000D8830000}"/>
    <cellStyle name="Note 2 2 4 17" xfId="33728" xr:uid="{00000000-0005-0000-0000-0000D9830000}"/>
    <cellStyle name="Note 2 2 4 17 2" xfId="33729" xr:uid="{00000000-0005-0000-0000-0000DA830000}"/>
    <cellStyle name="Note 2 2 4 17 3" xfId="33730" xr:uid="{00000000-0005-0000-0000-0000DB830000}"/>
    <cellStyle name="Note 2 2 4 17 4" xfId="33731" xr:uid="{00000000-0005-0000-0000-0000DC830000}"/>
    <cellStyle name="Note 2 2 4 18" xfId="33732" xr:uid="{00000000-0005-0000-0000-0000DD830000}"/>
    <cellStyle name="Note 2 2 4 18 2" xfId="33733" xr:uid="{00000000-0005-0000-0000-0000DE830000}"/>
    <cellStyle name="Note 2 2 4 18 3" xfId="33734" xr:uid="{00000000-0005-0000-0000-0000DF830000}"/>
    <cellStyle name="Note 2 2 4 18 4" xfId="33735" xr:uid="{00000000-0005-0000-0000-0000E0830000}"/>
    <cellStyle name="Note 2 2 4 19" xfId="33736" xr:uid="{00000000-0005-0000-0000-0000E1830000}"/>
    <cellStyle name="Note 2 2 4 19 2" xfId="33737" xr:uid="{00000000-0005-0000-0000-0000E2830000}"/>
    <cellStyle name="Note 2 2 4 19 3" xfId="33738" xr:uid="{00000000-0005-0000-0000-0000E3830000}"/>
    <cellStyle name="Note 2 2 4 19 4" xfId="33739" xr:uid="{00000000-0005-0000-0000-0000E4830000}"/>
    <cellStyle name="Note 2 2 4 2" xfId="33740" xr:uid="{00000000-0005-0000-0000-0000E5830000}"/>
    <cellStyle name="Note 2 2 4 2 10" xfId="33741" xr:uid="{00000000-0005-0000-0000-0000E6830000}"/>
    <cellStyle name="Note 2 2 4 2 10 2" xfId="33742" xr:uid="{00000000-0005-0000-0000-0000E7830000}"/>
    <cellStyle name="Note 2 2 4 2 10 3" xfId="33743" xr:uid="{00000000-0005-0000-0000-0000E8830000}"/>
    <cellStyle name="Note 2 2 4 2 10 4" xfId="33744" xr:uid="{00000000-0005-0000-0000-0000E9830000}"/>
    <cellStyle name="Note 2 2 4 2 11" xfId="33745" xr:uid="{00000000-0005-0000-0000-0000EA830000}"/>
    <cellStyle name="Note 2 2 4 2 11 2" xfId="33746" xr:uid="{00000000-0005-0000-0000-0000EB830000}"/>
    <cellStyle name="Note 2 2 4 2 11 3" xfId="33747" xr:uid="{00000000-0005-0000-0000-0000EC830000}"/>
    <cellStyle name="Note 2 2 4 2 11 4" xfId="33748" xr:uid="{00000000-0005-0000-0000-0000ED830000}"/>
    <cellStyle name="Note 2 2 4 2 12" xfId="33749" xr:uid="{00000000-0005-0000-0000-0000EE830000}"/>
    <cellStyle name="Note 2 2 4 2 12 2" xfId="33750" xr:uid="{00000000-0005-0000-0000-0000EF830000}"/>
    <cellStyle name="Note 2 2 4 2 12 3" xfId="33751" xr:uid="{00000000-0005-0000-0000-0000F0830000}"/>
    <cellStyle name="Note 2 2 4 2 12 4" xfId="33752" xr:uid="{00000000-0005-0000-0000-0000F1830000}"/>
    <cellStyle name="Note 2 2 4 2 13" xfId="33753" xr:uid="{00000000-0005-0000-0000-0000F2830000}"/>
    <cellStyle name="Note 2 2 4 2 13 2" xfId="33754" xr:uid="{00000000-0005-0000-0000-0000F3830000}"/>
    <cellStyle name="Note 2 2 4 2 13 3" xfId="33755" xr:uid="{00000000-0005-0000-0000-0000F4830000}"/>
    <cellStyle name="Note 2 2 4 2 13 4" xfId="33756" xr:uid="{00000000-0005-0000-0000-0000F5830000}"/>
    <cellStyle name="Note 2 2 4 2 14" xfId="33757" xr:uid="{00000000-0005-0000-0000-0000F6830000}"/>
    <cellStyle name="Note 2 2 4 2 14 2" xfId="33758" xr:uid="{00000000-0005-0000-0000-0000F7830000}"/>
    <cellStyle name="Note 2 2 4 2 14 3" xfId="33759" xr:uid="{00000000-0005-0000-0000-0000F8830000}"/>
    <cellStyle name="Note 2 2 4 2 14 4" xfId="33760" xr:uid="{00000000-0005-0000-0000-0000F9830000}"/>
    <cellStyle name="Note 2 2 4 2 15" xfId="33761" xr:uid="{00000000-0005-0000-0000-0000FA830000}"/>
    <cellStyle name="Note 2 2 4 2 15 2" xfId="33762" xr:uid="{00000000-0005-0000-0000-0000FB830000}"/>
    <cellStyle name="Note 2 2 4 2 15 3" xfId="33763" xr:uid="{00000000-0005-0000-0000-0000FC830000}"/>
    <cellStyle name="Note 2 2 4 2 15 4" xfId="33764" xr:uid="{00000000-0005-0000-0000-0000FD830000}"/>
    <cellStyle name="Note 2 2 4 2 16" xfId="33765" xr:uid="{00000000-0005-0000-0000-0000FE830000}"/>
    <cellStyle name="Note 2 2 4 2 16 2" xfId="33766" xr:uid="{00000000-0005-0000-0000-0000FF830000}"/>
    <cellStyle name="Note 2 2 4 2 16 3" xfId="33767" xr:uid="{00000000-0005-0000-0000-000000840000}"/>
    <cellStyle name="Note 2 2 4 2 16 4" xfId="33768" xr:uid="{00000000-0005-0000-0000-000001840000}"/>
    <cellStyle name="Note 2 2 4 2 17" xfId="33769" xr:uid="{00000000-0005-0000-0000-000002840000}"/>
    <cellStyle name="Note 2 2 4 2 17 2" xfId="33770" xr:uid="{00000000-0005-0000-0000-000003840000}"/>
    <cellStyle name="Note 2 2 4 2 17 3" xfId="33771" xr:uid="{00000000-0005-0000-0000-000004840000}"/>
    <cellStyle name="Note 2 2 4 2 17 4" xfId="33772" xr:uid="{00000000-0005-0000-0000-000005840000}"/>
    <cellStyle name="Note 2 2 4 2 18" xfId="33773" xr:uid="{00000000-0005-0000-0000-000006840000}"/>
    <cellStyle name="Note 2 2 4 2 18 2" xfId="33774" xr:uid="{00000000-0005-0000-0000-000007840000}"/>
    <cellStyle name="Note 2 2 4 2 18 3" xfId="33775" xr:uid="{00000000-0005-0000-0000-000008840000}"/>
    <cellStyle name="Note 2 2 4 2 18 4" xfId="33776" xr:uid="{00000000-0005-0000-0000-000009840000}"/>
    <cellStyle name="Note 2 2 4 2 19" xfId="33777" xr:uid="{00000000-0005-0000-0000-00000A840000}"/>
    <cellStyle name="Note 2 2 4 2 19 2" xfId="33778" xr:uid="{00000000-0005-0000-0000-00000B840000}"/>
    <cellStyle name="Note 2 2 4 2 19 3" xfId="33779" xr:uid="{00000000-0005-0000-0000-00000C840000}"/>
    <cellStyle name="Note 2 2 4 2 19 4" xfId="33780" xr:uid="{00000000-0005-0000-0000-00000D840000}"/>
    <cellStyle name="Note 2 2 4 2 2" xfId="33781" xr:uid="{00000000-0005-0000-0000-00000E840000}"/>
    <cellStyle name="Note 2 2 4 2 2 2" xfId="33782" xr:uid="{00000000-0005-0000-0000-00000F840000}"/>
    <cellStyle name="Note 2 2 4 2 2 3" xfId="33783" xr:uid="{00000000-0005-0000-0000-000010840000}"/>
    <cellStyle name="Note 2 2 4 2 2 4" xfId="33784" xr:uid="{00000000-0005-0000-0000-000011840000}"/>
    <cellStyle name="Note 2 2 4 2 20" xfId="33785" xr:uid="{00000000-0005-0000-0000-000012840000}"/>
    <cellStyle name="Note 2 2 4 2 20 2" xfId="33786" xr:uid="{00000000-0005-0000-0000-000013840000}"/>
    <cellStyle name="Note 2 2 4 2 20 3" xfId="33787" xr:uid="{00000000-0005-0000-0000-000014840000}"/>
    <cellStyle name="Note 2 2 4 2 20 4" xfId="33788" xr:uid="{00000000-0005-0000-0000-000015840000}"/>
    <cellStyle name="Note 2 2 4 2 21" xfId="33789" xr:uid="{00000000-0005-0000-0000-000016840000}"/>
    <cellStyle name="Note 2 2 4 2 22" xfId="33790" xr:uid="{00000000-0005-0000-0000-000017840000}"/>
    <cellStyle name="Note 2 2 4 2 3" xfId="33791" xr:uid="{00000000-0005-0000-0000-000018840000}"/>
    <cellStyle name="Note 2 2 4 2 3 2" xfId="33792" xr:uid="{00000000-0005-0000-0000-000019840000}"/>
    <cellStyle name="Note 2 2 4 2 3 3" xfId="33793" xr:uid="{00000000-0005-0000-0000-00001A840000}"/>
    <cellStyle name="Note 2 2 4 2 3 4" xfId="33794" xr:uid="{00000000-0005-0000-0000-00001B840000}"/>
    <cellStyle name="Note 2 2 4 2 4" xfId="33795" xr:uid="{00000000-0005-0000-0000-00001C840000}"/>
    <cellStyle name="Note 2 2 4 2 4 2" xfId="33796" xr:uid="{00000000-0005-0000-0000-00001D840000}"/>
    <cellStyle name="Note 2 2 4 2 4 3" xfId="33797" xr:uid="{00000000-0005-0000-0000-00001E840000}"/>
    <cellStyle name="Note 2 2 4 2 4 4" xfId="33798" xr:uid="{00000000-0005-0000-0000-00001F840000}"/>
    <cellStyle name="Note 2 2 4 2 5" xfId="33799" xr:uid="{00000000-0005-0000-0000-000020840000}"/>
    <cellStyle name="Note 2 2 4 2 5 2" xfId="33800" xr:uid="{00000000-0005-0000-0000-000021840000}"/>
    <cellStyle name="Note 2 2 4 2 5 3" xfId="33801" xr:uid="{00000000-0005-0000-0000-000022840000}"/>
    <cellStyle name="Note 2 2 4 2 5 4" xfId="33802" xr:uid="{00000000-0005-0000-0000-000023840000}"/>
    <cellStyle name="Note 2 2 4 2 6" xfId="33803" xr:uid="{00000000-0005-0000-0000-000024840000}"/>
    <cellStyle name="Note 2 2 4 2 6 2" xfId="33804" xr:uid="{00000000-0005-0000-0000-000025840000}"/>
    <cellStyle name="Note 2 2 4 2 6 3" xfId="33805" xr:uid="{00000000-0005-0000-0000-000026840000}"/>
    <cellStyle name="Note 2 2 4 2 6 4" xfId="33806" xr:uid="{00000000-0005-0000-0000-000027840000}"/>
    <cellStyle name="Note 2 2 4 2 7" xfId="33807" xr:uid="{00000000-0005-0000-0000-000028840000}"/>
    <cellStyle name="Note 2 2 4 2 7 2" xfId="33808" xr:uid="{00000000-0005-0000-0000-000029840000}"/>
    <cellStyle name="Note 2 2 4 2 7 3" xfId="33809" xr:uid="{00000000-0005-0000-0000-00002A840000}"/>
    <cellStyle name="Note 2 2 4 2 7 4" xfId="33810" xr:uid="{00000000-0005-0000-0000-00002B840000}"/>
    <cellStyle name="Note 2 2 4 2 8" xfId="33811" xr:uid="{00000000-0005-0000-0000-00002C840000}"/>
    <cellStyle name="Note 2 2 4 2 8 2" xfId="33812" xr:uid="{00000000-0005-0000-0000-00002D840000}"/>
    <cellStyle name="Note 2 2 4 2 8 3" xfId="33813" xr:uid="{00000000-0005-0000-0000-00002E840000}"/>
    <cellStyle name="Note 2 2 4 2 8 4" xfId="33814" xr:uid="{00000000-0005-0000-0000-00002F840000}"/>
    <cellStyle name="Note 2 2 4 2 9" xfId="33815" xr:uid="{00000000-0005-0000-0000-000030840000}"/>
    <cellStyle name="Note 2 2 4 2 9 2" xfId="33816" xr:uid="{00000000-0005-0000-0000-000031840000}"/>
    <cellStyle name="Note 2 2 4 2 9 3" xfId="33817" xr:uid="{00000000-0005-0000-0000-000032840000}"/>
    <cellStyle name="Note 2 2 4 2 9 4" xfId="33818" xr:uid="{00000000-0005-0000-0000-000033840000}"/>
    <cellStyle name="Note 2 2 4 20" xfId="33819" xr:uid="{00000000-0005-0000-0000-000034840000}"/>
    <cellStyle name="Note 2 2 4 20 2" xfId="33820" xr:uid="{00000000-0005-0000-0000-000035840000}"/>
    <cellStyle name="Note 2 2 4 20 3" xfId="33821" xr:uid="{00000000-0005-0000-0000-000036840000}"/>
    <cellStyle name="Note 2 2 4 20 4" xfId="33822" xr:uid="{00000000-0005-0000-0000-000037840000}"/>
    <cellStyle name="Note 2 2 4 21" xfId="33823" xr:uid="{00000000-0005-0000-0000-000038840000}"/>
    <cellStyle name="Note 2 2 4 21 2" xfId="33824" xr:uid="{00000000-0005-0000-0000-000039840000}"/>
    <cellStyle name="Note 2 2 4 21 3" xfId="33825" xr:uid="{00000000-0005-0000-0000-00003A840000}"/>
    <cellStyle name="Note 2 2 4 21 4" xfId="33826" xr:uid="{00000000-0005-0000-0000-00003B840000}"/>
    <cellStyle name="Note 2 2 4 22" xfId="33827" xr:uid="{00000000-0005-0000-0000-00003C840000}"/>
    <cellStyle name="Note 2 2 4 23" xfId="33828" xr:uid="{00000000-0005-0000-0000-00003D840000}"/>
    <cellStyle name="Note 2 2 4 3" xfId="33829" xr:uid="{00000000-0005-0000-0000-00003E840000}"/>
    <cellStyle name="Note 2 2 4 3 2" xfId="33830" xr:uid="{00000000-0005-0000-0000-00003F840000}"/>
    <cellStyle name="Note 2 2 4 3 3" xfId="33831" xr:uid="{00000000-0005-0000-0000-000040840000}"/>
    <cellStyle name="Note 2 2 4 3 4" xfId="33832" xr:uid="{00000000-0005-0000-0000-000041840000}"/>
    <cellStyle name="Note 2 2 4 4" xfId="33833" xr:uid="{00000000-0005-0000-0000-000042840000}"/>
    <cellStyle name="Note 2 2 4 4 2" xfId="33834" xr:uid="{00000000-0005-0000-0000-000043840000}"/>
    <cellStyle name="Note 2 2 4 4 3" xfId="33835" xr:uid="{00000000-0005-0000-0000-000044840000}"/>
    <cellStyle name="Note 2 2 4 4 4" xfId="33836" xr:uid="{00000000-0005-0000-0000-000045840000}"/>
    <cellStyle name="Note 2 2 4 5" xfId="33837" xr:uid="{00000000-0005-0000-0000-000046840000}"/>
    <cellStyle name="Note 2 2 4 5 2" xfId="33838" xr:uid="{00000000-0005-0000-0000-000047840000}"/>
    <cellStyle name="Note 2 2 4 5 3" xfId="33839" xr:uid="{00000000-0005-0000-0000-000048840000}"/>
    <cellStyle name="Note 2 2 4 5 4" xfId="33840" xr:uid="{00000000-0005-0000-0000-000049840000}"/>
    <cellStyle name="Note 2 2 4 6" xfId="33841" xr:uid="{00000000-0005-0000-0000-00004A840000}"/>
    <cellStyle name="Note 2 2 4 6 2" xfId="33842" xr:uid="{00000000-0005-0000-0000-00004B840000}"/>
    <cellStyle name="Note 2 2 4 6 3" xfId="33843" xr:uid="{00000000-0005-0000-0000-00004C840000}"/>
    <cellStyle name="Note 2 2 4 6 4" xfId="33844" xr:uid="{00000000-0005-0000-0000-00004D840000}"/>
    <cellStyle name="Note 2 2 4 7" xfId="33845" xr:uid="{00000000-0005-0000-0000-00004E840000}"/>
    <cellStyle name="Note 2 2 4 7 2" xfId="33846" xr:uid="{00000000-0005-0000-0000-00004F840000}"/>
    <cellStyle name="Note 2 2 4 7 3" xfId="33847" xr:uid="{00000000-0005-0000-0000-000050840000}"/>
    <cellStyle name="Note 2 2 4 7 4" xfId="33848" xr:uid="{00000000-0005-0000-0000-000051840000}"/>
    <cellStyle name="Note 2 2 4 8" xfId="33849" xr:uid="{00000000-0005-0000-0000-000052840000}"/>
    <cellStyle name="Note 2 2 4 8 2" xfId="33850" xr:uid="{00000000-0005-0000-0000-000053840000}"/>
    <cellStyle name="Note 2 2 4 8 3" xfId="33851" xr:uid="{00000000-0005-0000-0000-000054840000}"/>
    <cellStyle name="Note 2 2 4 8 4" xfId="33852" xr:uid="{00000000-0005-0000-0000-000055840000}"/>
    <cellStyle name="Note 2 2 4 9" xfId="33853" xr:uid="{00000000-0005-0000-0000-000056840000}"/>
    <cellStyle name="Note 2 2 4 9 2" xfId="33854" xr:uid="{00000000-0005-0000-0000-000057840000}"/>
    <cellStyle name="Note 2 2 4 9 3" xfId="33855" xr:uid="{00000000-0005-0000-0000-000058840000}"/>
    <cellStyle name="Note 2 2 4 9 4" xfId="33856" xr:uid="{00000000-0005-0000-0000-000059840000}"/>
    <cellStyle name="Note 2 2 5" xfId="33857" xr:uid="{00000000-0005-0000-0000-00005A840000}"/>
    <cellStyle name="Note 2 2 5 10" xfId="33858" xr:uid="{00000000-0005-0000-0000-00005B840000}"/>
    <cellStyle name="Note 2 2 5 10 2" xfId="33859" xr:uid="{00000000-0005-0000-0000-00005C840000}"/>
    <cellStyle name="Note 2 2 5 10 3" xfId="33860" xr:uid="{00000000-0005-0000-0000-00005D840000}"/>
    <cellStyle name="Note 2 2 5 10 4" xfId="33861" xr:uid="{00000000-0005-0000-0000-00005E840000}"/>
    <cellStyle name="Note 2 2 5 11" xfId="33862" xr:uid="{00000000-0005-0000-0000-00005F840000}"/>
    <cellStyle name="Note 2 2 5 11 2" xfId="33863" xr:uid="{00000000-0005-0000-0000-000060840000}"/>
    <cellStyle name="Note 2 2 5 11 3" xfId="33864" xr:uid="{00000000-0005-0000-0000-000061840000}"/>
    <cellStyle name="Note 2 2 5 11 4" xfId="33865" xr:uid="{00000000-0005-0000-0000-000062840000}"/>
    <cellStyle name="Note 2 2 5 12" xfId="33866" xr:uid="{00000000-0005-0000-0000-000063840000}"/>
    <cellStyle name="Note 2 2 5 12 2" xfId="33867" xr:uid="{00000000-0005-0000-0000-000064840000}"/>
    <cellStyle name="Note 2 2 5 12 3" xfId="33868" xr:uid="{00000000-0005-0000-0000-000065840000}"/>
    <cellStyle name="Note 2 2 5 12 4" xfId="33869" xr:uid="{00000000-0005-0000-0000-000066840000}"/>
    <cellStyle name="Note 2 2 5 13" xfId="33870" xr:uid="{00000000-0005-0000-0000-000067840000}"/>
    <cellStyle name="Note 2 2 5 13 2" xfId="33871" xr:uid="{00000000-0005-0000-0000-000068840000}"/>
    <cellStyle name="Note 2 2 5 13 3" xfId="33872" xr:uid="{00000000-0005-0000-0000-000069840000}"/>
    <cellStyle name="Note 2 2 5 13 4" xfId="33873" xr:uid="{00000000-0005-0000-0000-00006A840000}"/>
    <cellStyle name="Note 2 2 5 14" xfId="33874" xr:uid="{00000000-0005-0000-0000-00006B840000}"/>
    <cellStyle name="Note 2 2 5 14 2" xfId="33875" xr:uid="{00000000-0005-0000-0000-00006C840000}"/>
    <cellStyle name="Note 2 2 5 14 3" xfId="33876" xr:uid="{00000000-0005-0000-0000-00006D840000}"/>
    <cellStyle name="Note 2 2 5 14 4" xfId="33877" xr:uid="{00000000-0005-0000-0000-00006E840000}"/>
    <cellStyle name="Note 2 2 5 15" xfId="33878" xr:uid="{00000000-0005-0000-0000-00006F840000}"/>
    <cellStyle name="Note 2 2 5 15 2" xfId="33879" xr:uid="{00000000-0005-0000-0000-000070840000}"/>
    <cellStyle name="Note 2 2 5 15 3" xfId="33880" xr:uid="{00000000-0005-0000-0000-000071840000}"/>
    <cellStyle name="Note 2 2 5 15 4" xfId="33881" xr:uid="{00000000-0005-0000-0000-000072840000}"/>
    <cellStyle name="Note 2 2 5 16" xfId="33882" xr:uid="{00000000-0005-0000-0000-000073840000}"/>
    <cellStyle name="Note 2 2 5 16 2" xfId="33883" xr:uid="{00000000-0005-0000-0000-000074840000}"/>
    <cellStyle name="Note 2 2 5 16 3" xfId="33884" xr:uid="{00000000-0005-0000-0000-000075840000}"/>
    <cellStyle name="Note 2 2 5 16 4" xfId="33885" xr:uid="{00000000-0005-0000-0000-000076840000}"/>
    <cellStyle name="Note 2 2 5 17" xfId="33886" xr:uid="{00000000-0005-0000-0000-000077840000}"/>
    <cellStyle name="Note 2 2 5 17 2" xfId="33887" xr:uid="{00000000-0005-0000-0000-000078840000}"/>
    <cellStyle name="Note 2 2 5 17 3" xfId="33888" xr:uid="{00000000-0005-0000-0000-000079840000}"/>
    <cellStyle name="Note 2 2 5 17 4" xfId="33889" xr:uid="{00000000-0005-0000-0000-00007A840000}"/>
    <cellStyle name="Note 2 2 5 18" xfId="33890" xr:uid="{00000000-0005-0000-0000-00007B840000}"/>
    <cellStyle name="Note 2 2 5 18 2" xfId="33891" xr:uid="{00000000-0005-0000-0000-00007C840000}"/>
    <cellStyle name="Note 2 2 5 18 3" xfId="33892" xr:uid="{00000000-0005-0000-0000-00007D840000}"/>
    <cellStyle name="Note 2 2 5 18 4" xfId="33893" xr:uid="{00000000-0005-0000-0000-00007E840000}"/>
    <cellStyle name="Note 2 2 5 19" xfId="33894" xr:uid="{00000000-0005-0000-0000-00007F840000}"/>
    <cellStyle name="Note 2 2 5 19 2" xfId="33895" xr:uid="{00000000-0005-0000-0000-000080840000}"/>
    <cellStyle name="Note 2 2 5 19 3" xfId="33896" xr:uid="{00000000-0005-0000-0000-000081840000}"/>
    <cellStyle name="Note 2 2 5 19 4" xfId="33897" xr:uid="{00000000-0005-0000-0000-000082840000}"/>
    <cellStyle name="Note 2 2 5 2" xfId="33898" xr:uid="{00000000-0005-0000-0000-000083840000}"/>
    <cellStyle name="Note 2 2 5 2 10" xfId="33899" xr:uid="{00000000-0005-0000-0000-000084840000}"/>
    <cellStyle name="Note 2 2 5 2 10 2" xfId="33900" xr:uid="{00000000-0005-0000-0000-000085840000}"/>
    <cellStyle name="Note 2 2 5 2 10 3" xfId="33901" xr:uid="{00000000-0005-0000-0000-000086840000}"/>
    <cellStyle name="Note 2 2 5 2 10 4" xfId="33902" xr:uid="{00000000-0005-0000-0000-000087840000}"/>
    <cellStyle name="Note 2 2 5 2 11" xfId="33903" xr:uid="{00000000-0005-0000-0000-000088840000}"/>
    <cellStyle name="Note 2 2 5 2 11 2" xfId="33904" xr:uid="{00000000-0005-0000-0000-000089840000}"/>
    <cellStyle name="Note 2 2 5 2 11 3" xfId="33905" xr:uid="{00000000-0005-0000-0000-00008A840000}"/>
    <cellStyle name="Note 2 2 5 2 11 4" xfId="33906" xr:uid="{00000000-0005-0000-0000-00008B840000}"/>
    <cellStyle name="Note 2 2 5 2 12" xfId="33907" xr:uid="{00000000-0005-0000-0000-00008C840000}"/>
    <cellStyle name="Note 2 2 5 2 12 2" xfId="33908" xr:uid="{00000000-0005-0000-0000-00008D840000}"/>
    <cellStyle name="Note 2 2 5 2 12 3" xfId="33909" xr:uid="{00000000-0005-0000-0000-00008E840000}"/>
    <cellStyle name="Note 2 2 5 2 12 4" xfId="33910" xr:uid="{00000000-0005-0000-0000-00008F840000}"/>
    <cellStyle name="Note 2 2 5 2 13" xfId="33911" xr:uid="{00000000-0005-0000-0000-000090840000}"/>
    <cellStyle name="Note 2 2 5 2 13 2" xfId="33912" xr:uid="{00000000-0005-0000-0000-000091840000}"/>
    <cellStyle name="Note 2 2 5 2 13 3" xfId="33913" xr:uid="{00000000-0005-0000-0000-000092840000}"/>
    <cellStyle name="Note 2 2 5 2 13 4" xfId="33914" xr:uid="{00000000-0005-0000-0000-000093840000}"/>
    <cellStyle name="Note 2 2 5 2 14" xfId="33915" xr:uid="{00000000-0005-0000-0000-000094840000}"/>
    <cellStyle name="Note 2 2 5 2 14 2" xfId="33916" xr:uid="{00000000-0005-0000-0000-000095840000}"/>
    <cellStyle name="Note 2 2 5 2 14 3" xfId="33917" xr:uid="{00000000-0005-0000-0000-000096840000}"/>
    <cellStyle name="Note 2 2 5 2 14 4" xfId="33918" xr:uid="{00000000-0005-0000-0000-000097840000}"/>
    <cellStyle name="Note 2 2 5 2 15" xfId="33919" xr:uid="{00000000-0005-0000-0000-000098840000}"/>
    <cellStyle name="Note 2 2 5 2 15 2" xfId="33920" xr:uid="{00000000-0005-0000-0000-000099840000}"/>
    <cellStyle name="Note 2 2 5 2 15 3" xfId="33921" xr:uid="{00000000-0005-0000-0000-00009A840000}"/>
    <cellStyle name="Note 2 2 5 2 15 4" xfId="33922" xr:uid="{00000000-0005-0000-0000-00009B840000}"/>
    <cellStyle name="Note 2 2 5 2 16" xfId="33923" xr:uid="{00000000-0005-0000-0000-00009C840000}"/>
    <cellStyle name="Note 2 2 5 2 16 2" xfId="33924" xr:uid="{00000000-0005-0000-0000-00009D840000}"/>
    <cellStyle name="Note 2 2 5 2 16 3" xfId="33925" xr:uid="{00000000-0005-0000-0000-00009E840000}"/>
    <cellStyle name="Note 2 2 5 2 16 4" xfId="33926" xr:uid="{00000000-0005-0000-0000-00009F840000}"/>
    <cellStyle name="Note 2 2 5 2 17" xfId="33927" xr:uid="{00000000-0005-0000-0000-0000A0840000}"/>
    <cellStyle name="Note 2 2 5 2 17 2" xfId="33928" xr:uid="{00000000-0005-0000-0000-0000A1840000}"/>
    <cellStyle name="Note 2 2 5 2 17 3" xfId="33929" xr:uid="{00000000-0005-0000-0000-0000A2840000}"/>
    <cellStyle name="Note 2 2 5 2 17 4" xfId="33930" xr:uid="{00000000-0005-0000-0000-0000A3840000}"/>
    <cellStyle name="Note 2 2 5 2 18" xfId="33931" xr:uid="{00000000-0005-0000-0000-0000A4840000}"/>
    <cellStyle name="Note 2 2 5 2 18 2" xfId="33932" xr:uid="{00000000-0005-0000-0000-0000A5840000}"/>
    <cellStyle name="Note 2 2 5 2 18 3" xfId="33933" xr:uid="{00000000-0005-0000-0000-0000A6840000}"/>
    <cellStyle name="Note 2 2 5 2 18 4" xfId="33934" xr:uid="{00000000-0005-0000-0000-0000A7840000}"/>
    <cellStyle name="Note 2 2 5 2 19" xfId="33935" xr:uid="{00000000-0005-0000-0000-0000A8840000}"/>
    <cellStyle name="Note 2 2 5 2 19 2" xfId="33936" xr:uid="{00000000-0005-0000-0000-0000A9840000}"/>
    <cellStyle name="Note 2 2 5 2 19 3" xfId="33937" xr:uid="{00000000-0005-0000-0000-0000AA840000}"/>
    <cellStyle name="Note 2 2 5 2 19 4" xfId="33938" xr:uid="{00000000-0005-0000-0000-0000AB840000}"/>
    <cellStyle name="Note 2 2 5 2 2" xfId="33939" xr:uid="{00000000-0005-0000-0000-0000AC840000}"/>
    <cellStyle name="Note 2 2 5 2 2 2" xfId="33940" xr:uid="{00000000-0005-0000-0000-0000AD840000}"/>
    <cellStyle name="Note 2 2 5 2 2 3" xfId="33941" xr:uid="{00000000-0005-0000-0000-0000AE840000}"/>
    <cellStyle name="Note 2 2 5 2 2 4" xfId="33942" xr:uid="{00000000-0005-0000-0000-0000AF840000}"/>
    <cellStyle name="Note 2 2 5 2 20" xfId="33943" xr:uid="{00000000-0005-0000-0000-0000B0840000}"/>
    <cellStyle name="Note 2 2 5 2 20 2" xfId="33944" xr:uid="{00000000-0005-0000-0000-0000B1840000}"/>
    <cellStyle name="Note 2 2 5 2 20 3" xfId="33945" xr:uid="{00000000-0005-0000-0000-0000B2840000}"/>
    <cellStyle name="Note 2 2 5 2 20 4" xfId="33946" xr:uid="{00000000-0005-0000-0000-0000B3840000}"/>
    <cellStyle name="Note 2 2 5 2 21" xfId="33947" xr:uid="{00000000-0005-0000-0000-0000B4840000}"/>
    <cellStyle name="Note 2 2 5 2 22" xfId="33948" xr:uid="{00000000-0005-0000-0000-0000B5840000}"/>
    <cellStyle name="Note 2 2 5 2 3" xfId="33949" xr:uid="{00000000-0005-0000-0000-0000B6840000}"/>
    <cellStyle name="Note 2 2 5 2 3 2" xfId="33950" xr:uid="{00000000-0005-0000-0000-0000B7840000}"/>
    <cellStyle name="Note 2 2 5 2 3 3" xfId="33951" xr:uid="{00000000-0005-0000-0000-0000B8840000}"/>
    <cellStyle name="Note 2 2 5 2 3 4" xfId="33952" xr:uid="{00000000-0005-0000-0000-0000B9840000}"/>
    <cellStyle name="Note 2 2 5 2 4" xfId="33953" xr:uid="{00000000-0005-0000-0000-0000BA840000}"/>
    <cellStyle name="Note 2 2 5 2 4 2" xfId="33954" xr:uid="{00000000-0005-0000-0000-0000BB840000}"/>
    <cellStyle name="Note 2 2 5 2 4 3" xfId="33955" xr:uid="{00000000-0005-0000-0000-0000BC840000}"/>
    <cellStyle name="Note 2 2 5 2 4 4" xfId="33956" xr:uid="{00000000-0005-0000-0000-0000BD840000}"/>
    <cellStyle name="Note 2 2 5 2 5" xfId="33957" xr:uid="{00000000-0005-0000-0000-0000BE840000}"/>
    <cellStyle name="Note 2 2 5 2 5 2" xfId="33958" xr:uid="{00000000-0005-0000-0000-0000BF840000}"/>
    <cellStyle name="Note 2 2 5 2 5 3" xfId="33959" xr:uid="{00000000-0005-0000-0000-0000C0840000}"/>
    <cellStyle name="Note 2 2 5 2 5 4" xfId="33960" xr:uid="{00000000-0005-0000-0000-0000C1840000}"/>
    <cellStyle name="Note 2 2 5 2 6" xfId="33961" xr:uid="{00000000-0005-0000-0000-0000C2840000}"/>
    <cellStyle name="Note 2 2 5 2 6 2" xfId="33962" xr:uid="{00000000-0005-0000-0000-0000C3840000}"/>
    <cellStyle name="Note 2 2 5 2 6 3" xfId="33963" xr:uid="{00000000-0005-0000-0000-0000C4840000}"/>
    <cellStyle name="Note 2 2 5 2 6 4" xfId="33964" xr:uid="{00000000-0005-0000-0000-0000C5840000}"/>
    <cellStyle name="Note 2 2 5 2 7" xfId="33965" xr:uid="{00000000-0005-0000-0000-0000C6840000}"/>
    <cellStyle name="Note 2 2 5 2 7 2" xfId="33966" xr:uid="{00000000-0005-0000-0000-0000C7840000}"/>
    <cellStyle name="Note 2 2 5 2 7 3" xfId="33967" xr:uid="{00000000-0005-0000-0000-0000C8840000}"/>
    <cellStyle name="Note 2 2 5 2 7 4" xfId="33968" xr:uid="{00000000-0005-0000-0000-0000C9840000}"/>
    <cellStyle name="Note 2 2 5 2 8" xfId="33969" xr:uid="{00000000-0005-0000-0000-0000CA840000}"/>
    <cellStyle name="Note 2 2 5 2 8 2" xfId="33970" xr:uid="{00000000-0005-0000-0000-0000CB840000}"/>
    <cellStyle name="Note 2 2 5 2 8 3" xfId="33971" xr:uid="{00000000-0005-0000-0000-0000CC840000}"/>
    <cellStyle name="Note 2 2 5 2 8 4" xfId="33972" xr:uid="{00000000-0005-0000-0000-0000CD840000}"/>
    <cellStyle name="Note 2 2 5 2 9" xfId="33973" xr:uid="{00000000-0005-0000-0000-0000CE840000}"/>
    <cellStyle name="Note 2 2 5 2 9 2" xfId="33974" xr:uid="{00000000-0005-0000-0000-0000CF840000}"/>
    <cellStyle name="Note 2 2 5 2 9 3" xfId="33975" xr:uid="{00000000-0005-0000-0000-0000D0840000}"/>
    <cellStyle name="Note 2 2 5 2 9 4" xfId="33976" xr:uid="{00000000-0005-0000-0000-0000D1840000}"/>
    <cellStyle name="Note 2 2 5 20" xfId="33977" xr:uid="{00000000-0005-0000-0000-0000D2840000}"/>
    <cellStyle name="Note 2 2 5 20 2" xfId="33978" xr:uid="{00000000-0005-0000-0000-0000D3840000}"/>
    <cellStyle name="Note 2 2 5 20 3" xfId="33979" xr:uid="{00000000-0005-0000-0000-0000D4840000}"/>
    <cellStyle name="Note 2 2 5 20 4" xfId="33980" xr:uid="{00000000-0005-0000-0000-0000D5840000}"/>
    <cellStyle name="Note 2 2 5 21" xfId="33981" xr:uid="{00000000-0005-0000-0000-0000D6840000}"/>
    <cellStyle name="Note 2 2 5 21 2" xfId="33982" xr:uid="{00000000-0005-0000-0000-0000D7840000}"/>
    <cellStyle name="Note 2 2 5 21 3" xfId="33983" xr:uid="{00000000-0005-0000-0000-0000D8840000}"/>
    <cellStyle name="Note 2 2 5 21 4" xfId="33984" xr:uid="{00000000-0005-0000-0000-0000D9840000}"/>
    <cellStyle name="Note 2 2 5 22" xfId="33985" xr:uid="{00000000-0005-0000-0000-0000DA840000}"/>
    <cellStyle name="Note 2 2 5 23" xfId="33986" xr:uid="{00000000-0005-0000-0000-0000DB840000}"/>
    <cellStyle name="Note 2 2 5 3" xfId="33987" xr:uid="{00000000-0005-0000-0000-0000DC840000}"/>
    <cellStyle name="Note 2 2 5 3 2" xfId="33988" xr:uid="{00000000-0005-0000-0000-0000DD840000}"/>
    <cellStyle name="Note 2 2 5 3 3" xfId="33989" xr:uid="{00000000-0005-0000-0000-0000DE840000}"/>
    <cellStyle name="Note 2 2 5 3 4" xfId="33990" xr:uid="{00000000-0005-0000-0000-0000DF840000}"/>
    <cellStyle name="Note 2 2 5 4" xfId="33991" xr:uid="{00000000-0005-0000-0000-0000E0840000}"/>
    <cellStyle name="Note 2 2 5 4 2" xfId="33992" xr:uid="{00000000-0005-0000-0000-0000E1840000}"/>
    <cellStyle name="Note 2 2 5 4 3" xfId="33993" xr:uid="{00000000-0005-0000-0000-0000E2840000}"/>
    <cellStyle name="Note 2 2 5 4 4" xfId="33994" xr:uid="{00000000-0005-0000-0000-0000E3840000}"/>
    <cellStyle name="Note 2 2 5 5" xfId="33995" xr:uid="{00000000-0005-0000-0000-0000E4840000}"/>
    <cellStyle name="Note 2 2 5 5 2" xfId="33996" xr:uid="{00000000-0005-0000-0000-0000E5840000}"/>
    <cellStyle name="Note 2 2 5 5 3" xfId="33997" xr:uid="{00000000-0005-0000-0000-0000E6840000}"/>
    <cellStyle name="Note 2 2 5 5 4" xfId="33998" xr:uid="{00000000-0005-0000-0000-0000E7840000}"/>
    <cellStyle name="Note 2 2 5 6" xfId="33999" xr:uid="{00000000-0005-0000-0000-0000E8840000}"/>
    <cellStyle name="Note 2 2 5 6 2" xfId="34000" xr:uid="{00000000-0005-0000-0000-0000E9840000}"/>
    <cellStyle name="Note 2 2 5 6 3" xfId="34001" xr:uid="{00000000-0005-0000-0000-0000EA840000}"/>
    <cellStyle name="Note 2 2 5 6 4" xfId="34002" xr:uid="{00000000-0005-0000-0000-0000EB840000}"/>
    <cellStyle name="Note 2 2 5 7" xfId="34003" xr:uid="{00000000-0005-0000-0000-0000EC840000}"/>
    <cellStyle name="Note 2 2 5 7 2" xfId="34004" xr:uid="{00000000-0005-0000-0000-0000ED840000}"/>
    <cellStyle name="Note 2 2 5 7 3" xfId="34005" xr:uid="{00000000-0005-0000-0000-0000EE840000}"/>
    <cellStyle name="Note 2 2 5 7 4" xfId="34006" xr:uid="{00000000-0005-0000-0000-0000EF840000}"/>
    <cellStyle name="Note 2 2 5 8" xfId="34007" xr:uid="{00000000-0005-0000-0000-0000F0840000}"/>
    <cellStyle name="Note 2 2 5 8 2" xfId="34008" xr:uid="{00000000-0005-0000-0000-0000F1840000}"/>
    <cellStyle name="Note 2 2 5 8 3" xfId="34009" xr:uid="{00000000-0005-0000-0000-0000F2840000}"/>
    <cellStyle name="Note 2 2 5 8 4" xfId="34010" xr:uid="{00000000-0005-0000-0000-0000F3840000}"/>
    <cellStyle name="Note 2 2 5 9" xfId="34011" xr:uid="{00000000-0005-0000-0000-0000F4840000}"/>
    <cellStyle name="Note 2 2 5 9 2" xfId="34012" xr:uid="{00000000-0005-0000-0000-0000F5840000}"/>
    <cellStyle name="Note 2 2 5 9 3" xfId="34013" xr:uid="{00000000-0005-0000-0000-0000F6840000}"/>
    <cellStyle name="Note 2 2 5 9 4" xfId="34014" xr:uid="{00000000-0005-0000-0000-0000F7840000}"/>
    <cellStyle name="Note 2 2 6" xfId="34015" xr:uid="{00000000-0005-0000-0000-0000F8840000}"/>
    <cellStyle name="Note 2 2 6 10" xfId="34016" xr:uid="{00000000-0005-0000-0000-0000F9840000}"/>
    <cellStyle name="Note 2 2 6 10 2" xfId="34017" xr:uid="{00000000-0005-0000-0000-0000FA840000}"/>
    <cellStyle name="Note 2 2 6 10 3" xfId="34018" xr:uid="{00000000-0005-0000-0000-0000FB840000}"/>
    <cellStyle name="Note 2 2 6 10 4" xfId="34019" xr:uid="{00000000-0005-0000-0000-0000FC840000}"/>
    <cellStyle name="Note 2 2 6 11" xfId="34020" xr:uid="{00000000-0005-0000-0000-0000FD840000}"/>
    <cellStyle name="Note 2 2 6 11 2" xfId="34021" xr:uid="{00000000-0005-0000-0000-0000FE840000}"/>
    <cellStyle name="Note 2 2 6 11 3" xfId="34022" xr:uid="{00000000-0005-0000-0000-0000FF840000}"/>
    <cellStyle name="Note 2 2 6 11 4" xfId="34023" xr:uid="{00000000-0005-0000-0000-000000850000}"/>
    <cellStyle name="Note 2 2 6 12" xfId="34024" xr:uid="{00000000-0005-0000-0000-000001850000}"/>
    <cellStyle name="Note 2 2 6 12 2" xfId="34025" xr:uid="{00000000-0005-0000-0000-000002850000}"/>
    <cellStyle name="Note 2 2 6 12 3" xfId="34026" xr:uid="{00000000-0005-0000-0000-000003850000}"/>
    <cellStyle name="Note 2 2 6 12 4" xfId="34027" xr:uid="{00000000-0005-0000-0000-000004850000}"/>
    <cellStyle name="Note 2 2 6 13" xfId="34028" xr:uid="{00000000-0005-0000-0000-000005850000}"/>
    <cellStyle name="Note 2 2 6 13 2" xfId="34029" xr:uid="{00000000-0005-0000-0000-000006850000}"/>
    <cellStyle name="Note 2 2 6 13 3" xfId="34030" xr:uid="{00000000-0005-0000-0000-000007850000}"/>
    <cellStyle name="Note 2 2 6 13 4" xfId="34031" xr:uid="{00000000-0005-0000-0000-000008850000}"/>
    <cellStyle name="Note 2 2 6 14" xfId="34032" xr:uid="{00000000-0005-0000-0000-000009850000}"/>
    <cellStyle name="Note 2 2 6 14 2" xfId="34033" xr:uid="{00000000-0005-0000-0000-00000A850000}"/>
    <cellStyle name="Note 2 2 6 14 3" xfId="34034" xr:uid="{00000000-0005-0000-0000-00000B850000}"/>
    <cellStyle name="Note 2 2 6 14 4" xfId="34035" xr:uid="{00000000-0005-0000-0000-00000C850000}"/>
    <cellStyle name="Note 2 2 6 15" xfId="34036" xr:uid="{00000000-0005-0000-0000-00000D850000}"/>
    <cellStyle name="Note 2 2 6 15 2" xfId="34037" xr:uid="{00000000-0005-0000-0000-00000E850000}"/>
    <cellStyle name="Note 2 2 6 15 3" xfId="34038" xr:uid="{00000000-0005-0000-0000-00000F850000}"/>
    <cellStyle name="Note 2 2 6 15 4" xfId="34039" xr:uid="{00000000-0005-0000-0000-000010850000}"/>
    <cellStyle name="Note 2 2 6 16" xfId="34040" xr:uid="{00000000-0005-0000-0000-000011850000}"/>
    <cellStyle name="Note 2 2 6 16 2" xfId="34041" xr:uid="{00000000-0005-0000-0000-000012850000}"/>
    <cellStyle name="Note 2 2 6 16 3" xfId="34042" xr:uid="{00000000-0005-0000-0000-000013850000}"/>
    <cellStyle name="Note 2 2 6 16 4" xfId="34043" xr:uid="{00000000-0005-0000-0000-000014850000}"/>
    <cellStyle name="Note 2 2 6 17" xfId="34044" xr:uid="{00000000-0005-0000-0000-000015850000}"/>
    <cellStyle name="Note 2 2 6 17 2" xfId="34045" xr:uid="{00000000-0005-0000-0000-000016850000}"/>
    <cellStyle name="Note 2 2 6 17 3" xfId="34046" xr:uid="{00000000-0005-0000-0000-000017850000}"/>
    <cellStyle name="Note 2 2 6 17 4" xfId="34047" xr:uid="{00000000-0005-0000-0000-000018850000}"/>
    <cellStyle name="Note 2 2 6 18" xfId="34048" xr:uid="{00000000-0005-0000-0000-000019850000}"/>
    <cellStyle name="Note 2 2 6 18 2" xfId="34049" xr:uid="{00000000-0005-0000-0000-00001A850000}"/>
    <cellStyle name="Note 2 2 6 18 3" xfId="34050" xr:uid="{00000000-0005-0000-0000-00001B850000}"/>
    <cellStyle name="Note 2 2 6 18 4" xfId="34051" xr:uid="{00000000-0005-0000-0000-00001C850000}"/>
    <cellStyle name="Note 2 2 6 19" xfId="34052" xr:uid="{00000000-0005-0000-0000-00001D850000}"/>
    <cellStyle name="Note 2 2 6 19 2" xfId="34053" xr:uid="{00000000-0005-0000-0000-00001E850000}"/>
    <cellStyle name="Note 2 2 6 19 3" xfId="34054" xr:uid="{00000000-0005-0000-0000-00001F850000}"/>
    <cellStyle name="Note 2 2 6 19 4" xfId="34055" xr:uid="{00000000-0005-0000-0000-000020850000}"/>
    <cellStyle name="Note 2 2 6 2" xfId="34056" xr:uid="{00000000-0005-0000-0000-000021850000}"/>
    <cellStyle name="Note 2 2 6 2 2" xfId="34057" xr:uid="{00000000-0005-0000-0000-000022850000}"/>
    <cellStyle name="Note 2 2 6 2 3" xfId="34058" xr:uid="{00000000-0005-0000-0000-000023850000}"/>
    <cellStyle name="Note 2 2 6 2 4" xfId="34059" xr:uid="{00000000-0005-0000-0000-000024850000}"/>
    <cellStyle name="Note 2 2 6 20" xfId="34060" xr:uid="{00000000-0005-0000-0000-000025850000}"/>
    <cellStyle name="Note 2 2 6 20 2" xfId="34061" xr:uid="{00000000-0005-0000-0000-000026850000}"/>
    <cellStyle name="Note 2 2 6 20 3" xfId="34062" xr:uid="{00000000-0005-0000-0000-000027850000}"/>
    <cellStyle name="Note 2 2 6 20 4" xfId="34063" xr:uid="{00000000-0005-0000-0000-000028850000}"/>
    <cellStyle name="Note 2 2 6 21" xfId="34064" xr:uid="{00000000-0005-0000-0000-000029850000}"/>
    <cellStyle name="Note 2 2 6 22" xfId="34065" xr:uid="{00000000-0005-0000-0000-00002A850000}"/>
    <cellStyle name="Note 2 2 6 3" xfId="34066" xr:uid="{00000000-0005-0000-0000-00002B850000}"/>
    <cellStyle name="Note 2 2 6 3 2" xfId="34067" xr:uid="{00000000-0005-0000-0000-00002C850000}"/>
    <cellStyle name="Note 2 2 6 3 3" xfId="34068" xr:uid="{00000000-0005-0000-0000-00002D850000}"/>
    <cellStyle name="Note 2 2 6 3 4" xfId="34069" xr:uid="{00000000-0005-0000-0000-00002E850000}"/>
    <cellStyle name="Note 2 2 6 4" xfId="34070" xr:uid="{00000000-0005-0000-0000-00002F850000}"/>
    <cellStyle name="Note 2 2 6 4 2" xfId="34071" xr:uid="{00000000-0005-0000-0000-000030850000}"/>
    <cellStyle name="Note 2 2 6 4 3" xfId="34072" xr:uid="{00000000-0005-0000-0000-000031850000}"/>
    <cellStyle name="Note 2 2 6 4 4" xfId="34073" xr:uid="{00000000-0005-0000-0000-000032850000}"/>
    <cellStyle name="Note 2 2 6 5" xfId="34074" xr:uid="{00000000-0005-0000-0000-000033850000}"/>
    <cellStyle name="Note 2 2 6 5 2" xfId="34075" xr:uid="{00000000-0005-0000-0000-000034850000}"/>
    <cellStyle name="Note 2 2 6 5 3" xfId="34076" xr:uid="{00000000-0005-0000-0000-000035850000}"/>
    <cellStyle name="Note 2 2 6 5 4" xfId="34077" xr:uid="{00000000-0005-0000-0000-000036850000}"/>
    <cellStyle name="Note 2 2 6 6" xfId="34078" xr:uid="{00000000-0005-0000-0000-000037850000}"/>
    <cellStyle name="Note 2 2 6 6 2" xfId="34079" xr:uid="{00000000-0005-0000-0000-000038850000}"/>
    <cellStyle name="Note 2 2 6 6 3" xfId="34080" xr:uid="{00000000-0005-0000-0000-000039850000}"/>
    <cellStyle name="Note 2 2 6 6 4" xfId="34081" xr:uid="{00000000-0005-0000-0000-00003A850000}"/>
    <cellStyle name="Note 2 2 6 7" xfId="34082" xr:uid="{00000000-0005-0000-0000-00003B850000}"/>
    <cellStyle name="Note 2 2 6 7 2" xfId="34083" xr:uid="{00000000-0005-0000-0000-00003C850000}"/>
    <cellStyle name="Note 2 2 6 7 3" xfId="34084" xr:uid="{00000000-0005-0000-0000-00003D850000}"/>
    <cellStyle name="Note 2 2 6 7 4" xfId="34085" xr:uid="{00000000-0005-0000-0000-00003E850000}"/>
    <cellStyle name="Note 2 2 6 8" xfId="34086" xr:uid="{00000000-0005-0000-0000-00003F850000}"/>
    <cellStyle name="Note 2 2 6 8 2" xfId="34087" xr:uid="{00000000-0005-0000-0000-000040850000}"/>
    <cellStyle name="Note 2 2 6 8 3" xfId="34088" xr:uid="{00000000-0005-0000-0000-000041850000}"/>
    <cellStyle name="Note 2 2 6 8 4" xfId="34089" xr:uid="{00000000-0005-0000-0000-000042850000}"/>
    <cellStyle name="Note 2 2 6 9" xfId="34090" xr:uid="{00000000-0005-0000-0000-000043850000}"/>
    <cellStyle name="Note 2 2 6 9 2" xfId="34091" xr:uid="{00000000-0005-0000-0000-000044850000}"/>
    <cellStyle name="Note 2 2 6 9 3" xfId="34092" xr:uid="{00000000-0005-0000-0000-000045850000}"/>
    <cellStyle name="Note 2 2 6 9 4" xfId="34093" xr:uid="{00000000-0005-0000-0000-000046850000}"/>
    <cellStyle name="Note 2 2 7" xfId="34094" xr:uid="{00000000-0005-0000-0000-000047850000}"/>
    <cellStyle name="Note 2 2 7 10" xfId="34095" xr:uid="{00000000-0005-0000-0000-000048850000}"/>
    <cellStyle name="Note 2 2 7 10 2" xfId="34096" xr:uid="{00000000-0005-0000-0000-000049850000}"/>
    <cellStyle name="Note 2 2 7 10 3" xfId="34097" xr:uid="{00000000-0005-0000-0000-00004A850000}"/>
    <cellStyle name="Note 2 2 7 10 4" xfId="34098" xr:uid="{00000000-0005-0000-0000-00004B850000}"/>
    <cellStyle name="Note 2 2 7 11" xfId="34099" xr:uid="{00000000-0005-0000-0000-00004C850000}"/>
    <cellStyle name="Note 2 2 7 11 2" xfId="34100" xr:uid="{00000000-0005-0000-0000-00004D850000}"/>
    <cellStyle name="Note 2 2 7 11 3" xfId="34101" xr:uid="{00000000-0005-0000-0000-00004E850000}"/>
    <cellStyle name="Note 2 2 7 11 4" xfId="34102" xr:uid="{00000000-0005-0000-0000-00004F850000}"/>
    <cellStyle name="Note 2 2 7 12" xfId="34103" xr:uid="{00000000-0005-0000-0000-000050850000}"/>
    <cellStyle name="Note 2 2 7 12 2" xfId="34104" xr:uid="{00000000-0005-0000-0000-000051850000}"/>
    <cellStyle name="Note 2 2 7 12 3" xfId="34105" xr:uid="{00000000-0005-0000-0000-000052850000}"/>
    <cellStyle name="Note 2 2 7 12 4" xfId="34106" xr:uid="{00000000-0005-0000-0000-000053850000}"/>
    <cellStyle name="Note 2 2 7 13" xfId="34107" xr:uid="{00000000-0005-0000-0000-000054850000}"/>
    <cellStyle name="Note 2 2 7 13 2" xfId="34108" xr:uid="{00000000-0005-0000-0000-000055850000}"/>
    <cellStyle name="Note 2 2 7 13 3" xfId="34109" xr:uid="{00000000-0005-0000-0000-000056850000}"/>
    <cellStyle name="Note 2 2 7 13 4" xfId="34110" xr:uid="{00000000-0005-0000-0000-000057850000}"/>
    <cellStyle name="Note 2 2 7 14" xfId="34111" xr:uid="{00000000-0005-0000-0000-000058850000}"/>
    <cellStyle name="Note 2 2 7 14 2" xfId="34112" xr:uid="{00000000-0005-0000-0000-000059850000}"/>
    <cellStyle name="Note 2 2 7 14 3" xfId="34113" xr:uid="{00000000-0005-0000-0000-00005A850000}"/>
    <cellStyle name="Note 2 2 7 14 4" xfId="34114" xr:uid="{00000000-0005-0000-0000-00005B850000}"/>
    <cellStyle name="Note 2 2 7 15" xfId="34115" xr:uid="{00000000-0005-0000-0000-00005C850000}"/>
    <cellStyle name="Note 2 2 7 15 2" xfId="34116" xr:uid="{00000000-0005-0000-0000-00005D850000}"/>
    <cellStyle name="Note 2 2 7 15 3" xfId="34117" xr:uid="{00000000-0005-0000-0000-00005E850000}"/>
    <cellStyle name="Note 2 2 7 15 4" xfId="34118" xr:uid="{00000000-0005-0000-0000-00005F850000}"/>
    <cellStyle name="Note 2 2 7 16" xfId="34119" xr:uid="{00000000-0005-0000-0000-000060850000}"/>
    <cellStyle name="Note 2 2 7 16 2" xfId="34120" xr:uid="{00000000-0005-0000-0000-000061850000}"/>
    <cellStyle name="Note 2 2 7 16 3" xfId="34121" xr:uid="{00000000-0005-0000-0000-000062850000}"/>
    <cellStyle name="Note 2 2 7 16 4" xfId="34122" xr:uid="{00000000-0005-0000-0000-000063850000}"/>
    <cellStyle name="Note 2 2 7 17" xfId="34123" xr:uid="{00000000-0005-0000-0000-000064850000}"/>
    <cellStyle name="Note 2 2 7 17 2" xfId="34124" xr:uid="{00000000-0005-0000-0000-000065850000}"/>
    <cellStyle name="Note 2 2 7 17 3" xfId="34125" xr:uid="{00000000-0005-0000-0000-000066850000}"/>
    <cellStyle name="Note 2 2 7 17 4" xfId="34126" xr:uid="{00000000-0005-0000-0000-000067850000}"/>
    <cellStyle name="Note 2 2 7 18" xfId="34127" xr:uid="{00000000-0005-0000-0000-000068850000}"/>
    <cellStyle name="Note 2 2 7 18 2" xfId="34128" xr:uid="{00000000-0005-0000-0000-000069850000}"/>
    <cellStyle name="Note 2 2 7 18 3" xfId="34129" xr:uid="{00000000-0005-0000-0000-00006A850000}"/>
    <cellStyle name="Note 2 2 7 18 4" xfId="34130" xr:uid="{00000000-0005-0000-0000-00006B850000}"/>
    <cellStyle name="Note 2 2 7 19" xfId="34131" xr:uid="{00000000-0005-0000-0000-00006C850000}"/>
    <cellStyle name="Note 2 2 7 19 2" xfId="34132" xr:uid="{00000000-0005-0000-0000-00006D850000}"/>
    <cellStyle name="Note 2 2 7 19 3" xfId="34133" xr:uid="{00000000-0005-0000-0000-00006E850000}"/>
    <cellStyle name="Note 2 2 7 19 4" xfId="34134" xr:uid="{00000000-0005-0000-0000-00006F850000}"/>
    <cellStyle name="Note 2 2 7 2" xfId="34135" xr:uid="{00000000-0005-0000-0000-000070850000}"/>
    <cellStyle name="Note 2 2 7 2 2" xfId="34136" xr:uid="{00000000-0005-0000-0000-000071850000}"/>
    <cellStyle name="Note 2 2 7 2 3" xfId="34137" xr:uid="{00000000-0005-0000-0000-000072850000}"/>
    <cellStyle name="Note 2 2 7 2 4" xfId="34138" xr:uid="{00000000-0005-0000-0000-000073850000}"/>
    <cellStyle name="Note 2 2 7 20" xfId="34139" xr:uid="{00000000-0005-0000-0000-000074850000}"/>
    <cellStyle name="Note 2 2 7 20 2" xfId="34140" xr:uid="{00000000-0005-0000-0000-000075850000}"/>
    <cellStyle name="Note 2 2 7 20 3" xfId="34141" xr:uid="{00000000-0005-0000-0000-000076850000}"/>
    <cellStyle name="Note 2 2 7 20 4" xfId="34142" xr:uid="{00000000-0005-0000-0000-000077850000}"/>
    <cellStyle name="Note 2 2 7 21" xfId="34143" xr:uid="{00000000-0005-0000-0000-000078850000}"/>
    <cellStyle name="Note 2 2 7 22" xfId="34144" xr:uid="{00000000-0005-0000-0000-000079850000}"/>
    <cellStyle name="Note 2 2 7 3" xfId="34145" xr:uid="{00000000-0005-0000-0000-00007A850000}"/>
    <cellStyle name="Note 2 2 7 3 2" xfId="34146" xr:uid="{00000000-0005-0000-0000-00007B850000}"/>
    <cellStyle name="Note 2 2 7 3 3" xfId="34147" xr:uid="{00000000-0005-0000-0000-00007C850000}"/>
    <cellStyle name="Note 2 2 7 3 4" xfId="34148" xr:uid="{00000000-0005-0000-0000-00007D850000}"/>
    <cellStyle name="Note 2 2 7 4" xfId="34149" xr:uid="{00000000-0005-0000-0000-00007E850000}"/>
    <cellStyle name="Note 2 2 7 4 2" xfId="34150" xr:uid="{00000000-0005-0000-0000-00007F850000}"/>
    <cellStyle name="Note 2 2 7 4 3" xfId="34151" xr:uid="{00000000-0005-0000-0000-000080850000}"/>
    <cellStyle name="Note 2 2 7 4 4" xfId="34152" xr:uid="{00000000-0005-0000-0000-000081850000}"/>
    <cellStyle name="Note 2 2 7 5" xfId="34153" xr:uid="{00000000-0005-0000-0000-000082850000}"/>
    <cellStyle name="Note 2 2 7 5 2" xfId="34154" xr:uid="{00000000-0005-0000-0000-000083850000}"/>
    <cellStyle name="Note 2 2 7 5 3" xfId="34155" xr:uid="{00000000-0005-0000-0000-000084850000}"/>
    <cellStyle name="Note 2 2 7 5 4" xfId="34156" xr:uid="{00000000-0005-0000-0000-000085850000}"/>
    <cellStyle name="Note 2 2 7 6" xfId="34157" xr:uid="{00000000-0005-0000-0000-000086850000}"/>
    <cellStyle name="Note 2 2 7 6 2" xfId="34158" xr:uid="{00000000-0005-0000-0000-000087850000}"/>
    <cellStyle name="Note 2 2 7 6 3" xfId="34159" xr:uid="{00000000-0005-0000-0000-000088850000}"/>
    <cellStyle name="Note 2 2 7 6 4" xfId="34160" xr:uid="{00000000-0005-0000-0000-000089850000}"/>
    <cellStyle name="Note 2 2 7 7" xfId="34161" xr:uid="{00000000-0005-0000-0000-00008A850000}"/>
    <cellStyle name="Note 2 2 7 7 2" xfId="34162" xr:uid="{00000000-0005-0000-0000-00008B850000}"/>
    <cellStyle name="Note 2 2 7 7 3" xfId="34163" xr:uid="{00000000-0005-0000-0000-00008C850000}"/>
    <cellStyle name="Note 2 2 7 7 4" xfId="34164" xr:uid="{00000000-0005-0000-0000-00008D850000}"/>
    <cellStyle name="Note 2 2 7 8" xfId="34165" xr:uid="{00000000-0005-0000-0000-00008E850000}"/>
    <cellStyle name="Note 2 2 7 8 2" xfId="34166" xr:uid="{00000000-0005-0000-0000-00008F850000}"/>
    <cellStyle name="Note 2 2 7 8 3" xfId="34167" xr:uid="{00000000-0005-0000-0000-000090850000}"/>
    <cellStyle name="Note 2 2 7 8 4" xfId="34168" xr:uid="{00000000-0005-0000-0000-000091850000}"/>
    <cellStyle name="Note 2 2 7 9" xfId="34169" xr:uid="{00000000-0005-0000-0000-000092850000}"/>
    <cellStyle name="Note 2 2 7 9 2" xfId="34170" xr:uid="{00000000-0005-0000-0000-000093850000}"/>
    <cellStyle name="Note 2 2 7 9 3" xfId="34171" xr:uid="{00000000-0005-0000-0000-000094850000}"/>
    <cellStyle name="Note 2 2 7 9 4" xfId="34172" xr:uid="{00000000-0005-0000-0000-000095850000}"/>
    <cellStyle name="Note 2 2 8" xfId="34173" xr:uid="{00000000-0005-0000-0000-000096850000}"/>
    <cellStyle name="Note 2 2 8 10" xfId="34174" xr:uid="{00000000-0005-0000-0000-000097850000}"/>
    <cellStyle name="Note 2 2 8 10 2" xfId="34175" xr:uid="{00000000-0005-0000-0000-000098850000}"/>
    <cellStyle name="Note 2 2 8 10 3" xfId="34176" xr:uid="{00000000-0005-0000-0000-000099850000}"/>
    <cellStyle name="Note 2 2 8 10 4" xfId="34177" xr:uid="{00000000-0005-0000-0000-00009A850000}"/>
    <cellStyle name="Note 2 2 8 11" xfId="34178" xr:uid="{00000000-0005-0000-0000-00009B850000}"/>
    <cellStyle name="Note 2 2 8 11 2" xfId="34179" xr:uid="{00000000-0005-0000-0000-00009C850000}"/>
    <cellStyle name="Note 2 2 8 11 3" xfId="34180" xr:uid="{00000000-0005-0000-0000-00009D850000}"/>
    <cellStyle name="Note 2 2 8 11 4" xfId="34181" xr:uid="{00000000-0005-0000-0000-00009E850000}"/>
    <cellStyle name="Note 2 2 8 12" xfId="34182" xr:uid="{00000000-0005-0000-0000-00009F850000}"/>
    <cellStyle name="Note 2 2 8 12 2" xfId="34183" xr:uid="{00000000-0005-0000-0000-0000A0850000}"/>
    <cellStyle name="Note 2 2 8 12 3" xfId="34184" xr:uid="{00000000-0005-0000-0000-0000A1850000}"/>
    <cellStyle name="Note 2 2 8 12 4" xfId="34185" xr:uid="{00000000-0005-0000-0000-0000A2850000}"/>
    <cellStyle name="Note 2 2 8 13" xfId="34186" xr:uid="{00000000-0005-0000-0000-0000A3850000}"/>
    <cellStyle name="Note 2 2 8 13 2" xfId="34187" xr:uid="{00000000-0005-0000-0000-0000A4850000}"/>
    <cellStyle name="Note 2 2 8 13 3" xfId="34188" xr:uid="{00000000-0005-0000-0000-0000A5850000}"/>
    <cellStyle name="Note 2 2 8 13 4" xfId="34189" xr:uid="{00000000-0005-0000-0000-0000A6850000}"/>
    <cellStyle name="Note 2 2 8 14" xfId="34190" xr:uid="{00000000-0005-0000-0000-0000A7850000}"/>
    <cellStyle name="Note 2 2 8 14 2" xfId="34191" xr:uid="{00000000-0005-0000-0000-0000A8850000}"/>
    <cellStyle name="Note 2 2 8 14 3" xfId="34192" xr:uid="{00000000-0005-0000-0000-0000A9850000}"/>
    <cellStyle name="Note 2 2 8 14 4" xfId="34193" xr:uid="{00000000-0005-0000-0000-0000AA850000}"/>
    <cellStyle name="Note 2 2 8 15" xfId="34194" xr:uid="{00000000-0005-0000-0000-0000AB850000}"/>
    <cellStyle name="Note 2 2 8 15 2" xfId="34195" xr:uid="{00000000-0005-0000-0000-0000AC850000}"/>
    <cellStyle name="Note 2 2 8 15 3" xfId="34196" xr:uid="{00000000-0005-0000-0000-0000AD850000}"/>
    <cellStyle name="Note 2 2 8 15 4" xfId="34197" xr:uid="{00000000-0005-0000-0000-0000AE850000}"/>
    <cellStyle name="Note 2 2 8 16" xfId="34198" xr:uid="{00000000-0005-0000-0000-0000AF850000}"/>
    <cellStyle name="Note 2 2 8 16 2" xfId="34199" xr:uid="{00000000-0005-0000-0000-0000B0850000}"/>
    <cellStyle name="Note 2 2 8 16 3" xfId="34200" xr:uid="{00000000-0005-0000-0000-0000B1850000}"/>
    <cellStyle name="Note 2 2 8 16 4" xfId="34201" xr:uid="{00000000-0005-0000-0000-0000B2850000}"/>
    <cellStyle name="Note 2 2 8 17" xfId="34202" xr:uid="{00000000-0005-0000-0000-0000B3850000}"/>
    <cellStyle name="Note 2 2 8 17 2" xfId="34203" xr:uid="{00000000-0005-0000-0000-0000B4850000}"/>
    <cellStyle name="Note 2 2 8 17 3" xfId="34204" xr:uid="{00000000-0005-0000-0000-0000B5850000}"/>
    <cellStyle name="Note 2 2 8 17 4" xfId="34205" xr:uid="{00000000-0005-0000-0000-0000B6850000}"/>
    <cellStyle name="Note 2 2 8 18" xfId="34206" xr:uid="{00000000-0005-0000-0000-0000B7850000}"/>
    <cellStyle name="Note 2 2 8 18 2" xfId="34207" xr:uid="{00000000-0005-0000-0000-0000B8850000}"/>
    <cellStyle name="Note 2 2 8 18 3" xfId="34208" xr:uid="{00000000-0005-0000-0000-0000B9850000}"/>
    <cellStyle name="Note 2 2 8 18 4" xfId="34209" xr:uid="{00000000-0005-0000-0000-0000BA850000}"/>
    <cellStyle name="Note 2 2 8 19" xfId="34210" xr:uid="{00000000-0005-0000-0000-0000BB850000}"/>
    <cellStyle name="Note 2 2 8 19 2" xfId="34211" xr:uid="{00000000-0005-0000-0000-0000BC850000}"/>
    <cellStyle name="Note 2 2 8 19 3" xfId="34212" xr:uid="{00000000-0005-0000-0000-0000BD850000}"/>
    <cellStyle name="Note 2 2 8 19 4" xfId="34213" xr:uid="{00000000-0005-0000-0000-0000BE850000}"/>
    <cellStyle name="Note 2 2 8 2" xfId="34214" xr:uid="{00000000-0005-0000-0000-0000BF850000}"/>
    <cellStyle name="Note 2 2 8 2 2" xfId="34215" xr:uid="{00000000-0005-0000-0000-0000C0850000}"/>
    <cellStyle name="Note 2 2 8 2 3" xfId="34216" xr:uid="{00000000-0005-0000-0000-0000C1850000}"/>
    <cellStyle name="Note 2 2 8 2 4" xfId="34217" xr:uid="{00000000-0005-0000-0000-0000C2850000}"/>
    <cellStyle name="Note 2 2 8 20" xfId="34218" xr:uid="{00000000-0005-0000-0000-0000C3850000}"/>
    <cellStyle name="Note 2 2 8 20 2" xfId="34219" xr:uid="{00000000-0005-0000-0000-0000C4850000}"/>
    <cellStyle name="Note 2 2 8 20 3" xfId="34220" xr:uid="{00000000-0005-0000-0000-0000C5850000}"/>
    <cellStyle name="Note 2 2 8 20 4" xfId="34221" xr:uid="{00000000-0005-0000-0000-0000C6850000}"/>
    <cellStyle name="Note 2 2 8 21" xfId="34222" xr:uid="{00000000-0005-0000-0000-0000C7850000}"/>
    <cellStyle name="Note 2 2 8 22" xfId="34223" xr:uid="{00000000-0005-0000-0000-0000C8850000}"/>
    <cellStyle name="Note 2 2 8 3" xfId="34224" xr:uid="{00000000-0005-0000-0000-0000C9850000}"/>
    <cellStyle name="Note 2 2 8 3 2" xfId="34225" xr:uid="{00000000-0005-0000-0000-0000CA850000}"/>
    <cellStyle name="Note 2 2 8 3 3" xfId="34226" xr:uid="{00000000-0005-0000-0000-0000CB850000}"/>
    <cellStyle name="Note 2 2 8 3 4" xfId="34227" xr:uid="{00000000-0005-0000-0000-0000CC850000}"/>
    <cellStyle name="Note 2 2 8 4" xfId="34228" xr:uid="{00000000-0005-0000-0000-0000CD850000}"/>
    <cellStyle name="Note 2 2 8 4 2" xfId="34229" xr:uid="{00000000-0005-0000-0000-0000CE850000}"/>
    <cellStyle name="Note 2 2 8 4 3" xfId="34230" xr:uid="{00000000-0005-0000-0000-0000CF850000}"/>
    <cellStyle name="Note 2 2 8 4 4" xfId="34231" xr:uid="{00000000-0005-0000-0000-0000D0850000}"/>
    <cellStyle name="Note 2 2 8 5" xfId="34232" xr:uid="{00000000-0005-0000-0000-0000D1850000}"/>
    <cellStyle name="Note 2 2 8 5 2" xfId="34233" xr:uid="{00000000-0005-0000-0000-0000D2850000}"/>
    <cellStyle name="Note 2 2 8 5 3" xfId="34234" xr:uid="{00000000-0005-0000-0000-0000D3850000}"/>
    <cellStyle name="Note 2 2 8 5 4" xfId="34235" xr:uid="{00000000-0005-0000-0000-0000D4850000}"/>
    <cellStyle name="Note 2 2 8 6" xfId="34236" xr:uid="{00000000-0005-0000-0000-0000D5850000}"/>
    <cellStyle name="Note 2 2 8 6 2" xfId="34237" xr:uid="{00000000-0005-0000-0000-0000D6850000}"/>
    <cellStyle name="Note 2 2 8 6 3" xfId="34238" xr:uid="{00000000-0005-0000-0000-0000D7850000}"/>
    <cellStyle name="Note 2 2 8 6 4" xfId="34239" xr:uid="{00000000-0005-0000-0000-0000D8850000}"/>
    <cellStyle name="Note 2 2 8 7" xfId="34240" xr:uid="{00000000-0005-0000-0000-0000D9850000}"/>
    <cellStyle name="Note 2 2 8 7 2" xfId="34241" xr:uid="{00000000-0005-0000-0000-0000DA850000}"/>
    <cellStyle name="Note 2 2 8 7 3" xfId="34242" xr:uid="{00000000-0005-0000-0000-0000DB850000}"/>
    <cellStyle name="Note 2 2 8 7 4" xfId="34243" xr:uid="{00000000-0005-0000-0000-0000DC850000}"/>
    <cellStyle name="Note 2 2 8 8" xfId="34244" xr:uid="{00000000-0005-0000-0000-0000DD850000}"/>
    <cellStyle name="Note 2 2 8 8 2" xfId="34245" xr:uid="{00000000-0005-0000-0000-0000DE850000}"/>
    <cellStyle name="Note 2 2 8 8 3" xfId="34246" xr:uid="{00000000-0005-0000-0000-0000DF850000}"/>
    <cellStyle name="Note 2 2 8 8 4" xfId="34247" xr:uid="{00000000-0005-0000-0000-0000E0850000}"/>
    <cellStyle name="Note 2 2 8 9" xfId="34248" xr:uid="{00000000-0005-0000-0000-0000E1850000}"/>
    <cellStyle name="Note 2 2 8 9 2" xfId="34249" xr:uid="{00000000-0005-0000-0000-0000E2850000}"/>
    <cellStyle name="Note 2 2 8 9 3" xfId="34250" xr:uid="{00000000-0005-0000-0000-0000E3850000}"/>
    <cellStyle name="Note 2 2 8 9 4" xfId="34251" xr:uid="{00000000-0005-0000-0000-0000E4850000}"/>
    <cellStyle name="Note 2 2 9" xfId="34252" xr:uid="{00000000-0005-0000-0000-0000E5850000}"/>
    <cellStyle name="Note 2 2 9 10" xfId="34253" xr:uid="{00000000-0005-0000-0000-0000E6850000}"/>
    <cellStyle name="Note 2 2 9 10 2" xfId="34254" xr:uid="{00000000-0005-0000-0000-0000E7850000}"/>
    <cellStyle name="Note 2 2 9 10 3" xfId="34255" xr:uid="{00000000-0005-0000-0000-0000E8850000}"/>
    <cellStyle name="Note 2 2 9 10 4" xfId="34256" xr:uid="{00000000-0005-0000-0000-0000E9850000}"/>
    <cellStyle name="Note 2 2 9 11" xfId="34257" xr:uid="{00000000-0005-0000-0000-0000EA850000}"/>
    <cellStyle name="Note 2 2 9 11 2" xfId="34258" xr:uid="{00000000-0005-0000-0000-0000EB850000}"/>
    <cellStyle name="Note 2 2 9 11 3" xfId="34259" xr:uid="{00000000-0005-0000-0000-0000EC850000}"/>
    <cellStyle name="Note 2 2 9 11 4" xfId="34260" xr:uid="{00000000-0005-0000-0000-0000ED850000}"/>
    <cellStyle name="Note 2 2 9 12" xfId="34261" xr:uid="{00000000-0005-0000-0000-0000EE850000}"/>
    <cellStyle name="Note 2 2 9 12 2" xfId="34262" xr:uid="{00000000-0005-0000-0000-0000EF850000}"/>
    <cellStyle name="Note 2 2 9 12 3" xfId="34263" xr:uid="{00000000-0005-0000-0000-0000F0850000}"/>
    <cellStyle name="Note 2 2 9 12 4" xfId="34264" xr:uid="{00000000-0005-0000-0000-0000F1850000}"/>
    <cellStyle name="Note 2 2 9 13" xfId="34265" xr:uid="{00000000-0005-0000-0000-0000F2850000}"/>
    <cellStyle name="Note 2 2 9 13 2" xfId="34266" xr:uid="{00000000-0005-0000-0000-0000F3850000}"/>
    <cellStyle name="Note 2 2 9 13 3" xfId="34267" xr:uid="{00000000-0005-0000-0000-0000F4850000}"/>
    <cellStyle name="Note 2 2 9 13 4" xfId="34268" xr:uid="{00000000-0005-0000-0000-0000F5850000}"/>
    <cellStyle name="Note 2 2 9 14" xfId="34269" xr:uid="{00000000-0005-0000-0000-0000F6850000}"/>
    <cellStyle name="Note 2 2 9 14 2" xfId="34270" xr:uid="{00000000-0005-0000-0000-0000F7850000}"/>
    <cellStyle name="Note 2 2 9 14 3" xfId="34271" xr:uid="{00000000-0005-0000-0000-0000F8850000}"/>
    <cellStyle name="Note 2 2 9 14 4" xfId="34272" xr:uid="{00000000-0005-0000-0000-0000F9850000}"/>
    <cellStyle name="Note 2 2 9 15" xfId="34273" xr:uid="{00000000-0005-0000-0000-0000FA850000}"/>
    <cellStyle name="Note 2 2 9 15 2" xfId="34274" xr:uid="{00000000-0005-0000-0000-0000FB850000}"/>
    <cellStyle name="Note 2 2 9 15 3" xfId="34275" xr:uid="{00000000-0005-0000-0000-0000FC850000}"/>
    <cellStyle name="Note 2 2 9 15 4" xfId="34276" xr:uid="{00000000-0005-0000-0000-0000FD850000}"/>
    <cellStyle name="Note 2 2 9 16" xfId="34277" xr:uid="{00000000-0005-0000-0000-0000FE850000}"/>
    <cellStyle name="Note 2 2 9 16 2" xfId="34278" xr:uid="{00000000-0005-0000-0000-0000FF850000}"/>
    <cellStyle name="Note 2 2 9 16 3" xfId="34279" xr:uid="{00000000-0005-0000-0000-000000860000}"/>
    <cellStyle name="Note 2 2 9 16 4" xfId="34280" xr:uid="{00000000-0005-0000-0000-000001860000}"/>
    <cellStyle name="Note 2 2 9 17" xfId="34281" xr:uid="{00000000-0005-0000-0000-000002860000}"/>
    <cellStyle name="Note 2 2 9 17 2" xfId="34282" xr:uid="{00000000-0005-0000-0000-000003860000}"/>
    <cellStyle name="Note 2 2 9 17 3" xfId="34283" xr:uid="{00000000-0005-0000-0000-000004860000}"/>
    <cellStyle name="Note 2 2 9 17 4" xfId="34284" xr:uid="{00000000-0005-0000-0000-000005860000}"/>
    <cellStyle name="Note 2 2 9 18" xfId="34285" xr:uid="{00000000-0005-0000-0000-000006860000}"/>
    <cellStyle name="Note 2 2 9 18 2" xfId="34286" xr:uid="{00000000-0005-0000-0000-000007860000}"/>
    <cellStyle name="Note 2 2 9 18 3" xfId="34287" xr:uid="{00000000-0005-0000-0000-000008860000}"/>
    <cellStyle name="Note 2 2 9 18 4" xfId="34288" xr:uid="{00000000-0005-0000-0000-000009860000}"/>
    <cellStyle name="Note 2 2 9 19" xfId="34289" xr:uid="{00000000-0005-0000-0000-00000A860000}"/>
    <cellStyle name="Note 2 2 9 19 2" xfId="34290" xr:uid="{00000000-0005-0000-0000-00000B860000}"/>
    <cellStyle name="Note 2 2 9 19 3" xfId="34291" xr:uid="{00000000-0005-0000-0000-00000C860000}"/>
    <cellStyle name="Note 2 2 9 19 4" xfId="34292" xr:uid="{00000000-0005-0000-0000-00000D860000}"/>
    <cellStyle name="Note 2 2 9 2" xfId="34293" xr:uid="{00000000-0005-0000-0000-00000E860000}"/>
    <cellStyle name="Note 2 2 9 2 2" xfId="34294" xr:uid="{00000000-0005-0000-0000-00000F860000}"/>
    <cellStyle name="Note 2 2 9 2 3" xfId="34295" xr:uid="{00000000-0005-0000-0000-000010860000}"/>
    <cellStyle name="Note 2 2 9 2 4" xfId="34296" xr:uid="{00000000-0005-0000-0000-000011860000}"/>
    <cellStyle name="Note 2 2 9 20" xfId="34297" xr:uid="{00000000-0005-0000-0000-000012860000}"/>
    <cellStyle name="Note 2 2 9 20 2" xfId="34298" xr:uid="{00000000-0005-0000-0000-000013860000}"/>
    <cellStyle name="Note 2 2 9 20 3" xfId="34299" xr:uid="{00000000-0005-0000-0000-000014860000}"/>
    <cellStyle name="Note 2 2 9 20 4" xfId="34300" xr:uid="{00000000-0005-0000-0000-000015860000}"/>
    <cellStyle name="Note 2 2 9 21" xfId="34301" xr:uid="{00000000-0005-0000-0000-000016860000}"/>
    <cellStyle name="Note 2 2 9 22" xfId="34302" xr:uid="{00000000-0005-0000-0000-000017860000}"/>
    <cellStyle name="Note 2 2 9 3" xfId="34303" xr:uid="{00000000-0005-0000-0000-000018860000}"/>
    <cellStyle name="Note 2 2 9 3 2" xfId="34304" xr:uid="{00000000-0005-0000-0000-000019860000}"/>
    <cellStyle name="Note 2 2 9 3 3" xfId="34305" xr:uid="{00000000-0005-0000-0000-00001A860000}"/>
    <cellStyle name="Note 2 2 9 3 4" xfId="34306" xr:uid="{00000000-0005-0000-0000-00001B860000}"/>
    <cellStyle name="Note 2 2 9 4" xfId="34307" xr:uid="{00000000-0005-0000-0000-00001C860000}"/>
    <cellStyle name="Note 2 2 9 4 2" xfId="34308" xr:uid="{00000000-0005-0000-0000-00001D860000}"/>
    <cellStyle name="Note 2 2 9 4 3" xfId="34309" xr:uid="{00000000-0005-0000-0000-00001E860000}"/>
    <cellStyle name="Note 2 2 9 4 4" xfId="34310" xr:uid="{00000000-0005-0000-0000-00001F860000}"/>
    <cellStyle name="Note 2 2 9 5" xfId="34311" xr:uid="{00000000-0005-0000-0000-000020860000}"/>
    <cellStyle name="Note 2 2 9 5 2" xfId="34312" xr:uid="{00000000-0005-0000-0000-000021860000}"/>
    <cellStyle name="Note 2 2 9 5 3" xfId="34313" xr:uid="{00000000-0005-0000-0000-000022860000}"/>
    <cellStyle name="Note 2 2 9 5 4" xfId="34314" xr:uid="{00000000-0005-0000-0000-000023860000}"/>
    <cellStyle name="Note 2 2 9 6" xfId="34315" xr:uid="{00000000-0005-0000-0000-000024860000}"/>
    <cellStyle name="Note 2 2 9 6 2" xfId="34316" xr:uid="{00000000-0005-0000-0000-000025860000}"/>
    <cellStyle name="Note 2 2 9 6 3" xfId="34317" xr:uid="{00000000-0005-0000-0000-000026860000}"/>
    <cellStyle name="Note 2 2 9 6 4" xfId="34318" xr:uid="{00000000-0005-0000-0000-000027860000}"/>
    <cellStyle name="Note 2 2 9 7" xfId="34319" xr:uid="{00000000-0005-0000-0000-000028860000}"/>
    <cellStyle name="Note 2 2 9 7 2" xfId="34320" xr:uid="{00000000-0005-0000-0000-000029860000}"/>
    <cellStyle name="Note 2 2 9 7 3" xfId="34321" xr:uid="{00000000-0005-0000-0000-00002A860000}"/>
    <cellStyle name="Note 2 2 9 7 4" xfId="34322" xr:uid="{00000000-0005-0000-0000-00002B860000}"/>
    <cellStyle name="Note 2 2 9 8" xfId="34323" xr:uid="{00000000-0005-0000-0000-00002C860000}"/>
    <cellStyle name="Note 2 2 9 8 2" xfId="34324" xr:uid="{00000000-0005-0000-0000-00002D860000}"/>
    <cellStyle name="Note 2 2 9 8 3" xfId="34325" xr:uid="{00000000-0005-0000-0000-00002E860000}"/>
    <cellStyle name="Note 2 2 9 8 4" xfId="34326" xr:uid="{00000000-0005-0000-0000-00002F860000}"/>
    <cellStyle name="Note 2 2 9 9" xfId="34327" xr:uid="{00000000-0005-0000-0000-000030860000}"/>
    <cellStyle name="Note 2 2 9 9 2" xfId="34328" xr:uid="{00000000-0005-0000-0000-000031860000}"/>
    <cellStyle name="Note 2 2 9 9 3" xfId="34329" xr:uid="{00000000-0005-0000-0000-000032860000}"/>
    <cellStyle name="Note 2 2 9 9 4" xfId="34330" xr:uid="{00000000-0005-0000-0000-000033860000}"/>
    <cellStyle name="Note 2 20" xfId="34331" xr:uid="{00000000-0005-0000-0000-000034860000}"/>
    <cellStyle name="Note 2 20 2" xfId="34332" xr:uid="{00000000-0005-0000-0000-000035860000}"/>
    <cellStyle name="Note 2 20 3" xfId="34333" xr:uid="{00000000-0005-0000-0000-000036860000}"/>
    <cellStyle name="Note 2 20 4" xfId="34334" xr:uid="{00000000-0005-0000-0000-000037860000}"/>
    <cellStyle name="Note 2 21" xfId="34335" xr:uid="{00000000-0005-0000-0000-000038860000}"/>
    <cellStyle name="Note 2 21 2" xfId="34336" xr:uid="{00000000-0005-0000-0000-000039860000}"/>
    <cellStyle name="Note 2 21 3" xfId="34337" xr:uid="{00000000-0005-0000-0000-00003A860000}"/>
    <cellStyle name="Note 2 21 4" xfId="34338" xr:uid="{00000000-0005-0000-0000-00003B860000}"/>
    <cellStyle name="Note 2 22" xfId="34339" xr:uid="{00000000-0005-0000-0000-00003C860000}"/>
    <cellStyle name="Note 2 22 2" xfId="34340" xr:uid="{00000000-0005-0000-0000-00003D860000}"/>
    <cellStyle name="Note 2 22 3" xfId="34341" xr:uid="{00000000-0005-0000-0000-00003E860000}"/>
    <cellStyle name="Note 2 22 4" xfId="34342" xr:uid="{00000000-0005-0000-0000-00003F860000}"/>
    <cellStyle name="Note 2 23" xfId="34343" xr:uid="{00000000-0005-0000-0000-000040860000}"/>
    <cellStyle name="Note 2 23 2" xfId="34344" xr:uid="{00000000-0005-0000-0000-000041860000}"/>
    <cellStyle name="Note 2 23 3" xfId="34345" xr:uid="{00000000-0005-0000-0000-000042860000}"/>
    <cellStyle name="Note 2 23 4" xfId="34346" xr:uid="{00000000-0005-0000-0000-000043860000}"/>
    <cellStyle name="Note 2 24" xfId="34347" xr:uid="{00000000-0005-0000-0000-000044860000}"/>
    <cellStyle name="Note 2 24 2" xfId="34348" xr:uid="{00000000-0005-0000-0000-000045860000}"/>
    <cellStyle name="Note 2 24 3" xfId="34349" xr:uid="{00000000-0005-0000-0000-000046860000}"/>
    <cellStyle name="Note 2 24 4" xfId="34350" xr:uid="{00000000-0005-0000-0000-000047860000}"/>
    <cellStyle name="Note 2 25" xfId="34351" xr:uid="{00000000-0005-0000-0000-000048860000}"/>
    <cellStyle name="Note 2 25 2" xfId="34352" xr:uid="{00000000-0005-0000-0000-000049860000}"/>
    <cellStyle name="Note 2 25 3" xfId="34353" xr:uid="{00000000-0005-0000-0000-00004A860000}"/>
    <cellStyle name="Note 2 25 4" xfId="34354" xr:uid="{00000000-0005-0000-0000-00004B860000}"/>
    <cellStyle name="Note 2 26" xfId="34355" xr:uid="{00000000-0005-0000-0000-00004C860000}"/>
    <cellStyle name="Note 2 26 2" xfId="34356" xr:uid="{00000000-0005-0000-0000-00004D860000}"/>
    <cellStyle name="Note 2 26 3" xfId="34357" xr:uid="{00000000-0005-0000-0000-00004E860000}"/>
    <cellStyle name="Note 2 26 4" xfId="34358" xr:uid="{00000000-0005-0000-0000-00004F860000}"/>
    <cellStyle name="Note 2 27" xfId="34359" xr:uid="{00000000-0005-0000-0000-000050860000}"/>
    <cellStyle name="Note 2 27 2" xfId="34360" xr:uid="{00000000-0005-0000-0000-000051860000}"/>
    <cellStyle name="Note 2 27 3" xfId="34361" xr:uid="{00000000-0005-0000-0000-000052860000}"/>
    <cellStyle name="Note 2 27 4" xfId="34362" xr:uid="{00000000-0005-0000-0000-000053860000}"/>
    <cellStyle name="Note 2 28" xfId="34363" xr:uid="{00000000-0005-0000-0000-000054860000}"/>
    <cellStyle name="Note 2 28 2" xfId="34364" xr:uid="{00000000-0005-0000-0000-000055860000}"/>
    <cellStyle name="Note 2 28 3" xfId="34365" xr:uid="{00000000-0005-0000-0000-000056860000}"/>
    <cellStyle name="Note 2 28 4" xfId="34366" xr:uid="{00000000-0005-0000-0000-000057860000}"/>
    <cellStyle name="Note 2 29" xfId="34367" xr:uid="{00000000-0005-0000-0000-000058860000}"/>
    <cellStyle name="Note 2 29 2" xfId="34368" xr:uid="{00000000-0005-0000-0000-000059860000}"/>
    <cellStyle name="Note 2 29 3" xfId="34369" xr:uid="{00000000-0005-0000-0000-00005A860000}"/>
    <cellStyle name="Note 2 29 4" xfId="34370" xr:uid="{00000000-0005-0000-0000-00005B860000}"/>
    <cellStyle name="Note 2 3" xfId="34371" xr:uid="{00000000-0005-0000-0000-00005C860000}"/>
    <cellStyle name="Note 2 3 10" xfId="34372" xr:uid="{00000000-0005-0000-0000-00005D860000}"/>
    <cellStyle name="Note 2 3 10 2" xfId="34373" xr:uid="{00000000-0005-0000-0000-00005E860000}"/>
    <cellStyle name="Note 2 3 10 3" xfId="34374" xr:uid="{00000000-0005-0000-0000-00005F860000}"/>
    <cellStyle name="Note 2 3 10 4" xfId="34375" xr:uid="{00000000-0005-0000-0000-000060860000}"/>
    <cellStyle name="Note 2 3 11" xfId="34376" xr:uid="{00000000-0005-0000-0000-000061860000}"/>
    <cellStyle name="Note 2 3 11 2" xfId="34377" xr:uid="{00000000-0005-0000-0000-000062860000}"/>
    <cellStyle name="Note 2 3 11 3" xfId="34378" xr:uid="{00000000-0005-0000-0000-000063860000}"/>
    <cellStyle name="Note 2 3 11 4" xfId="34379" xr:uid="{00000000-0005-0000-0000-000064860000}"/>
    <cellStyle name="Note 2 3 12" xfId="34380" xr:uid="{00000000-0005-0000-0000-000065860000}"/>
    <cellStyle name="Note 2 3 12 2" xfId="34381" xr:uid="{00000000-0005-0000-0000-000066860000}"/>
    <cellStyle name="Note 2 3 12 3" xfId="34382" xr:uid="{00000000-0005-0000-0000-000067860000}"/>
    <cellStyle name="Note 2 3 12 4" xfId="34383" xr:uid="{00000000-0005-0000-0000-000068860000}"/>
    <cellStyle name="Note 2 3 13" xfId="34384" xr:uid="{00000000-0005-0000-0000-000069860000}"/>
    <cellStyle name="Note 2 3 13 2" xfId="34385" xr:uid="{00000000-0005-0000-0000-00006A860000}"/>
    <cellStyle name="Note 2 3 13 3" xfId="34386" xr:uid="{00000000-0005-0000-0000-00006B860000}"/>
    <cellStyle name="Note 2 3 13 4" xfId="34387" xr:uid="{00000000-0005-0000-0000-00006C860000}"/>
    <cellStyle name="Note 2 3 14" xfId="34388" xr:uid="{00000000-0005-0000-0000-00006D860000}"/>
    <cellStyle name="Note 2 3 14 2" xfId="34389" xr:uid="{00000000-0005-0000-0000-00006E860000}"/>
    <cellStyle name="Note 2 3 14 3" xfId="34390" xr:uid="{00000000-0005-0000-0000-00006F860000}"/>
    <cellStyle name="Note 2 3 14 4" xfId="34391" xr:uid="{00000000-0005-0000-0000-000070860000}"/>
    <cellStyle name="Note 2 3 15" xfId="34392" xr:uid="{00000000-0005-0000-0000-000071860000}"/>
    <cellStyle name="Note 2 3 15 2" xfId="34393" xr:uid="{00000000-0005-0000-0000-000072860000}"/>
    <cellStyle name="Note 2 3 15 3" xfId="34394" xr:uid="{00000000-0005-0000-0000-000073860000}"/>
    <cellStyle name="Note 2 3 15 4" xfId="34395" xr:uid="{00000000-0005-0000-0000-000074860000}"/>
    <cellStyle name="Note 2 3 16" xfId="34396" xr:uid="{00000000-0005-0000-0000-000075860000}"/>
    <cellStyle name="Note 2 3 16 2" xfId="34397" xr:uid="{00000000-0005-0000-0000-000076860000}"/>
    <cellStyle name="Note 2 3 16 3" xfId="34398" xr:uid="{00000000-0005-0000-0000-000077860000}"/>
    <cellStyle name="Note 2 3 16 4" xfId="34399" xr:uid="{00000000-0005-0000-0000-000078860000}"/>
    <cellStyle name="Note 2 3 17" xfId="34400" xr:uid="{00000000-0005-0000-0000-000079860000}"/>
    <cellStyle name="Note 2 3 17 2" xfId="34401" xr:uid="{00000000-0005-0000-0000-00007A860000}"/>
    <cellStyle name="Note 2 3 17 3" xfId="34402" xr:uid="{00000000-0005-0000-0000-00007B860000}"/>
    <cellStyle name="Note 2 3 17 4" xfId="34403" xr:uid="{00000000-0005-0000-0000-00007C860000}"/>
    <cellStyle name="Note 2 3 18" xfId="34404" xr:uid="{00000000-0005-0000-0000-00007D860000}"/>
    <cellStyle name="Note 2 3 18 2" xfId="34405" xr:uid="{00000000-0005-0000-0000-00007E860000}"/>
    <cellStyle name="Note 2 3 18 3" xfId="34406" xr:uid="{00000000-0005-0000-0000-00007F860000}"/>
    <cellStyle name="Note 2 3 18 4" xfId="34407" xr:uid="{00000000-0005-0000-0000-000080860000}"/>
    <cellStyle name="Note 2 3 19" xfId="34408" xr:uid="{00000000-0005-0000-0000-000081860000}"/>
    <cellStyle name="Note 2 3 19 2" xfId="34409" xr:uid="{00000000-0005-0000-0000-000082860000}"/>
    <cellStyle name="Note 2 3 19 3" xfId="34410" xr:uid="{00000000-0005-0000-0000-000083860000}"/>
    <cellStyle name="Note 2 3 19 4" xfId="34411" xr:uid="{00000000-0005-0000-0000-000084860000}"/>
    <cellStyle name="Note 2 3 2" xfId="34412" xr:uid="{00000000-0005-0000-0000-000085860000}"/>
    <cellStyle name="Note 2 3 2 10" xfId="34413" xr:uid="{00000000-0005-0000-0000-000086860000}"/>
    <cellStyle name="Note 2 3 2 10 2" xfId="34414" xr:uid="{00000000-0005-0000-0000-000087860000}"/>
    <cellStyle name="Note 2 3 2 10 3" xfId="34415" xr:uid="{00000000-0005-0000-0000-000088860000}"/>
    <cellStyle name="Note 2 3 2 10 4" xfId="34416" xr:uid="{00000000-0005-0000-0000-000089860000}"/>
    <cellStyle name="Note 2 3 2 11" xfId="34417" xr:uid="{00000000-0005-0000-0000-00008A860000}"/>
    <cellStyle name="Note 2 3 2 11 2" xfId="34418" xr:uid="{00000000-0005-0000-0000-00008B860000}"/>
    <cellStyle name="Note 2 3 2 11 3" xfId="34419" xr:uid="{00000000-0005-0000-0000-00008C860000}"/>
    <cellStyle name="Note 2 3 2 11 4" xfId="34420" xr:uid="{00000000-0005-0000-0000-00008D860000}"/>
    <cellStyle name="Note 2 3 2 12" xfId="34421" xr:uid="{00000000-0005-0000-0000-00008E860000}"/>
    <cellStyle name="Note 2 3 2 12 2" xfId="34422" xr:uid="{00000000-0005-0000-0000-00008F860000}"/>
    <cellStyle name="Note 2 3 2 12 3" xfId="34423" xr:uid="{00000000-0005-0000-0000-000090860000}"/>
    <cellStyle name="Note 2 3 2 12 4" xfId="34424" xr:uid="{00000000-0005-0000-0000-000091860000}"/>
    <cellStyle name="Note 2 3 2 13" xfId="34425" xr:uid="{00000000-0005-0000-0000-000092860000}"/>
    <cellStyle name="Note 2 3 2 13 2" xfId="34426" xr:uid="{00000000-0005-0000-0000-000093860000}"/>
    <cellStyle name="Note 2 3 2 13 3" xfId="34427" xr:uid="{00000000-0005-0000-0000-000094860000}"/>
    <cellStyle name="Note 2 3 2 13 4" xfId="34428" xr:uid="{00000000-0005-0000-0000-000095860000}"/>
    <cellStyle name="Note 2 3 2 14" xfId="34429" xr:uid="{00000000-0005-0000-0000-000096860000}"/>
    <cellStyle name="Note 2 3 2 14 2" xfId="34430" xr:uid="{00000000-0005-0000-0000-000097860000}"/>
    <cellStyle name="Note 2 3 2 14 3" xfId="34431" xr:uid="{00000000-0005-0000-0000-000098860000}"/>
    <cellStyle name="Note 2 3 2 14 4" xfId="34432" xr:uid="{00000000-0005-0000-0000-000099860000}"/>
    <cellStyle name="Note 2 3 2 15" xfId="34433" xr:uid="{00000000-0005-0000-0000-00009A860000}"/>
    <cellStyle name="Note 2 3 2 15 2" xfId="34434" xr:uid="{00000000-0005-0000-0000-00009B860000}"/>
    <cellStyle name="Note 2 3 2 15 3" xfId="34435" xr:uid="{00000000-0005-0000-0000-00009C860000}"/>
    <cellStyle name="Note 2 3 2 15 4" xfId="34436" xr:uid="{00000000-0005-0000-0000-00009D860000}"/>
    <cellStyle name="Note 2 3 2 16" xfId="34437" xr:uid="{00000000-0005-0000-0000-00009E860000}"/>
    <cellStyle name="Note 2 3 2 16 2" xfId="34438" xr:uid="{00000000-0005-0000-0000-00009F860000}"/>
    <cellStyle name="Note 2 3 2 16 3" xfId="34439" xr:uid="{00000000-0005-0000-0000-0000A0860000}"/>
    <cellStyle name="Note 2 3 2 16 4" xfId="34440" xr:uid="{00000000-0005-0000-0000-0000A1860000}"/>
    <cellStyle name="Note 2 3 2 17" xfId="34441" xr:uid="{00000000-0005-0000-0000-0000A2860000}"/>
    <cellStyle name="Note 2 3 2 17 2" xfId="34442" xr:uid="{00000000-0005-0000-0000-0000A3860000}"/>
    <cellStyle name="Note 2 3 2 17 3" xfId="34443" xr:uid="{00000000-0005-0000-0000-0000A4860000}"/>
    <cellStyle name="Note 2 3 2 17 4" xfId="34444" xr:uid="{00000000-0005-0000-0000-0000A5860000}"/>
    <cellStyle name="Note 2 3 2 18" xfId="34445" xr:uid="{00000000-0005-0000-0000-0000A6860000}"/>
    <cellStyle name="Note 2 3 2 18 2" xfId="34446" xr:uid="{00000000-0005-0000-0000-0000A7860000}"/>
    <cellStyle name="Note 2 3 2 18 3" xfId="34447" xr:uid="{00000000-0005-0000-0000-0000A8860000}"/>
    <cellStyle name="Note 2 3 2 18 4" xfId="34448" xr:uid="{00000000-0005-0000-0000-0000A9860000}"/>
    <cellStyle name="Note 2 3 2 19" xfId="34449" xr:uid="{00000000-0005-0000-0000-0000AA860000}"/>
    <cellStyle name="Note 2 3 2 19 2" xfId="34450" xr:uid="{00000000-0005-0000-0000-0000AB860000}"/>
    <cellStyle name="Note 2 3 2 19 3" xfId="34451" xr:uid="{00000000-0005-0000-0000-0000AC860000}"/>
    <cellStyle name="Note 2 3 2 19 4" xfId="34452" xr:uid="{00000000-0005-0000-0000-0000AD860000}"/>
    <cellStyle name="Note 2 3 2 2" xfId="34453" xr:uid="{00000000-0005-0000-0000-0000AE860000}"/>
    <cellStyle name="Note 2 3 2 2 10" xfId="34454" xr:uid="{00000000-0005-0000-0000-0000AF860000}"/>
    <cellStyle name="Note 2 3 2 2 10 2" xfId="34455" xr:uid="{00000000-0005-0000-0000-0000B0860000}"/>
    <cellStyle name="Note 2 3 2 2 10 3" xfId="34456" xr:uid="{00000000-0005-0000-0000-0000B1860000}"/>
    <cellStyle name="Note 2 3 2 2 10 4" xfId="34457" xr:uid="{00000000-0005-0000-0000-0000B2860000}"/>
    <cellStyle name="Note 2 3 2 2 11" xfId="34458" xr:uid="{00000000-0005-0000-0000-0000B3860000}"/>
    <cellStyle name="Note 2 3 2 2 11 2" xfId="34459" xr:uid="{00000000-0005-0000-0000-0000B4860000}"/>
    <cellStyle name="Note 2 3 2 2 11 3" xfId="34460" xr:uid="{00000000-0005-0000-0000-0000B5860000}"/>
    <cellStyle name="Note 2 3 2 2 11 4" xfId="34461" xr:uid="{00000000-0005-0000-0000-0000B6860000}"/>
    <cellStyle name="Note 2 3 2 2 12" xfId="34462" xr:uid="{00000000-0005-0000-0000-0000B7860000}"/>
    <cellStyle name="Note 2 3 2 2 12 2" xfId="34463" xr:uid="{00000000-0005-0000-0000-0000B8860000}"/>
    <cellStyle name="Note 2 3 2 2 12 3" xfId="34464" xr:uid="{00000000-0005-0000-0000-0000B9860000}"/>
    <cellStyle name="Note 2 3 2 2 12 4" xfId="34465" xr:uid="{00000000-0005-0000-0000-0000BA860000}"/>
    <cellStyle name="Note 2 3 2 2 13" xfId="34466" xr:uid="{00000000-0005-0000-0000-0000BB860000}"/>
    <cellStyle name="Note 2 3 2 2 13 2" xfId="34467" xr:uid="{00000000-0005-0000-0000-0000BC860000}"/>
    <cellStyle name="Note 2 3 2 2 13 3" xfId="34468" xr:uid="{00000000-0005-0000-0000-0000BD860000}"/>
    <cellStyle name="Note 2 3 2 2 13 4" xfId="34469" xr:uid="{00000000-0005-0000-0000-0000BE860000}"/>
    <cellStyle name="Note 2 3 2 2 14" xfId="34470" xr:uid="{00000000-0005-0000-0000-0000BF860000}"/>
    <cellStyle name="Note 2 3 2 2 14 2" xfId="34471" xr:uid="{00000000-0005-0000-0000-0000C0860000}"/>
    <cellStyle name="Note 2 3 2 2 14 3" xfId="34472" xr:uid="{00000000-0005-0000-0000-0000C1860000}"/>
    <cellStyle name="Note 2 3 2 2 14 4" xfId="34473" xr:uid="{00000000-0005-0000-0000-0000C2860000}"/>
    <cellStyle name="Note 2 3 2 2 15" xfId="34474" xr:uid="{00000000-0005-0000-0000-0000C3860000}"/>
    <cellStyle name="Note 2 3 2 2 15 2" xfId="34475" xr:uid="{00000000-0005-0000-0000-0000C4860000}"/>
    <cellStyle name="Note 2 3 2 2 15 3" xfId="34476" xr:uid="{00000000-0005-0000-0000-0000C5860000}"/>
    <cellStyle name="Note 2 3 2 2 15 4" xfId="34477" xr:uid="{00000000-0005-0000-0000-0000C6860000}"/>
    <cellStyle name="Note 2 3 2 2 16" xfId="34478" xr:uid="{00000000-0005-0000-0000-0000C7860000}"/>
    <cellStyle name="Note 2 3 2 2 16 2" xfId="34479" xr:uid="{00000000-0005-0000-0000-0000C8860000}"/>
    <cellStyle name="Note 2 3 2 2 16 3" xfId="34480" xr:uid="{00000000-0005-0000-0000-0000C9860000}"/>
    <cellStyle name="Note 2 3 2 2 16 4" xfId="34481" xr:uid="{00000000-0005-0000-0000-0000CA860000}"/>
    <cellStyle name="Note 2 3 2 2 17" xfId="34482" xr:uid="{00000000-0005-0000-0000-0000CB860000}"/>
    <cellStyle name="Note 2 3 2 2 17 2" xfId="34483" xr:uid="{00000000-0005-0000-0000-0000CC860000}"/>
    <cellStyle name="Note 2 3 2 2 17 3" xfId="34484" xr:uid="{00000000-0005-0000-0000-0000CD860000}"/>
    <cellStyle name="Note 2 3 2 2 17 4" xfId="34485" xr:uid="{00000000-0005-0000-0000-0000CE860000}"/>
    <cellStyle name="Note 2 3 2 2 18" xfId="34486" xr:uid="{00000000-0005-0000-0000-0000CF860000}"/>
    <cellStyle name="Note 2 3 2 2 18 2" xfId="34487" xr:uid="{00000000-0005-0000-0000-0000D0860000}"/>
    <cellStyle name="Note 2 3 2 2 18 3" xfId="34488" xr:uid="{00000000-0005-0000-0000-0000D1860000}"/>
    <cellStyle name="Note 2 3 2 2 18 4" xfId="34489" xr:uid="{00000000-0005-0000-0000-0000D2860000}"/>
    <cellStyle name="Note 2 3 2 2 19" xfId="34490" xr:uid="{00000000-0005-0000-0000-0000D3860000}"/>
    <cellStyle name="Note 2 3 2 2 19 2" xfId="34491" xr:uid="{00000000-0005-0000-0000-0000D4860000}"/>
    <cellStyle name="Note 2 3 2 2 19 3" xfId="34492" xr:uid="{00000000-0005-0000-0000-0000D5860000}"/>
    <cellStyle name="Note 2 3 2 2 19 4" xfId="34493" xr:uid="{00000000-0005-0000-0000-0000D6860000}"/>
    <cellStyle name="Note 2 3 2 2 2" xfId="34494" xr:uid="{00000000-0005-0000-0000-0000D7860000}"/>
    <cellStyle name="Note 2 3 2 2 2 2" xfId="34495" xr:uid="{00000000-0005-0000-0000-0000D8860000}"/>
    <cellStyle name="Note 2 3 2 2 2 3" xfId="34496" xr:uid="{00000000-0005-0000-0000-0000D9860000}"/>
    <cellStyle name="Note 2 3 2 2 2 4" xfId="34497" xr:uid="{00000000-0005-0000-0000-0000DA860000}"/>
    <cellStyle name="Note 2 3 2 2 20" xfId="34498" xr:uid="{00000000-0005-0000-0000-0000DB860000}"/>
    <cellStyle name="Note 2 3 2 2 20 2" xfId="34499" xr:uid="{00000000-0005-0000-0000-0000DC860000}"/>
    <cellStyle name="Note 2 3 2 2 20 3" xfId="34500" xr:uid="{00000000-0005-0000-0000-0000DD860000}"/>
    <cellStyle name="Note 2 3 2 2 20 4" xfId="34501" xr:uid="{00000000-0005-0000-0000-0000DE860000}"/>
    <cellStyle name="Note 2 3 2 2 21" xfId="34502" xr:uid="{00000000-0005-0000-0000-0000DF860000}"/>
    <cellStyle name="Note 2 3 2 2 22" xfId="34503" xr:uid="{00000000-0005-0000-0000-0000E0860000}"/>
    <cellStyle name="Note 2 3 2 2 3" xfId="34504" xr:uid="{00000000-0005-0000-0000-0000E1860000}"/>
    <cellStyle name="Note 2 3 2 2 3 2" xfId="34505" xr:uid="{00000000-0005-0000-0000-0000E2860000}"/>
    <cellStyle name="Note 2 3 2 2 3 3" xfId="34506" xr:uid="{00000000-0005-0000-0000-0000E3860000}"/>
    <cellStyle name="Note 2 3 2 2 3 4" xfId="34507" xr:uid="{00000000-0005-0000-0000-0000E4860000}"/>
    <cellStyle name="Note 2 3 2 2 4" xfId="34508" xr:uid="{00000000-0005-0000-0000-0000E5860000}"/>
    <cellStyle name="Note 2 3 2 2 4 2" xfId="34509" xr:uid="{00000000-0005-0000-0000-0000E6860000}"/>
    <cellStyle name="Note 2 3 2 2 4 3" xfId="34510" xr:uid="{00000000-0005-0000-0000-0000E7860000}"/>
    <cellStyle name="Note 2 3 2 2 4 4" xfId="34511" xr:uid="{00000000-0005-0000-0000-0000E8860000}"/>
    <cellStyle name="Note 2 3 2 2 5" xfId="34512" xr:uid="{00000000-0005-0000-0000-0000E9860000}"/>
    <cellStyle name="Note 2 3 2 2 5 2" xfId="34513" xr:uid="{00000000-0005-0000-0000-0000EA860000}"/>
    <cellStyle name="Note 2 3 2 2 5 3" xfId="34514" xr:uid="{00000000-0005-0000-0000-0000EB860000}"/>
    <cellStyle name="Note 2 3 2 2 5 4" xfId="34515" xr:uid="{00000000-0005-0000-0000-0000EC860000}"/>
    <cellStyle name="Note 2 3 2 2 6" xfId="34516" xr:uid="{00000000-0005-0000-0000-0000ED860000}"/>
    <cellStyle name="Note 2 3 2 2 6 2" xfId="34517" xr:uid="{00000000-0005-0000-0000-0000EE860000}"/>
    <cellStyle name="Note 2 3 2 2 6 3" xfId="34518" xr:uid="{00000000-0005-0000-0000-0000EF860000}"/>
    <cellStyle name="Note 2 3 2 2 6 4" xfId="34519" xr:uid="{00000000-0005-0000-0000-0000F0860000}"/>
    <cellStyle name="Note 2 3 2 2 7" xfId="34520" xr:uid="{00000000-0005-0000-0000-0000F1860000}"/>
    <cellStyle name="Note 2 3 2 2 7 2" xfId="34521" xr:uid="{00000000-0005-0000-0000-0000F2860000}"/>
    <cellStyle name="Note 2 3 2 2 7 3" xfId="34522" xr:uid="{00000000-0005-0000-0000-0000F3860000}"/>
    <cellStyle name="Note 2 3 2 2 7 4" xfId="34523" xr:uid="{00000000-0005-0000-0000-0000F4860000}"/>
    <cellStyle name="Note 2 3 2 2 8" xfId="34524" xr:uid="{00000000-0005-0000-0000-0000F5860000}"/>
    <cellStyle name="Note 2 3 2 2 8 2" xfId="34525" xr:uid="{00000000-0005-0000-0000-0000F6860000}"/>
    <cellStyle name="Note 2 3 2 2 8 3" xfId="34526" xr:uid="{00000000-0005-0000-0000-0000F7860000}"/>
    <cellStyle name="Note 2 3 2 2 8 4" xfId="34527" xr:uid="{00000000-0005-0000-0000-0000F8860000}"/>
    <cellStyle name="Note 2 3 2 2 9" xfId="34528" xr:uid="{00000000-0005-0000-0000-0000F9860000}"/>
    <cellStyle name="Note 2 3 2 2 9 2" xfId="34529" xr:uid="{00000000-0005-0000-0000-0000FA860000}"/>
    <cellStyle name="Note 2 3 2 2 9 3" xfId="34530" xr:uid="{00000000-0005-0000-0000-0000FB860000}"/>
    <cellStyle name="Note 2 3 2 2 9 4" xfId="34531" xr:uid="{00000000-0005-0000-0000-0000FC860000}"/>
    <cellStyle name="Note 2 3 2 20" xfId="34532" xr:uid="{00000000-0005-0000-0000-0000FD860000}"/>
    <cellStyle name="Note 2 3 2 20 2" xfId="34533" xr:uid="{00000000-0005-0000-0000-0000FE860000}"/>
    <cellStyle name="Note 2 3 2 20 3" xfId="34534" xr:uid="{00000000-0005-0000-0000-0000FF860000}"/>
    <cellStyle name="Note 2 3 2 20 4" xfId="34535" xr:uid="{00000000-0005-0000-0000-000000870000}"/>
    <cellStyle name="Note 2 3 2 21" xfId="34536" xr:uid="{00000000-0005-0000-0000-000001870000}"/>
    <cellStyle name="Note 2 3 2 21 2" xfId="34537" xr:uid="{00000000-0005-0000-0000-000002870000}"/>
    <cellStyle name="Note 2 3 2 21 3" xfId="34538" xr:uid="{00000000-0005-0000-0000-000003870000}"/>
    <cellStyle name="Note 2 3 2 21 4" xfId="34539" xr:uid="{00000000-0005-0000-0000-000004870000}"/>
    <cellStyle name="Note 2 3 2 22" xfId="34540" xr:uid="{00000000-0005-0000-0000-000005870000}"/>
    <cellStyle name="Note 2 3 2 23" xfId="34541" xr:uid="{00000000-0005-0000-0000-000006870000}"/>
    <cellStyle name="Note 2 3 2 3" xfId="34542" xr:uid="{00000000-0005-0000-0000-000007870000}"/>
    <cellStyle name="Note 2 3 2 3 2" xfId="34543" xr:uid="{00000000-0005-0000-0000-000008870000}"/>
    <cellStyle name="Note 2 3 2 3 3" xfId="34544" xr:uid="{00000000-0005-0000-0000-000009870000}"/>
    <cellStyle name="Note 2 3 2 3 4" xfId="34545" xr:uid="{00000000-0005-0000-0000-00000A870000}"/>
    <cellStyle name="Note 2 3 2 4" xfId="34546" xr:uid="{00000000-0005-0000-0000-00000B870000}"/>
    <cellStyle name="Note 2 3 2 4 2" xfId="34547" xr:uid="{00000000-0005-0000-0000-00000C870000}"/>
    <cellStyle name="Note 2 3 2 4 3" xfId="34548" xr:uid="{00000000-0005-0000-0000-00000D870000}"/>
    <cellStyle name="Note 2 3 2 4 4" xfId="34549" xr:uid="{00000000-0005-0000-0000-00000E870000}"/>
    <cellStyle name="Note 2 3 2 5" xfId="34550" xr:uid="{00000000-0005-0000-0000-00000F870000}"/>
    <cellStyle name="Note 2 3 2 5 2" xfId="34551" xr:uid="{00000000-0005-0000-0000-000010870000}"/>
    <cellStyle name="Note 2 3 2 5 3" xfId="34552" xr:uid="{00000000-0005-0000-0000-000011870000}"/>
    <cellStyle name="Note 2 3 2 5 4" xfId="34553" xr:uid="{00000000-0005-0000-0000-000012870000}"/>
    <cellStyle name="Note 2 3 2 6" xfId="34554" xr:uid="{00000000-0005-0000-0000-000013870000}"/>
    <cellStyle name="Note 2 3 2 6 2" xfId="34555" xr:uid="{00000000-0005-0000-0000-000014870000}"/>
    <cellStyle name="Note 2 3 2 6 3" xfId="34556" xr:uid="{00000000-0005-0000-0000-000015870000}"/>
    <cellStyle name="Note 2 3 2 6 4" xfId="34557" xr:uid="{00000000-0005-0000-0000-000016870000}"/>
    <cellStyle name="Note 2 3 2 7" xfId="34558" xr:uid="{00000000-0005-0000-0000-000017870000}"/>
    <cellStyle name="Note 2 3 2 7 2" xfId="34559" xr:uid="{00000000-0005-0000-0000-000018870000}"/>
    <cellStyle name="Note 2 3 2 7 3" xfId="34560" xr:uid="{00000000-0005-0000-0000-000019870000}"/>
    <cellStyle name="Note 2 3 2 7 4" xfId="34561" xr:uid="{00000000-0005-0000-0000-00001A870000}"/>
    <cellStyle name="Note 2 3 2 8" xfId="34562" xr:uid="{00000000-0005-0000-0000-00001B870000}"/>
    <cellStyle name="Note 2 3 2 8 2" xfId="34563" xr:uid="{00000000-0005-0000-0000-00001C870000}"/>
    <cellStyle name="Note 2 3 2 8 3" xfId="34564" xr:uid="{00000000-0005-0000-0000-00001D870000}"/>
    <cellStyle name="Note 2 3 2 8 4" xfId="34565" xr:uid="{00000000-0005-0000-0000-00001E870000}"/>
    <cellStyle name="Note 2 3 2 9" xfId="34566" xr:uid="{00000000-0005-0000-0000-00001F870000}"/>
    <cellStyle name="Note 2 3 2 9 2" xfId="34567" xr:uid="{00000000-0005-0000-0000-000020870000}"/>
    <cellStyle name="Note 2 3 2 9 3" xfId="34568" xr:uid="{00000000-0005-0000-0000-000021870000}"/>
    <cellStyle name="Note 2 3 2 9 4" xfId="34569" xr:uid="{00000000-0005-0000-0000-000022870000}"/>
    <cellStyle name="Note 2 3 20" xfId="34570" xr:uid="{00000000-0005-0000-0000-000023870000}"/>
    <cellStyle name="Note 2 3 20 2" xfId="34571" xr:uid="{00000000-0005-0000-0000-000024870000}"/>
    <cellStyle name="Note 2 3 20 3" xfId="34572" xr:uid="{00000000-0005-0000-0000-000025870000}"/>
    <cellStyle name="Note 2 3 20 4" xfId="34573" xr:uid="{00000000-0005-0000-0000-000026870000}"/>
    <cellStyle name="Note 2 3 21" xfId="34574" xr:uid="{00000000-0005-0000-0000-000027870000}"/>
    <cellStyle name="Note 2 3 21 2" xfId="34575" xr:uid="{00000000-0005-0000-0000-000028870000}"/>
    <cellStyle name="Note 2 3 21 3" xfId="34576" xr:uid="{00000000-0005-0000-0000-000029870000}"/>
    <cellStyle name="Note 2 3 21 4" xfId="34577" xr:uid="{00000000-0005-0000-0000-00002A870000}"/>
    <cellStyle name="Note 2 3 22" xfId="34578" xr:uid="{00000000-0005-0000-0000-00002B870000}"/>
    <cellStyle name="Note 2 3 23" xfId="34579" xr:uid="{00000000-0005-0000-0000-00002C870000}"/>
    <cellStyle name="Note 2 3 24" xfId="34580" xr:uid="{00000000-0005-0000-0000-00002D870000}"/>
    <cellStyle name="Note 2 3 25" xfId="34581" xr:uid="{00000000-0005-0000-0000-00002E870000}"/>
    <cellStyle name="Note 2 3 3" xfId="34582" xr:uid="{00000000-0005-0000-0000-00002F870000}"/>
    <cellStyle name="Note 2 3 3 2" xfId="34583" xr:uid="{00000000-0005-0000-0000-000030870000}"/>
    <cellStyle name="Note 2 3 3 3" xfId="34584" xr:uid="{00000000-0005-0000-0000-000031870000}"/>
    <cellStyle name="Note 2 3 3 4" xfId="34585" xr:uid="{00000000-0005-0000-0000-000032870000}"/>
    <cellStyle name="Note 2 3 4" xfId="34586" xr:uid="{00000000-0005-0000-0000-000033870000}"/>
    <cellStyle name="Note 2 3 4 2" xfId="34587" xr:uid="{00000000-0005-0000-0000-000034870000}"/>
    <cellStyle name="Note 2 3 4 3" xfId="34588" xr:uid="{00000000-0005-0000-0000-000035870000}"/>
    <cellStyle name="Note 2 3 4 4" xfId="34589" xr:uid="{00000000-0005-0000-0000-000036870000}"/>
    <cellStyle name="Note 2 3 5" xfId="34590" xr:uid="{00000000-0005-0000-0000-000037870000}"/>
    <cellStyle name="Note 2 3 5 2" xfId="34591" xr:uid="{00000000-0005-0000-0000-000038870000}"/>
    <cellStyle name="Note 2 3 5 3" xfId="34592" xr:uid="{00000000-0005-0000-0000-000039870000}"/>
    <cellStyle name="Note 2 3 5 4" xfId="34593" xr:uid="{00000000-0005-0000-0000-00003A870000}"/>
    <cellStyle name="Note 2 3 6" xfId="34594" xr:uid="{00000000-0005-0000-0000-00003B870000}"/>
    <cellStyle name="Note 2 3 6 2" xfId="34595" xr:uid="{00000000-0005-0000-0000-00003C870000}"/>
    <cellStyle name="Note 2 3 6 3" xfId="34596" xr:uid="{00000000-0005-0000-0000-00003D870000}"/>
    <cellStyle name="Note 2 3 6 4" xfId="34597" xr:uid="{00000000-0005-0000-0000-00003E870000}"/>
    <cellStyle name="Note 2 3 7" xfId="34598" xr:uid="{00000000-0005-0000-0000-00003F870000}"/>
    <cellStyle name="Note 2 3 7 2" xfId="34599" xr:uid="{00000000-0005-0000-0000-000040870000}"/>
    <cellStyle name="Note 2 3 7 3" xfId="34600" xr:uid="{00000000-0005-0000-0000-000041870000}"/>
    <cellStyle name="Note 2 3 7 4" xfId="34601" xr:uid="{00000000-0005-0000-0000-000042870000}"/>
    <cellStyle name="Note 2 3 8" xfId="34602" xr:uid="{00000000-0005-0000-0000-000043870000}"/>
    <cellStyle name="Note 2 3 8 2" xfId="34603" xr:uid="{00000000-0005-0000-0000-000044870000}"/>
    <cellStyle name="Note 2 3 8 3" xfId="34604" xr:uid="{00000000-0005-0000-0000-000045870000}"/>
    <cellStyle name="Note 2 3 8 4" xfId="34605" xr:uid="{00000000-0005-0000-0000-000046870000}"/>
    <cellStyle name="Note 2 3 9" xfId="34606" xr:uid="{00000000-0005-0000-0000-000047870000}"/>
    <cellStyle name="Note 2 3 9 2" xfId="34607" xr:uid="{00000000-0005-0000-0000-000048870000}"/>
    <cellStyle name="Note 2 3 9 3" xfId="34608" xr:uid="{00000000-0005-0000-0000-000049870000}"/>
    <cellStyle name="Note 2 3 9 4" xfId="34609" xr:uid="{00000000-0005-0000-0000-00004A870000}"/>
    <cellStyle name="Note 2 30" xfId="34610" xr:uid="{00000000-0005-0000-0000-00004B870000}"/>
    <cellStyle name="Note 2 30 2" xfId="34611" xr:uid="{00000000-0005-0000-0000-00004C870000}"/>
    <cellStyle name="Note 2 30 3" xfId="34612" xr:uid="{00000000-0005-0000-0000-00004D870000}"/>
    <cellStyle name="Note 2 30 4" xfId="34613" xr:uid="{00000000-0005-0000-0000-00004E870000}"/>
    <cellStyle name="Note 2 31" xfId="34614" xr:uid="{00000000-0005-0000-0000-00004F870000}"/>
    <cellStyle name="Note 2 31 2" xfId="34615" xr:uid="{00000000-0005-0000-0000-000050870000}"/>
    <cellStyle name="Note 2 31 3" xfId="34616" xr:uid="{00000000-0005-0000-0000-000051870000}"/>
    <cellStyle name="Note 2 31 4" xfId="34617" xr:uid="{00000000-0005-0000-0000-000052870000}"/>
    <cellStyle name="Note 2 32" xfId="34618" xr:uid="{00000000-0005-0000-0000-000053870000}"/>
    <cellStyle name="Note 2 32 2" xfId="34619" xr:uid="{00000000-0005-0000-0000-000054870000}"/>
    <cellStyle name="Note 2 32 3" xfId="34620" xr:uid="{00000000-0005-0000-0000-000055870000}"/>
    <cellStyle name="Note 2 32 4" xfId="34621" xr:uid="{00000000-0005-0000-0000-000056870000}"/>
    <cellStyle name="Note 2 33" xfId="34622" xr:uid="{00000000-0005-0000-0000-000057870000}"/>
    <cellStyle name="Note 2 33 2" xfId="34623" xr:uid="{00000000-0005-0000-0000-000058870000}"/>
    <cellStyle name="Note 2 33 3" xfId="34624" xr:uid="{00000000-0005-0000-0000-000059870000}"/>
    <cellStyle name="Note 2 33 4" xfId="34625" xr:uid="{00000000-0005-0000-0000-00005A870000}"/>
    <cellStyle name="Note 2 34" xfId="34626" xr:uid="{00000000-0005-0000-0000-00005B870000}"/>
    <cellStyle name="Note 2 34 2" xfId="34627" xr:uid="{00000000-0005-0000-0000-00005C870000}"/>
    <cellStyle name="Note 2 34 3" xfId="34628" xr:uid="{00000000-0005-0000-0000-00005D870000}"/>
    <cellStyle name="Note 2 34 4" xfId="34629" xr:uid="{00000000-0005-0000-0000-00005E870000}"/>
    <cellStyle name="Note 2 35" xfId="34630" xr:uid="{00000000-0005-0000-0000-00005F870000}"/>
    <cellStyle name="Note 2 35 2" xfId="34631" xr:uid="{00000000-0005-0000-0000-000060870000}"/>
    <cellStyle name="Note 2 35 3" xfId="34632" xr:uid="{00000000-0005-0000-0000-000061870000}"/>
    <cellStyle name="Note 2 35 4" xfId="34633" xr:uid="{00000000-0005-0000-0000-000062870000}"/>
    <cellStyle name="Note 2 36" xfId="34634" xr:uid="{00000000-0005-0000-0000-000063870000}"/>
    <cellStyle name="Note 2 36 2" xfId="34635" xr:uid="{00000000-0005-0000-0000-000064870000}"/>
    <cellStyle name="Note 2 36 3" xfId="34636" xr:uid="{00000000-0005-0000-0000-000065870000}"/>
    <cellStyle name="Note 2 36 4" xfId="34637" xr:uid="{00000000-0005-0000-0000-000066870000}"/>
    <cellStyle name="Note 2 37" xfId="34638" xr:uid="{00000000-0005-0000-0000-000067870000}"/>
    <cellStyle name="Note 2 37 2" xfId="34639" xr:uid="{00000000-0005-0000-0000-000068870000}"/>
    <cellStyle name="Note 2 37 3" xfId="34640" xr:uid="{00000000-0005-0000-0000-000069870000}"/>
    <cellStyle name="Note 2 37 4" xfId="34641" xr:uid="{00000000-0005-0000-0000-00006A870000}"/>
    <cellStyle name="Note 2 38" xfId="34642" xr:uid="{00000000-0005-0000-0000-00006B870000}"/>
    <cellStyle name="Note 2 39" xfId="34643" xr:uid="{00000000-0005-0000-0000-00006C870000}"/>
    <cellStyle name="Note 2 4" xfId="34644" xr:uid="{00000000-0005-0000-0000-00006D870000}"/>
    <cellStyle name="Note 2 4 10" xfId="34645" xr:uid="{00000000-0005-0000-0000-00006E870000}"/>
    <cellStyle name="Note 2 4 10 2" xfId="34646" xr:uid="{00000000-0005-0000-0000-00006F870000}"/>
    <cellStyle name="Note 2 4 10 3" xfId="34647" xr:uid="{00000000-0005-0000-0000-000070870000}"/>
    <cellStyle name="Note 2 4 10 4" xfId="34648" xr:uid="{00000000-0005-0000-0000-000071870000}"/>
    <cellStyle name="Note 2 4 11" xfId="34649" xr:uid="{00000000-0005-0000-0000-000072870000}"/>
    <cellStyle name="Note 2 4 11 2" xfId="34650" xr:uid="{00000000-0005-0000-0000-000073870000}"/>
    <cellStyle name="Note 2 4 11 3" xfId="34651" xr:uid="{00000000-0005-0000-0000-000074870000}"/>
    <cellStyle name="Note 2 4 11 4" xfId="34652" xr:uid="{00000000-0005-0000-0000-000075870000}"/>
    <cellStyle name="Note 2 4 12" xfId="34653" xr:uid="{00000000-0005-0000-0000-000076870000}"/>
    <cellStyle name="Note 2 4 12 2" xfId="34654" xr:uid="{00000000-0005-0000-0000-000077870000}"/>
    <cellStyle name="Note 2 4 12 3" xfId="34655" xr:uid="{00000000-0005-0000-0000-000078870000}"/>
    <cellStyle name="Note 2 4 12 4" xfId="34656" xr:uid="{00000000-0005-0000-0000-000079870000}"/>
    <cellStyle name="Note 2 4 13" xfId="34657" xr:uid="{00000000-0005-0000-0000-00007A870000}"/>
    <cellStyle name="Note 2 4 13 2" xfId="34658" xr:uid="{00000000-0005-0000-0000-00007B870000}"/>
    <cellStyle name="Note 2 4 13 3" xfId="34659" xr:uid="{00000000-0005-0000-0000-00007C870000}"/>
    <cellStyle name="Note 2 4 13 4" xfId="34660" xr:uid="{00000000-0005-0000-0000-00007D870000}"/>
    <cellStyle name="Note 2 4 14" xfId="34661" xr:uid="{00000000-0005-0000-0000-00007E870000}"/>
    <cellStyle name="Note 2 4 14 2" xfId="34662" xr:uid="{00000000-0005-0000-0000-00007F870000}"/>
    <cellStyle name="Note 2 4 14 3" xfId="34663" xr:uid="{00000000-0005-0000-0000-000080870000}"/>
    <cellStyle name="Note 2 4 14 4" xfId="34664" xr:uid="{00000000-0005-0000-0000-000081870000}"/>
    <cellStyle name="Note 2 4 15" xfId="34665" xr:uid="{00000000-0005-0000-0000-000082870000}"/>
    <cellStyle name="Note 2 4 15 2" xfId="34666" xr:uid="{00000000-0005-0000-0000-000083870000}"/>
    <cellStyle name="Note 2 4 15 3" xfId="34667" xr:uid="{00000000-0005-0000-0000-000084870000}"/>
    <cellStyle name="Note 2 4 15 4" xfId="34668" xr:uid="{00000000-0005-0000-0000-000085870000}"/>
    <cellStyle name="Note 2 4 16" xfId="34669" xr:uid="{00000000-0005-0000-0000-000086870000}"/>
    <cellStyle name="Note 2 4 16 2" xfId="34670" xr:uid="{00000000-0005-0000-0000-000087870000}"/>
    <cellStyle name="Note 2 4 16 3" xfId="34671" xr:uid="{00000000-0005-0000-0000-000088870000}"/>
    <cellStyle name="Note 2 4 16 4" xfId="34672" xr:uid="{00000000-0005-0000-0000-000089870000}"/>
    <cellStyle name="Note 2 4 17" xfId="34673" xr:uid="{00000000-0005-0000-0000-00008A870000}"/>
    <cellStyle name="Note 2 4 17 2" xfId="34674" xr:uid="{00000000-0005-0000-0000-00008B870000}"/>
    <cellStyle name="Note 2 4 17 3" xfId="34675" xr:uid="{00000000-0005-0000-0000-00008C870000}"/>
    <cellStyle name="Note 2 4 17 4" xfId="34676" xr:uid="{00000000-0005-0000-0000-00008D870000}"/>
    <cellStyle name="Note 2 4 18" xfId="34677" xr:uid="{00000000-0005-0000-0000-00008E870000}"/>
    <cellStyle name="Note 2 4 18 2" xfId="34678" xr:uid="{00000000-0005-0000-0000-00008F870000}"/>
    <cellStyle name="Note 2 4 18 3" xfId="34679" xr:uid="{00000000-0005-0000-0000-000090870000}"/>
    <cellStyle name="Note 2 4 18 4" xfId="34680" xr:uid="{00000000-0005-0000-0000-000091870000}"/>
    <cellStyle name="Note 2 4 19" xfId="34681" xr:uid="{00000000-0005-0000-0000-000092870000}"/>
    <cellStyle name="Note 2 4 19 2" xfId="34682" xr:uid="{00000000-0005-0000-0000-000093870000}"/>
    <cellStyle name="Note 2 4 19 3" xfId="34683" xr:uid="{00000000-0005-0000-0000-000094870000}"/>
    <cellStyle name="Note 2 4 19 4" xfId="34684" xr:uid="{00000000-0005-0000-0000-000095870000}"/>
    <cellStyle name="Note 2 4 2" xfId="34685" xr:uid="{00000000-0005-0000-0000-000096870000}"/>
    <cellStyle name="Note 2 4 2 10" xfId="34686" xr:uid="{00000000-0005-0000-0000-000097870000}"/>
    <cellStyle name="Note 2 4 2 10 2" xfId="34687" xr:uid="{00000000-0005-0000-0000-000098870000}"/>
    <cellStyle name="Note 2 4 2 10 3" xfId="34688" xr:uid="{00000000-0005-0000-0000-000099870000}"/>
    <cellStyle name="Note 2 4 2 10 4" xfId="34689" xr:uid="{00000000-0005-0000-0000-00009A870000}"/>
    <cellStyle name="Note 2 4 2 11" xfId="34690" xr:uid="{00000000-0005-0000-0000-00009B870000}"/>
    <cellStyle name="Note 2 4 2 11 2" xfId="34691" xr:uid="{00000000-0005-0000-0000-00009C870000}"/>
    <cellStyle name="Note 2 4 2 11 3" xfId="34692" xr:uid="{00000000-0005-0000-0000-00009D870000}"/>
    <cellStyle name="Note 2 4 2 11 4" xfId="34693" xr:uid="{00000000-0005-0000-0000-00009E870000}"/>
    <cellStyle name="Note 2 4 2 12" xfId="34694" xr:uid="{00000000-0005-0000-0000-00009F870000}"/>
    <cellStyle name="Note 2 4 2 12 2" xfId="34695" xr:uid="{00000000-0005-0000-0000-0000A0870000}"/>
    <cellStyle name="Note 2 4 2 12 3" xfId="34696" xr:uid="{00000000-0005-0000-0000-0000A1870000}"/>
    <cellStyle name="Note 2 4 2 12 4" xfId="34697" xr:uid="{00000000-0005-0000-0000-0000A2870000}"/>
    <cellStyle name="Note 2 4 2 13" xfId="34698" xr:uid="{00000000-0005-0000-0000-0000A3870000}"/>
    <cellStyle name="Note 2 4 2 13 2" xfId="34699" xr:uid="{00000000-0005-0000-0000-0000A4870000}"/>
    <cellStyle name="Note 2 4 2 13 3" xfId="34700" xr:uid="{00000000-0005-0000-0000-0000A5870000}"/>
    <cellStyle name="Note 2 4 2 13 4" xfId="34701" xr:uid="{00000000-0005-0000-0000-0000A6870000}"/>
    <cellStyle name="Note 2 4 2 14" xfId="34702" xr:uid="{00000000-0005-0000-0000-0000A7870000}"/>
    <cellStyle name="Note 2 4 2 14 2" xfId="34703" xr:uid="{00000000-0005-0000-0000-0000A8870000}"/>
    <cellStyle name="Note 2 4 2 14 3" xfId="34704" xr:uid="{00000000-0005-0000-0000-0000A9870000}"/>
    <cellStyle name="Note 2 4 2 14 4" xfId="34705" xr:uid="{00000000-0005-0000-0000-0000AA870000}"/>
    <cellStyle name="Note 2 4 2 15" xfId="34706" xr:uid="{00000000-0005-0000-0000-0000AB870000}"/>
    <cellStyle name="Note 2 4 2 15 2" xfId="34707" xr:uid="{00000000-0005-0000-0000-0000AC870000}"/>
    <cellStyle name="Note 2 4 2 15 3" xfId="34708" xr:uid="{00000000-0005-0000-0000-0000AD870000}"/>
    <cellStyle name="Note 2 4 2 15 4" xfId="34709" xr:uid="{00000000-0005-0000-0000-0000AE870000}"/>
    <cellStyle name="Note 2 4 2 16" xfId="34710" xr:uid="{00000000-0005-0000-0000-0000AF870000}"/>
    <cellStyle name="Note 2 4 2 16 2" xfId="34711" xr:uid="{00000000-0005-0000-0000-0000B0870000}"/>
    <cellStyle name="Note 2 4 2 16 3" xfId="34712" xr:uid="{00000000-0005-0000-0000-0000B1870000}"/>
    <cellStyle name="Note 2 4 2 16 4" xfId="34713" xr:uid="{00000000-0005-0000-0000-0000B2870000}"/>
    <cellStyle name="Note 2 4 2 17" xfId="34714" xr:uid="{00000000-0005-0000-0000-0000B3870000}"/>
    <cellStyle name="Note 2 4 2 17 2" xfId="34715" xr:uid="{00000000-0005-0000-0000-0000B4870000}"/>
    <cellStyle name="Note 2 4 2 17 3" xfId="34716" xr:uid="{00000000-0005-0000-0000-0000B5870000}"/>
    <cellStyle name="Note 2 4 2 17 4" xfId="34717" xr:uid="{00000000-0005-0000-0000-0000B6870000}"/>
    <cellStyle name="Note 2 4 2 18" xfId="34718" xr:uid="{00000000-0005-0000-0000-0000B7870000}"/>
    <cellStyle name="Note 2 4 2 18 2" xfId="34719" xr:uid="{00000000-0005-0000-0000-0000B8870000}"/>
    <cellStyle name="Note 2 4 2 18 3" xfId="34720" xr:uid="{00000000-0005-0000-0000-0000B9870000}"/>
    <cellStyle name="Note 2 4 2 18 4" xfId="34721" xr:uid="{00000000-0005-0000-0000-0000BA870000}"/>
    <cellStyle name="Note 2 4 2 19" xfId="34722" xr:uid="{00000000-0005-0000-0000-0000BB870000}"/>
    <cellStyle name="Note 2 4 2 19 2" xfId="34723" xr:uid="{00000000-0005-0000-0000-0000BC870000}"/>
    <cellStyle name="Note 2 4 2 19 3" xfId="34724" xr:uid="{00000000-0005-0000-0000-0000BD870000}"/>
    <cellStyle name="Note 2 4 2 19 4" xfId="34725" xr:uid="{00000000-0005-0000-0000-0000BE870000}"/>
    <cellStyle name="Note 2 4 2 2" xfId="34726" xr:uid="{00000000-0005-0000-0000-0000BF870000}"/>
    <cellStyle name="Note 2 4 2 2 2" xfId="34727" xr:uid="{00000000-0005-0000-0000-0000C0870000}"/>
    <cellStyle name="Note 2 4 2 2 3" xfId="34728" xr:uid="{00000000-0005-0000-0000-0000C1870000}"/>
    <cellStyle name="Note 2 4 2 2 4" xfId="34729" xr:uid="{00000000-0005-0000-0000-0000C2870000}"/>
    <cellStyle name="Note 2 4 2 20" xfId="34730" xr:uid="{00000000-0005-0000-0000-0000C3870000}"/>
    <cellStyle name="Note 2 4 2 20 2" xfId="34731" xr:uid="{00000000-0005-0000-0000-0000C4870000}"/>
    <cellStyle name="Note 2 4 2 20 3" xfId="34732" xr:uid="{00000000-0005-0000-0000-0000C5870000}"/>
    <cellStyle name="Note 2 4 2 20 4" xfId="34733" xr:uid="{00000000-0005-0000-0000-0000C6870000}"/>
    <cellStyle name="Note 2 4 2 21" xfId="34734" xr:uid="{00000000-0005-0000-0000-0000C7870000}"/>
    <cellStyle name="Note 2 4 2 22" xfId="34735" xr:uid="{00000000-0005-0000-0000-0000C8870000}"/>
    <cellStyle name="Note 2 4 2 3" xfId="34736" xr:uid="{00000000-0005-0000-0000-0000C9870000}"/>
    <cellStyle name="Note 2 4 2 3 2" xfId="34737" xr:uid="{00000000-0005-0000-0000-0000CA870000}"/>
    <cellStyle name="Note 2 4 2 3 3" xfId="34738" xr:uid="{00000000-0005-0000-0000-0000CB870000}"/>
    <cellStyle name="Note 2 4 2 3 4" xfId="34739" xr:uid="{00000000-0005-0000-0000-0000CC870000}"/>
    <cellStyle name="Note 2 4 2 4" xfId="34740" xr:uid="{00000000-0005-0000-0000-0000CD870000}"/>
    <cellStyle name="Note 2 4 2 4 2" xfId="34741" xr:uid="{00000000-0005-0000-0000-0000CE870000}"/>
    <cellStyle name="Note 2 4 2 4 3" xfId="34742" xr:uid="{00000000-0005-0000-0000-0000CF870000}"/>
    <cellStyle name="Note 2 4 2 4 4" xfId="34743" xr:uid="{00000000-0005-0000-0000-0000D0870000}"/>
    <cellStyle name="Note 2 4 2 5" xfId="34744" xr:uid="{00000000-0005-0000-0000-0000D1870000}"/>
    <cellStyle name="Note 2 4 2 5 2" xfId="34745" xr:uid="{00000000-0005-0000-0000-0000D2870000}"/>
    <cellStyle name="Note 2 4 2 5 3" xfId="34746" xr:uid="{00000000-0005-0000-0000-0000D3870000}"/>
    <cellStyle name="Note 2 4 2 5 4" xfId="34747" xr:uid="{00000000-0005-0000-0000-0000D4870000}"/>
    <cellStyle name="Note 2 4 2 6" xfId="34748" xr:uid="{00000000-0005-0000-0000-0000D5870000}"/>
    <cellStyle name="Note 2 4 2 6 2" xfId="34749" xr:uid="{00000000-0005-0000-0000-0000D6870000}"/>
    <cellStyle name="Note 2 4 2 6 3" xfId="34750" xr:uid="{00000000-0005-0000-0000-0000D7870000}"/>
    <cellStyle name="Note 2 4 2 6 4" xfId="34751" xr:uid="{00000000-0005-0000-0000-0000D8870000}"/>
    <cellStyle name="Note 2 4 2 7" xfId="34752" xr:uid="{00000000-0005-0000-0000-0000D9870000}"/>
    <cellStyle name="Note 2 4 2 7 2" xfId="34753" xr:uid="{00000000-0005-0000-0000-0000DA870000}"/>
    <cellStyle name="Note 2 4 2 7 3" xfId="34754" xr:uid="{00000000-0005-0000-0000-0000DB870000}"/>
    <cellStyle name="Note 2 4 2 7 4" xfId="34755" xr:uid="{00000000-0005-0000-0000-0000DC870000}"/>
    <cellStyle name="Note 2 4 2 8" xfId="34756" xr:uid="{00000000-0005-0000-0000-0000DD870000}"/>
    <cellStyle name="Note 2 4 2 8 2" xfId="34757" xr:uid="{00000000-0005-0000-0000-0000DE870000}"/>
    <cellStyle name="Note 2 4 2 8 3" xfId="34758" xr:uid="{00000000-0005-0000-0000-0000DF870000}"/>
    <cellStyle name="Note 2 4 2 8 4" xfId="34759" xr:uid="{00000000-0005-0000-0000-0000E0870000}"/>
    <cellStyle name="Note 2 4 2 9" xfId="34760" xr:uid="{00000000-0005-0000-0000-0000E1870000}"/>
    <cellStyle name="Note 2 4 2 9 2" xfId="34761" xr:uid="{00000000-0005-0000-0000-0000E2870000}"/>
    <cellStyle name="Note 2 4 2 9 3" xfId="34762" xr:uid="{00000000-0005-0000-0000-0000E3870000}"/>
    <cellStyle name="Note 2 4 2 9 4" xfId="34763" xr:uid="{00000000-0005-0000-0000-0000E4870000}"/>
    <cellStyle name="Note 2 4 20" xfId="34764" xr:uid="{00000000-0005-0000-0000-0000E5870000}"/>
    <cellStyle name="Note 2 4 20 2" xfId="34765" xr:uid="{00000000-0005-0000-0000-0000E6870000}"/>
    <cellStyle name="Note 2 4 20 3" xfId="34766" xr:uid="{00000000-0005-0000-0000-0000E7870000}"/>
    <cellStyle name="Note 2 4 20 4" xfId="34767" xr:uid="{00000000-0005-0000-0000-0000E8870000}"/>
    <cellStyle name="Note 2 4 21" xfId="34768" xr:uid="{00000000-0005-0000-0000-0000E9870000}"/>
    <cellStyle name="Note 2 4 21 2" xfId="34769" xr:uid="{00000000-0005-0000-0000-0000EA870000}"/>
    <cellStyle name="Note 2 4 21 3" xfId="34770" xr:uid="{00000000-0005-0000-0000-0000EB870000}"/>
    <cellStyle name="Note 2 4 21 4" xfId="34771" xr:uid="{00000000-0005-0000-0000-0000EC870000}"/>
    <cellStyle name="Note 2 4 22" xfId="34772" xr:uid="{00000000-0005-0000-0000-0000ED870000}"/>
    <cellStyle name="Note 2 4 23" xfId="34773" xr:uid="{00000000-0005-0000-0000-0000EE870000}"/>
    <cellStyle name="Note 2 4 24" xfId="34774" xr:uid="{00000000-0005-0000-0000-0000EF870000}"/>
    <cellStyle name="Note 2 4 3" xfId="34775" xr:uid="{00000000-0005-0000-0000-0000F0870000}"/>
    <cellStyle name="Note 2 4 3 2" xfId="34776" xr:uid="{00000000-0005-0000-0000-0000F1870000}"/>
    <cellStyle name="Note 2 4 3 3" xfId="34777" xr:uid="{00000000-0005-0000-0000-0000F2870000}"/>
    <cellStyle name="Note 2 4 3 4" xfId="34778" xr:uid="{00000000-0005-0000-0000-0000F3870000}"/>
    <cellStyle name="Note 2 4 4" xfId="34779" xr:uid="{00000000-0005-0000-0000-0000F4870000}"/>
    <cellStyle name="Note 2 4 4 2" xfId="34780" xr:uid="{00000000-0005-0000-0000-0000F5870000}"/>
    <cellStyle name="Note 2 4 4 3" xfId="34781" xr:uid="{00000000-0005-0000-0000-0000F6870000}"/>
    <cellStyle name="Note 2 4 4 4" xfId="34782" xr:uid="{00000000-0005-0000-0000-0000F7870000}"/>
    <cellStyle name="Note 2 4 5" xfId="34783" xr:uid="{00000000-0005-0000-0000-0000F8870000}"/>
    <cellStyle name="Note 2 4 5 2" xfId="34784" xr:uid="{00000000-0005-0000-0000-0000F9870000}"/>
    <cellStyle name="Note 2 4 5 3" xfId="34785" xr:uid="{00000000-0005-0000-0000-0000FA870000}"/>
    <cellStyle name="Note 2 4 5 4" xfId="34786" xr:uid="{00000000-0005-0000-0000-0000FB870000}"/>
    <cellStyle name="Note 2 4 6" xfId="34787" xr:uid="{00000000-0005-0000-0000-0000FC870000}"/>
    <cellStyle name="Note 2 4 6 2" xfId="34788" xr:uid="{00000000-0005-0000-0000-0000FD870000}"/>
    <cellStyle name="Note 2 4 6 3" xfId="34789" xr:uid="{00000000-0005-0000-0000-0000FE870000}"/>
    <cellStyle name="Note 2 4 6 4" xfId="34790" xr:uid="{00000000-0005-0000-0000-0000FF870000}"/>
    <cellStyle name="Note 2 4 7" xfId="34791" xr:uid="{00000000-0005-0000-0000-000000880000}"/>
    <cellStyle name="Note 2 4 7 2" xfId="34792" xr:uid="{00000000-0005-0000-0000-000001880000}"/>
    <cellStyle name="Note 2 4 7 3" xfId="34793" xr:uid="{00000000-0005-0000-0000-000002880000}"/>
    <cellStyle name="Note 2 4 7 4" xfId="34794" xr:uid="{00000000-0005-0000-0000-000003880000}"/>
    <cellStyle name="Note 2 4 8" xfId="34795" xr:uid="{00000000-0005-0000-0000-000004880000}"/>
    <cellStyle name="Note 2 4 8 2" xfId="34796" xr:uid="{00000000-0005-0000-0000-000005880000}"/>
    <cellStyle name="Note 2 4 8 3" xfId="34797" xr:uid="{00000000-0005-0000-0000-000006880000}"/>
    <cellStyle name="Note 2 4 8 4" xfId="34798" xr:uid="{00000000-0005-0000-0000-000007880000}"/>
    <cellStyle name="Note 2 4 9" xfId="34799" xr:uid="{00000000-0005-0000-0000-000008880000}"/>
    <cellStyle name="Note 2 4 9 2" xfId="34800" xr:uid="{00000000-0005-0000-0000-000009880000}"/>
    <cellStyle name="Note 2 4 9 3" xfId="34801" xr:uid="{00000000-0005-0000-0000-00000A880000}"/>
    <cellStyle name="Note 2 4 9 4" xfId="34802" xr:uid="{00000000-0005-0000-0000-00000B880000}"/>
    <cellStyle name="Note 2 40" xfId="34803" xr:uid="{00000000-0005-0000-0000-00000C880000}"/>
    <cellStyle name="Note 2 41" xfId="34804" xr:uid="{00000000-0005-0000-0000-00000D880000}"/>
    <cellStyle name="Note 2 42" xfId="34805" xr:uid="{00000000-0005-0000-0000-00000E880000}"/>
    <cellStyle name="Note 2 43" xfId="55596" xr:uid="{00000000-0005-0000-0000-00000F880000}"/>
    <cellStyle name="Note 2 5" xfId="34806" xr:uid="{00000000-0005-0000-0000-000010880000}"/>
    <cellStyle name="Note 2 5 10" xfId="34807" xr:uid="{00000000-0005-0000-0000-000011880000}"/>
    <cellStyle name="Note 2 5 10 2" xfId="34808" xr:uid="{00000000-0005-0000-0000-000012880000}"/>
    <cellStyle name="Note 2 5 10 3" xfId="34809" xr:uid="{00000000-0005-0000-0000-000013880000}"/>
    <cellStyle name="Note 2 5 10 4" xfId="34810" xr:uid="{00000000-0005-0000-0000-000014880000}"/>
    <cellStyle name="Note 2 5 11" xfId="34811" xr:uid="{00000000-0005-0000-0000-000015880000}"/>
    <cellStyle name="Note 2 5 11 2" xfId="34812" xr:uid="{00000000-0005-0000-0000-000016880000}"/>
    <cellStyle name="Note 2 5 11 3" xfId="34813" xr:uid="{00000000-0005-0000-0000-000017880000}"/>
    <cellStyle name="Note 2 5 11 4" xfId="34814" xr:uid="{00000000-0005-0000-0000-000018880000}"/>
    <cellStyle name="Note 2 5 12" xfId="34815" xr:uid="{00000000-0005-0000-0000-000019880000}"/>
    <cellStyle name="Note 2 5 12 2" xfId="34816" xr:uid="{00000000-0005-0000-0000-00001A880000}"/>
    <cellStyle name="Note 2 5 12 3" xfId="34817" xr:uid="{00000000-0005-0000-0000-00001B880000}"/>
    <cellStyle name="Note 2 5 12 4" xfId="34818" xr:uid="{00000000-0005-0000-0000-00001C880000}"/>
    <cellStyle name="Note 2 5 13" xfId="34819" xr:uid="{00000000-0005-0000-0000-00001D880000}"/>
    <cellStyle name="Note 2 5 13 2" xfId="34820" xr:uid="{00000000-0005-0000-0000-00001E880000}"/>
    <cellStyle name="Note 2 5 13 3" xfId="34821" xr:uid="{00000000-0005-0000-0000-00001F880000}"/>
    <cellStyle name="Note 2 5 13 4" xfId="34822" xr:uid="{00000000-0005-0000-0000-000020880000}"/>
    <cellStyle name="Note 2 5 14" xfId="34823" xr:uid="{00000000-0005-0000-0000-000021880000}"/>
    <cellStyle name="Note 2 5 14 2" xfId="34824" xr:uid="{00000000-0005-0000-0000-000022880000}"/>
    <cellStyle name="Note 2 5 14 3" xfId="34825" xr:uid="{00000000-0005-0000-0000-000023880000}"/>
    <cellStyle name="Note 2 5 14 4" xfId="34826" xr:uid="{00000000-0005-0000-0000-000024880000}"/>
    <cellStyle name="Note 2 5 15" xfId="34827" xr:uid="{00000000-0005-0000-0000-000025880000}"/>
    <cellStyle name="Note 2 5 15 2" xfId="34828" xr:uid="{00000000-0005-0000-0000-000026880000}"/>
    <cellStyle name="Note 2 5 15 3" xfId="34829" xr:uid="{00000000-0005-0000-0000-000027880000}"/>
    <cellStyle name="Note 2 5 15 4" xfId="34830" xr:uid="{00000000-0005-0000-0000-000028880000}"/>
    <cellStyle name="Note 2 5 16" xfId="34831" xr:uid="{00000000-0005-0000-0000-000029880000}"/>
    <cellStyle name="Note 2 5 16 2" xfId="34832" xr:uid="{00000000-0005-0000-0000-00002A880000}"/>
    <cellStyle name="Note 2 5 16 3" xfId="34833" xr:uid="{00000000-0005-0000-0000-00002B880000}"/>
    <cellStyle name="Note 2 5 16 4" xfId="34834" xr:uid="{00000000-0005-0000-0000-00002C880000}"/>
    <cellStyle name="Note 2 5 17" xfId="34835" xr:uid="{00000000-0005-0000-0000-00002D880000}"/>
    <cellStyle name="Note 2 5 17 2" xfId="34836" xr:uid="{00000000-0005-0000-0000-00002E880000}"/>
    <cellStyle name="Note 2 5 17 3" xfId="34837" xr:uid="{00000000-0005-0000-0000-00002F880000}"/>
    <cellStyle name="Note 2 5 17 4" xfId="34838" xr:uid="{00000000-0005-0000-0000-000030880000}"/>
    <cellStyle name="Note 2 5 18" xfId="34839" xr:uid="{00000000-0005-0000-0000-000031880000}"/>
    <cellStyle name="Note 2 5 18 2" xfId="34840" xr:uid="{00000000-0005-0000-0000-000032880000}"/>
    <cellStyle name="Note 2 5 18 3" xfId="34841" xr:uid="{00000000-0005-0000-0000-000033880000}"/>
    <cellStyle name="Note 2 5 18 4" xfId="34842" xr:uid="{00000000-0005-0000-0000-000034880000}"/>
    <cellStyle name="Note 2 5 19" xfId="34843" xr:uid="{00000000-0005-0000-0000-000035880000}"/>
    <cellStyle name="Note 2 5 19 2" xfId="34844" xr:uid="{00000000-0005-0000-0000-000036880000}"/>
    <cellStyle name="Note 2 5 19 3" xfId="34845" xr:uid="{00000000-0005-0000-0000-000037880000}"/>
    <cellStyle name="Note 2 5 19 4" xfId="34846" xr:uid="{00000000-0005-0000-0000-000038880000}"/>
    <cellStyle name="Note 2 5 2" xfId="34847" xr:uid="{00000000-0005-0000-0000-000039880000}"/>
    <cellStyle name="Note 2 5 2 10" xfId="34848" xr:uid="{00000000-0005-0000-0000-00003A880000}"/>
    <cellStyle name="Note 2 5 2 10 2" xfId="34849" xr:uid="{00000000-0005-0000-0000-00003B880000}"/>
    <cellStyle name="Note 2 5 2 10 3" xfId="34850" xr:uid="{00000000-0005-0000-0000-00003C880000}"/>
    <cellStyle name="Note 2 5 2 10 4" xfId="34851" xr:uid="{00000000-0005-0000-0000-00003D880000}"/>
    <cellStyle name="Note 2 5 2 11" xfId="34852" xr:uid="{00000000-0005-0000-0000-00003E880000}"/>
    <cellStyle name="Note 2 5 2 11 2" xfId="34853" xr:uid="{00000000-0005-0000-0000-00003F880000}"/>
    <cellStyle name="Note 2 5 2 11 3" xfId="34854" xr:uid="{00000000-0005-0000-0000-000040880000}"/>
    <cellStyle name="Note 2 5 2 11 4" xfId="34855" xr:uid="{00000000-0005-0000-0000-000041880000}"/>
    <cellStyle name="Note 2 5 2 12" xfId="34856" xr:uid="{00000000-0005-0000-0000-000042880000}"/>
    <cellStyle name="Note 2 5 2 12 2" xfId="34857" xr:uid="{00000000-0005-0000-0000-000043880000}"/>
    <cellStyle name="Note 2 5 2 12 3" xfId="34858" xr:uid="{00000000-0005-0000-0000-000044880000}"/>
    <cellStyle name="Note 2 5 2 12 4" xfId="34859" xr:uid="{00000000-0005-0000-0000-000045880000}"/>
    <cellStyle name="Note 2 5 2 13" xfId="34860" xr:uid="{00000000-0005-0000-0000-000046880000}"/>
    <cellStyle name="Note 2 5 2 13 2" xfId="34861" xr:uid="{00000000-0005-0000-0000-000047880000}"/>
    <cellStyle name="Note 2 5 2 13 3" xfId="34862" xr:uid="{00000000-0005-0000-0000-000048880000}"/>
    <cellStyle name="Note 2 5 2 13 4" xfId="34863" xr:uid="{00000000-0005-0000-0000-000049880000}"/>
    <cellStyle name="Note 2 5 2 14" xfId="34864" xr:uid="{00000000-0005-0000-0000-00004A880000}"/>
    <cellStyle name="Note 2 5 2 14 2" xfId="34865" xr:uid="{00000000-0005-0000-0000-00004B880000}"/>
    <cellStyle name="Note 2 5 2 14 3" xfId="34866" xr:uid="{00000000-0005-0000-0000-00004C880000}"/>
    <cellStyle name="Note 2 5 2 14 4" xfId="34867" xr:uid="{00000000-0005-0000-0000-00004D880000}"/>
    <cellStyle name="Note 2 5 2 15" xfId="34868" xr:uid="{00000000-0005-0000-0000-00004E880000}"/>
    <cellStyle name="Note 2 5 2 15 2" xfId="34869" xr:uid="{00000000-0005-0000-0000-00004F880000}"/>
    <cellStyle name="Note 2 5 2 15 3" xfId="34870" xr:uid="{00000000-0005-0000-0000-000050880000}"/>
    <cellStyle name="Note 2 5 2 15 4" xfId="34871" xr:uid="{00000000-0005-0000-0000-000051880000}"/>
    <cellStyle name="Note 2 5 2 16" xfId="34872" xr:uid="{00000000-0005-0000-0000-000052880000}"/>
    <cellStyle name="Note 2 5 2 16 2" xfId="34873" xr:uid="{00000000-0005-0000-0000-000053880000}"/>
    <cellStyle name="Note 2 5 2 16 3" xfId="34874" xr:uid="{00000000-0005-0000-0000-000054880000}"/>
    <cellStyle name="Note 2 5 2 16 4" xfId="34875" xr:uid="{00000000-0005-0000-0000-000055880000}"/>
    <cellStyle name="Note 2 5 2 17" xfId="34876" xr:uid="{00000000-0005-0000-0000-000056880000}"/>
    <cellStyle name="Note 2 5 2 17 2" xfId="34877" xr:uid="{00000000-0005-0000-0000-000057880000}"/>
    <cellStyle name="Note 2 5 2 17 3" xfId="34878" xr:uid="{00000000-0005-0000-0000-000058880000}"/>
    <cellStyle name="Note 2 5 2 17 4" xfId="34879" xr:uid="{00000000-0005-0000-0000-000059880000}"/>
    <cellStyle name="Note 2 5 2 18" xfId="34880" xr:uid="{00000000-0005-0000-0000-00005A880000}"/>
    <cellStyle name="Note 2 5 2 18 2" xfId="34881" xr:uid="{00000000-0005-0000-0000-00005B880000}"/>
    <cellStyle name="Note 2 5 2 18 3" xfId="34882" xr:uid="{00000000-0005-0000-0000-00005C880000}"/>
    <cellStyle name="Note 2 5 2 18 4" xfId="34883" xr:uid="{00000000-0005-0000-0000-00005D880000}"/>
    <cellStyle name="Note 2 5 2 19" xfId="34884" xr:uid="{00000000-0005-0000-0000-00005E880000}"/>
    <cellStyle name="Note 2 5 2 19 2" xfId="34885" xr:uid="{00000000-0005-0000-0000-00005F880000}"/>
    <cellStyle name="Note 2 5 2 19 3" xfId="34886" xr:uid="{00000000-0005-0000-0000-000060880000}"/>
    <cellStyle name="Note 2 5 2 19 4" xfId="34887" xr:uid="{00000000-0005-0000-0000-000061880000}"/>
    <cellStyle name="Note 2 5 2 2" xfId="34888" xr:uid="{00000000-0005-0000-0000-000062880000}"/>
    <cellStyle name="Note 2 5 2 2 2" xfId="34889" xr:uid="{00000000-0005-0000-0000-000063880000}"/>
    <cellStyle name="Note 2 5 2 2 3" xfId="34890" xr:uid="{00000000-0005-0000-0000-000064880000}"/>
    <cellStyle name="Note 2 5 2 2 4" xfId="34891" xr:uid="{00000000-0005-0000-0000-000065880000}"/>
    <cellStyle name="Note 2 5 2 20" xfId="34892" xr:uid="{00000000-0005-0000-0000-000066880000}"/>
    <cellStyle name="Note 2 5 2 20 2" xfId="34893" xr:uid="{00000000-0005-0000-0000-000067880000}"/>
    <cellStyle name="Note 2 5 2 20 3" xfId="34894" xr:uid="{00000000-0005-0000-0000-000068880000}"/>
    <cellStyle name="Note 2 5 2 20 4" xfId="34895" xr:uid="{00000000-0005-0000-0000-000069880000}"/>
    <cellStyle name="Note 2 5 2 21" xfId="34896" xr:uid="{00000000-0005-0000-0000-00006A880000}"/>
    <cellStyle name="Note 2 5 2 22" xfId="34897" xr:uid="{00000000-0005-0000-0000-00006B880000}"/>
    <cellStyle name="Note 2 5 2 3" xfId="34898" xr:uid="{00000000-0005-0000-0000-00006C880000}"/>
    <cellStyle name="Note 2 5 2 3 2" xfId="34899" xr:uid="{00000000-0005-0000-0000-00006D880000}"/>
    <cellStyle name="Note 2 5 2 3 3" xfId="34900" xr:uid="{00000000-0005-0000-0000-00006E880000}"/>
    <cellStyle name="Note 2 5 2 3 4" xfId="34901" xr:uid="{00000000-0005-0000-0000-00006F880000}"/>
    <cellStyle name="Note 2 5 2 4" xfId="34902" xr:uid="{00000000-0005-0000-0000-000070880000}"/>
    <cellStyle name="Note 2 5 2 4 2" xfId="34903" xr:uid="{00000000-0005-0000-0000-000071880000}"/>
    <cellStyle name="Note 2 5 2 4 3" xfId="34904" xr:uid="{00000000-0005-0000-0000-000072880000}"/>
    <cellStyle name="Note 2 5 2 4 4" xfId="34905" xr:uid="{00000000-0005-0000-0000-000073880000}"/>
    <cellStyle name="Note 2 5 2 5" xfId="34906" xr:uid="{00000000-0005-0000-0000-000074880000}"/>
    <cellStyle name="Note 2 5 2 5 2" xfId="34907" xr:uid="{00000000-0005-0000-0000-000075880000}"/>
    <cellStyle name="Note 2 5 2 5 3" xfId="34908" xr:uid="{00000000-0005-0000-0000-000076880000}"/>
    <cellStyle name="Note 2 5 2 5 4" xfId="34909" xr:uid="{00000000-0005-0000-0000-000077880000}"/>
    <cellStyle name="Note 2 5 2 6" xfId="34910" xr:uid="{00000000-0005-0000-0000-000078880000}"/>
    <cellStyle name="Note 2 5 2 6 2" xfId="34911" xr:uid="{00000000-0005-0000-0000-000079880000}"/>
    <cellStyle name="Note 2 5 2 6 3" xfId="34912" xr:uid="{00000000-0005-0000-0000-00007A880000}"/>
    <cellStyle name="Note 2 5 2 6 4" xfId="34913" xr:uid="{00000000-0005-0000-0000-00007B880000}"/>
    <cellStyle name="Note 2 5 2 7" xfId="34914" xr:uid="{00000000-0005-0000-0000-00007C880000}"/>
    <cellStyle name="Note 2 5 2 7 2" xfId="34915" xr:uid="{00000000-0005-0000-0000-00007D880000}"/>
    <cellStyle name="Note 2 5 2 7 3" xfId="34916" xr:uid="{00000000-0005-0000-0000-00007E880000}"/>
    <cellStyle name="Note 2 5 2 7 4" xfId="34917" xr:uid="{00000000-0005-0000-0000-00007F880000}"/>
    <cellStyle name="Note 2 5 2 8" xfId="34918" xr:uid="{00000000-0005-0000-0000-000080880000}"/>
    <cellStyle name="Note 2 5 2 8 2" xfId="34919" xr:uid="{00000000-0005-0000-0000-000081880000}"/>
    <cellStyle name="Note 2 5 2 8 3" xfId="34920" xr:uid="{00000000-0005-0000-0000-000082880000}"/>
    <cellStyle name="Note 2 5 2 8 4" xfId="34921" xr:uid="{00000000-0005-0000-0000-000083880000}"/>
    <cellStyle name="Note 2 5 2 9" xfId="34922" xr:uid="{00000000-0005-0000-0000-000084880000}"/>
    <cellStyle name="Note 2 5 2 9 2" xfId="34923" xr:uid="{00000000-0005-0000-0000-000085880000}"/>
    <cellStyle name="Note 2 5 2 9 3" xfId="34924" xr:uid="{00000000-0005-0000-0000-000086880000}"/>
    <cellStyle name="Note 2 5 2 9 4" xfId="34925" xr:uid="{00000000-0005-0000-0000-000087880000}"/>
    <cellStyle name="Note 2 5 20" xfId="34926" xr:uid="{00000000-0005-0000-0000-000088880000}"/>
    <cellStyle name="Note 2 5 20 2" xfId="34927" xr:uid="{00000000-0005-0000-0000-000089880000}"/>
    <cellStyle name="Note 2 5 20 3" xfId="34928" xr:uid="{00000000-0005-0000-0000-00008A880000}"/>
    <cellStyle name="Note 2 5 20 4" xfId="34929" xr:uid="{00000000-0005-0000-0000-00008B880000}"/>
    <cellStyle name="Note 2 5 21" xfId="34930" xr:uid="{00000000-0005-0000-0000-00008C880000}"/>
    <cellStyle name="Note 2 5 21 2" xfId="34931" xr:uid="{00000000-0005-0000-0000-00008D880000}"/>
    <cellStyle name="Note 2 5 21 3" xfId="34932" xr:uid="{00000000-0005-0000-0000-00008E880000}"/>
    <cellStyle name="Note 2 5 21 4" xfId="34933" xr:uid="{00000000-0005-0000-0000-00008F880000}"/>
    <cellStyle name="Note 2 5 22" xfId="34934" xr:uid="{00000000-0005-0000-0000-000090880000}"/>
    <cellStyle name="Note 2 5 23" xfId="34935" xr:uid="{00000000-0005-0000-0000-000091880000}"/>
    <cellStyle name="Note 2 5 24" xfId="34936" xr:uid="{00000000-0005-0000-0000-000092880000}"/>
    <cellStyle name="Note 2 5 3" xfId="34937" xr:uid="{00000000-0005-0000-0000-000093880000}"/>
    <cellStyle name="Note 2 5 3 2" xfId="34938" xr:uid="{00000000-0005-0000-0000-000094880000}"/>
    <cellStyle name="Note 2 5 3 3" xfId="34939" xr:uid="{00000000-0005-0000-0000-000095880000}"/>
    <cellStyle name="Note 2 5 3 4" xfId="34940" xr:uid="{00000000-0005-0000-0000-000096880000}"/>
    <cellStyle name="Note 2 5 4" xfId="34941" xr:uid="{00000000-0005-0000-0000-000097880000}"/>
    <cellStyle name="Note 2 5 4 2" xfId="34942" xr:uid="{00000000-0005-0000-0000-000098880000}"/>
    <cellStyle name="Note 2 5 4 3" xfId="34943" xr:uid="{00000000-0005-0000-0000-000099880000}"/>
    <cellStyle name="Note 2 5 4 4" xfId="34944" xr:uid="{00000000-0005-0000-0000-00009A880000}"/>
    <cellStyle name="Note 2 5 5" xfId="34945" xr:uid="{00000000-0005-0000-0000-00009B880000}"/>
    <cellStyle name="Note 2 5 5 2" xfId="34946" xr:uid="{00000000-0005-0000-0000-00009C880000}"/>
    <cellStyle name="Note 2 5 5 3" xfId="34947" xr:uid="{00000000-0005-0000-0000-00009D880000}"/>
    <cellStyle name="Note 2 5 5 4" xfId="34948" xr:uid="{00000000-0005-0000-0000-00009E880000}"/>
    <cellStyle name="Note 2 5 6" xfId="34949" xr:uid="{00000000-0005-0000-0000-00009F880000}"/>
    <cellStyle name="Note 2 5 6 2" xfId="34950" xr:uid="{00000000-0005-0000-0000-0000A0880000}"/>
    <cellStyle name="Note 2 5 6 3" xfId="34951" xr:uid="{00000000-0005-0000-0000-0000A1880000}"/>
    <cellStyle name="Note 2 5 6 4" xfId="34952" xr:uid="{00000000-0005-0000-0000-0000A2880000}"/>
    <cellStyle name="Note 2 5 7" xfId="34953" xr:uid="{00000000-0005-0000-0000-0000A3880000}"/>
    <cellStyle name="Note 2 5 7 2" xfId="34954" xr:uid="{00000000-0005-0000-0000-0000A4880000}"/>
    <cellStyle name="Note 2 5 7 3" xfId="34955" xr:uid="{00000000-0005-0000-0000-0000A5880000}"/>
    <cellStyle name="Note 2 5 7 4" xfId="34956" xr:uid="{00000000-0005-0000-0000-0000A6880000}"/>
    <cellStyle name="Note 2 5 8" xfId="34957" xr:uid="{00000000-0005-0000-0000-0000A7880000}"/>
    <cellStyle name="Note 2 5 8 2" xfId="34958" xr:uid="{00000000-0005-0000-0000-0000A8880000}"/>
    <cellStyle name="Note 2 5 8 3" xfId="34959" xr:uid="{00000000-0005-0000-0000-0000A9880000}"/>
    <cellStyle name="Note 2 5 8 4" xfId="34960" xr:uid="{00000000-0005-0000-0000-0000AA880000}"/>
    <cellStyle name="Note 2 5 9" xfId="34961" xr:uid="{00000000-0005-0000-0000-0000AB880000}"/>
    <cellStyle name="Note 2 5 9 2" xfId="34962" xr:uid="{00000000-0005-0000-0000-0000AC880000}"/>
    <cellStyle name="Note 2 5 9 3" xfId="34963" xr:uid="{00000000-0005-0000-0000-0000AD880000}"/>
    <cellStyle name="Note 2 5 9 4" xfId="34964" xr:uid="{00000000-0005-0000-0000-0000AE880000}"/>
    <cellStyle name="Note 2 6" xfId="34965" xr:uid="{00000000-0005-0000-0000-0000AF880000}"/>
    <cellStyle name="Note 2 6 10" xfId="34966" xr:uid="{00000000-0005-0000-0000-0000B0880000}"/>
    <cellStyle name="Note 2 6 10 2" xfId="34967" xr:uid="{00000000-0005-0000-0000-0000B1880000}"/>
    <cellStyle name="Note 2 6 10 3" xfId="34968" xr:uid="{00000000-0005-0000-0000-0000B2880000}"/>
    <cellStyle name="Note 2 6 10 4" xfId="34969" xr:uid="{00000000-0005-0000-0000-0000B3880000}"/>
    <cellStyle name="Note 2 6 11" xfId="34970" xr:uid="{00000000-0005-0000-0000-0000B4880000}"/>
    <cellStyle name="Note 2 6 11 2" xfId="34971" xr:uid="{00000000-0005-0000-0000-0000B5880000}"/>
    <cellStyle name="Note 2 6 11 3" xfId="34972" xr:uid="{00000000-0005-0000-0000-0000B6880000}"/>
    <cellStyle name="Note 2 6 11 4" xfId="34973" xr:uid="{00000000-0005-0000-0000-0000B7880000}"/>
    <cellStyle name="Note 2 6 12" xfId="34974" xr:uid="{00000000-0005-0000-0000-0000B8880000}"/>
    <cellStyle name="Note 2 6 12 2" xfId="34975" xr:uid="{00000000-0005-0000-0000-0000B9880000}"/>
    <cellStyle name="Note 2 6 12 3" xfId="34976" xr:uid="{00000000-0005-0000-0000-0000BA880000}"/>
    <cellStyle name="Note 2 6 12 4" xfId="34977" xr:uid="{00000000-0005-0000-0000-0000BB880000}"/>
    <cellStyle name="Note 2 6 13" xfId="34978" xr:uid="{00000000-0005-0000-0000-0000BC880000}"/>
    <cellStyle name="Note 2 6 13 2" xfId="34979" xr:uid="{00000000-0005-0000-0000-0000BD880000}"/>
    <cellStyle name="Note 2 6 13 3" xfId="34980" xr:uid="{00000000-0005-0000-0000-0000BE880000}"/>
    <cellStyle name="Note 2 6 13 4" xfId="34981" xr:uid="{00000000-0005-0000-0000-0000BF880000}"/>
    <cellStyle name="Note 2 6 14" xfId="34982" xr:uid="{00000000-0005-0000-0000-0000C0880000}"/>
    <cellStyle name="Note 2 6 14 2" xfId="34983" xr:uid="{00000000-0005-0000-0000-0000C1880000}"/>
    <cellStyle name="Note 2 6 14 3" xfId="34984" xr:uid="{00000000-0005-0000-0000-0000C2880000}"/>
    <cellStyle name="Note 2 6 14 4" xfId="34985" xr:uid="{00000000-0005-0000-0000-0000C3880000}"/>
    <cellStyle name="Note 2 6 15" xfId="34986" xr:uid="{00000000-0005-0000-0000-0000C4880000}"/>
    <cellStyle name="Note 2 6 15 2" xfId="34987" xr:uid="{00000000-0005-0000-0000-0000C5880000}"/>
    <cellStyle name="Note 2 6 15 3" xfId="34988" xr:uid="{00000000-0005-0000-0000-0000C6880000}"/>
    <cellStyle name="Note 2 6 15 4" xfId="34989" xr:uid="{00000000-0005-0000-0000-0000C7880000}"/>
    <cellStyle name="Note 2 6 16" xfId="34990" xr:uid="{00000000-0005-0000-0000-0000C8880000}"/>
    <cellStyle name="Note 2 6 16 2" xfId="34991" xr:uid="{00000000-0005-0000-0000-0000C9880000}"/>
    <cellStyle name="Note 2 6 16 3" xfId="34992" xr:uid="{00000000-0005-0000-0000-0000CA880000}"/>
    <cellStyle name="Note 2 6 16 4" xfId="34993" xr:uid="{00000000-0005-0000-0000-0000CB880000}"/>
    <cellStyle name="Note 2 6 17" xfId="34994" xr:uid="{00000000-0005-0000-0000-0000CC880000}"/>
    <cellStyle name="Note 2 6 17 2" xfId="34995" xr:uid="{00000000-0005-0000-0000-0000CD880000}"/>
    <cellStyle name="Note 2 6 17 3" xfId="34996" xr:uid="{00000000-0005-0000-0000-0000CE880000}"/>
    <cellStyle name="Note 2 6 17 4" xfId="34997" xr:uid="{00000000-0005-0000-0000-0000CF880000}"/>
    <cellStyle name="Note 2 6 18" xfId="34998" xr:uid="{00000000-0005-0000-0000-0000D0880000}"/>
    <cellStyle name="Note 2 6 18 2" xfId="34999" xr:uid="{00000000-0005-0000-0000-0000D1880000}"/>
    <cellStyle name="Note 2 6 18 3" xfId="35000" xr:uid="{00000000-0005-0000-0000-0000D2880000}"/>
    <cellStyle name="Note 2 6 18 4" xfId="35001" xr:uid="{00000000-0005-0000-0000-0000D3880000}"/>
    <cellStyle name="Note 2 6 19" xfId="35002" xr:uid="{00000000-0005-0000-0000-0000D4880000}"/>
    <cellStyle name="Note 2 6 19 2" xfId="35003" xr:uid="{00000000-0005-0000-0000-0000D5880000}"/>
    <cellStyle name="Note 2 6 19 3" xfId="35004" xr:uid="{00000000-0005-0000-0000-0000D6880000}"/>
    <cellStyle name="Note 2 6 19 4" xfId="35005" xr:uid="{00000000-0005-0000-0000-0000D7880000}"/>
    <cellStyle name="Note 2 6 2" xfId="35006" xr:uid="{00000000-0005-0000-0000-0000D8880000}"/>
    <cellStyle name="Note 2 6 2 10" xfId="35007" xr:uid="{00000000-0005-0000-0000-0000D9880000}"/>
    <cellStyle name="Note 2 6 2 10 2" xfId="35008" xr:uid="{00000000-0005-0000-0000-0000DA880000}"/>
    <cellStyle name="Note 2 6 2 10 3" xfId="35009" xr:uid="{00000000-0005-0000-0000-0000DB880000}"/>
    <cellStyle name="Note 2 6 2 10 4" xfId="35010" xr:uid="{00000000-0005-0000-0000-0000DC880000}"/>
    <cellStyle name="Note 2 6 2 11" xfId="35011" xr:uid="{00000000-0005-0000-0000-0000DD880000}"/>
    <cellStyle name="Note 2 6 2 11 2" xfId="35012" xr:uid="{00000000-0005-0000-0000-0000DE880000}"/>
    <cellStyle name="Note 2 6 2 11 3" xfId="35013" xr:uid="{00000000-0005-0000-0000-0000DF880000}"/>
    <cellStyle name="Note 2 6 2 11 4" xfId="35014" xr:uid="{00000000-0005-0000-0000-0000E0880000}"/>
    <cellStyle name="Note 2 6 2 12" xfId="35015" xr:uid="{00000000-0005-0000-0000-0000E1880000}"/>
    <cellStyle name="Note 2 6 2 12 2" xfId="35016" xr:uid="{00000000-0005-0000-0000-0000E2880000}"/>
    <cellStyle name="Note 2 6 2 12 3" xfId="35017" xr:uid="{00000000-0005-0000-0000-0000E3880000}"/>
    <cellStyle name="Note 2 6 2 12 4" xfId="35018" xr:uid="{00000000-0005-0000-0000-0000E4880000}"/>
    <cellStyle name="Note 2 6 2 13" xfId="35019" xr:uid="{00000000-0005-0000-0000-0000E5880000}"/>
    <cellStyle name="Note 2 6 2 13 2" xfId="35020" xr:uid="{00000000-0005-0000-0000-0000E6880000}"/>
    <cellStyle name="Note 2 6 2 13 3" xfId="35021" xr:uid="{00000000-0005-0000-0000-0000E7880000}"/>
    <cellStyle name="Note 2 6 2 13 4" xfId="35022" xr:uid="{00000000-0005-0000-0000-0000E8880000}"/>
    <cellStyle name="Note 2 6 2 14" xfId="35023" xr:uid="{00000000-0005-0000-0000-0000E9880000}"/>
    <cellStyle name="Note 2 6 2 14 2" xfId="35024" xr:uid="{00000000-0005-0000-0000-0000EA880000}"/>
    <cellStyle name="Note 2 6 2 14 3" xfId="35025" xr:uid="{00000000-0005-0000-0000-0000EB880000}"/>
    <cellStyle name="Note 2 6 2 14 4" xfId="35026" xr:uid="{00000000-0005-0000-0000-0000EC880000}"/>
    <cellStyle name="Note 2 6 2 15" xfId="35027" xr:uid="{00000000-0005-0000-0000-0000ED880000}"/>
    <cellStyle name="Note 2 6 2 15 2" xfId="35028" xr:uid="{00000000-0005-0000-0000-0000EE880000}"/>
    <cellStyle name="Note 2 6 2 15 3" xfId="35029" xr:uid="{00000000-0005-0000-0000-0000EF880000}"/>
    <cellStyle name="Note 2 6 2 15 4" xfId="35030" xr:uid="{00000000-0005-0000-0000-0000F0880000}"/>
    <cellStyle name="Note 2 6 2 16" xfId="35031" xr:uid="{00000000-0005-0000-0000-0000F1880000}"/>
    <cellStyle name="Note 2 6 2 16 2" xfId="35032" xr:uid="{00000000-0005-0000-0000-0000F2880000}"/>
    <cellStyle name="Note 2 6 2 16 3" xfId="35033" xr:uid="{00000000-0005-0000-0000-0000F3880000}"/>
    <cellStyle name="Note 2 6 2 16 4" xfId="35034" xr:uid="{00000000-0005-0000-0000-0000F4880000}"/>
    <cellStyle name="Note 2 6 2 17" xfId="35035" xr:uid="{00000000-0005-0000-0000-0000F5880000}"/>
    <cellStyle name="Note 2 6 2 17 2" xfId="35036" xr:uid="{00000000-0005-0000-0000-0000F6880000}"/>
    <cellStyle name="Note 2 6 2 17 3" xfId="35037" xr:uid="{00000000-0005-0000-0000-0000F7880000}"/>
    <cellStyle name="Note 2 6 2 17 4" xfId="35038" xr:uid="{00000000-0005-0000-0000-0000F8880000}"/>
    <cellStyle name="Note 2 6 2 18" xfId="35039" xr:uid="{00000000-0005-0000-0000-0000F9880000}"/>
    <cellStyle name="Note 2 6 2 18 2" xfId="35040" xr:uid="{00000000-0005-0000-0000-0000FA880000}"/>
    <cellStyle name="Note 2 6 2 18 3" xfId="35041" xr:uid="{00000000-0005-0000-0000-0000FB880000}"/>
    <cellStyle name="Note 2 6 2 18 4" xfId="35042" xr:uid="{00000000-0005-0000-0000-0000FC880000}"/>
    <cellStyle name="Note 2 6 2 19" xfId="35043" xr:uid="{00000000-0005-0000-0000-0000FD880000}"/>
    <cellStyle name="Note 2 6 2 19 2" xfId="35044" xr:uid="{00000000-0005-0000-0000-0000FE880000}"/>
    <cellStyle name="Note 2 6 2 19 3" xfId="35045" xr:uid="{00000000-0005-0000-0000-0000FF880000}"/>
    <cellStyle name="Note 2 6 2 19 4" xfId="35046" xr:uid="{00000000-0005-0000-0000-000000890000}"/>
    <cellStyle name="Note 2 6 2 2" xfId="35047" xr:uid="{00000000-0005-0000-0000-000001890000}"/>
    <cellStyle name="Note 2 6 2 2 2" xfId="35048" xr:uid="{00000000-0005-0000-0000-000002890000}"/>
    <cellStyle name="Note 2 6 2 2 3" xfId="35049" xr:uid="{00000000-0005-0000-0000-000003890000}"/>
    <cellStyle name="Note 2 6 2 2 4" xfId="35050" xr:uid="{00000000-0005-0000-0000-000004890000}"/>
    <cellStyle name="Note 2 6 2 20" xfId="35051" xr:uid="{00000000-0005-0000-0000-000005890000}"/>
    <cellStyle name="Note 2 6 2 20 2" xfId="35052" xr:uid="{00000000-0005-0000-0000-000006890000}"/>
    <cellStyle name="Note 2 6 2 20 3" xfId="35053" xr:uid="{00000000-0005-0000-0000-000007890000}"/>
    <cellStyle name="Note 2 6 2 20 4" xfId="35054" xr:uid="{00000000-0005-0000-0000-000008890000}"/>
    <cellStyle name="Note 2 6 2 21" xfId="35055" xr:uid="{00000000-0005-0000-0000-000009890000}"/>
    <cellStyle name="Note 2 6 2 22" xfId="35056" xr:uid="{00000000-0005-0000-0000-00000A890000}"/>
    <cellStyle name="Note 2 6 2 3" xfId="35057" xr:uid="{00000000-0005-0000-0000-00000B890000}"/>
    <cellStyle name="Note 2 6 2 3 2" xfId="35058" xr:uid="{00000000-0005-0000-0000-00000C890000}"/>
    <cellStyle name="Note 2 6 2 3 3" xfId="35059" xr:uid="{00000000-0005-0000-0000-00000D890000}"/>
    <cellStyle name="Note 2 6 2 3 4" xfId="35060" xr:uid="{00000000-0005-0000-0000-00000E890000}"/>
    <cellStyle name="Note 2 6 2 4" xfId="35061" xr:uid="{00000000-0005-0000-0000-00000F890000}"/>
    <cellStyle name="Note 2 6 2 4 2" xfId="35062" xr:uid="{00000000-0005-0000-0000-000010890000}"/>
    <cellStyle name="Note 2 6 2 4 3" xfId="35063" xr:uid="{00000000-0005-0000-0000-000011890000}"/>
    <cellStyle name="Note 2 6 2 4 4" xfId="35064" xr:uid="{00000000-0005-0000-0000-000012890000}"/>
    <cellStyle name="Note 2 6 2 5" xfId="35065" xr:uid="{00000000-0005-0000-0000-000013890000}"/>
    <cellStyle name="Note 2 6 2 5 2" xfId="35066" xr:uid="{00000000-0005-0000-0000-000014890000}"/>
    <cellStyle name="Note 2 6 2 5 3" xfId="35067" xr:uid="{00000000-0005-0000-0000-000015890000}"/>
    <cellStyle name="Note 2 6 2 5 4" xfId="35068" xr:uid="{00000000-0005-0000-0000-000016890000}"/>
    <cellStyle name="Note 2 6 2 6" xfId="35069" xr:uid="{00000000-0005-0000-0000-000017890000}"/>
    <cellStyle name="Note 2 6 2 6 2" xfId="35070" xr:uid="{00000000-0005-0000-0000-000018890000}"/>
    <cellStyle name="Note 2 6 2 6 3" xfId="35071" xr:uid="{00000000-0005-0000-0000-000019890000}"/>
    <cellStyle name="Note 2 6 2 6 4" xfId="35072" xr:uid="{00000000-0005-0000-0000-00001A890000}"/>
    <cellStyle name="Note 2 6 2 7" xfId="35073" xr:uid="{00000000-0005-0000-0000-00001B890000}"/>
    <cellStyle name="Note 2 6 2 7 2" xfId="35074" xr:uid="{00000000-0005-0000-0000-00001C890000}"/>
    <cellStyle name="Note 2 6 2 7 3" xfId="35075" xr:uid="{00000000-0005-0000-0000-00001D890000}"/>
    <cellStyle name="Note 2 6 2 7 4" xfId="35076" xr:uid="{00000000-0005-0000-0000-00001E890000}"/>
    <cellStyle name="Note 2 6 2 8" xfId="35077" xr:uid="{00000000-0005-0000-0000-00001F890000}"/>
    <cellStyle name="Note 2 6 2 8 2" xfId="35078" xr:uid="{00000000-0005-0000-0000-000020890000}"/>
    <cellStyle name="Note 2 6 2 8 3" xfId="35079" xr:uid="{00000000-0005-0000-0000-000021890000}"/>
    <cellStyle name="Note 2 6 2 8 4" xfId="35080" xr:uid="{00000000-0005-0000-0000-000022890000}"/>
    <cellStyle name="Note 2 6 2 9" xfId="35081" xr:uid="{00000000-0005-0000-0000-000023890000}"/>
    <cellStyle name="Note 2 6 2 9 2" xfId="35082" xr:uid="{00000000-0005-0000-0000-000024890000}"/>
    <cellStyle name="Note 2 6 2 9 3" xfId="35083" xr:uid="{00000000-0005-0000-0000-000025890000}"/>
    <cellStyle name="Note 2 6 2 9 4" xfId="35084" xr:uid="{00000000-0005-0000-0000-000026890000}"/>
    <cellStyle name="Note 2 6 20" xfId="35085" xr:uid="{00000000-0005-0000-0000-000027890000}"/>
    <cellStyle name="Note 2 6 20 2" xfId="35086" xr:uid="{00000000-0005-0000-0000-000028890000}"/>
    <cellStyle name="Note 2 6 20 3" xfId="35087" xr:uid="{00000000-0005-0000-0000-000029890000}"/>
    <cellStyle name="Note 2 6 20 4" xfId="35088" xr:uid="{00000000-0005-0000-0000-00002A890000}"/>
    <cellStyle name="Note 2 6 21" xfId="35089" xr:uid="{00000000-0005-0000-0000-00002B890000}"/>
    <cellStyle name="Note 2 6 21 2" xfId="35090" xr:uid="{00000000-0005-0000-0000-00002C890000}"/>
    <cellStyle name="Note 2 6 21 3" xfId="35091" xr:uid="{00000000-0005-0000-0000-00002D890000}"/>
    <cellStyle name="Note 2 6 21 4" xfId="35092" xr:uid="{00000000-0005-0000-0000-00002E890000}"/>
    <cellStyle name="Note 2 6 22" xfId="35093" xr:uid="{00000000-0005-0000-0000-00002F890000}"/>
    <cellStyle name="Note 2 6 23" xfId="35094" xr:uid="{00000000-0005-0000-0000-000030890000}"/>
    <cellStyle name="Note 2 6 24" xfId="35095" xr:uid="{00000000-0005-0000-0000-000031890000}"/>
    <cellStyle name="Note 2 6 3" xfId="35096" xr:uid="{00000000-0005-0000-0000-000032890000}"/>
    <cellStyle name="Note 2 6 3 2" xfId="35097" xr:uid="{00000000-0005-0000-0000-000033890000}"/>
    <cellStyle name="Note 2 6 3 3" xfId="35098" xr:uid="{00000000-0005-0000-0000-000034890000}"/>
    <cellStyle name="Note 2 6 3 4" xfId="35099" xr:uid="{00000000-0005-0000-0000-000035890000}"/>
    <cellStyle name="Note 2 6 4" xfId="35100" xr:uid="{00000000-0005-0000-0000-000036890000}"/>
    <cellStyle name="Note 2 6 4 2" xfId="35101" xr:uid="{00000000-0005-0000-0000-000037890000}"/>
    <cellStyle name="Note 2 6 4 3" xfId="35102" xr:uid="{00000000-0005-0000-0000-000038890000}"/>
    <cellStyle name="Note 2 6 4 4" xfId="35103" xr:uid="{00000000-0005-0000-0000-000039890000}"/>
    <cellStyle name="Note 2 6 5" xfId="35104" xr:uid="{00000000-0005-0000-0000-00003A890000}"/>
    <cellStyle name="Note 2 6 5 2" xfId="35105" xr:uid="{00000000-0005-0000-0000-00003B890000}"/>
    <cellStyle name="Note 2 6 5 3" xfId="35106" xr:uid="{00000000-0005-0000-0000-00003C890000}"/>
    <cellStyle name="Note 2 6 5 4" xfId="35107" xr:uid="{00000000-0005-0000-0000-00003D890000}"/>
    <cellStyle name="Note 2 6 6" xfId="35108" xr:uid="{00000000-0005-0000-0000-00003E890000}"/>
    <cellStyle name="Note 2 6 6 2" xfId="35109" xr:uid="{00000000-0005-0000-0000-00003F890000}"/>
    <cellStyle name="Note 2 6 6 3" xfId="35110" xr:uid="{00000000-0005-0000-0000-000040890000}"/>
    <cellStyle name="Note 2 6 6 4" xfId="35111" xr:uid="{00000000-0005-0000-0000-000041890000}"/>
    <cellStyle name="Note 2 6 7" xfId="35112" xr:uid="{00000000-0005-0000-0000-000042890000}"/>
    <cellStyle name="Note 2 6 7 2" xfId="35113" xr:uid="{00000000-0005-0000-0000-000043890000}"/>
    <cellStyle name="Note 2 6 7 3" xfId="35114" xr:uid="{00000000-0005-0000-0000-000044890000}"/>
    <cellStyle name="Note 2 6 7 4" xfId="35115" xr:uid="{00000000-0005-0000-0000-000045890000}"/>
    <cellStyle name="Note 2 6 8" xfId="35116" xr:uid="{00000000-0005-0000-0000-000046890000}"/>
    <cellStyle name="Note 2 6 8 2" xfId="35117" xr:uid="{00000000-0005-0000-0000-000047890000}"/>
    <cellStyle name="Note 2 6 8 3" xfId="35118" xr:uid="{00000000-0005-0000-0000-000048890000}"/>
    <cellStyle name="Note 2 6 8 4" xfId="35119" xr:uid="{00000000-0005-0000-0000-000049890000}"/>
    <cellStyle name="Note 2 6 9" xfId="35120" xr:uid="{00000000-0005-0000-0000-00004A890000}"/>
    <cellStyle name="Note 2 6 9 2" xfId="35121" xr:uid="{00000000-0005-0000-0000-00004B890000}"/>
    <cellStyle name="Note 2 6 9 3" xfId="35122" xr:uid="{00000000-0005-0000-0000-00004C890000}"/>
    <cellStyle name="Note 2 6 9 4" xfId="35123" xr:uid="{00000000-0005-0000-0000-00004D890000}"/>
    <cellStyle name="Note 2 7" xfId="35124" xr:uid="{00000000-0005-0000-0000-00004E890000}"/>
    <cellStyle name="Note 2 7 10" xfId="35125" xr:uid="{00000000-0005-0000-0000-00004F890000}"/>
    <cellStyle name="Note 2 7 10 2" xfId="35126" xr:uid="{00000000-0005-0000-0000-000050890000}"/>
    <cellStyle name="Note 2 7 10 3" xfId="35127" xr:uid="{00000000-0005-0000-0000-000051890000}"/>
    <cellStyle name="Note 2 7 10 4" xfId="35128" xr:uid="{00000000-0005-0000-0000-000052890000}"/>
    <cellStyle name="Note 2 7 11" xfId="35129" xr:uid="{00000000-0005-0000-0000-000053890000}"/>
    <cellStyle name="Note 2 7 11 2" xfId="35130" xr:uid="{00000000-0005-0000-0000-000054890000}"/>
    <cellStyle name="Note 2 7 11 3" xfId="35131" xr:uid="{00000000-0005-0000-0000-000055890000}"/>
    <cellStyle name="Note 2 7 11 4" xfId="35132" xr:uid="{00000000-0005-0000-0000-000056890000}"/>
    <cellStyle name="Note 2 7 12" xfId="35133" xr:uid="{00000000-0005-0000-0000-000057890000}"/>
    <cellStyle name="Note 2 7 12 2" xfId="35134" xr:uid="{00000000-0005-0000-0000-000058890000}"/>
    <cellStyle name="Note 2 7 12 3" xfId="35135" xr:uid="{00000000-0005-0000-0000-000059890000}"/>
    <cellStyle name="Note 2 7 12 4" xfId="35136" xr:uid="{00000000-0005-0000-0000-00005A890000}"/>
    <cellStyle name="Note 2 7 13" xfId="35137" xr:uid="{00000000-0005-0000-0000-00005B890000}"/>
    <cellStyle name="Note 2 7 13 2" xfId="35138" xr:uid="{00000000-0005-0000-0000-00005C890000}"/>
    <cellStyle name="Note 2 7 13 3" xfId="35139" xr:uid="{00000000-0005-0000-0000-00005D890000}"/>
    <cellStyle name="Note 2 7 13 4" xfId="35140" xr:uid="{00000000-0005-0000-0000-00005E890000}"/>
    <cellStyle name="Note 2 7 14" xfId="35141" xr:uid="{00000000-0005-0000-0000-00005F890000}"/>
    <cellStyle name="Note 2 7 14 2" xfId="35142" xr:uid="{00000000-0005-0000-0000-000060890000}"/>
    <cellStyle name="Note 2 7 14 3" xfId="35143" xr:uid="{00000000-0005-0000-0000-000061890000}"/>
    <cellStyle name="Note 2 7 14 4" xfId="35144" xr:uid="{00000000-0005-0000-0000-000062890000}"/>
    <cellStyle name="Note 2 7 15" xfId="35145" xr:uid="{00000000-0005-0000-0000-000063890000}"/>
    <cellStyle name="Note 2 7 15 2" xfId="35146" xr:uid="{00000000-0005-0000-0000-000064890000}"/>
    <cellStyle name="Note 2 7 15 3" xfId="35147" xr:uid="{00000000-0005-0000-0000-000065890000}"/>
    <cellStyle name="Note 2 7 15 4" xfId="35148" xr:uid="{00000000-0005-0000-0000-000066890000}"/>
    <cellStyle name="Note 2 7 16" xfId="35149" xr:uid="{00000000-0005-0000-0000-000067890000}"/>
    <cellStyle name="Note 2 7 16 2" xfId="35150" xr:uid="{00000000-0005-0000-0000-000068890000}"/>
    <cellStyle name="Note 2 7 16 3" xfId="35151" xr:uid="{00000000-0005-0000-0000-000069890000}"/>
    <cellStyle name="Note 2 7 16 4" xfId="35152" xr:uid="{00000000-0005-0000-0000-00006A890000}"/>
    <cellStyle name="Note 2 7 17" xfId="35153" xr:uid="{00000000-0005-0000-0000-00006B890000}"/>
    <cellStyle name="Note 2 7 17 2" xfId="35154" xr:uid="{00000000-0005-0000-0000-00006C890000}"/>
    <cellStyle name="Note 2 7 17 3" xfId="35155" xr:uid="{00000000-0005-0000-0000-00006D890000}"/>
    <cellStyle name="Note 2 7 17 4" xfId="35156" xr:uid="{00000000-0005-0000-0000-00006E890000}"/>
    <cellStyle name="Note 2 7 18" xfId="35157" xr:uid="{00000000-0005-0000-0000-00006F890000}"/>
    <cellStyle name="Note 2 7 18 2" xfId="35158" xr:uid="{00000000-0005-0000-0000-000070890000}"/>
    <cellStyle name="Note 2 7 18 3" xfId="35159" xr:uid="{00000000-0005-0000-0000-000071890000}"/>
    <cellStyle name="Note 2 7 18 4" xfId="35160" xr:uid="{00000000-0005-0000-0000-000072890000}"/>
    <cellStyle name="Note 2 7 19" xfId="35161" xr:uid="{00000000-0005-0000-0000-000073890000}"/>
    <cellStyle name="Note 2 7 19 2" xfId="35162" xr:uid="{00000000-0005-0000-0000-000074890000}"/>
    <cellStyle name="Note 2 7 19 3" xfId="35163" xr:uid="{00000000-0005-0000-0000-000075890000}"/>
    <cellStyle name="Note 2 7 19 4" xfId="35164" xr:uid="{00000000-0005-0000-0000-000076890000}"/>
    <cellStyle name="Note 2 7 2" xfId="35165" xr:uid="{00000000-0005-0000-0000-000077890000}"/>
    <cellStyle name="Note 2 7 2 10" xfId="35166" xr:uid="{00000000-0005-0000-0000-000078890000}"/>
    <cellStyle name="Note 2 7 2 10 2" xfId="35167" xr:uid="{00000000-0005-0000-0000-000079890000}"/>
    <cellStyle name="Note 2 7 2 10 3" xfId="35168" xr:uid="{00000000-0005-0000-0000-00007A890000}"/>
    <cellStyle name="Note 2 7 2 10 4" xfId="35169" xr:uid="{00000000-0005-0000-0000-00007B890000}"/>
    <cellStyle name="Note 2 7 2 11" xfId="35170" xr:uid="{00000000-0005-0000-0000-00007C890000}"/>
    <cellStyle name="Note 2 7 2 11 2" xfId="35171" xr:uid="{00000000-0005-0000-0000-00007D890000}"/>
    <cellStyle name="Note 2 7 2 11 3" xfId="35172" xr:uid="{00000000-0005-0000-0000-00007E890000}"/>
    <cellStyle name="Note 2 7 2 11 4" xfId="35173" xr:uid="{00000000-0005-0000-0000-00007F890000}"/>
    <cellStyle name="Note 2 7 2 12" xfId="35174" xr:uid="{00000000-0005-0000-0000-000080890000}"/>
    <cellStyle name="Note 2 7 2 12 2" xfId="35175" xr:uid="{00000000-0005-0000-0000-000081890000}"/>
    <cellStyle name="Note 2 7 2 12 3" xfId="35176" xr:uid="{00000000-0005-0000-0000-000082890000}"/>
    <cellStyle name="Note 2 7 2 12 4" xfId="35177" xr:uid="{00000000-0005-0000-0000-000083890000}"/>
    <cellStyle name="Note 2 7 2 13" xfId="35178" xr:uid="{00000000-0005-0000-0000-000084890000}"/>
    <cellStyle name="Note 2 7 2 13 2" xfId="35179" xr:uid="{00000000-0005-0000-0000-000085890000}"/>
    <cellStyle name="Note 2 7 2 13 3" xfId="35180" xr:uid="{00000000-0005-0000-0000-000086890000}"/>
    <cellStyle name="Note 2 7 2 13 4" xfId="35181" xr:uid="{00000000-0005-0000-0000-000087890000}"/>
    <cellStyle name="Note 2 7 2 14" xfId="35182" xr:uid="{00000000-0005-0000-0000-000088890000}"/>
    <cellStyle name="Note 2 7 2 14 2" xfId="35183" xr:uid="{00000000-0005-0000-0000-000089890000}"/>
    <cellStyle name="Note 2 7 2 14 3" xfId="35184" xr:uid="{00000000-0005-0000-0000-00008A890000}"/>
    <cellStyle name="Note 2 7 2 14 4" xfId="35185" xr:uid="{00000000-0005-0000-0000-00008B890000}"/>
    <cellStyle name="Note 2 7 2 15" xfId="35186" xr:uid="{00000000-0005-0000-0000-00008C890000}"/>
    <cellStyle name="Note 2 7 2 15 2" xfId="35187" xr:uid="{00000000-0005-0000-0000-00008D890000}"/>
    <cellStyle name="Note 2 7 2 15 3" xfId="35188" xr:uid="{00000000-0005-0000-0000-00008E890000}"/>
    <cellStyle name="Note 2 7 2 15 4" xfId="35189" xr:uid="{00000000-0005-0000-0000-00008F890000}"/>
    <cellStyle name="Note 2 7 2 16" xfId="35190" xr:uid="{00000000-0005-0000-0000-000090890000}"/>
    <cellStyle name="Note 2 7 2 16 2" xfId="35191" xr:uid="{00000000-0005-0000-0000-000091890000}"/>
    <cellStyle name="Note 2 7 2 16 3" xfId="35192" xr:uid="{00000000-0005-0000-0000-000092890000}"/>
    <cellStyle name="Note 2 7 2 16 4" xfId="35193" xr:uid="{00000000-0005-0000-0000-000093890000}"/>
    <cellStyle name="Note 2 7 2 17" xfId="35194" xr:uid="{00000000-0005-0000-0000-000094890000}"/>
    <cellStyle name="Note 2 7 2 17 2" xfId="35195" xr:uid="{00000000-0005-0000-0000-000095890000}"/>
    <cellStyle name="Note 2 7 2 17 3" xfId="35196" xr:uid="{00000000-0005-0000-0000-000096890000}"/>
    <cellStyle name="Note 2 7 2 17 4" xfId="35197" xr:uid="{00000000-0005-0000-0000-000097890000}"/>
    <cellStyle name="Note 2 7 2 18" xfId="35198" xr:uid="{00000000-0005-0000-0000-000098890000}"/>
    <cellStyle name="Note 2 7 2 18 2" xfId="35199" xr:uid="{00000000-0005-0000-0000-000099890000}"/>
    <cellStyle name="Note 2 7 2 18 3" xfId="35200" xr:uid="{00000000-0005-0000-0000-00009A890000}"/>
    <cellStyle name="Note 2 7 2 18 4" xfId="35201" xr:uid="{00000000-0005-0000-0000-00009B890000}"/>
    <cellStyle name="Note 2 7 2 19" xfId="35202" xr:uid="{00000000-0005-0000-0000-00009C890000}"/>
    <cellStyle name="Note 2 7 2 19 2" xfId="35203" xr:uid="{00000000-0005-0000-0000-00009D890000}"/>
    <cellStyle name="Note 2 7 2 19 3" xfId="35204" xr:uid="{00000000-0005-0000-0000-00009E890000}"/>
    <cellStyle name="Note 2 7 2 19 4" xfId="35205" xr:uid="{00000000-0005-0000-0000-00009F890000}"/>
    <cellStyle name="Note 2 7 2 2" xfId="35206" xr:uid="{00000000-0005-0000-0000-0000A0890000}"/>
    <cellStyle name="Note 2 7 2 2 2" xfId="35207" xr:uid="{00000000-0005-0000-0000-0000A1890000}"/>
    <cellStyle name="Note 2 7 2 2 3" xfId="35208" xr:uid="{00000000-0005-0000-0000-0000A2890000}"/>
    <cellStyle name="Note 2 7 2 2 4" xfId="35209" xr:uid="{00000000-0005-0000-0000-0000A3890000}"/>
    <cellStyle name="Note 2 7 2 20" xfId="35210" xr:uid="{00000000-0005-0000-0000-0000A4890000}"/>
    <cellStyle name="Note 2 7 2 20 2" xfId="35211" xr:uid="{00000000-0005-0000-0000-0000A5890000}"/>
    <cellStyle name="Note 2 7 2 20 3" xfId="35212" xr:uid="{00000000-0005-0000-0000-0000A6890000}"/>
    <cellStyle name="Note 2 7 2 20 4" xfId="35213" xr:uid="{00000000-0005-0000-0000-0000A7890000}"/>
    <cellStyle name="Note 2 7 2 21" xfId="35214" xr:uid="{00000000-0005-0000-0000-0000A8890000}"/>
    <cellStyle name="Note 2 7 2 22" xfId="35215" xr:uid="{00000000-0005-0000-0000-0000A9890000}"/>
    <cellStyle name="Note 2 7 2 3" xfId="35216" xr:uid="{00000000-0005-0000-0000-0000AA890000}"/>
    <cellStyle name="Note 2 7 2 3 2" xfId="35217" xr:uid="{00000000-0005-0000-0000-0000AB890000}"/>
    <cellStyle name="Note 2 7 2 3 3" xfId="35218" xr:uid="{00000000-0005-0000-0000-0000AC890000}"/>
    <cellStyle name="Note 2 7 2 3 4" xfId="35219" xr:uid="{00000000-0005-0000-0000-0000AD890000}"/>
    <cellStyle name="Note 2 7 2 4" xfId="35220" xr:uid="{00000000-0005-0000-0000-0000AE890000}"/>
    <cellStyle name="Note 2 7 2 4 2" xfId="35221" xr:uid="{00000000-0005-0000-0000-0000AF890000}"/>
    <cellStyle name="Note 2 7 2 4 3" xfId="35222" xr:uid="{00000000-0005-0000-0000-0000B0890000}"/>
    <cellStyle name="Note 2 7 2 4 4" xfId="35223" xr:uid="{00000000-0005-0000-0000-0000B1890000}"/>
    <cellStyle name="Note 2 7 2 5" xfId="35224" xr:uid="{00000000-0005-0000-0000-0000B2890000}"/>
    <cellStyle name="Note 2 7 2 5 2" xfId="35225" xr:uid="{00000000-0005-0000-0000-0000B3890000}"/>
    <cellStyle name="Note 2 7 2 5 3" xfId="35226" xr:uid="{00000000-0005-0000-0000-0000B4890000}"/>
    <cellStyle name="Note 2 7 2 5 4" xfId="35227" xr:uid="{00000000-0005-0000-0000-0000B5890000}"/>
    <cellStyle name="Note 2 7 2 6" xfId="35228" xr:uid="{00000000-0005-0000-0000-0000B6890000}"/>
    <cellStyle name="Note 2 7 2 6 2" xfId="35229" xr:uid="{00000000-0005-0000-0000-0000B7890000}"/>
    <cellStyle name="Note 2 7 2 6 3" xfId="35230" xr:uid="{00000000-0005-0000-0000-0000B8890000}"/>
    <cellStyle name="Note 2 7 2 6 4" xfId="35231" xr:uid="{00000000-0005-0000-0000-0000B9890000}"/>
    <cellStyle name="Note 2 7 2 7" xfId="35232" xr:uid="{00000000-0005-0000-0000-0000BA890000}"/>
    <cellStyle name="Note 2 7 2 7 2" xfId="35233" xr:uid="{00000000-0005-0000-0000-0000BB890000}"/>
    <cellStyle name="Note 2 7 2 7 3" xfId="35234" xr:uid="{00000000-0005-0000-0000-0000BC890000}"/>
    <cellStyle name="Note 2 7 2 7 4" xfId="35235" xr:uid="{00000000-0005-0000-0000-0000BD890000}"/>
    <cellStyle name="Note 2 7 2 8" xfId="35236" xr:uid="{00000000-0005-0000-0000-0000BE890000}"/>
    <cellStyle name="Note 2 7 2 8 2" xfId="35237" xr:uid="{00000000-0005-0000-0000-0000BF890000}"/>
    <cellStyle name="Note 2 7 2 8 3" xfId="35238" xr:uid="{00000000-0005-0000-0000-0000C0890000}"/>
    <cellStyle name="Note 2 7 2 8 4" xfId="35239" xr:uid="{00000000-0005-0000-0000-0000C1890000}"/>
    <cellStyle name="Note 2 7 2 9" xfId="35240" xr:uid="{00000000-0005-0000-0000-0000C2890000}"/>
    <cellStyle name="Note 2 7 2 9 2" xfId="35241" xr:uid="{00000000-0005-0000-0000-0000C3890000}"/>
    <cellStyle name="Note 2 7 2 9 3" xfId="35242" xr:uid="{00000000-0005-0000-0000-0000C4890000}"/>
    <cellStyle name="Note 2 7 2 9 4" xfId="35243" xr:uid="{00000000-0005-0000-0000-0000C5890000}"/>
    <cellStyle name="Note 2 7 20" xfId="35244" xr:uid="{00000000-0005-0000-0000-0000C6890000}"/>
    <cellStyle name="Note 2 7 20 2" xfId="35245" xr:uid="{00000000-0005-0000-0000-0000C7890000}"/>
    <cellStyle name="Note 2 7 20 3" xfId="35246" xr:uid="{00000000-0005-0000-0000-0000C8890000}"/>
    <cellStyle name="Note 2 7 20 4" xfId="35247" xr:uid="{00000000-0005-0000-0000-0000C9890000}"/>
    <cellStyle name="Note 2 7 21" xfId="35248" xr:uid="{00000000-0005-0000-0000-0000CA890000}"/>
    <cellStyle name="Note 2 7 21 2" xfId="35249" xr:uid="{00000000-0005-0000-0000-0000CB890000}"/>
    <cellStyle name="Note 2 7 21 3" xfId="35250" xr:uid="{00000000-0005-0000-0000-0000CC890000}"/>
    <cellStyle name="Note 2 7 21 4" xfId="35251" xr:uid="{00000000-0005-0000-0000-0000CD890000}"/>
    <cellStyle name="Note 2 7 22" xfId="35252" xr:uid="{00000000-0005-0000-0000-0000CE890000}"/>
    <cellStyle name="Note 2 7 23" xfId="35253" xr:uid="{00000000-0005-0000-0000-0000CF890000}"/>
    <cellStyle name="Note 2 7 24" xfId="35254" xr:uid="{00000000-0005-0000-0000-0000D0890000}"/>
    <cellStyle name="Note 2 7 3" xfId="35255" xr:uid="{00000000-0005-0000-0000-0000D1890000}"/>
    <cellStyle name="Note 2 7 3 2" xfId="35256" xr:uid="{00000000-0005-0000-0000-0000D2890000}"/>
    <cellStyle name="Note 2 7 3 3" xfId="35257" xr:uid="{00000000-0005-0000-0000-0000D3890000}"/>
    <cellStyle name="Note 2 7 3 4" xfId="35258" xr:uid="{00000000-0005-0000-0000-0000D4890000}"/>
    <cellStyle name="Note 2 7 4" xfId="35259" xr:uid="{00000000-0005-0000-0000-0000D5890000}"/>
    <cellStyle name="Note 2 7 4 2" xfId="35260" xr:uid="{00000000-0005-0000-0000-0000D6890000}"/>
    <cellStyle name="Note 2 7 4 3" xfId="35261" xr:uid="{00000000-0005-0000-0000-0000D7890000}"/>
    <cellStyle name="Note 2 7 4 4" xfId="35262" xr:uid="{00000000-0005-0000-0000-0000D8890000}"/>
    <cellStyle name="Note 2 7 5" xfId="35263" xr:uid="{00000000-0005-0000-0000-0000D9890000}"/>
    <cellStyle name="Note 2 7 5 2" xfId="35264" xr:uid="{00000000-0005-0000-0000-0000DA890000}"/>
    <cellStyle name="Note 2 7 5 3" xfId="35265" xr:uid="{00000000-0005-0000-0000-0000DB890000}"/>
    <cellStyle name="Note 2 7 5 4" xfId="35266" xr:uid="{00000000-0005-0000-0000-0000DC890000}"/>
    <cellStyle name="Note 2 7 6" xfId="35267" xr:uid="{00000000-0005-0000-0000-0000DD890000}"/>
    <cellStyle name="Note 2 7 6 2" xfId="35268" xr:uid="{00000000-0005-0000-0000-0000DE890000}"/>
    <cellStyle name="Note 2 7 6 3" xfId="35269" xr:uid="{00000000-0005-0000-0000-0000DF890000}"/>
    <cellStyle name="Note 2 7 6 4" xfId="35270" xr:uid="{00000000-0005-0000-0000-0000E0890000}"/>
    <cellStyle name="Note 2 7 7" xfId="35271" xr:uid="{00000000-0005-0000-0000-0000E1890000}"/>
    <cellStyle name="Note 2 7 7 2" xfId="35272" xr:uid="{00000000-0005-0000-0000-0000E2890000}"/>
    <cellStyle name="Note 2 7 7 3" xfId="35273" xr:uid="{00000000-0005-0000-0000-0000E3890000}"/>
    <cellStyle name="Note 2 7 7 4" xfId="35274" xr:uid="{00000000-0005-0000-0000-0000E4890000}"/>
    <cellStyle name="Note 2 7 8" xfId="35275" xr:uid="{00000000-0005-0000-0000-0000E5890000}"/>
    <cellStyle name="Note 2 7 8 2" xfId="35276" xr:uid="{00000000-0005-0000-0000-0000E6890000}"/>
    <cellStyle name="Note 2 7 8 3" xfId="35277" xr:uid="{00000000-0005-0000-0000-0000E7890000}"/>
    <cellStyle name="Note 2 7 8 4" xfId="35278" xr:uid="{00000000-0005-0000-0000-0000E8890000}"/>
    <cellStyle name="Note 2 7 9" xfId="35279" xr:uid="{00000000-0005-0000-0000-0000E9890000}"/>
    <cellStyle name="Note 2 7 9 2" xfId="35280" xr:uid="{00000000-0005-0000-0000-0000EA890000}"/>
    <cellStyle name="Note 2 7 9 3" xfId="35281" xr:uid="{00000000-0005-0000-0000-0000EB890000}"/>
    <cellStyle name="Note 2 7 9 4" xfId="35282" xr:uid="{00000000-0005-0000-0000-0000EC890000}"/>
    <cellStyle name="Note 2 8" xfId="35283" xr:uid="{00000000-0005-0000-0000-0000ED890000}"/>
    <cellStyle name="Note 2 8 10" xfId="35284" xr:uid="{00000000-0005-0000-0000-0000EE890000}"/>
    <cellStyle name="Note 2 8 10 2" xfId="35285" xr:uid="{00000000-0005-0000-0000-0000EF890000}"/>
    <cellStyle name="Note 2 8 10 3" xfId="35286" xr:uid="{00000000-0005-0000-0000-0000F0890000}"/>
    <cellStyle name="Note 2 8 10 4" xfId="35287" xr:uid="{00000000-0005-0000-0000-0000F1890000}"/>
    <cellStyle name="Note 2 8 11" xfId="35288" xr:uid="{00000000-0005-0000-0000-0000F2890000}"/>
    <cellStyle name="Note 2 8 11 2" xfId="35289" xr:uid="{00000000-0005-0000-0000-0000F3890000}"/>
    <cellStyle name="Note 2 8 11 3" xfId="35290" xr:uid="{00000000-0005-0000-0000-0000F4890000}"/>
    <cellStyle name="Note 2 8 11 4" xfId="35291" xr:uid="{00000000-0005-0000-0000-0000F5890000}"/>
    <cellStyle name="Note 2 8 12" xfId="35292" xr:uid="{00000000-0005-0000-0000-0000F6890000}"/>
    <cellStyle name="Note 2 8 12 2" xfId="35293" xr:uid="{00000000-0005-0000-0000-0000F7890000}"/>
    <cellStyle name="Note 2 8 12 3" xfId="35294" xr:uid="{00000000-0005-0000-0000-0000F8890000}"/>
    <cellStyle name="Note 2 8 12 4" xfId="35295" xr:uid="{00000000-0005-0000-0000-0000F9890000}"/>
    <cellStyle name="Note 2 8 13" xfId="35296" xr:uid="{00000000-0005-0000-0000-0000FA890000}"/>
    <cellStyle name="Note 2 8 13 2" xfId="35297" xr:uid="{00000000-0005-0000-0000-0000FB890000}"/>
    <cellStyle name="Note 2 8 13 3" xfId="35298" xr:uid="{00000000-0005-0000-0000-0000FC890000}"/>
    <cellStyle name="Note 2 8 13 4" xfId="35299" xr:uid="{00000000-0005-0000-0000-0000FD890000}"/>
    <cellStyle name="Note 2 8 14" xfId="35300" xr:uid="{00000000-0005-0000-0000-0000FE890000}"/>
    <cellStyle name="Note 2 8 14 2" xfId="35301" xr:uid="{00000000-0005-0000-0000-0000FF890000}"/>
    <cellStyle name="Note 2 8 14 3" xfId="35302" xr:uid="{00000000-0005-0000-0000-0000008A0000}"/>
    <cellStyle name="Note 2 8 14 4" xfId="35303" xr:uid="{00000000-0005-0000-0000-0000018A0000}"/>
    <cellStyle name="Note 2 8 15" xfId="35304" xr:uid="{00000000-0005-0000-0000-0000028A0000}"/>
    <cellStyle name="Note 2 8 15 2" xfId="35305" xr:uid="{00000000-0005-0000-0000-0000038A0000}"/>
    <cellStyle name="Note 2 8 15 3" xfId="35306" xr:uid="{00000000-0005-0000-0000-0000048A0000}"/>
    <cellStyle name="Note 2 8 15 4" xfId="35307" xr:uid="{00000000-0005-0000-0000-0000058A0000}"/>
    <cellStyle name="Note 2 8 16" xfId="35308" xr:uid="{00000000-0005-0000-0000-0000068A0000}"/>
    <cellStyle name="Note 2 8 16 2" xfId="35309" xr:uid="{00000000-0005-0000-0000-0000078A0000}"/>
    <cellStyle name="Note 2 8 16 3" xfId="35310" xr:uid="{00000000-0005-0000-0000-0000088A0000}"/>
    <cellStyle name="Note 2 8 16 4" xfId="35311" xr:uid="{00000000-0005-0000-0000-0000098A0000}"/>
    <cellStyle name="Note 2 8 17" xfId="35312" xr:uid="{00000000-0005-0000-0000-00000A8A0000}"/>
    <cellStyle name="Note 2 8 17 2" xfId="35313" xr:uid="{00000000-0005-0000-0000-00000B8A0000}"/>
    <cellStyle name="Note 2 8 17 3" xfId="35314" xr:uid="{00000000-0005-0000-0000-00000C8A0000}"/>
    <cellStyle name="Note 2 8 17 4" xfId="35315" xr:uid="{00000000-0005-0000-0000-00000D8A0000}"/>
    <cellStyle name="Note 2 8 18" xfId="35316" xr:uid="{00000000-0005-0000-0000-00000E8A0000}"/>
    <cellStyle name="Note 2 8 18 2" xfId="35317" xr:uid="{00000000-0005-0000-0000-00000F8A0000}"/>
    <cellStyle name="Note 2 8 18 3" xfId="35318" xr:uid="{00000000-0005-0000-0000-0000108A0000}"/>
    <cellStyle name="Note 2 8 18 4" xfId="35319" xr:uid="{00000000-0005-0000-0000-0000118A0000}"/>
    <cellStyle name="Note 2 8 19" xfId="35320" xr:uid="{00000000-0005-0000-0000-0000128A0000}"/>
    <cellStyle name="Note 2 8 19 2" xfId="35321" xr:uid="{00000000-0005-0000-0000-0000138A0000}"/>
    <cellStyle name="Note 2 8 19 3" xfId="35322" xr:uid="{00000000-0005-0000-0000-0000148A0000}"/>
    <cellStyle name="Note 2 8 19 4" xfId="35323" xr:uid="{00000000-0005-0000-0000-0000158A0000}"/>
    <cellStyle name="Note 2 8 2" xfId="35324" xr:uid="{00000000-0005-0000-0000-0000168A0000}"/>
    <cellStyle name="Note 2 8 2 10" xfId="35325" xr:uid="{00000000-0005-0000-0000-0000178A0000}"/>
    <cellStyle name="Note 2 8 2 10 2" xfId="35326" xr:uid="{00000000-0005-0000-0000-0000188A0000}"/>
    <cellStyle name="Note 2 8 2 10 3" xfId="35327" xr:uid="{00000000-0005-0000-0000-0000198A0000}"/>
    <cellStyle name="Note 2 8 2 10 4" xfId="35328" xr:uid="{00000000-0005-0000-0000-00001A8A0000}"/>
    <cellStyle name="Note 2 8 2 11" xfId="35329" xr:uid="{00000000-0005-0000-0000-00001B8A0000}"/>
    <cellStyle name="Note 2 8 2 11 2" xfId="35330" xr:uid="{00000000-0005-0000-0000-00001C8A0000}"/>
    <cellStyle name="Note 2 8 2 11 3" xfId="35331" xr:uid="{00000000-0005-0000-0000-00001D8A0000}"/>
    <cellStyle name="Note 2 8 2 11 4" xfId="35332" xr:uid="{00000000-0005-0000-0000-00001E8A0000}"/>
    <cellStyle name="Note 2 8 2 12" xfId="35333" xr:uid="{00000000-0005-0000-0000-00001F8A0000}"/>
    <cellStyle name="Note 2 8 2 12 2" xfId="35334" xr:uid="{00000000-0005-0000-0000-0000208A0000}"/>
    <cellStyle name="Note 2 8 2 12 3" xfId="35335" xr:uid="{00000000-0005-0000-0000-0000218A0000}"/>
    <cellStyle name="Note 2 8 2 12 4" xfId="35336" xr:uid="{00000000-0005-0000-0000-0000228A0000}"/>
    <cellStyle name="Note 2 8 2 13" xfId="35337" xr:uid="{00000000-0005-0000-0000-0000238A0000}"/>
    <cellStyle name="Note 2 8 2 13 2" xfId="35338" xr:uid="{00000000-0005-0000-0000-0000248A0000}"/>
    <cellStyle name="Note 2 8 2 13 3" xfId="35339" xr:uid="{00000000-0005-0000-0000-0000258A0000}"/>
    <cellStyle name="Note 2 8 2 13 4" xfId="35340" xr:uid="{00000000-0005-0000-0000-0000268A0000}"/>
    <cellStyle name="Note 2 8 2 14" xfId="35341" xr:uid="{00000000-0005-0000-0000-0000278A0000}"/>
    <cellStyle name="Note 2 8 2 14 2" xfId="35342" xr:uid="{00000000-0005-0000-0000-0000288A0000}"/>
    <cellStyle name="Note 2 8 2 14 3" xfId="35343" xr:uid="{00000000-0005-0000-0000-0000298A0000}"/>
    <cellStyle name="Note 2 8 2 14 4" xfId="35344" xr:uid="{00000000-0005-0000-0000-00002A8A0000}"/>
    <cellStyle name="Note 2 8 2 15" xfId="35345" xr:uid="{00000000-0005-0000-0000-00002B8A0000}"/>
    <cellStyle name="Note 2 8 2 15 2" xfId="35346" xr:uid="{00000000-0005-0000-0000-00002C8A0000}"/>
    <cellStyle name="Note 2 8 2 15 3" xfId="35347" xr:uid="{00000000-0005-0000-0000-00002D8A0000}"/>
    <cellStyle name="Note 2 8 2 15 4" xfId="35348" xr:uid="{00000000-0005-0000-0000-00002E8A0000}"/>
    <cellStyle name="Note 2 8 2 16" xfId="35349" xr:uid="{00000000-0005-0000-0000-00002F8A0000}"/>
    <cellStyle name="Note 2 8 2 16 2" xfId="35350" xr:uid="{00000000-0005-0000-0000-0000308A0000}"/>
    <cellStyle name="Note 2 8 2 16 3" xfId="35351" xr:uid="{00000000-0005-0000-0000-0000318A0000}"/>
    <cellStyle name="Note 2 8 2 16 4" xfId="35352" xr:uid="{00000000-0005-0000-0000-0000328A0000}"/>
    <cellStyle name="Note 2 8 2 17" xfId="35353" xr:uid="{00000000-0005-0000-0000-0000338A0000}"/>
    <cellStyle name="Note 2 8 2 17 2" xfId="35354" xr:uid="{00000000-0005-0000-0000-0000348A0000}"/>
    <cellStyle name="Note 2 8 2 17 3" xfId="35355" xr:uid="{00000000-0005-0000-0000-0000358A0000}"/>
    <cellStyle name="Note 2 8 2 17 4" xfId="35356" xr:uid="{00000000-0005-0000-0000-0000368A0000}"/>
    <cellStyle name="Note 2 8 2 18" xfId="35357" xr:uid="{00000000-0005-0000-0000-0000378A0000}"/>
    <cellStyle name="Note 2 8 2 18 2" xfId="35358" xr:uid="{00000000-0005-0000-0000-0000388A0000}"/>
    <cellStyle name="Note 2 8 2 18 3" xfId="35359" xr:uid="{00000000-0005-0000-0000-0000398A0000}"/>
    <cellStyle name="Note 2 8 2 18 4" xfId="35360" xr:uid="{00000000-0005-0000-0000-00003A8A0000}"/>
    <cellStyle name="Note 2 8 2 19" xfId="35361" xr:uid="{00000000-0005-0000-0000-00003B8A0000}"/>
    <cellStyle name="Note 2 8 2 19 2" xfId="35362" xr:uid="{00000000-0005-0000-0000-00003C8A0000}"/>
    <cellStyle name="Note 2 8 2 19 3" xfId="35363" xr:uid="{00000000-0005-0000-0000-00003D8A0000}"/>
    <cellStyle name="Note 2 8 2 19 4" xfId="35364" xr:uid="{00000000-0005-0000-0000-00003E8A0000}"/>
    <cellStyle name="Note 2 8 2 2" xfId="35365" xr:uid="{00000000-0005-0000-0000-00003F8A0000}"/>
    <cellStyle name="Note 2 8 2 2 2" xfId="35366" xr:uid="{00000000-0005-0000-0000-0000408A0000}"/>
    <cellStyle name="Note 2 8 2 2 3" xfId="35367" xr:uid="{00000000-0005-0000-0000-0000418A0000}"/>
    <cellStyle name="Note 2 8 2 2 4" xfId="35368" xr:uid="{00000000-0005-0000-0000-0000428A0000}"/>
    <cellStyle name="Note 2 8 2 20" xfId="35369" xr:uid="{00000000-0005-0000-0000-0000438A0000}"/>
    <cellStyle name="Note 2 8 2 20 2" xfId="35370" xr:uid="{00000000-0005-0000-0000-0000448A0000}"/>
    <cellStyle name="Note 2 8 2 20 3" xfId="35371" xr:uid="{00000000-0005-0000-0000-0000458A0000}"/>
    <cellStyle name="Note 2 8 2 20 4" xfId="35372" xr:uid="{00000000-0005-0000-0000-0000468A0000}"/>
    <cellStyle name="Note 2 8 2 21" xfId="35373" xr:uid="{00000000-0005-0000-0000-0000478A0000}"/>
    <cellStyle name="Note 2 8 2 22" xfId="35374" xr:uid="{00000000-0005-0000-0000-0000488A0000}"/>
    <cellStyle name="Note 2 8 2 3" xfId="35375" xr:uid="{00000000-0005-0000-0000-0000498A0000}"/>
    <cellStyle name="Note 2 8 2 3 2" xfId="35376" xr:uid="{00000000-0005-0000-0000-00004A8A0000}"/>
    <cellStyle name="Note 2 8 2 3 3" xfId="35377" xr:uid="{00000000-0005-0000-0000-00004B8A0000}"/>
    <cellStyle name="Note 2 8 2 3 4" xfId="35378" xr:uid="{00000000-0005-0000-0000-00004C8A0000}"/>
    <cellStyle name="Note 2 8 2 4" xfId="35379" xr:uid="{00000000-0005-0000-0000-00004D8A0000}"/>
    <cellStyle name="Note 2 8 2 4 2" xfId="35380" xr:uid="{00000000-0005-0000-0000-00004E8A0000}"/>
    <cellStyle name="Note 2 8 2 4 3" xfId="35381" xr:uid="{00000000-0005-0000-0000-00004F8A0000}"/>
    <cellStyle name="Note 2 8 2 4 4" xfId="35382" xr:uid="{00000000-0005-0000-0000-0000508A0000}"/>
    <cellStyle name="Note 2 8 2 5" xfId="35383" xr:uid="{00000000-0005-0000-0000-0000518A0000}"/>
    <cellStyle name="Note 2 8 2 5 2" xfId="35384" xr:uid="{00000000-0005-0000-0000-0000528A0000}"/>
    <cellStyle name="Note 2 8 2 5 3" xfId="35385" xr:uid="{00000000-0005-0000-0000-0000538A0000}"/>
    <cellStyle name="Note 2 8 2 5 4" xfId="35386" xr:uid="{00000000-0005-0000-0000-0000548A0000}"/>
    <cellStyle name="Note 2 8 2 6" xfId="35387" xr:uid="{00000000-0005-0000-0000-0000558A0000}"/>
    <cellStyle name="Note 2 8 2 6 2" xfId="35388" xr:uid="{00000000-0005-0000-0000-0000568A0000}"/>
    <cellStyle name="Note 2 8 2 6 3" xfId="35389" xr:uid="{00000000-0005-0000-0000-0000578A0000}"/>
    <cellStyle name="Note 2 8 2 6 4" xfId="35390" xr:uid="{00000000-0005-0000-0000-0000588A0000}"/>
    <cellStyle name="Note 2 8 2 7" xfId="35391" xr:uid="{00000000-0005-0000-0000-0000598A0000}"/>
    <cellStyle name="Note 2 8 2 7 2" xfId="35392" xr:uid="{00000000-0005-0000-0000-00005A8A0000}"/>
    <cellStyle name="Note 2 8 2 7 3" xfId="35393" xr:uid="{00000000-0005-0000-0000-00005B8A0000}"/>
    <cellStyle name="Note 2 8 2 7 4" xfId="35394" xr:uid="{00000000-0005-0000-0000-00005C8A0000}"/>
    <cellStyle name="Note 2 8 2 8" xfId="35395" xr:uid="{00000000-0005-0000-0000-00005D8A0000}"/>
    <cellStyle name="Note 2 8 2 8 2" xfId="35396" xr:uid="{00000000-0005-0000-0000-00005E8A0000}"/>
    <cellStyle name="Note 2 8 2 8 3" xfId="35397" xr:uid="{00000000-0005-0000-0000-00005F8A0000}"/>
    <cellStyle name="Note 2 8 2 8 4" xfId="35398" xr:uid="{00000000-0005-0000-0000-0000608A0000}"/>
    <cellStyle name="Note 2 8 2 9" xfId="35399" xr:uid="{00000000-0005-0000-0000-0000618A0000}"/>
    <cellStyle name="Note 2 8 2 9 2" xfId="35400" xr:uid="{00000000-0005-0000-0000-0000628A0000}"/>
    <cellStyle name="Note 2 8 2 9 3" xfId="35401" xr:uid="{00000000-0005-0000-0000-0000638A0000}"/>
    <cellStyle name="Note 2 8 2 9 4" xfId="35402" xr:uid="{00000000-0005-0000-0000-0000648A0000}"/>
    <cellStyle name="Note 2 8 20" xfId="35403" xr:uid="{00000000-0005-0000-0000-0000658A0000}"/>
    <cellStyle name="Note 2 8 20 2" xfId="35404" xr:uid="{00000000-0005-0000-0000-0000668A0000}"/>
    <cellStyle name="Note 2 8 20 3" xfId="35405" xr:uid="{00000000-0005-0000-0000-0000678A0000}"/>
    <cellStyle name="Note 2 8 20 4" xfId="35406" xr:uid="{00000000-0005-0000-0000-0000688A0000}"/>
    <cellStyle name="Note 2 8 21" xfId="35407" xr:uid="{00000000-0005-0000-0000-0000698A0000}"/>
    <cellStyle name="Note 2 8 21 2" xfId="35408" xr:uid="{00000000-0005-0000-0000-00006A8A0000}"/>
    <cellStyle name="Note 2 8 21 3" xfId="35409" xr:uid="{00000000-0005-0000-0000-00006B8A0000}"/>
    <cellStyle name="Note 2 8 21 4" xfId="35410" xr:uid="{00000000-0005-0000-0000-00006C8A0000}"/>
    <cellStyle name="Note 2 8 22" xfId="35411" xr:uid="{00000000-0005-0000-0000-00006D8A0000}"/>
    <cellStyle name="Note 2 8 23" xfId="35412" xr:uid="{00000000-0005-0000-0000-00006E8A0000}"/>
    <cellStyle name="Note 2 8 24" xfId="35413" xr:uid="{00000000-0005-0000-0000-00006F8A0000}"/>
    <cellStyle name="Note 2 8 3" xfId="35414" xr:uid="{00000000-0005-0000-0000-0000708A0000}"/>
    <cellStyle name="Note 2 8 3 2" xfId="35415" xr:uid="{00000000-0005-0000-0000-0000718A0000}"/>
    <cellStyle name="Note 2 8 3 3" xfId="35416" xr:uid="{00000000-0005-0000-0000-0000728A0000}"/>
    <cellStyle name="Note 2 8 3 4" xfId="35417" xr:uid="{00000000-0005-0000-0000-0000738A0000}"/>
    <cellStyle name="Note 2 8 4" xfId="35418" xr:uid="{00000000-0005-0000-0000-0000748A0000}"/>
    <cellStyle name="Note 2 8 4 2" xfId="35419" xr:uid="{00000000-0005-0000-0000-0000758A0000}"/>
    <cellStyle name="Note 2 8 4 3" xfId="35420" xr:uid="{00000000-0005-0000-0000-0000768A0000}"/>
    <cellStyle name="Note 2 8 4 4" xfId="35421" xr:uid="{00000000-0005-0000-0000-0000778A0000}"/>
    <cellStyle name="Note 2 8 5" xfId="35422" xr:uid="{00000000-0005-0000-0000-0000788A0000}"/>
    <cellStyle name="Note 2 8 5 2" xfId="35423" xr:uid="{00000000-0005-0000-0000-0000798A0000}"/>
    <cellStyle name="Note 2 8 5 3" xfId="35424" xr:uid="{00000000-0005-0000-0000-00007A8A0000}"/>
    <cellStyle name="Note 2 8 5 4" xfId="35425" xr:uid="{00000000-0005-0000-0000-00007B8A0000}"/>
    <cellStyle name="Note 2 8 6" xfId="35426" xr:uid="{00000000-0005-0000-0000-00007C8A0000}"/>
    <cellStyle name="Note 2 8 6 2" xfId="35427" xr:uid="{00000000-0005-0000-0000-00007D8A0000}"/>
    <cellStyle name="Note 2 8 6 3" xfId="35428" xr:uid="{00000000-0005-0000-0000-00007E8A0000}"/>
    <cellStyle name="Note 2 8 6 4" xfId="35429" xr:uid="{00000000-0005-0000-0000-00007F8A0000}"/>
    <cellStyle name="Note 2 8 7" xfId="35430" xr:uid="{00000000-0005-0000-0000-0000808A0000}"/>
    <cellStyle name="Note 2 8 7 2" xfId="35431" xr:uid="{00000000-0005-0000-0000-0000818A0000}"/>
    <cellStyle name="Note 2 8 7 3" xfId="35432" xr:uid="{00000000-0005-0000-0000-0000828A0000}"/>
    <cellStyle name="Note 2 8 7 4" xfId="35433" xr:uid="{00000000-0005-0000-0000-0000838A0000}"/>
    <cellStyle name="Note 2 8 8" xfId="35434" xr:uid="{00000000-0005-0000-0000-0000848A0000}"/>
    <cellStyle name="Note 2 8 8 2" xfId="35435" xr:uid="{00000000-0005-0000-0000-0000858A0000}"/>
    <cellStyle name="Note 2 8 8 3" xfId="35436" xr:uid="{00000000-0005-0000-0000-0000868A0000}"/>
    <cellStyle name="Note 2 8 8 4" xfId="35437" xr:uid="{00000000-0005-0000-0000-0000878A0000}"/>
    <cellStyle name="Note 2 8 9" xfId="35438" xr:uid="{00000000-0005-0000-0000-0000888A0000}"/>
    <cellStyle name="Note 2 8 9 2" xfId="35439" xr:uid="{00000000-0005-0000-0000-0000898A0000}"/>
    <cellStyle name="Note 2 8 9 3" xfId="35440" xr:uid="{00000000-0005-0000-0000-00008A8A0000}"/>
    <cellStyle name="Note 2 8 9 4" xfId="35441" xr:uid="{00000000-0005-0000-0000-00008B8A0000}"/>
    <cellStyle name="Note 2 9" xfId="35442" xr:uid="{00000000-0005-0000-0000-00008C8A0000}"/>
    <cellStyle name="Note 2 9 10" xfId="35443" xr:uid="{00000000-0005-0000-0000-00008D8A0000}"/>
    <cellStyle name="Note 2 9 10 2" xfId="35444" xr:uid="{00000000-0005-0000-0000-00008E8A0000}"/>
    <cellStyle name="Note 2 9 10 3" xfId="35445" xr:uid="{00000000-0005-0000-0000-00008F8A0000}"/>
    <cellStyle name="Note 2 9 10 4" xfId="35446" xr:uid="{00000000-0005-0000-0000-0000908A0000}"/>
    <cellStyle name="Note 2 9 11" xfId="35447" xr:uid="{00000000-0005-0000-0000-0000918A0000}"/>
    <cellStyle name="Note 2 9 11 2" xfId="35448" xr:uid="{00000000-0005-0000-0000-0000928A0000}"/>
    <cellStyle name="Note 2 9 11 3" xfId="35449" xr:uid="{00000000-0005-0000-0000-0000938A0000}"/>
    <cellStyle name="Note 2 9 11 4" xfId="35450" xr:uid="{00000000-0005-0000-0000-0000948A0000}"/>
    <cellStyle name="Note 2 9 12" xfId="35451" xr:uid="{00000000-0005-0000-0000-0000958A0000}"/>
    <cellStyle name="Note 2 9 12 2" xfId="35452" xr:uid="{00000000-0005-0000-0000-0000968A0000}"/>
    <cellStyle name="Note 2 9 12 3" xfId="35453" xr:uid="{00000000-0005-0000-0000-0000978A0000}"/>
    <cellStyle name="Note 2 9 12 4" xfId="35454" xr:uid="{00000000-0005-0000-0000-0000988A0000}"/>
    <cellStyle name="Note 2 9 13" xfId="35455" xr:uid="{00000000-0005-0000-0000-0000998A0000}"/>
    <cellStyle name="Note 2 9 13 2" xfId="35456" xr:uid="{00000000-0005-0000-0000-00009A8A0000}"/>
    <cellStyle name="Note 2 9 13 3" xfId="35457" xr:uid="{00000000-0005-0000-0000-00009B8A0000}"/>
    <cellStyle name="Note 2 9 13 4" xfId="35458" xr:uid="{00000000-0005-0000-0000-00009C8A0000}"/>
    <cellStyle name="Note 2 9 14" xfId="35459" xr:uid="{00000000-0005-0000-0000-00009D8A0000}"/>
    <cellStyle name="Note 2 9 14 2" xfId="35460" xr:uid="{00000000-0005-0000-0000-00009E8A0000}"/>
    <cellStyle name="Note 2 9 14 3" xfId="35461" xr:uid="{00000000-0005-0000-0000-00009F8A0000}"/>
    <cellStyle name="Note 2 9 14 4" xfId="35462" xr:uid="{00000000-0005-0000-0000-0000A08A0000}"/>
    <cellStyle name="Note 2 9 15" xfId="35463" xr:uid="{00000000-0005-0000-0000-0000A18A0000}"/>
    <cellStyle name="Note 2 9 15 2" xfId="35464" xr:uid="{00000000-0005-0000-0000-0000A28A0000}"/>
    <cellStyle name="Note 2 9 15 3" xfId="35465" xr:uid="{00000000-0005-0000-0000-0000A38A0000}"/>
    <cellStyle name="Note 2 9 15 4" xfId="35466" xr:uid="{00000000-0005-0000-0000-0000A48A0000}"/>
    <cellStyle name="Note 2 9 16" xfId="35467" xr:uid="{00000000-0005-0000-0000-0000A58A0000}"/>
    <cellStyle name="Note 2 9 16 2" xfId="35468" xr:uid="{00000000-0005-0000-0000-0000A68A0000}"/>
    <cellStyle name="Note 2 9 16 3" xfId="35469" xr:uid="{00000000-0005-0000-0000-0000A78A0000}"/>
    <cellStyle name="Note 2 9 16 4" xfId="35470" xr:uid="{00000000-0005-0000-0000-0000A88A0000}"/>
    <cellStyle name="Note 2 9 17" xfId="35471" xr:uid="{00000000-0005-0000-0000-0000A98A0000}"/>
    <cellStyle name="Note 2 9 17 2" xfId="35472" xr:uid="{00000000-0005-0000-0000-0000AA8A0000}"/>
    <cellStyle name="Note 2 9 17 3" xfId="35473" xr:uid="{00000000-0005-0000-0000-0000AB8A0000}"/>
    <cellStyle name="Note 2 9 17 4" xfId="35474" xr:uid="{00000000-0005-0000-0000-0000AC8A0000}"/>
    <cellStyle name="Note 2 9 18" xfId="35475" xr:uid="{00000000-0005-0000-0000-0000AD8A0000}"/>
    <cellStyle name="Note 2 9 18 2" xfId="35476" xr:uid="{00000000-0005-0000-0000-0000AE8A0000}"/>
    <cellStyle name="Note 2 9 18 3" xfId="35477" xr:uid="{00000000-0005-0000-0000-0000AF8A0000}"/>
    <cellStyle name="Note 2 9 18 4" xfId="35478" xr:uid="{00000000-0005-0000-0000-0000B08A0000}"/>
    <cellStyle name="Note 2 9 19" xfId="35479" xr:uid="{00000000-0005-0000-0000-0000B18A0000}"/>
    <cellStyle name="Note 2 9 19 2" xfId="35480" xr:uid="{00000000-0005-0000-0000-0000B28A0000}"/>
    <cellStyle name="Note 2 9 19 3" xfId="35481" xr:uid="{00000000-0005-0000-0000-0000B38A0000}"/>
    <cellStyle name="Note 2 9 19 4" xfId="35482" xr:uid="{00000000-0005-0000-0000-0000B48A0000}"/>
    <cellStyle name="Note 2 9 2" xfId="35483" xr:uid="{00000000-0005-0000-0000-0000B58A0000}"/>
    <cellStyle name="Note 2 9 2 10" xfId="35484" xr:uid="{00000000-0005-0000-0000-0000B68A0000}"/>
    <cellStyle name="Note 2 9 2 10 2" xfId="35485" xr:uid="{00000000-0005-0000-0000-0000B78A0000}"/>
    <cellStyle name="Note 2 9 2 10 3" xfId="35486" xr:uid="{00000000-0005-0000-0000-0000B88A0000}"/>
    <cellStyle name="Note 2 9 2 10 4" xfId="35487" xr:uid="{00000000-0005-0000-0000-0000B98A0000}"/>
    <cellStyle name="Note 2 9 2 11" xfId="35488" xr:uid="{00000000-0005-0000-0000-0000BA8A0000}"/>
    <cellStyle name="Note 2 9 2 11 2" xfId="35489" xr:uid="{00000000-0005-0000-0000-0000BB8A0000}"/>
    <cellStyle name="Note 2 9 2 11 3" xfId="35490" xr:uid="{00000000-0005-0000-0000-0000BC8A0000}"/>
    <cellStyle name="Note 2 9 2 11 4" xfId="35491" xr:uid="{00000000-0005-0000-0000-0000BD8A0000}"/>
    <cellStyle name="Note 2 9 2 12" xfId="35492" xr:uid="{00000000-0005-0000-0000-0000BE8A0000}"/>
    <cellStyle name="Note 2 9 2 12 2" xfId="35493" xr:uid="{00000000-0005-0000-0000-0000BF8A0000}"/>
    <cellStyle name="Note 2 9 2 12 3" xfId="35494" xr:uid="{00000000-0005-0000-0000-0000C08A0000}"/>
    <cellStyle name="Note 2 9 2 12 4" xfId="35495" xr:uid="{00000000-0005-0000-0000-0000C18A0000}"/>
    <cellStyle name="Note 2 9 2 13" xfId="35496" xr:uid="{00000000-0005-0000-0000-0000C28A0000}"/>
    <cellStyle name="Note 2 9 2 13 2" xfId="35497" xr:uid="{00000000-0005-0000-0000-0000C38A0000}"/>
    <cellStyle name="Note 2 9 2 13 3" xfId="35498" xr:uid="{00000000-0005-0000-0000-0000C48A0000}"/>
    <cellStyle name="Note 2 9 2 13 4" xfId="35499" xr:uid="{00000000-0005-0000-0000-0000C58A0000}"/>
    <cellStyle name="Note 2 9 2 14" xfId="35500" xr:uid="{00000000-0005-0000-0000-0000C68A0000}"/>
    <cellStyle name="Note 2 9 2 14 2" xfId="35501" xr:uid="{00000000-0005-0000-0000-0000C78A0000}"/>
    <cellStyle name="Note 2 9 2 14 3" xfId="35502" xr:uid="{00000000-0005-0000-0000-0000C88A0000}"/>
    <cellStyle name="Note 2 9 2 14 4" xfId="35503" xr:uid="{00000000-0005-0000-0000-0000C98A0000}"/>
    <cellStyle name="Note 2 9 2 15" xfId="35504" xr:uid="{00000000-0005-0000-0000-0000CA8A0000}"/>
    <cellStyle name="Note 2 9 2 15 2" xfId="35505" xr:uid="{00000000-0005-0000-0000-0000CB8A0000}"/>
    <cellStyle name="Note 2 9 2 15 3" xfId="35506" xr:uid="{00000000-0005-0000-0000-0000CC8A0000}"/>
    <cellStyle name="Note 2 9 2 15 4" xfId="35507" xr:uid="{00000000-0005-0000-0000-0000CD8A0000}"/>
    <cellStyle name="Note 2 9 2 16" xfId="35508" xr:uid="{00000000-0005-0000-0000-0000CE8A0000}"/>
    <cellStyle name="Note 2 9 2 16 2" xfId="35509" xr:uid="{00000000-0005-0000-0000-0000CF8A0000}"/>
    <cellStyle name="Note 2 9 2 16 3" xfId="35510" xr:uid="{00000000-0005-0000-0000-0000D08A0000}"/>
    <cellStyle name="Note 2 9 2 16 4" xfId="35511" xr:uid="{00000000-0005-0000-0000-0000D18A0000}"/>
    <cellStyle name="Note 2 9 2 17" xfId="35512" xr:uid="{00000000-0005-0000-0000-0000D28A0000}"/>
    <cellStyle name="Note 2 9 2 17 2" xfId="35513" xr:uid="{00000000-0005-0000-0000-0000D38A0000}"/>
    <cellStyle name="Note 2 9 2 17 3" xfId="35514" xr:uid="{00000000-0005-0000-0000-0000D48A0000}"/>
    <cellStyle name="Note 2 9 2 17 4" xfId="35515" xr:uid="{00000000-0005-0000-0000-0000D58A0000}"/>
    <cellStyle name="Note 2 9 2 18" xfId="35516" xr:uid="{00000000-0005-0000-0000-0000D68A0000}"/>
    <cellStyle name="Note 2 9 2 18 2" xfId="35517" xr:uid="{00000000-0005-0000-0000-0000D78A0000}"/>
    <cellStyle name="Note 2 9 2 18 3" xfId="35518" xr:uid="{00000000-0005-0000-0000-0000D88A0000}"/>
    <cellStyle name="Note 2 9 2 18 4" xfId="35519" xr:uid="{00000000-0005-0000-0000-0000D98A0000}"/>
    <cellStyle name="Note 2 9 2 19" xfId="35520" xr:uid="{00000000-0005-0000-0000-0000DA8A0000}"/>
    <cellStyle name="Note 2 9 2 19 2" xfId="35521" xr:uid="{00000000-0005-0000-0000-0000DB8A0000}"/>
    <cellStyle name="Note 2 9 2 19 3" xfId="35522" xr:uid="{00000000-0005-0000-0000-0000DC8A0000}"/>
    <cellStyle name="Note 2 9 2 19 4" xfId="35523" xr:uid="{00000000-0005-0000-0000-0000DD8A0000}"/>
    <cellStyle name="Note 2 9 2 2" xfId="35524" xr:uid="{00000000-0005-0000-0000-0000DE8A0000}"/>
    <cellStyle name="Note 2 9 2 2 2" xfId="35525" xr:uid="{00000000-0005-0000-0000-0000DF8A0000}"/>
    <cellStyle name="Note 2 9 2 2 3" xfId="35526" xr:uid="{00000000-0005-0000-0000-0000E08A0000}"/>
    <cellStyle name="Note 2 9 2 2 4" xfId="35527" xr:uid="{00000000-0005-0000-0000-0000E18A0000}"/>
    <cellStyle name="Note 2 9 2 20" xfId="35528" xr:uid="{00000000-0005-0000-0000-0000E28A0000}"/>
    <cellStyle name="Note 2 9 2 20 2" xfId="35529" xr:uid="{00000000-0005-0000-0000-0000E38A0000}"/>
    <cellStyle name="Note 2 9 2 20 3" xfId="35530" xr:uid="{00000000-0005-0000-0000-0000E48A0000}"/>
    <cellStyle name="Note 2 9 2 20 4" xfId="35531" xr:uid="{00000000-0005-0000-0000-0000E58A0000}"/>
    <cellStyle name="Note 2 9 2 21" xfId="35532" xr:uid="{00000000-0005-0000-0000-0000E68A0000}"/>
    <cellStyle name="Note 2 9 2 22" xfId="35533" xr:uid="{00000000-0005-0000-0000-0000E78A0000}"/>
    <cellStyle name="Note 2 9 2 3" xfId="35534" xr:uid="{00000000-0005-0000-0000-0000E88A0000}"/>
    <cellStyle name="Note 2 9 2 3 2" xfId="35535" xr:uid="{00000000-0005-0000-0000-0000E98A0000}"/>
    <cellStyle name="Note 2 9 2 3 3" xfId="35536" xr:uid="{00000000-0005-0000-0000-0000EA8A0000}"/>
    <cellStyle name="Note 2 9 2 3 4" xfId="35537" xr:uid="{00000000-0005-0000-0000-0000EB8A0000}"/>
    <cellStyle name="Note 2 9 2 4" xfId="35538" xr:uid="{00000000-0005-0000-0000-0000EC8A0000}"/>
    <cellStyle name="Note 2 9 2 4 2" xfId="35539" xr:uid="{00000000-0005-0000-0000-0000ED8A0000}"/>
    <cellStyle name="Note 2 9 2 4 3" xfId="35540" xr:uid="{00000000-0005-0000-0000-0000EE8A0000}"/>
    <cellStyle name="Note 2 9 2 4 4" xfId="35541" xr:uid="{00000000-0005-0000-0000-0000EF8A0000}"/>
    <cellStyle name="Note 2 9 2 5" xfId="35542" xr:uid="{00000000-0005-0000-0000-0000F08A0000}"/>
    <cellStyle name="Note 2 9 2 5 2" xfId="35543" xr:uid="{00000000-0005-0000-0000-0000F18A0000}"/>
    <cellStyle name="Note 2 9 2 5 3" xfId="35544" xr:uid="{00000000-0005-0000-0000-0000F28A0000}"/>
    <cellStyle name="Note 2 9 2 5 4" xfId="35545" xr:uid="{00000000-0005-0000-0000-0000F38A0000}"/>
    <cellStyle name="Note 2 9 2 6" xfId="35546" xr:uid="{00000000-0005-0000-0000-0000F48A0000}"/>
    <cellStyle name="Note 2 9 2 6 2" xfId="35547" xr:uid="{00000000-0005-0000-0000-0000F58A0000}"/>
    <cellStyle name="Note 2 9 2 6 3" xfId="35548" xr:uid="{00000000-0005-0000-0000-0000F68A0000}"/>
    <cellStyle name="Note 2 9 2 6 4" xfId="35549" xr:uid="{00000000-0005-0000-0000-0000F78A0000}"/>
    <cellStyle name="Note 2 9 2 7" xfId="35550" xr:uid="{00000000-0005-0000-0000-0000F88A0000}"/>
    <cellStyle name="Note 2 9 2 7 2" xfId="35551" xr:uid="{00000000-0005-0000-0000-0000F98A0000}"/>
    <cellStyle name="Note 2 9 2 7 3" xfId="35552" xr:uid="{00000000-0005-0000-0000-0000FA8A0000}"/>
    <cellStyle name="Note 2 9 2 7 4" xfId="35553" xr:uid="{00000000-0005-0000-0000-0000FB8A0000}"/>
    <cellStyle name="Note 2 9 2 8" xfId="35554" xr:uid="{00000000-0005-0000-0000-0000FC8A0000}"/>
    <cellStyle name="Note 2 9 2 8 2" xfId="35555" xr:uid="{00000000-0005-0000-0000-0000FD8A0000}"/>
    <cellStyle name="Note 2 9 2 8 3" xfId="35556" xr:uid="{00000000-0005-0000-0000-0000FE8A0000}"/>
    <cellStyle name="Note 2 9 2 8 4" xfId="35557" xr:uid="{00000000-0005-0000-0000-0000FF8A0000}"/>
    <cellStyle name="Note 2 9 2 9" xfId="35558" xr:uid="{00000000-0005-0000-0000-0000008B0000}"/>
    <cellStyle name="Note 2 9 2 9 2" xfId="35559" xr:uid="{00000000-0005-0000-0000-0000018B0000}"/>
    <cellStyle name="Note 2 9 2 9 3" xfId="35560" xr:uid="{00000000-0005-0000-0000-0000028B0000}"/>
    <cellStyle name="Note 2 9 2 9 4" xfId="35561" xr:uid="{00000000-0005-0000-0000-0000038B0000}"/>
    <cellStyle name="Note 2 9 20" xfId="35562" xr:uid="{00000000-0005-0000-0000-0000048B0000}"/>
    <cellStyle name="Note 2 9 20 2" xfId="35563" xr:uid="{00000000-0005-0000-0000-0000058B0000}"/>
    <cellStyle name="Note 2 9 20 3" xfId="35564" xr:uid="{00000000-0005-0000-0000-0000068B0000}"/>
    <cellStyle name="Note 2 9 20 4" xfId="35565" xr:uid="{00000000-0005-0000-0000-0000078B0000}"/>
    <cellStyle name="Note 2 9 21" xfId="35566" xr:uid="{00000000-0005-0000-0000-0000088B0000}"/>
    <cellStyle name="Note 2 9 21 2" xfId="35567" xr:uid="{00000000-0005-0000-0000-0000098B0000}"/>
    <cellStyle name="Note 2 9 21 3" xfId="35568" xr:uid="{00000000-0005-0000-0000-00000A8B0000}"/>
    <cellStyle name="Note 2 9 21 4" xfId="35569" xr:uid="{00000000-0005-0000-0000-00000B8B0000}"/>
    <cellStyle name="Note 2 9 22" xfId="35570" xr:uid="{00000000-0005-0000-0000-00000C8B0000}"/>
    <cellStyle name="Note 2 9 23" xfId="35571" xr:uid="{00000000-0005-0000-0000-00000D8B0000}"/>
    <cellStyle name="Note 2 9 24" xfId="35572" xr:uid="{00000000-0005-0000-0000-00000E8B0000}"/>
    <cellStyle name="Note 2 9 3" xfId="35573" xr:uid="{00000000-0005-0000-0000-00000F8B0000}"/>
    <cellStyle name="Note 2 9 3 2" xfId="35574" xr:uid="{00000000-0005-0000-0000-0000108B0000}"/>
    <cellStyle name="Note 2 9 3 3" xfId="35575" xr:uid="{00000000-0005-0000-0000-0000118B0000}"/>
    <cellStyle name="Note 2 9 3 4" xfId="35576" xr:uid="{00000000-0005-0000-0000-0000128B0000}"/>
    <cellStyle name="Note 2 9 4" xfId="35577" xr:uid="{00000000-0005-0000-0000-0000138B0000}"/>
    <cellStyle name="Note 2 9 4 2" xfId="35578" xr:uid="{00000000-0005-0000-0000-0000148B0000}"/>
    <cellStyle name="Note 2 9 4 3" xfId="35579" xr:uid="{00000000-0005-0000-0000-0000158B0000}"/>
    <cellStyle name="Note 2 9 4 4" xfId="35580" xr:uid="{00000000-0005-0000-0000-0000168B0000}"/>
    <cellStyle name="Note 2 9 5" xfId="35581" xr:uid="{00000000-0005-0000-0000-0000178B0000}"/>
    <cellStyle name="Note 2 9 5 2" xfId="35582" xr:uid="{00000000-0005-0000-0000-0000188B0000}"/>
    <cellStyle name="Note 2 9 5 3" xfId="35583" xr:uid="{00000000-0005-0000-0000-0000198B0000}"/>
    <cellStyle name="Note 2 9 5 4" xfId="35584" xr:uid="{00000000-0005-0000-0000-00001A8B0000}"/>
    <cellStyle name="Note 2 9 6" xfId="35585" xr:uid="{00000000-0005-0000-0000-00001B8B0000}"/>
    <cellStyle name="Note 2 9 6 2" xfId="35586" xr:uid="{00000000-0005-0000-0000-00001C8B0000}"/>
    <cellStyle name="Note 2 9 6 3" xfId="35587" xr:uid="{00000000-0005-0000-0000-00001D8B0000}"/>
    <cellStyle name="Note 2 9 6 4" xfId="35588" xr:uid="{00000000-0005-0000-0000-00001E8B0000}"/>
    <cellStyle name="Note 2 9 7" xfId="35589" xr:uid="{00000000-0005-0000-0000-00001F8B0000}"/>
    <cellStyle name="Note 2 9 7 2" xfId="35590" xr:uid="{00000000-0005-0000-0000-0000208B0000}"/>
    <cellStyle name="Note 2 9 7 3" xfId="35591" xr:uid="{00000000-0005-0000-0000-0000218B0000}"/>
    <cellStyle name="Note 2 9 7 4" xfId="35592" xr:uid="{00000000-0005-0000-0000-0000228B0000}"/>
    <cellStyle name="Note 2 9 8" xfId="35593" xr:uid="{00000000-0005-0000-0000-0000238B0000}"/>
    <cellStyle name="Note 2 9 8 2" xfId="35594" xr:uid="{00000000-0005-0000-0000-0000248B0000}"/>
    <cellStyle name="Note 2 9 8 3" xfId="35595" xr:uid="{00000000-0005-0000-0000-0000258B0000}"/>
    <cellStyle name="Note 2 9 8 4" xfId="35596" xr:uid="{00000000-0005-0000-0000-0000268B0000}"/>
    <cellStyle name="Note 2 9 9" xfId="35597" xr:uid="{00000000-0005-0000-0000-0000278B0000}"/>
    <cellStyle name="Note 2 9 9 2" xfId="35598" xr:uid="{00000000-0005-0000-0000-0000288B0000}"/>
    <cellStyle name="Note 2 9 9 3" xfId="35599" xr:uid="{00000000-0005-0000-0000-0000298B0000}"/>
    <cellStyle name="Note 2 9 9 4" xfId="35600" xr:uid="{00000000-0005-0000-0000-00002A8B0000}"/>
    <cellStyle name="Note 20" xfId="35601" xr:uid="{00000000-0005-0000-0000-00002B8B0000}"/>
    <cellStyle name="Note 20 2" xfId="35602" xr:uid="{00000000-0005-0000-0000-00002C8B0000}"/>
    <cellStyle name="Note 21" xfId="35603" xr:uid="{00000000-0005-0000-0000-00002D8B0000}"/>
    <cellStyle name="Note 21 2" xfId="35604" xr:uid="{00000000-0005-0000-0000-00002E8B0000}"/>
    <cellStyle name="Note 22" xfId="35605" xr:uid="{00000000-0005-0000-0000-00002F8B0000}"/>
    <cellStyle name="Note 22 2" xfId="35606" xr:uid="{00000000-0005-0000-0000-0000308B0000}"/>
    <cellStyle name="Note 23" xfId="35607" xr:uid="{00000000-0005-0000-0000-0000318B0000}"/>
    <cellStyle name="Note 23 10" xfId="35608" xr:uid="{00000000-0005-0000-0000-0000328B0000}"/>
    <cellStyle name="Note 23 10 2" xfId="35609" xr:uid="{00000000-0005-0000-0000-0000338B0000}"/>
    <cellStyle name="Note 23 10 3" xfId="35610" xr:uid="{00000000-0005-0000-0000-0000348B0000}"/>
    <cellStyle name="Note 23 10 4" xfId="35611" xr:uid="{00000000-0005-0000-0000-0000358B0000}"/>
    <cellStyle name="Note 23 11" xfId="35612" xr:uid="{00000000-0005-0000-0000-0000368B0000}"/>
    <cellStyle name="Note 23 11 2" xfId="35613" xr:uid="{00000000-0005-0000-0000-0000378B0000}"/>
    <cellStyle name="Note 23 11 3" xfId="35614" xr:uid="{00000000-0005-0000-0000-0000388B0000}"/>
    <cellStyle name="Note 23 11 4" xfId="35615" xr:uid="{00000000-0005-0000-0000-0000398B0000}"/>
    <cellStyle name="Note 23 12" xfId="35616" xr:uid="{00000000-0005-0000-0000-00003A8B0000}"/>
    <cellStyle name="Note 23 12 2" xfId="35617" xr:uid="{00000000-0005-0000-0000-00003B8B0000}"/>
    <cellStyle name="Note 23 12 3" xfId="35618" xr:uid="{00000000-0005-0000-0000-00003C8B0000}"/>
    <cellStyle name="Note 23 12 4" xfId="35619" xr:uid="{00000000-0005-0000-0000-00003D8B0000}"/>
    <cellStyle name="Note 23 13" xfId="35620" xr:uid="{00000000-0005-0000-0000-00003E8B0000}"/>
    <cellStyle name="Note 23 13 2" xfId="35621" xr:uid="{00000000-0005-0000-0000-00003F8B0000}"/>
    <cellStyle name="Note 23 13 3" xfId="35622" xr:uid="{00000000-0005-0000-0000-0000408B0000}"/>
    <cellStyle name="Note 23 13 4" xfId="35623" xr:uid="{00000000-0005-0000-0000-0000418B0000}"/>
    <cellStyle name="Note 23 14" xfId="35624" xr:uid="{00000000-0005-0000-0000-0000428B0000}"/>
    <cellStyle name="Note 23 14 2" xfId="35625" xr:uid="{00000000-0005-0000-0000-0000438B0000}"/>
    <cellStyle name="Note 23 14 3" xfId="35626" xr:uid="{00000000-0005-0000-0000-0000448B0000}"/>
    <cellStyle name="Note 23 14 4" xfId="35627" xr:uid="{00000000-0005-0000-0000-0000458B0000}"/>
    <cellStyle name="Note 23 15" xfId="35628" xr:uid="{00000000-0005-0000-0000-0000468B0000}"/>
    <cellStyle name="Note 23 15 2" xfId="35629" xr:uid="{00000000-0005-0000-0000-0000478B0000}"/>
    <cellStyle name="Note 23 15 3" xfId="35630" xr:uid="{00000000-0005-0000-0000-0000488B0000}"/>
    <cellStyle name="Note 23 15 4" xfId="35631" xr:uid="{00000000-0005-0000-0000-0000498B0000}"/>
    <cellStyle name="Note 23 16" xfId="35632" xr:uid="{00000000-0005-0000-0000-00004A8B0000}"/>
    <cellStyle name="Note 23 16 2" xfId="35633" xr:uid="{00000000-0005-0000-0000-00004B8B0000}"/>
    <cellStyle name="Note 23 16 3" xfId="35634" xr:uid="{00000000-0005-0000-0000-00004C8B0000}"/>
    <cellStyle name="Note 23 16 4" xfId="35635" xr:uid="{00000000-0005-0000-0000-00004D8B0000}"/>
    <cellStyle name="Note 23 17" xfId="35636" xr:uid="{00000000-0005-0000-0000-00004E8B0000}"/>
    <cellStyle name="Note 23 17 2" xfId="35637" xr:uid="{00000000-0005-0000-0000-00004F8B0000}"/>
    <cellStyle name="Note 23 17 3" xfId="35638" xr:uid="{00000000-0005-0000-0000-0000508B0000}"/>
    <cellStyle name="Note 23 17 4" xfId="35639" xr:uid="{00000000-0005-0000-0000-0000518B0000}"/>
    <cellStyle name="Note 23 18" xfId="35640" xr:uid="{00000000-0005-0000-0000-0000528B0000}"/>
    <cellStyle name="Note 23 18 2" xfId="35641" xr:uid="{00000000-0005-0000-0000-0000538B0000}"/>
    <cellStyle name="Note 23 18 3" xfId="35642" xr:uid="{00000000-0005-0000-0000-0000548B0000}"/>
    <cellStyle name="Note 23 18 4" xfId="35643" xr:uid="{00000000-0005-0000-0000-0000558B0000}"/>
    <cellStyle name="Note 23 19" xfId="35644" xr:uid="{00000000-0005-0000-0000-0000568B0000}"/>
    <cellStyle name="Note 23 19 2" xfId="35645" xr:uid="{00000000-0005-0000-0000-0000578B0000}"/>
    <cellStyle name="Note 23 19 3" xfId="35646" xr:uid="{00000000-0005-0000-0000-0000588B0000}"/>
    <cellStyle name="Note 23 19 4" xfId="35647" xr:uid="{00000000-0005-0000-0000-0000598B0000}"/>
    <cellStyle name="Note 23 2" xfId="35648" xr:uid="{00000000-0005-0000-0000-00005A8B0000}"/>
    <cellStyle name="Note 23 2 2" xfId="35649" xr:uid="{00000000-0005-0000-0000-00005B8B0000}"/>
    <cellStyle name="Note 23 2 3" xfId="35650" xr:uid="{00000000-0005-0000-0000-00005C8B0000}"/>
    <cellStyle name="Note 23 2 4" xfId="35651" xr:uid="{00000000-0005-0000-0000-00005D8B0000}"/>
    <cellStyle name="Note 23 20" xfId="35652" xr:uid="{00000000-0005-0000-0000-00005E8B0000}"/>
    <cellStyle name="Note 23 20 2" xfId="35653" xr:uid="{00000000-0005-0000-0000-00005F8B0000}"/>
    <cellStyle name="Note 23 20 3" xfId="35654" xr:uid="{00000000-0005-0000-0000-0000608B0000}"/>
    <cellStyle name="Note 23 20 4" xfId="35655" xr:uid="{00000000-0005-0000-0000-0000618B0000}"/>
    <cellStyle name="Note 23 21" xfId="35656" xr:uid="{00000000-0005-0000-0000-0000628B0000}"/>
    <cellStyle name="Note 23 22" xfId="35657" xr:uid="{00000000-0005-0000-0000-0000638B0000}"/>
    <cellStyle name="Note 23 3" xfId="35658" xr:uid="{00000000-0005-0000-0000-0000648B0000}"/>
    <cellStyle name="Note 23 3 2" xfId="35659" xr:uid="{00000000-0005-0000-0000-0000658B0000}"/>
    <cellStyle name="Note 23 3 3" xfId="35660" xr:uid="{00000000-0005-0000-0000-0000668B0000}"/>
    <cellStyle name="Note 23 3 4" xfId="35661" xr:uid="{00000000-0005-0000-0000-0000678B0000}"/>
    <cellStyle name="Note 23 4" xfId="35662" xr:uid="{00000000-0005-0000-0000-0000688B0000}"/>
    <cellStyle name="Note 23 4 2" xfId="35663" xr:uid="{00000000-0005-0000-0000-0000698B0000}"/>
    <cellStyle name="Note 23 4 3" xfId="35664" xr:uid="{00000000-0005-0000-0000-00006A8B0000}"/>
    <cellStyle name="Note 23 4 4" xfId="35665" xr:uid="{00000000-0005-0000-0000-00006B8B0000}"/>
    <cellStyle name="Note 23 5" xfId="35666" xr:uid="{00000000-0005-0000-0000-00006C8B0000}"/>
    <cellStyle name="Note 23 5 2" xfId="35667" xr:uid="{00000000-0005-0000-0000-00006D8B0000}"/>
    <cellStyle name="Note 23 5 3" xfId="35668" xr:uid="{00000000-0005-0000-0000-00006E8B0000}"/>
    <cellStyle name="Note 23 5 4" xfId="35669" xr:uid="{00000000-0005-0000-0000-00006F8B0000}"/>
    <cellStyle name="Note 23 6" xfId="35670" xr:uid="{00000000-0005-0000-0000-0000708B0000}"/>
    <cellStyle name="Note 23 6 2" xfId="35671" xr:uid="{00000000-0005-0000-0000-0000718B0000}"/>
    <cellStyle name="Note 23 6 3" xfId="35672" xr:uid="{00000000-0005-0000-0000-0000728B0000}"/>
    <cellStyle name="Note 23 6 4" xfId="35673" xr:uid="{00000000-0005-0000-0000-0000738B0000}"/>
    <cellStyle name="Note 23 7" xfId="35674" xr:uid="{00000000-0005-0000-0000-0000748B0000}"/>
    <cellStyle name="Note 23 7 2" xfId="35675" xr:uid="{00000000-0005-0000-0000-0000758B0000}"/>
    <cellStyle name="Note 23 7 3" xfId="35676" xr:uid="{00000000-0005-0000-0000-0000768B0000}"/>
    <cellStyle name="Note 23 7 4" xfId="35677" xr:uid="{00000000-0005-0000-0000-0000778B0000}"/>
    <cellStyle name="Note 23 8" xfId="35678" xr:uid="{00000000-0005-0000-0000-0000788B0000}"/>
    <cellStyle name="Note 23 8 2" xfId="35679" xr:uid="{00000000-0005-0000-0000-0000798B0000}"/>
    <cellStyle name="Note 23 8 3" xfId="35680" xr:uid="{00000000-0005-0000-0000-00007A8B0000}"/>
    <cellStyle name="Note 23 8 4" xfId="35681" xr:uid="{00000000-0005-0000-0000-00007B8B0000}"/>
    <cellStyle name="Note 23 9" xfId="35682" xr:uid="{00000000-0005-0000-0000-00007C8B0000}"/>
    <cellStyle name="Note 23 9 2" xfId="35683" xr:uid="{00000000-0005-0000-0000-00007D8B0000}"/>
    <cellStyle name="Note 23 9 3" xfId="35684" xr:uid="{00000000-0005-0000-0000-00007E8B0000}"/>
    <cellStyle name="Note 23 9 4" xfId="35685" xr:uid="{00000000-0005-0000-0000-00007F8B0000}"/>
    <cellStyle name="Note 24" xfId="35686" xr:uid="{00000000-0005-0000-0000-0000808B0000}"/>
    <cellStyle name="Note 24 2" xfId="35687" xr:uid="{00000000-0005-0000-0000-0000818B0000}"/>
    <cellStyle name="Note 24 3" xfId="35688" xr:uid="{00000000-0005-0000-0000-0000828B0000}"/>
    <cellStyle name="Note 25" xfId="35689" xr:uid="{00000000-0005-0000-0000-0000838B0000}"/>
    <cellStyle name="Note 25 2" xfId="35690" xr:uid="{00000000-0005-0000-0000-0000848B0000}"/>
    <cellStyle name="Note 25 3" xfId="35691" xr:uid="{00000000-0005-0000-0000-0000858B0000}"/>
    <cellStyle name="Note 25 4" xfId="35692" xr:uid="{00000000-0005-0000-0000-0000868B0000}"/>
    <cellStyle name="Note 26" xfId="35693" xr:uid="{00000000-0005-0000-0000-0000878B0000}"/>
    <cellStyle name="Note 26 2" xfId="35694" xr:uid="{00000000-0005-0000-0000-0000888B0000}"/>
    <cellStyle name="Note 26 3" xfId="35695" xr:uid="{00000000-0005-0000-0000-0000898B0000}"/>
    <cellStyle name="Note 26 4" xfId="35696" xr:uid="{00000000-0005-0000-0000-00008A8B0000}"/>
    <cellStyle name="Note 27" xfId="35697" xr:uid="{00000000-0005-0000-0000-00008B8B0000}"/>
    <cellStyle name="Note 27 2" xfId="35698" xr:uid="{00000000-0005-0000-0000-00008C8B0000}"/>
    <cellStyle name="Note 27 3" xfId="35699" xr:uid="{00000000-0005-0000-0000-00008D8B0000}"/>
    <cellStyle name="Note 27 4" xfId="35700" xr:uid="{00000000-0005-0000-0000-00008E8B0000}"/>
    <cellStyle name="Note 28" xfId="35701" xr:uid="{00000000-0005-0000-0000-00008F8B0000}"/>
    <cellStyle name="Note 28 2" xfId="35702" xr:uid="{00000000-0005-0000-0000-0000908B0000}"/>
    <cellStyle name="Note 28 3" xfId="35703" xr:uid="{00000000-0005-0000-0000-0000918B0000}"/>
    <cellStyle name="Note 28 4" xfId="35704" xr:uid="{00000000-0005-0000-0000-0000928B0000}"/>
    <cellStyle name="Note 29" xfId="35705" xr:uid="{00000000-0005-0000-0000-0000938B0000}"/>
    <cellStyle name="Note 29 2" xfId="35706" xr:uid="{00000000-0005-0000-0000-0000948B0000}"/>
    <cellStyle name="Note 29 3" xfId="35707" xr:uid="{00000000-0005-0000-0000-0000958B0000}"/>
    <cellStyle name="Note 29 4" xfId="35708" xr:uid="{00000000-0005-0000-0000-0000968B0000}"/>
    <cellStyle name="Note 3" xfId="35709" xr:uid="{00000000-0005-0000-0000-0000978B0000}"/>
    <cellStyle name="Note 3 10" xfId="35710" xr:uid="{00000000-0005-0000-0000-0000988B0000}"/>
    <cellStyle name="Note 3 10 2" xfId="35711" xr:uid="{00000000-0005-0000-0000-0000998B0000}"/>
    <cellStyle name="Note 3 11" xfId="35712" xr:uid="{00000000-0005-0000-0000-00009A8B0000}"/>
    <cellStyle name="Note 3 11 2" xfId="35713" xr:uid="{00000000-0005-0000-0000-00009B8B0000}"/>
    <cellStyle name="Note 3 12" xfId="35714" xr:uid="{00000000-0005-0000-0000-00009C8B0000}"/>
    <cellStyle name="Note 3 12 10" xfId="35715" xr:uid="{00000000-0005-0000-0000-00009D8B0000}"/>
    <cellStyle name="Note 3 12 10 2" xfId="35716" xr:uid="{00000000-0005-0000-0000-00009E8B0000}"/>
    <cellStyle name="Note 3 12 10 3" xfId="35717" xr:uid="{00000000-0005-0000-0000-00009F8B0000}"/>
    <cellStyle name="Note 3 12 10 4" xfId="35718" xr:uid="{00000000-0005-0000-0000-0000A08B0000}"/>
    <cellStyle name="Note 3 12 11" xfId="35719" xr:uid="{00000000-0005-0000-0000-0000A18B0000}"/>
    <cellStyle name="Note 3 12 11 2" xfId="35720" xr:uid="{00000000-0005-0000-0000-0000A28B0000}"/>
    <cellStyle name="Note 3 12 11 3" xfId="35721" xr:uid="{00000000-0005-0000-0000-0000A38B0000}"/>
    <cellStyle name="Note 3 12 11 4" xfId="35722" xr:uid="{00000000-0005-0000-0000-0000A48B0000}"/>
    <cellStyle name="Note 3 12 12" xfId="35723" xr:uid="{00000000-0005-0000-0000-0000A58B0000}"/>
    <cellStyle name="Note 3 12 12 2" xfId="35724" xr:uid="{00000000-0005-0000-0000-0000A68B0000}"/>
    <cellStyle name="Note 3 12 12 3" xfId="35725" xr:uid="{00000000-0005-0000-0000-0000A78B0000}"/>
    <cellStyle name="Note 3 12 12 4" xfId="35726" xr:uid="{00000000-0005-0000-0000-0000A88B0000}"/>
    <cellStyle name="Note 3 12 13" xfId="35727" xr:uid="{00000000-0005-0000-0000-0000A98B0000}"/>
    <cellStyle name="Note 3 12 13 2" xfId="35728" xr:uid="{00000000-0005-0000-0000-0000AA8B0000}"/>
    <cellStyle name="Note 3 12 13 3" xfId="35729" xr:uid="{00000000-0005-0000-0000-0000AB8B0000}"/>
    <cellStyle name="Note 3 12 13 4" xfId="35730" xr:uid="{00000000-0005-0000-0000-0000AC8B0000}"/>
    <cellStyle name="Note 3 12 14" xfId="35731" xr:uid="{00000000-0005-0000-0000-0000AD8B0000}"/>
    <cellStyle name="Note 3 12 14 2" xfId="35732" xr:uid="{00000000-0005-0000-0000-0000AE8B0000}"/>
    <cellStyle name="Note 3 12 14 3" xfId="35733" xr:uid="{00000000-0005-0000-0000-0000AF8B0000}"/>
    <cellStyle name="Note 3 12 14 4" xfId="35734" xr:uid="{00000000-0005-0000-0000-0000B08B0000}"/>
    <cellStyle name="Note 3 12 15" xfId="35735" xr:uid="{00000000-0005-0000-0000-0000B18B0000}"/>
    <cellStyle name="Note 3 12 15 2" xfId="35736" xr:uid="{00000000-0005-0000-0000-0000B28B0000}"/>
    <cellStyle name="Note 3 12 15 3" xfId="35737" xr:uid="{00000000-0005-0000-0000-0000B38B0000}"/>
    <cellStyle name="Note 3 12 15 4" xfId="35738" xr:uid="{00000000-0005-0000-0000-0000B48B0000}"/>
    <cellStyle name="Note 3 12 16" xfId="35739" xr:uid="{00000000-0005-0000-0000-0000B58B0000}"/>
    <cellStyle name="Note 3 12 16 2" xfId="35740" xr:uid="{00000000-0005-0000-0000-0000B68B0000}"/>
    <cellStyle name="Note 3 12 16 3" xfId="35741" xr:uid="{00000000-0005-0000-0000-0000B78B0000}"/>
    <cellStyle name="Note 3 12 16 4" xfId="35742" xr:uid="{00000000-0005-0000-0000-0000B88B0000}"/>
    <cellStyle name="Note 3 12 17" xfId="35743" xr:uid="{00000000-0005-0000-0000-0000B98B0000}"/>
    <cellStyle name="Note 3 12 17 2" xfId="35744" xr:uid="{00000000-0005-0000-0000-0000BA8B0000}"/>
    <cellStyle name="Note 3 12 17 3" xfId="35745" xr:uid="{00000000-0005-0000-0000-0000BB8B0000}"/>
    <cellStyle name="Note 3 12 17 4" xfId="35746" xr:uid="{00000000-0005-0000-0000-0000BC8B0000}"/>
    <cellStyle name="Note 3 12 18" xfId="35747" xr:uid="{00000000-0005-0000-0000-0000BD8B0000}"/>
    <cellStyle name="Note 3 12 18 2" xfId="35748" xr:uid="{00000000-0005-0000-0000-0000BE8B0000}"/>
    <cellStyle name="Note 3 12 18 3" xfId="35749" xr:uid="{00000000-0005-0000-0000-0000BF8B0000}"/>
    <cellStyle name="Note 3 12 18 4" xfId="35750" xr:uid="{00000000-0005-0000-0000-0000C08B0000}"/>
    <cellStyle name="Note 3 12 19" xfId="35751" xr:uid="{00000000-0005-0000-0000-0000C18B0000}"/>
    <cellStyle name="Note 3 12 19 2" xfId="35752" xr:uid="{00000000-0005-0000-0000-0000C28B0000}"/>
    <cellStyle name="Note 3 12 19 3" xfId="35753" xr:uid="{00000000-0005-0000-0000-0000C38B0000}"/>
    <cellStyle name="Note 3 12 19 4" xfId="35754" xr:uid="{00000000-0005-0000-0000-0000C48B0000}"/>
    <cellStyle name="Note 3 12 2" xfId="35755" xr:uid="{00000000-0005-0000-0000-0000C58B0000}"/>
    <cellStyle name="Note 3 12 2 2" xfId="35756" xr:uid="{00000000-0005-0000-0000-0000C68B0000}"/>
    <cellStyle name="Note 3 12 2 3" xfId="35757" xr:uid="{00000000-0005-0000-0000-0000C78B0000}"/>
    <cellStyle name="Note 3 12 2 4" xfId="35758" xr:uid="{00000000-0005-0000-0000-0000C88B0000}"/>
    <cellStyle name="Note 3 12 20" xfId="35759" xr:uid="{00000000-0005-0000-0000-0000C98B0000}"/>
    <cellStyle name="Note 3 12 20 2" xfId="35760" xr:uid="{00000000-0005-0000-0000-0000CA8B0000}"/>
    <cellStyle name="Note 3 12 20 3" xfId="35761" xr:uid="{00000000-0005-0000-0000-0000CB8B0000}"/>
    <cellStyle name="Note 3 12 20 4" xfId="35762" xr:uid="{00000000-0005-0000-0000-0000CC8B0000}"/>
    <cellStyle name="Note 3 12 21" xfId="35763" xr:uid="{00000000-0005-0000-0000-0000CD8B0000}"/>
    <cellStyle name="Note 3 12 22" xfId="35764" xr:uid="{00000000-0005-0000-0000-0000CE8B0000}"/>
    <cellStyle name="Note 3 12 3" xfId="35765" xr:uid="{00000000-0005-0000-0000-0000CF8B0000}"/>
    <cellStyle name="Note 3 12 3 2" xfId="35766" xr:uid="{00000000-0005-0000-0000-0000D08B0000}"/>
    <cellStyle name="Note 3 12 3 3" xfId="35767" xr:uid="{00000000-0005-0000-0000-0000D18B0000}"/>
    <cellStyle name="Note 3 12 3 4" xfId="35768" xr:uid="{00000000-0005-0000-0000-0000D28B0000}"/>
    <cellStyle name="Note 3 12 4" xfId="35769" xr:uid="{00000000-0005-0000-0000-0000D38B0000}"/>
    <cellStyle name="Note 3 12 4 2" xfId="35770" xr:uid="{00000000-0005-0000-0000-0000D48B0000}"/>
    <cellStyle name="Note 3 12 4 3" xfId="35771" xr:uid="{00000000-0005-0000-0000-0000D58B0000}"/>
    <cellStyle name="Note 3 12 4 4" xfId="35772" xr:uid="{00000000-0005-0000-0000-0000D68B0000}"/>
    <cellStyle name="Note 3 12 5" xfId="35773" xr:uid="{00000000-0005-0000-0000-0000D78B0000}"/>
    <cellStyle name="Note 3 12 5 2" xfId="35774" xr:uid="{00000000-0005-0000-0000-0000D88B0000}"/>
    <cellStyle name="Note 3 12 5 3" xfId="35775" xr:uid="{00000000-0005-0000-0000-0000D98B0000}"/>
    <cellStyle name="Note 3 12 5 4" xfId="35776" xr:uid="{00000000-0005-0000-0000-0000DA8B0000}"/>
    <cellStyle name="Note 3 12 6" xfId="35777" xr:uid="{00000000-0005-0000-0000-0000DB8B0000}"/>
    <cellStyle name="Note 3 12 6 2" xfId="35778" xr:uid="{00000000-0005-0000-0000-0000DC8B0000}"/>
    <cellStyle name="Note 3 12 6 3" xfId="35779" xr:uid="{00000000-0005-0000-0000-0000DD8B0000}"/>
    <cellStyle name="Note 3 12 6 4" xfId="35780" xr:uid="{00000000-0005-0000-0000-0000DE8B0000}"/>
    <cellStyle name="Note 3 12 7" xfId="35781" xr:uid="{00000000-0005-0000-0000-0000DF8B0000}"/>
    <cellStyle name="Note 3 12 7 2" xfId="35782" xr:uid="{00000000-0005-0000-0000-0000E08B0000}"/>
    <cellStyle name="Note 3 12 7 3" xfId="35783" xr:uid="{00000000-0005-0000-0000-0000E18B0000}"/>
    <cellStyle name="Note 3 12 7 4" xfId="35784" xr:uid="{00000000-0005-0000-0000-0000E28B0000}"/>
    <cellStyle name="Note 3 12 8" xfId="35785" xr:uid="{00000000-0005-0000-0000-0000E38B0000}"/>
    <cellStyle name="Note 3 12 8 2" xfId="35786" xr:uid="{00000000-0005-0000-0000-0000E48B0000}"/>
    <cellStyle name="Note 3 12 8 3" xfId="35787" xr:uid="{00000000-0005-0000-0000-0000E58B0000}"/>
    <cellStyle name="Note 3 12 8 4" xfId="35788" xr:uid="{00000000-0005-0000-0000-0000E68B0000}"/>
    <cellStyle name="Note 3 12 9" xfId="35789" xr:uid="{00000000-0005-0000-0000-0000E78B0000}"/>
    <cellStyle name="Note 3 12 9 2" xfId="35790" xr:uid="{00000000-0005-0000-0000-0000E88B0000}"/>
    <cellStyle name="Note 3 12 9 3" xfId="35791" xr:uid="{00000000-0005-0000-0000-0000E98B0000}"/>
    <cellStyle name="Note 3 12 9 4" xfId="35792" xr:uid="{00000000-0005-0000-0000-0000EA8B0000}"/>
    <cellStyle name="Note 3 13" xfId="35793" xr:uid="{00000000-0005-0000-0000-0000EB8B0000}"/>
    <cellStyle name="Note 3 13 2" xfId="35794" xr:uid="{00000000-0005-0000-0000-0000EC8B0000}"/>
    <cellStyle name="Note 3 13 3" xfId="35795" xr:uid="{00000000-0005-0000-0000-0000ED8B0000}"/>
    <cellStyle name="Note 3 14" xfId="35796" xr:uid="{00000000-0005-0000-0000-0000EE8B0000}"/>
    <cellStyle name="Note 3 14 2" xfId="35797" xr:uid="{00000000-0005-0000-0000-0000EF8B0000}"/>
    <cellStyle name="Note 3 14 3" xfId="35798" xr:uid="{00000000-0005-0000-0000-0000F08B0000}"/>
    <cellStyle name="Note 3 14 4" xfId="35799" xr:uid="{00000000-0005-0000-0000-0000F18B0000}"/>
    <cellStyle name="Note 3 15" xfId="35800" xr:uid="{00000000-0005-0000-0000-0000F28B0000}"/>
    <cellStyle name="Note 3 15 2" xfId="35801" xr:uid="{00000000-0005-0000-0000-0000F38B0000}"/>
    <cellStyle name="Note 3 15 3" xfId="35802" xr:uid="{00000000-0005-0000-0000-0000F48B0000}"/>
    <cellStyle name="Note 3 15 4" xfId="35803" xr:uid="{00000000-0005-0000-0000-0000F58B0000}"/>
    <cellStyle name="Note 3 16" xfId="35804" xr:uid="{00000000-0005-0000-0000-0000F68B0000}"/>
    <cellStyle name="Note 3 16 2" xfId="35805" xr:uid="{00000000-0005-0000-0000-0000F78B0000}"/>
    <cellStyle name="Note 3 16 3" xfId="35806" xr:uid="{00000000-0005-0000-0000-0000F88B0000}"/>
    <cellStyle name="Note 3 16 4" xfId="35807" xr:uid="{00000000-0005-0000-0000-0000F98B0000}"/>
    <cellStyle name="Note 3 17" xfId="35808" xr:uid="{00000000-0005-0000-0000-0000FA8B0000}"/>
    <cellStyle name="Note 3 17 2" xfId="35809" xr:uid="{00000000-0005-0000-0000-0000FB8B0000}"/>
    <cellStyle name="Note 3 17 3" xfId="35810" xr:uid="{00000000-0005-0000-0000-0000FC8B0000}"/>
    <cellStyle name="Note 3 17 4" xfId="35811" xr:uid="{00000000-0005-0000-0000-0000FD8B0000}"/>
    <cellStyle name="Note 3 18" xfId="35812" xr:uid="{00000000-0005-0000-0000-0000FE8B0000}"/>
    <cellStyle name="Note 3 18 2" xfId="35813" xr:uid="{00000000-0005-0000-0000-0000FF8B0000}"/>
    <cellStyle name="Note 3 18 3" xfId="35814" xr:uid="{00000000-0005-0000-0000-0000008C0000}"/>
    <cellStyle name="Note 3 18 4" xfId="35815" xr:uid="{00000000-0005-0000-0000-0000018C0000}"/>
    <cellStyle name="Note 3 19" xfId="35816" xr:uid="{00000000-0005-0000-0000-0000028C0000}"/>
    <cellStyle name="Note 3 19 2" xfId="35817" xr:uid="{00000000-0005-0000-0000-0000038C0000}"/>
    <cellStyle name="Note 3 19 3" xfId="35818" xr:uid="{00000000-0005-0000-0000-0000048C0000}"/>
    <cellStyle name="Note 3 19 4" xfId="35819" xr:uid="{00000000-0005-0000-0000-0000058C0000}"/>
    <cellStyle name="Note 3 2" xfId="35820" xr:uid="{00000000-0005-0000-0000-0000068C0000}"/>
    <cellStyle name="Note 3 2 10" xfId="35821" xr:uid="{00000000-0005-0000-0000-0000078C0000}"/>
    <cellStyle name="Note 3 2 10 10" xfId="35822" xr:uid="{00000000-0005-0000-0000-0000088C0000}"/>
    <cellStyle name="Note 3 2 10 10 2" xfId="35823" xr:uid="{00000000-0005-0000-0000-0000098C0000}"/>
    <cellStyle name="Note 3 2 10 10 3" xfId="35824" xr:uid="{00000000-0005-0000-0000-00000A8C0000}"/>
    <cellStyle name="Note 3 2 10 10 4" xfId="35825" xr:uid="{00000000-0005-0000-0000-00000B8C0000}"/>
    <cellStyle name="Note 3 2 10 11" xfId="35826" xr:uid="{00000000-0005-0000-0000-00000C8C0000}"/>
    <cellStyle name="Note 3 2 10 11 2" xfId="35827" xr:uid="{00000000-0005-0000-0000-00000D8C0000}"/>
    <cellStyle name="Note 3 2 10 11 3" xfId="35828" xr:uid="{00000000-0005-0000-0000-00000E8C0000}"/>
    <cellStyle name="Note 3 2 10 11 4" xfId="35829" xr:uid="{00000000-0005-0000-0000-00000F8C0000}"/>
    <cellStyle name="Note 3 2 10 12" xfId="35830" xr:uid="{00000000-0005-0000-0000-0000108C0000}"/>
    <cellStyle name="Note 3 2 10 12 2" xfId="35831" xr:uid="{00000000-0005-0000-0000-0000118C0000}"/>
    <cellStyle name="Note 3 2 10 12 3" xfId="35832" xr:uid="{00000000-0005-0000-0000-0000128C0000}"/>
    <cellStyle name="Note 3 2 10 12 4" xfId="35833" xr:uid="{00000000-0005-0000-0000-0000138C0000}"/>
    <cellStyle name="Note 3 2 10 13" xfId="35834" xr:uid="{00000000-0005-0000-0000-0000148C0000}"/>
    <cellStyle name="Note 3 2 10 13 2" xfId="35835" xr:uid="{00000000-0005-0000-0000-0000158C0000}"/>
    <cellStyle name="Note 3 2 10 13 3" xfId="35836" xr:uid="{00000000-0005-0000-0000-0000168C0000}"/>
    <cellStyle name="Note 3 2 10 13 4" xfId="35837" xr:uid="{00000000-0005-0000-0000-0000178C0000}"/>
    <cellStyle name="Note 3 2 10 14" xfId="35838" xr:uid="{00000000-0005-0000-0000-0000188C0000}"/>
    <cellStyle name="Note 3 2 10 14 2" xfId="35839" xr:uid="{00000000-0005-0000-0000-0000198C0000}"/>
    <cellStyle name="Note 3 2 10 14 3" xfId="35840" xr:uid="{00000000-0005-0000-0000-00001A8C0000}"/>
    <cellStyle name="Note 3 2 10 14 4" xfId="35841" xr:uid="{00000000-0005-0000-0000-00001B8C0000}"/>
    <cellStyle name="Note 3 2 10 15" xfId="35842" xr:uid="{00000000-0005-0000-0000-00001C8C0000}"/>
    <cellStyle name="Note 3 2 10 15 2" xfId="35843" xr:uid="{00000000-0005-0000-0000-00001D8C0000}"/>
    <cellStyle name="Note 3 2 10 15 3" xfId="35844" xr:uid="{00000000-0005-0000-0000-00001E8C0000}"/>
    <cellStyle name="Note 3 2 10 15 4" xfId="35845" xr:uid="{00000000-0005-0000-0000-00001F8C0000}"/>
    <cellStyle name="Note 3 2 10 16" xfId="35846" xr:uid="{00000000-0005-0000-0000-0000208C0000}"/>
    <cellStyle name="Note 3 2 10 16 2" xfId="35847" xr:uid="{00000000-0005-0000-0000-0000218C0000}"/>
    <cellStyle name="Note 3 2 10 16 3" xfId="35848" xr:uid="{00000000-0005-0000-0000-0000228C0000}"/>
    <cellStyle name="Note 3 2 10 16 4" xfId="35849" xr:uid="{00000000-0005-0000-0000-0000238C0000}"/>
    <cellStyle name="Note 3 2 10 17" xfId="35850" xr:uid="{00000000-0005-0000-0000-0000248C0000}"/>
    <cellStyle name="Note 3 2 10 17 2" xfId="35851" xr:uid="{00000000-0005-0000-0000-0000258C0000}"/>
    <cellStyle name="Note 3 2 10 17 3" xfId="35852" xr:uid="{00000000-0005-0000-0000-0000268C0000}"/>
    <cellStyle name="Note 3 2 10 17 4" xfId="35853" xr:uid="{00000000-0005-0000-0000-0000278C0000}"/>
    <cellStyle name="Note 3 2 10 18" xfId="35854" xr:uid="{00000000-0005-0000-0000-0000288C0000}"/>
    <cellStyle name="Note 3 2 10 18 2" xfId="35855" xr:uid="{00000000-0005-0000-0000-0000298C0000}"/>
    <cellStyle name="Note 3 2 10 18 3" xfId="35856" xr:uid="{00000000-0005-0000-0000-00002A8C0000}"/>
    <cellStyle name="Note 3 2 10 18 4" xfId="35857" xr:uid="{00000000-0005-0000-0000-00002B8C0000}"/>
    <cellStyle name="Note 3 2 10 19" xfId="35858" xr:uid="{00000000-0005-0000-0000-00002C8C0000}"/>
    <cellStyle name="Note 3 2 10 19 2" xfId="35859" xr:uid="{00000000-0005-0000-0000-00002D8C0000}"/>
    <cellStyle name="Note 3 2 10 19 3" xfId="35860" xr:uid="{00000000-0005-0000-0000-00002E8C0000}"/>
    <cellStyle name="Note 3 2 10 19 4" xfId="35861" xr:uid="{00000000-0005-0000-0000-00002F8C0000}"/>
    <cellStyle name="Note 3 2 10 2" xfId="35862" xr:uid="{00000000-0005-0000-0000-0000308C0000}"/>
    <cellStyle name="Note 3 2 10 2 2" xfId="35863" xr:uid="{00000000-0005-0000-0000-0000318C0000}"/>
    <cellStyle name="Note 3 2 10 2 3" xfId="35864" xr:uid="{00000000-0005-0000-0000-0000328C0000}"/>
    <cellStyle name="Note 3 2 10 2 4" xfId="35865" xr:uid="{00000000-0005-0000-0000-0000338C0000}"/>
    <cellStyle name="Note 3 2 10 20" xfId="35866" xr:uid="{00000000-0005-0000-0000-0000348C0000}"/>
    <cellStyle name="Note 3 2 10 20 2" xfId="35867" xr:uid="{00000000-0005-0000-0000-0000358C0000}"/>
    <cellStyle name="Note 3 2 10 20 3" xfId="35868" xr:uid="{00000000-0005-0000-0000-0000368C0000}"/>
    <cellStyle name="Note 3 2 10 20 4" xfId="35869" xr:uid="{00000000-0005-0000-0000-0000378C0000}"/>
    <cellStyle name="Note 3 2 10 21" xfId="35870" xr:uid="{00000000-0005-0000-0000-0000388C0000}"/>
    <cellStyle name="Note 3 2 10 22" xfId="35871" xr:uid="{00000000-0005-0000-0000-0000398C0000}"/>
    <cellStyle name="Note 3 2 10 3" xfId="35872" xr:uid="{00000000-0005-0000-0000-00003A8C0000}"/>
    <cellStyle name="Note 3 2 10 3 2" xfId="35873" xr:uid="{00000000-0005-0000-0000-00003B8C0000}"/>
    <cellStyle name="Note 3 2 10 3 3" xfId="35874" xr:uid="{00000000-0005-0000-0000-00003C8C0000}"/>
    <cellStyle name="Note 3 2 10 3 4" xfId="35875" xr:uid="{00000000-0005-0000-0000-00003D8C0000}"/>
    <cellStyle name="Note 3 2 10 4" xfId="35876" xr:uid="{00000000-0005-0000-0000-00003E8C0000}"/>
    <cellStyle name="Note 3 2 10 4 2" xfId="35877" xr:uid="{00000000-0005-0000-0000-00003F8C0000}"/>
    <cellStyle name="Note 3 2 10 4 3" xfId="35878" xr:uid="{00000000-0005-0000-0000-0000408C0000}"/>
    <cellStyle name="Note 3 2 10 4 4" xfId="35879" xr:uid="{00000000-0005-0000-0000-0000418C0000}"/>
    <cellStyle name="Note 3 2 10 5" xfId="35880" xr:uid="{00000000-0005-0000-0000-0000428C0000}"/>
    <cellStyle name="Note 3 2 10 5 2" xfId="35881" xr:uid="{00000000-0005-0000-0000-0000438C0000}"/>
    <cellStyle name="Note 3 2 10 5 3" xfId="35882" xr:uid="{00000000-0005-0000-0000-0000448C0000}"/>
    <cellStyle name="Note 3 2 10 5 4" xfId="35883" xr:uid="{00000000-0005-0000-0000-0000458C0000}"/>
    <cellStyle name="Note 3 2 10 6" xfId="35884" xr:uid="{00000000-0005-0000-0000-0000468C0000}"/>
    <cellStyle name="Note 3 2 10 6 2" xfId="35885" xr:uid="{00000000-0005-0000-0000-0000478C0000}"/>
    <cellStyle name="Note 3 2 10 6 3" xfId="35886" xr:uid="{00000000-0005-0000-0000-0000488C0000}"/>
    <cellStyle name="Note 3 2 10 6 4" xfId="35887" xr:uid="{00000000-0005-0000-0000-0000498C0000}"/>
    <cellStyle name="Note 3 2 10 7" xfId="35888" xr:uid="{00000000-0005-0000-0000-00004A8C0000}"/>
    <cellStyle name="Note 3 2 10 7 2" xfId="35889" xr:uid="{00000000-0005-0000-0000-00004B8C0000}"/>
    <cellStyle name="Note 3 2 10 7 3" xfId="35890" xr:uid="{00000000-0005-0000-0000-00004C8C0000}"/>
    <cellStyle name="Note 3 2 10 7 4" xfId="35891" xr:uid="{00000000-0005-0000-0000-00004D8C0000}"/>
    <cellStyle name="Note 3 2 10 8" xfId="35892" xr:uid="{00000000-0005-0000-0000-00004E8C0000}"/>
    <cellStyle name="Note 3 2 10 8 2" xfId="35893" xr:uid="{00000000-0005-0000-0000-00004F8C0000}"/>
    <cellStyle name="Note 3 2 10 8 3" xfId="35894" xr:uid="{00000000-0005-0000-0000-0000508C0000}"/>
    <cellStyle name="Note 3 2 10 8 4" xfId="35895" xr:uid="{00000000-0005-0000-0000-0000518C0000}"/>
    <cellStyle name="Note 3 2 10 9" xfId="35896" xr:uid="{00000000-0005-0000-0000-0000528C0000}"/>
    <cellStyle name="Note 3 2 10 9 2" xfId="35897" xr:uid="{00000000-0005-0000-0000-0000538C0000}"/>
    <cellStyle name="Note 3 2 10 9 3" xfId="35898" xr:uid="{00000000-0005-0000-0000-0000548C0000}"/>
    <cellStyle name="Note 3 2 10 9 4" xfId="35899" xr:uid="{00000000-0005-0000-0000-0000558C0000}"/>
    <cellStyle name="Note 3 2 11" xfId="35900" xr:uid="{00000000-0005-0000-0000-0000568C0000}"/>
    <cellStyle name="Note 3 2 11 10" xfId="35901" xr:uid="{00000000-0005-0000-0000-0000578C0000}"/>
    <cellStyle name="Note 3 2 11 10 2" xfId="35902" xr:uid="{00000000-0005-0000-0000-0000588C0000}"/>
    <cellStyle name="Note 3 2 11 10 3" xfId="35903" xr:uid="{00000000-0005-0000-0000-0000598C0000}"/>
    <cellStyle name="Note 3 2 11 10 4" xfId="35904" xr:uid="{00000000-0005-0000-0000-00005A8C0000}"/>
    <cellStyle name="Note 3 2 11 11" xfId="35905" xr:uid="{00000000-0005-0000-0000-00005B8C0000}"/>
    <cellStyle name="Note 3 2 11 11 2" xfId="35906" xr:uid="{00000000-0005-0000-0000-00005C8C0000}"/>
    <cellStyle name="Note 3 2 11 11 3" xfId="35907" xr:uid="{00000000-0005-0000-0000-00005D8C0000}"/>
    <cellStyle name="Note 3 2 11 11 4" xfId="35908" xr:uid="{00000000-0005-0000-0000-00005E8C0000}"/>
    <cellStyle name="Note 3 2 11 12" xfId="35909" xr:uid="{00000000-0005-0000-0000-00005F8C0000}"/>
    <cellStyle name="Note 3 2 11 12 2" xfId="35910" xr:uid="{00000000-0005-0000-0000-0000608C0000}"/>
    <cellStyle name="Note 3 2 11 12 3" xfId="35911" xr:uid="{00000000-0005-0000-0000-0000618C0000}"/>
    <cellStyle name="Note 3 2 11 12 4" xfId="35912" xr:uid="{00000000-0005-0000-0000-0000628C0000}"/>
    <cellStyle name="Note 3 2 11 13" xfId="35913" xr:uid="{00000000-0005-0000-0000-0000638C0000}"/>
    <cellStyle name="Note 3 2 11 13 2" xfId="35914" xr:uid="{00000000-0005-0000-0000-0000648C0000}"/>
    <cellStyle name="Note 3 2 11 13 3" xfId="35915" xr:uid="{00000000-0005-0000-0000-0000658C0000}"/>
    <cellStyle name="Note 3 2 11 13 4" xfId="35916" xr:uid="{00000000-0005-0000-0000-0000668C0000}"/>
    <cellStyle name="Note 3 2 11 14" xfId="35917" xr:uid="{00000000-0005-0000-0000-0000678C0000}"/>
    <cellStyle name="Note 3 2 11 14 2" xfId="35918" xr:uid="{00000000-0005-0000-0000-0000688C0000}"/>
    <cellStyle name="Note 3 2 11 14 3" xfId="35919" xr:uid="{00000000-0005-0000-0000-0000698C0000}"/>
    <cellStyle name="Note 3 2 11 14 4" xfId="35920" xr:uid="{00000000-0005-0000-0000-00006A8C0000}"/>
    <cellStyle name="Note 3 2 11 15" xfId="35921" xr:uid="{00000000-0005-0000-0000-00006B8C0000}"/>
    <cellStyle name="Note 3 2 11 15 2" xfId="35922" xr:uid="{00000000-0005-0000-0000-00006C8C0000}"/>
    <cellStyle name="Note 3 2 11 15 3" xfId="35923" xr:uid="{00000000-0005-0000-0000-00006D8C0000}"/>
    <cellStyle name="Note 3 2 11 15 4" xfId="35924" xr:uid="{00000000-0005-0000-0000-00006E8C0000}"/>
    <cellStyle name="Note 3 2 11 16" xfId="35925" xr:uid="{00000000-0005-0000-0000-00006F8C0000}"/>
    <cellStyle name="Note 3 2 11 16 2" xfId="35926" xr:uid="{00000000-0005-0000-0000-0000708C0000}"/>
    <cellStyle name="Note 3 2 11 16 3" xfId="35927" xr:uid="{00000000-0005-0000-0000-0000718C0000}"/>
    <cellStyle name="Note 3 2 11 16 4" xfId="35928" xr:uid="{00000000-0005-0000-0000-0000728C0000}"/>
    <cellStyle name="Note 3 2 11 17" xfId="35929" xr:uid="{00000000-0005-0000-0000-0000738C0000}"/>
    <cellStyle name="Note 3 2 11 17 2" xfId="35930" xr:uid="{00000000-0005-0000-0000-0000748C0000}"/>
    <cellStyle name="Note 3 2 11 17 3" xfId="35931" xr:uid="{00000000-0005-0000-0000-0000758C0000}"/>
    <cellStyle name="Note 3 2 11 17 4" xfId="35932" xr:uid="{00000000-0005-0000-0000-0000768C0000}"/>
    <cellStyle name="Note 3 2 11 18" xfId="35933" xr:uid="{00000000-0005-0000-0000-0000778C0000}"/>
    <cellStyle name="Note 3 2 11 18 2" xfId="35934" xr:uid="{00000000-0005-0000-0000-0000788C0000}"/>
    <cellStyle name="Note 3 2 11 18 3" xfId="35935" xr:uid="{00000000-0005-0000-0000-0000798C0000}"/>
    <cellStyle name="Note 3 2 11 18 4" xfId="35936" xr:uid="{00000000-0005-0000-0000-00007A8C0000}"/>
    <cellStyle name="Note 3 2 11 19" xfId="35937" xr:uid="{00000000-0005-0000-0000-00007B8C0000}"/>
    <cellStyle name="Note 3 2 11 19 2" xfId="35938" xr:uid="{00000000-0005-0000-0000-00007C8C0000}"/>
    <cellStyle name="Note 3 2 11 19 3" xfId="35939" xr:uid="{00000000-0005-0000-0000-00007D8C0000}"/>
    <cellStyle name="Note 3 2 11 19 4" xfId="35940" xr:uid="{00000000-0005-0000-0000-00007E8C0000}"/>
    <cellStyle name="Note 3 2 11 2" xfId="35941" xr:uid="{00000000-0005-0000-0000-00007F8C0000}"/>
    <cellStyle name="Note 3 2 11 2 2" xfId="35942" xr:uid="{00000000-0005-0000-0000-0000808C0000}"/>
    <cellStyle name="Note 3 2 11 2 3" xfId="35943" xr:uid="{00000000-0005-0000-0000-0000818C0000}"/>
    <cellStyle name="Note 3 2 11 2 4" xfId="35944" xr:uid="{00000000-0005-0000-0000-0000828C0000}"/>
    <cellStyle name="Note 3 2 11 20" xfId="35945" xr:uid="{00000000-0005-0000-0000-0000838C0000}"/>
    <cellStyle name="Note 3 2 11 20 2" xfId="35946" xr:uid="{00000000-0005-0000-0000-0000848C0000}"/>
    <cellStyle name="Note 3 2 11 20 3" xfId="35947" xr:uid="{00000000-0005-0000-0000-0000858C0000}"/>
    <cellStyle name="Note 3 2 11 20 4" xfId="35948" xr:uid="{00000000-0005-0000-0000-0000868C0000}"/>
    <cellStyle name="Note 3 2 11 21" xfId="35949" xr:uid="{00000000-0005-0000-0000-0000878C0000}"/>
    <cellStyle name="Note 3 2 11 22" xfId="35950" xr:uid="{00000000-0005-0000-0000-0000888C0000}"/>
    <cellStyle name="Note 3 2 11 3" xfId="35951" xr:uid="{00000000-0005-0000-0000-0000898C0000}"/>
    <cellStyle name="Note 3 2 11 3 2" xfId="35952" xr:uid="{00000000-0005-0000-0000-00008A8C0000}"/>
    <cellStyle name="Note 3 2 11 3 3" xfId="35953" xr:uid="{00000000-0005-0000-0000-00008B8C0000}"/>
    <cellStyle name="Note 3 2 11 3 4" xfId="35954" xr:uid="{00000000-0005-0000-0000-00008C8C0000}"/>
    <cellStyle name="Note 3 2 11 4" xfId="35955" xr:uid="{00000000-0005-0000-0000-00008D8C0000}"/>
    <cellStyle name="Note 3 2 11 4 2" xfId="35956" xr:uid="{00000000-0005-0000-0000-00008E8C0000}"/>
    <cellStyle name="Note 3 2 11 4 3" xfId="35957" xr:uid="{00000000-0005-0000-0000-00008F8C0000}"/>
    <cellStyle name="Note 3 2 11 4 4" xfId="35958" xr:uid="{00000000-0005-0000-0000-0000908C0000}"/>
    <cellStyle name="Note 3 2 11 5" xfId="35959" xr:uid="{00000000-0005-0000-0000-0000918C0000}"/>
    <cellStyle name="Note 3 2 11 5 2" xfId="35960" xr:uid="{00000000-0005-0000-0000-0000928C0000}"/>
    <cellStyle name="Note 3 2 11 5 3" xfId="35961" xr:uid="{00000000-0005-0000-0000-0000938C0000}"/>
    <cellStyle name="Note 3 2 11 5 4" xfId="35962" xr:uid="{00000000-0005-0000-0000-0000948C0000}"/>
    <cellStyle name="Note 3 2 11 6" xfId="35963" xr:uid="{00000000-0005-0000-0000-0000958C0000}"/>
    <cellStyle name="Note 3 2 11 6 2" xfId="35964" xr:uid="{00000000-0005-0000-0000-0000968C0000}"/>
    <cellStyle name="Note 3 2 11 6 3" xfId="35965" xr:uid="{00000000-0005-0000-0000-0000978C0000}"/>
    <cellStyle name="Note 3 2 11 6 4" xfId="35966" xr:uid="{00000000-0005-0000-0000-0000988C0000}"/>
    <cellStyle name="Note 3 2 11 7" xfId="35967" xr:uid="{00000000-0005-0000-0000-0000998C0000}"/>
    <cellStyle name="Note 3 2 11 7 2" xfId="35968" xr:uid="{00000000-0005-0000-0000-00009A8C0000}"/>
    <cellStyle name="Note 3 2 11 7 3" xfId="35969" xr:uid="{00000000-0005-0000-0000-00009B8C0000}"/>
    <cellStyle name="Note 3 2 11 7 4" xfId="35970" xr:uid="{00000000-0005-0000-0000-00009C8C0000}"/>
    <cellStyle name="Note 3 2 11 8" xfId="35971" xr:uid="{00000000-0005-0000-0000-00009D8C0000}"/>
    <cellStyle name="Note 3 2 11 8 2" xfId="35972" xr:uid="{00000000-0005-0000-0000-00009E8C0000}"/>
    <cellStyle name="Note 3 2 11 8 3" xfId="35973" xr:uid="{00000000-0005-0000-0000-00009F8C0000}"/>
    <cellStyle name="Note 3 2 11 8 4" xfId="35974" xr:uid="{00000000-0005-0000-0000-0000A08C0000}"/>
    <cellStyle name="Note 3 2 11 9" xfId="35975" xr:uid="{00000000-0005-0000-0000-0000A18C0000}"/>
    <cellStyle name="Note 3 2 11 9 2" xfId="35976" xr:uid="{00000000-0005-0000-0000-0000A28C0000}"/>
    <cellStyle name="Note 3 2 11 9 3" xfId="35977" xr:uid="{00000000-0005-0000-0000-0000A38C0000}"/>
    <cellStyle name="Note 3 2 11 9 4" xfId="35978" xr:uid="{00000000-0005-0000-0000-0000A48C0000}"/>
    <cellStyle name="Note 3 2 12" xfId="35979" xr:uid="{00000000-0005-0000-0000-0000A58C0000}"/>
    <cellStyle name="Note 3 2 12 2" xfId="35980" xr:uid="{00000000-0005-0000-0000-0000A68C0000}"/>
    <cellStyle name="Note 3 2 12 3" xfId="35981" xr:uid="{00000000-0005-0000-0000-0000A78C0000}"/>
    <cellStyle name="Note 3 2 12 4" xfId="35982" xr:uid="{00000000-0005-0000-0000-0000A88C0000}"/>
    <cellStyle name="Note 3 2 13" xfId="35983" xr:uid="{00000000-0005-0000-0000-0000A98C0000}"/>
    <cellStyle name="Note 3 2 13 2" xfId="35984" xr:uid="{00000000-0005-0000-0000-0000AA8C0000}"/>
    <cellStyle name="Note 3 2 13 3" xfId="35985" xr:uid="{00000000-0005-0000-0000-0000AB8C0000}"/>
    <cellStyle name="Note 3 2 13 4" xfId="35986" xr:uid="{00000000-0005-0000-0000-0000AC8C0000}"/>
    <cellStyle name="Note 3 2 14" xfId="35987" xr:uid="{00000000-0005-0000-0000-0000AD8C0000}"/>
    <cellStyle name="Note 3 2 14 2" xfId="35988" xr:uid="{00000000-0005-0000-0000-0000AE8C0000}"/>
    <cellStyle name="Note 3 2 14 3" xfId="35989" xr:uid="{00000000-0005-0000-0000-0000AF8C0000}"/>
    <cellStyle name="Note 3 2 14 4" xfId="35990" xr:uid="{00000000-0005-0000-0000-0000B08C0000}"/>
    <cellStyle name="Note 3 2 15" xfId="35991" xr:uid="{00000000-0005-0000-0000-0000B18C0000}"/>
    <cellStyle name="Note 3 2 15 2" xfId="35992" xr:uid="{00000000-0005-0000-0000-0000B28C0000}"/>
    <cellStyle name="Note 3 2 15 3" xfId="35993" xr:uid="{00000000-0005-0000-0000-0000B38C0000}"/>
    <cellStyle name="Note 3 2 15 4" xfId="35994" xr:uid="{00000000-0005-0000-0000-0000B48C0000}"/>
    <cellStyle name="Note 3 2 16" xfId="35995" xr:uid="{00000000-0005-0000-0000-0000B58C0000}"/>
    <cellStyle name="Note 3 2 16 2" xfId="35996" xr:uid="{00000000-0005-0000-0000-0000B68C0000}"/>
    <cellStyle name="Note 3 2 16 3" xfId="35997" xr:uid="{00000000-0005-0000-0000-0000B78C0000}"/>
    <cellStyle name="Note 3 2 16 4" xfId="35998" xr:uid="{00000000-0005-0000-0000-0000B88C0000}"/>
    <cellStyle name="Note 3 2 17" xfId="35999" xr:uid="{00000000-0005-0000-0000-0000B98C0000}"/>
    <cellStyle name="Note 3 2 17 2" xfId="36000" xr:uid="{00000000-0005-0000-0000-0000BA8C0000}"/>
    <cellStyle name="Note 3 2 17 3" xfId="36001" xr:uid="{00000000-0005-0000-0000-0000BB8C0000}"/>
    <cellStyle name="Note 3 2 17 4" xfId="36002" xr:uid="{00000000-0005-0000-0000-0000BC8C0000}"/>
    <cellStyle name="Note 3 2 18" xfId="36003" xr:uid="{00000000-0005-0000-0000-0000BD8C0000}"/>
    <cellStyle name="Note 3 2 18 2" xfId="36004" xr:uid="{00000000-0005-0000-0000-0000BE8C0000}"/>
    <cellStyle name="Note 3 2 18 3" xfId="36005" xr:uid="{00000000-0005-0000-0000-0000BF8C0000}"/>
    <cellStyle name="Note 3 2 18 4" xfId="36006" xr:uid="{00000000-0005-0000-0000-0000C08C0000}"/>
    <cellStyle name="Note 3 2 19" xfId="36007" xr:uid="{00000000-0005-0000-0000-0000C18C0000}"/>
    <cellStyle name="Note 3 2 19 2" xfId="36008" xr:uid="{00000000-0005-0000-0000-0000C28C0000}"/>
    <cellStyle name="Note 3 2 19 3" xfId="36009" xr:uid="{00000000-0005-0000-0000-0000C38C0000}"/>
    <cellStyle name="Note 3 2 19 4" xfId="36010" xr:uid="{00000000-0005-0000-0000-0000C48C0000}"/>
    <cellStyle name="Note 3 2 2" xfId="36011" xr:uid="{00000000-0005-0000-0000-0000C58C0000}"/>
    <cellStyle name="Note 3 2 2 10" xfId="36012" xr:uid="{00000000-0005-0000-0000-0000C68C0000}"/>
    <cellStyle name="Note 3 2 2 10 2" xfId="36013" xr:uid="{00000000-0005-0000-0000-0000C78C0000}"/>
    <cellStyle name="Note 3 2 2 10 3" xfId="36014" xr:uid="{00000000-0005-0000-0000-0000C88C0000}"/>
    <cellStyle name="Note 3 2 2 10 4" xfId="36015" xr:uid="{00000000-0005-0000-0000-0000C98C0000}"/>
    <cellStyle name="Note 3 2 2 11" xfId="36016" xr:uid="{00000000-0005-0000-0000-0000CA8C0000}"/>
    <cellStyle name="Note 3 2 2 11 2" xfId="36017" xr:uid="{00000000-0005-0000-0000-0000CB8C0000}"/>
    <cellStyle name="Note 3 2 2 11 3" xfId="36018" xr:uid="{00000000-0005-0000-0000-0000CC8C0000}"/>
    <cellStyle name="Note 3 2 2 11 4" xfId="36019" xr:uid="{00000000-0005-0000-0000-0000CD8C0000}"/>
    <cellStyle name="Note 3 2 2 12" xfId="36020" xr:uid="{00000000-0005-0000-0000-0000CE8C0000}"/>
    <cellStyle name="Note 3 2 2 12 2" xfId="36021" xr:uid="{00000000-0005-0000-0000-0000CF8C0000}"/>
    <cellStyle name="Note 3 2 2 12 3" xfId="36022" xr:uid="{00000000-0005-0000-0000-0000D08C0000}"/>
    <cellStyle name="Note 3 2 2 12 4" xfId="36023" xr:uid="{00000000-0005-0000-0000-0000D18C0000}"/>
    <cellStyle name="Note 3 2 2 13" xfId="36024" xr:uid="{00000000-0005-0000-0000-0000D28C0000}"/>
    <cellStyle name="Note 3 2 2 13 2" xfId="36025" xr:uid="{00000000-0005-0000-0000-0000D38C0000}"/>
    <cellStyle name="Note 3 2 2 13 3" xfId="36026" xr:uid="{00000000-0005-0000-0000-0000D48C0000}"/>
    <cellStyle name="Note 3 2 2 13 4" xfId="36027" xr:uid="{00000000-0005-0000-0000-0000D58C0000}"/>
    <cellStyle name="Note 3 2 2 14" xfId="36028" xr:uid="{00000000-0005-0000-0000-0000D68C0000}"/>
    <cellStyle name="Note 3 2 2 14 2" xfId="36029" xr:uid="{00000000-0005-0000-0000-0000D78C0000}"/>
    <cellStyle name="Note 3 2 2 14 3" xfId="36030" xr:uid="{00000000-0005-0000-0000-0000D88C0000}"/>
    <cellStyle name="Note 3 2 2 14 4" xfId="36031" xr:uid="{00000000-0005-0000-0000-0000D98C0000}"/>
    <cellStyle name="Note 3 2 2 15" xfId="36032" xr:uid="{00000000-0005-0000-0000-0000DA8C0000}"/>
    <cellStyle name="Note 3 2 2 15 2" xfId="36033" xr:uid="{00000000-0005-0000-0000-0000DB8C0000}"/>
    <cellStyle name="Note 3 2 2 15 3" xfId="36034" xr:uid="{00000000-0005-0000-0000-0000DC8C0000}"/>
    <cellStyle name="Note 3 2 2 15 4" xfId="36035" xr:uid="{00000000-0005-0000-0000-0000DD8C0000}"/>
    <cellStyle name="Note 3 2 2 16" xfId="36036" xr:uid="{00000000-0005-0000-0000-0000DE8C0000}"/>
    <cellStyle name="Note 3 2 2 16 2" xfId="36037" xr:uid="{00000000-0005-0000-0000-0000DF8C0000}"/>
    <cellStyle name="Note 3 2 2 16 3" xfId="36038" xr:uid="{00000000-0005-0000-0000-0000E08C0000}"/>
    <cellStyle name="Note 3 2 2 16 4" xfId="36039" xr:uid="{00000000-0005-0000-0000-0000E18C0000}"/>
    <cellStyle name="Note 3 2 2 17" xfId="36040" xr:uid="{00000000-0005-0000-0000-0000E28C0000}"/>
    <cellStyle name="Note 3 2 2 17 2" xfId="36041" xr:uid="{00000000-0005-0000-0000-0000E38C0000}"/>
    <cellStyle name="Note 3 2 2 17 3" xfId="36042" xr:uid="{00000000-0005-0000-0000-0000E48C0000}"/>
    <cellStyle name="Note 3 2 2 17 4" xfId="36043" xr:uid="{00000000-0005-0000-0000-0000E58C0000}"/>
    <cellStyle name="Note 3 2 2 18" xfId="36044" xr:uid="{00000000-0005-0000-0000-0000E68C0000}"/>
    <cellStyle name="Note 3 2 2 18 2" xfId="36045" xr:uid="{00000000-0005-0000-0000-0000E78C0000}"/>
    <cellStyle name="Note 3 2 2 18 3" xfId="36046" xr:uid="{00000000-0005-0000-0000-0000E88C0000}"/>
    <cellStyle name="Note 3 2 2 18 4" xfId="36047" xr:uid="{00000000-0005-0000-0000-0000E98C0000}"/>
    <cellStyle name="Note 3 2 2 19" xfId="36048" xr:uid="{00000000-0005-0000-0000-0000EA8C0000}"/>
    <cellStyle name="Note 3 2 2 19 2" xfId="36049" xr:uid="{00000000-0005-0000-0000-0000EB8C0000}"/>
    <cellStyle name="Note 3 2 2 19 3" xfId="36050" xr:uid="{00000000-0005-0000-0000-0000EC8C0000}"/>
    <cellStyle name="Note 3 2 2 19 4" xfId="36051" xr:uid="{00000000-0005-0000-0000-0000ED8C0000}"/>
    <cellStyle name="Note 3 2 2 2" xfId="36052" xr:uid="{00000000-0005-0000-0000-0000EE8C0000}"/>
    <cellStyle name="Note 3 2 2 2 2" xfId="36053" xr:uid="{00000000-0005-0000-0000-0000EF8C0000}"/>
    <cellStyle name="Note 3 2 2 2 2 10" xfId="36054" xr:uid="{00000000-0005-0000-0000-0000F08C0000}"/>
    <cellStyle name="Note 3 2 2 2 2 10 2" xfId="36055" xr:uid="{00000000-0005-0000-0000-0000F18C0000}"/>
    <cellStyle name="Note 3 2 2 2 2 10 3" xfId="36056" xr:uid="{00000000-0005-0000-0000-0000F28C0000}"/>
    <cellStyle name="Note 3 2 2 2 2 10 4" xfId="36057" xr:uid="{00000000-0005-0000-0000-0000F38C0000}"/>
    <cellStyle name="Note 3 2 2 2 2 11" xfId="36058" xr:uid="{00000000-0005-0000-0000-0000F48C0000}"/>
    <cellStyle name="Note 3 2 2 2 2 11 2" xfId="36059" xr:uid="{00000000-0005-0000-0000-0000F58C0000}"/>
    <cellStyle name="Note 3 2 2 2 2 11 3" xfId="36060" xr:uid="{00000000-0005-0000-0000-0000F68C0000}"/>
    <cellStyle name="Note 3 2 2 2 2 11 4" xfId="36061" xr:uid="{00000000-0005-0000-0000-0000F78C0000}"/>
    <cellStyle name="Note 3 2 2 2 2 12" xfId="36062" xr:uid="{00000000-0005-0000-0000-0000F88C0000}"/>
    <cellStyle name="Note 3 2 2 2 2 12 2" xfId="36063" xr:uid="{00000000-0005-0000-0000-0000F98C0000}"/>
    <cellStyle name="Note 3 2 2 2 2 12 3" xfId="36064" xr:uid="{00000000-0005-0000-0000-0000FA8C0000}"/>
    <cellStyle name="Note 3 2 2 2 2 12 4" xfId="36065" xr:uid="{00000000-0005-0000-0000-0000FB8C0000}"/>
    <cellStyle name="Note 3 2 2 2 2 13" xfId="36066" xr:uid="{00000000-0005-0000-0000-0000FC8C0000}"/>
    <cellStyle name="Note 3 2 2 2 2 13 2" xfId="36067" xr:uid="{00000000-0005-0000-0000-0000FD8C0000}"/>
    <cellStyle name="Note 3 2 2 2 2 13 3" xfId="36068" xr:uid="{00000000-0005-0000-0000-0000FE8C0000}"/>
    <cellStyle name="Note 3 2 2 2 2 13 4" xfId="36069" xr:uid="{00000000-0005-0000-0000-0000FF8C0000}"/>
    <cellStyle name="Note 3 2 2 2 2 14" xfId="36070" xr:uid="{00000000-0005-0000-0000-0000008D0000}"/>
    <cellStyle name="Note 3 2 2 2 2 14 2" xfId="36071" xr:uid="{00000000-0005-0000-0000-0000018D0000}"/>
    <cellStyle name="Note 3 2 2 2 2 14 3" xfId="36072" xr:uid="{00000000-0005-0000-0000-0000028D0000}"/>
    <cellStyle name="Note 3 2 2 2 2 14 4" xfId="36073" xr:uid="{00000000-0005-0000-0000-0000038D0000}"/>
    <cellStyle name="Note 3 2 2 2 2 15" xfId="36074" xr:uid="{00000000-0005-0000-0000-0000048D0000}"/>
    <cellStyle name="Note 3 2 2 2 2 15 2" xfId="36075" xr:uid="{00000000-0005-0000-0000-0000058D0000}"/>
    <cellStyle name="Note 3 2 2 2 2 15 3" xfId="36076" xr:uid="{00000000-0005-0000-0000-0000068D0000}"/>
    <cellStyle name="Note 3 2 2 2 2 15 4" xfId="36077" xr:uid="{00000000-0005-0000-0000-0000078D0000}"/>
    <cellStyle name="Note 3 2 2 2 2 16" xfId="36078" xr:uid="{00000000-0005-0000-0000-0000088D0000}"/>
    <cellStyle name="Note 3 2 2 2 2 16 2" xfId="36079" xr:uid="{00000000-0005-0000-0000-0000098D0000}"/>
    <cellStyle name="Note 3 2 2 2 2 16 3" xfId="36080" xr:uid="{00000000-0005-0000-0000-00000A8D0000}"/>
    <cellStyle name="Note 3 2 2 2 2 16 4" xfId="36081" xr:uid="{00000000-0005-0000-0000-00000B8D0000}"/>
    <cellStyle name="Note 3 2 2 2 2 17" xfId="36082" xr:uid="{00000000-0005-0000-0000-00000C8D0000}"/>
    <cellStyle name="Note 3 2 2 2 2 17 2" xfId="36083" xr:uid="{00000000-0005-0000-0000-00000D8D0000}"/>
    <cellStyle name="Note 3 2 2 2 2 17 3" xfId="36084" xr:uid="{00000000-0005-0000-0000-00000E8D0000}"/>
    <cellStyle name="Note 3 2 2 2 2 17 4" xfId="36085" xr:uid="{00000000-0005-0000-0000-00000F8D0000}"/>
    <cellStyle name="Note 3 2 2 2 2 18" xfId="36086" xr:uid="{00000000-0005-0000-0000-0000108D0000}"/>
    <cellStyle name="Note 3 2 2 2 2 18 2" xfId="36087" xr:uid="{00000000-0005-0000-0000-0000118D0000}"/>
    <cellStyle name="Note 3 2 2 2 2 18 3" xfId="36088" xr:uid="{00000000-0005-0000-0000-0000128D0000}"/>
    <cellStyle name="Note 3 2 2 2 2 18 4" xfId="36089" xr:uid="{00000000-0005-0000-0000-0000138D0000}"/>
    <cellStyle name="Note 3 2 2 2 2 19" xfId="36090" xr:uid="{00000000-0005-0000-0000-0000148D0000}"/>
    <cellStyle name="Note 3 2 2 2 2 19 2" xfId="36091" xr:uid="{00000000-0005-0000-0000-0000158D0000}"/>
    <cellStyle name="Note 3 2 2 2 2 19 3" xfId="36092" xr:uid="{00000000-0005-0000-0000-0000168D0000}"/>
    <cellStyle name="Note 3 2 2 2 2 19 4" xfId="36093" xr:uid="{00000000-0005-0000-0000-0000178D0000}"/>
    <cellStyle name="Note 3 2 2 2 2 2" xfId="36094" xr:uid="{00000000-0005-0000-0000-0000188D0000}"/>
    <cellStyle name="Note 3 2 2 2 2 2 2" xfId="36095" xr:uid="{00000000-0005-0000-0000-0000198D0000}"/>
    <cellStyle name="Note 3 2 2 2 2 2 3" xfId="36096" xr:uid="{00000000-0005-0000-0000-00001A8D0000}"/>
    <cellStyle name="Note 3 2 2 2 2 2 4" xfId="36097" xr:uid="{00000000-0005-0000-0000-00001B8D0000}"/>
    <cellStyle name="Note 3 2 2 2 2 20" xfId="36098" xr:uid="{00000000-0005-0000-0000-00001C8D0000}"/>
    <cellStyle name="Note 3 2 2 2 2 20 2" xfId="36099" xr:uid="{00000000-0005-0000-0000-00001D8D0000}"/>
    <cellStyle name="Note 3 2 2 2 2 20 3" xfId="36100" xr:uid="{00000000-0005-0000-0000-00001E8D0000}"/>
    <cellStyle name="Note 3 2 2 2 2 20 4" xfId="36101" xr:uid="{00000000-0005-0000-0000-00001F8D0000}"/>
    <cellStyle name="Note 3 2 2 2 2 21" xfId="36102" xr:uid="{00000000-0005-0000-0000-0000208D0000}"/>
    <cellStyle name="Note 3 2 2 2 2 22" xfId="36103" xr:uid="{00000000-0005-0000-0000-0000218D0000}"/>
    <cellStyle name="Note 3 2 2 2 2 3" xfId="36104" xr:uid="{00000000-0005-0000-0000-0000228D0000}"/>
    <cellStyle name="Note 3 2 2 2 2 3 2" xfId="36105" xr:uid="{00000000-0005-0000-0000-0000238D0000}"/>
    <cellStyle name="Note 3 2 2 2 2 3 3" xfId="36106" xr:uid="{00000000-0005-0000-0000-0000248D0000}"/>
    <cellStyle name="Note 3 2 2 2 2 3 4" xfId="36107" xr:uid="{00000000-0005-0000-0000-0000258D0000}"/>
    <cellStyle name="Note 3 2 2 2 2 4" xfId="36108" xr:uid="{00000000-0005-0000-0000-0000268D0000}"/>
    <cellStyle name="Note 3 2 2 2 2 4 2" xfId="36109" xr:uid="{00000000-0005-0000-0000-0000278D0000}"/>
    <cellStyle name="Note 3 2 2 2 2 4 3" xfId="36110" xr:uid="{00000000-0005-0000-0000-0000288D0000}"/>
    <cellStyle name="Note 3 2 2 2 2 4 4" xfId="36111" xr:uid="{00000000-0005-0000-0000-0000298D0000}"/>
    <cellStyle name="Note 3 2 2 2 2 5" xfId="36112" xr:uid="{00000000-0005-0000-0000-00002A8D0000}"/>
    <cellStyle name="Note 3 2 2 2 2 5 2" xfId="36113" xr:uid="{00000000-0005-0000-0000-00002B8D0000}"/>
    <cellStyle name="Note 3 2 2 2 2 5 3" xfId="36114" xr:uid="{00000000-0005-0000-0000-00002C8D0000}"/>
    <cellStyle name="Note 3 2 2 2 2 5 4" xfId="36115" xr:uid="{00000000-0005-0000-0000-00002D8D0000}"/>
    <cellStyle name="Note 3 2 2 2 2 6" xfId="36116" xr:uid="{00000000-0005-0000-0000-00002E8D0000}"/>
    <cellStyle name="Note 3 2 2 2 2 6 2" xfId="36117" xr:uid="{00000000-0005-0000-0000-00002F8D0000}"/>
    <cellStyle name="Note 3 2 2 2 2 6 3" xfId="36118" xr:uid="{00000000-0005-0000-0000-0000308D0000}"/>
    <cellStyle name="Note 3 2 2 2 2 6 4" xfId="36119" xr:uid="{00000000-0005-0000-0000-0000318D0000}"/>
    <cellStyle name="Note 3 2 2 2 2 7" xfId="36120" xr:uid="{00000000-0005-0000-0000-0000328D0000}"/>
    <cellStyle name="Note 3 2 2 2 2 7 2" xfId="36121" xr:uid="{00000000-0005-0000-0000-0000338D0000}"/>
    <cellStyle name="Note 3 2 2 2 2 7 3" xfId="36122" xr:uid="{00000000-0005-0000-0000-0000348D0000}"/>
    <cellStyle name="Note 3 2 2 2 2 7 4" xfId="36123" xr:uid="{00000000-0005-0000-0000-0000358D0000}"/>
    <cellStyle name="Note 3 2 2 2 2 8" xfId="36124" xr:uid="{00000000-0005-0000-0000-0000368D0000}"/>
    <cellStyle name="Note 3 2 2 2 2 8 2" xfId="36125" xr:uid="{00000000-0005-0000-0000-0000378D0000}"/>
    <cellStyle name="Note 3 2 2 2 2 8 3" xfId="36126" xr:uid="{00000000-0005-0000-0000-0000388D0000}"/>
    <cellStyle name="Note 3 2 2 2 2 8 4" xfId="36127" xr:uid="{00000000-0005-0000-0000-0000398D0000}"/>
    <cellStyle name="Note 3 2 2 2 2 9" xfId="36128" xr:uid="{00000000-0005-0000-0000-00003A8D0000}"/>
    <cellStyle name="Note 3 2 2 2 2 9 2" xfId="36129" xr:uid="{00000000-0005-0000-0000-00003B8D0000}"/>
    <cellStyle name="Note 3 2 2 2 2 9 3" xfId="36130" xr:uid="{00000000-0005-0000-0000-00003C8D0000}"/>
    <cellStyle name="Note 3 2 2 2 2 9 4" xfId="36131" xr:uid="{00000000-0005-0000-0000-00003D8D0000}"/>
    <cellStyle name="Note 3 2 2 2 3" xfId="36132" xr:uid="{00000000-0005-0000-0000-00003E8D0000}"/>
    <cellStyle name="Note 3 2 2 20" xfId="36133" xr:uid="{00000000-0005-0000-0000-00003F8D0000}"/>
    <cellStyle name="Note 3 2 2 20 2" xfId="36134" xr:uid="{00000000-0005-0000-0000-0000408D0000}"/>
    <cellStyle name="Note 3 2 2 20 3" xfId="36135" xr:uid="{00000000-0005-0000-0000-0000418D0000}"/>
    <cellStyle name="Note 3 2 2 20 4" xfId="36136" xr:uid="{00000000-0005-0000-0000-0000428D0000}"/>
    <cellStyle name="Note 3 2 2 21" xfId="36137" xr:uid="{00000000-0005-0000-0000-0000438D0000}"/>
    <cellStyle name="Note 3 2 2 21 2" xfId="36138" xr:uid="{00000000-0005-0000-0000-0000448D0000}"/>
    <cellStyle name="Note 3 2 2 21 3" xfId="36139" xr:uid="{00000000-0005-0000-0000-0000458D0000}"/>
    <cellStyle name="Note 3 2 2 21 4" xfId="36140" xr:uid="{00000000-0005-0000-0000-0000468D0000}"/>
    <cellStyle name="Note 3 2 2 22" xfId="36141" xr:uid="{00000000-0005-0000-0000-0000478D0000}"/>
    <cellStyle name="Note 3 2 2 23" xfId="36142" xr:uid="{00000000-0005-0000-0000-0000488D0000}"/>
    <cellStyle name="Note 3 2 2 3" xfId="36143" xr:uid="{00000000-0005-0000-0000-0000498D0000}"/>
    <cellStyle name="Note 3 2 2 3 2" xfId="36144" xr:uid="{00000000-0005-0000-0000-00004A8D0000}"/>
    <cellStyle name="Note 3 2 2 3 3" xfId="36145" xr:uid="{00000000-0005-0000-0000-00004B8D0000}"/>
    <cellStyle name="Note 3 2 2 3 4" xfId="36146" xr:uid="{00000000-0005-0000-0000-00004C8D0000}"/>
    <cellStyle name="Note 3 2 2 4" xfId="36147" xr:uid="{00000000-0005-0000-0000-00004D8D0000}"/>
    <cellStyle name="Note 3 2 2 4 2" xfId="36148" xr:uid="{00000000-0005-0000-0000-00004E8D0000}"/>
    <cellStyle name="Note 3 2 2 4 3" xfId="36149" xr:uid="{00000000-0005-0000-0000-00004F8D0000}"/>
    <cellStyle name="Note 3 2 2 4 4" xfId="36150" xr:uid="{00000000-0005-0000-0000-0000508D0000}"/>
    <cellStyle name="Note 3 2 2 5" xfId="36151" xr:uid="{00000000-0005-0000-0000-0000518D0000}"/>
    <cellStyle name="Note 3 2 2 5 2" xfId="36152" xr:uid="{00000000-0005-0000-0000-0000528D0000}"/>
    <cellStyle name="Note 3 2 2 5 3" xfId="36153" xr:uid="{00000000-0005-0000-0000-0000538D0000}"/>
    <cellStyle name="Note 3 2 2 5 4" xfId="36154" xr:uid="{00000000-0005-0000-0000-0000548D0000}"/>
    <cellStyle name="Note 3 2 2 6" xfId="36155" xr:uid="{00000000-0005-0000-0000-0000558D0000}"/>
    <cellStyle name="Note 3 2 2 6 2" xfId="36156" xr:uid="{00000000-0005-0000-0000-0000568D0000}"/>
    <cellStyle name="Note 3 2 2 6 3" xfId="36157" xr:uid="{00000000-0005-0000-0000-0000578D0000}"/>
    <cellStyle name="Note 3 2 2 6 4" xfId="36158" xr:uid="{00000000-0005-0000-0000-0000588D0000}"/>
    <cellStyle name="Note 3 2 2 7" xfId="36159" xr:uid="{00000000-0005-0000-0000-0000598D0000}"/>
    <cellStyle name="Note 3 2 2 7 2" xfId="36160" xr:uid="{00000000-0005-0000-0000-00005A8D0000}"/>
    <cellStyle name="Note 3 2 2 7 3" xfId="36161" xr:uid="{00000000-0005-0000-0000-00005B8D0000}"/>
    <cellStyle name="Note 3 2 2 7 4" xfId="36162" xr:uid="{00000000-0005-0000-0000-00005C8D0000}"/>
    <cellStyle name="Note 3 2 2 8" xfId="36163" xr:uid="{00000000-0005-0000-0000-00005D8D0000}"/>
    <cellStyle name="Note 3 2 2 8 2" xfId="36164" xr:uid="{00000000-0005-0000-0000-00005E8D0000}"/>
    <cellStyle name="Note 3 2 2 8 3" xfId="36165" xr:uid="{00000000-0005-0000-0000-00005F8D0000}"/>
    <cellStyle name="Note 3 2 2 8 4" xfId="36166" xr:uid="{00000000-0005-0000-0000-0000608D0000}"/>
    <cellStyle name="Note 3 2 2 9" xfId="36167" xr:uid="{00000000-0005-0000-0000-0000618D0000}"/>
    <cellStyle name="Note 3 2 2 9 2" xfId="36168" xr:uid="{00000000-0005-0000-0000-0000628D0000}"/>
    <cellStyle name="Note 3 2 2 9 3" xfId="36169" xr:uid="{00000000-0005-0000-0000-0000638D0000}"/>
    <cellStyle name="Note 3 2 2 9 4" xfId="36170" xr:uid="{00000000-0005-0000-0000-0000648D0000}"/>
    <cellStyle name="Note 3 2 20" xfId="36171" xr:uid="{00000000-0005-0000-0000-0000658D0000}"/>
    <cellStyle name="Note 3 2 20 2" xfId="36172" xr:uid="{00000000-0005-0000-0000-0000668D0000}"/>
    <cellStyle name="Note 3 2 20 3" xfId="36173" xr:uid="{00000000-0005-0000-0000-0000678D0000}"/>
    <cellStyle name="Note 3 2 20 4" xfId="36174" xr:uid="{00000000-0005-0000-0000-0000688D0000}"/>
    <cellStyle name="Note 3 2 21" xfId="36175" xr:uid="{00000000-0005-0000-0000-0000698D0000}"/>
    <cellStyle name="Note 3 2 21 2" xfId="36176" xr:uid="{00000000-0005-0000-0000-00006A8D0000}"/>
    <cellStyle name="Note 3 2 21 3" xfId="36177" xr:uid="{00000000-0005-0000-0000-00006B8D0000}"/>
    <cellStyle name="Note 3 2 21 4" xfId="36178" xr:uid="{00000000-0005-0000-0000-00006C8D0000}"/>
    <cellStyle name="Note 3 2 22" xfId="36179" xr:uid="{00000000-0005-0000-0000-00006D8D0000}"/>
    <cellStyle name="Note 3 2 22 2" xfId="36180" xr:uid="{00000000-0005-0000-0000-00006E8D0000}"/>
    <cellStyle name="Note 3 2 22 3" xfId="36181" xr:uid="{00000000-0005-0000-0000-00006F8D0000}"/>
    <cellStyle name="Note 3 2 22 4" xfId="36182" xr:uid="{00000000-0005-0000-0000-0000708D0000}"/>
    <cellStyle name="Note 3 2 23" xfId="36183" xr:uid="{00000000-0005-0000-0000-0000718D0000}"/>
    <cellStyle name="Note 3 2 23 2" xfId="36184" xr:uid="{00000000-0005-0000-0000-0000728D0000}"/>
    <cellStyle name="Note 3 2 23 3" xfId="36185" xr:uid="{00000000-0005-0000-0000-0000738D0000}"/>
    <cellStyle name="Note 3 2 23 4" xfId="36186" xr:uid="{00000000-0005-0000-0000-0000748D0000}"/>
    <cellStyle name="Note 3 2 24" xfId="36187" xr:uid="{00000000-0005-0000-0000-0000758D0000}"/>
    <cellStyle name="Note 3 2 24 2" xfId="36188" xr:uid="{00000000-0005-0000-0000-0000768D0000}"/>
    <cellStyle name="Note 3 2 24 3" xfId="36189" xr:uid="{00000000-0005-0000-0000-0000778D0000}"/>
    <cellStyle name="Note 3 2 24 4" xfId="36190" xr:uid="{00000000-0005-0000-0000-0000788D0000}"/>
    <cellStyle name="Note 3 2 25" xfId="36191" xr:uid="{00000000-0005-0000-0000-0000798D0000}"/>
    <cellStyle name="Note 3 2 25 2" xfId="36192" xr:uid="{00000000-0005-0000-0000-00007A8D0000}"/>
    <cellStyle name="Note 3 2 25 3" xfId="36193" xr:uid="{00000000-0005-0000-0000-00007B8D0000}"/>
    <cellStyle name="Note 3 2 25 4" xfId="36194" xr:uid="{00000000-0005-0000-0000-00007C8D0000}"/>
    <cellStyle name="Note 3 2 26" xfId="36195" xr:uid="{00000000-0005-0000-0000-00007D8D0000}"/>
    <cellStyle name="Note 3 2 26 2" xfId="36196" xr:uid="{00000000-0005-0000-0000-00007E8D0000}"/>
    <cellStyle name="Note 3 2 26 3" xfId="36197" xr:uid="{00000000-0005-0000-0000-00007F8D0000}"/>
    <cellStyle name="Note 3 2 26 4" xfId="36198" xr:uid="{00000000-0005-0000-0000-0000808D0000}"/>
    <cellStyle name="Note 3 2 27" xfId="36199" xr:uid="{00000000-0005-0000-0000-0000818D0000}"/>
    <cellStyle name="Note 3 2 27 2" xfId="36200" xr:uid="{00000000-0005-0000-0000-0000828D0000}"/>
    <cellStyle name="Note 3 2 27 3" xfId="36201" xr:uid="{00000000-0005-0000-0000-0000838D0000}"/>
    <cellStyle name="Note 3 2 27 4" xfId="36202" xr:uid="{00000000-0005-0000-0000-0000848D0000}"/>
    <cellStyle name="Note 3 2 28" xfId="36203" xr:uid="{00000000-0005-0000-0000-0000858D0000}"/>
    <cellStyle name="Note 3 2 28 2" xfId="36204" xr:uid="{00000000-0005-0000-0000-0000868D0000}"/>
    <cellStyle name="Note 3 2 28 3" xfId="36205" xr:uid="{00000000-0005-0000-0000-0000878D0000}"/>
    <cellStyle name="Note 3 2 28 4" xfId="36206" xr:uid="{00000000-0005-0000-0000-0000888D0000}"/>
    <cellStyle name="Note 3 2 29" xfId="36207" xr:uid="{00000000-0005-0000-0000-0000898D0000}"/>
    <cellStyle name="Note 3 2 29 2" xfId="36208" xr:uid="{00000000-0005-0000-0000-00008A8D0000}"/>
    <cellStyle name="Note 3 2 29 3" xfId="36209" xr:uid="{00000000-0005-0000-0000-00008B8D0000}"/>
    <cellStyle name="Note 3 2 29 4" xfId="36210" xr:uid="{00000000-0005-0000-0000-00008C8D0000}"/>
    <cellStyle name="Note 3 2 3" xfId="36211" xr:uid="{00000000-0005-0000-0000-00008D8D0000}"/>
    <cellStyle name="Note 3 2 3 10" xfId="36212" xr:uid="{00000000-0005-0000-0000-00008E8D0000}"/>
    <cellStyle name="Note 3 2 3 10 2" xfId="36213" xr:uid="{00000000-0005-0000-0000-00008F8D0000}"/>
    <cellStyle name="Note 3 2 3 10 3" xfId="36214" xr:uid="{00000000-0005-0000-0000-0000908D0000}"/>
    <cellStyle name="Note 3 2 3 10 4" xfId="36215" xr:uid="{00000000-0005-0000-0000-0000918D0000}"/>
    <cellStyle name="Note 3 2 3 11" xfId="36216" xr:uid="{00000000-0005-0000-0000-0000928D0000}"/>
    <cellStyle name="Note 3 2 3 11 2" xfId="36217" xr:uid="{00000000-0005-0000-0000-0000938D0000}"/>
    <cellStyle name="Note 3 2 3 11 3" xfId="36218" xr:uid="{00000000-0005-0000-0000-0000948D0000}"/>
    <cellStyle name="Note 3 2 3 11 4" xfId="36219" xr:uid="{00000000-0005-0000-0000-0000958D0000}"/>
    <cellStyle name="Note 3 2 3 12" xfId="36220" xr:uid="{00000000-0005-0000-0000-0000968D0000}"/>
    <cellStyle name="Note 3 2 3 12 2" xfId="36221" xr:uid="{00000000-0005-0000-0000-0000978D0000}"/>
    <cellStyle name="Note 3 2 3 12 3" xfId="36222" xr:uid="{00000000-0005-0000-0000-0000988D0000}"/>
    <cellStyle name="Note 3 2 3 12 4" xfId="36223" xr:uid="{00000000-0005-0000-0000-0000998D0000}"/>
    <cellStyle name="Note 3 2 3 13" xfId="36224" xr:uid="{00000000-0005-0000-0000-00009A8D0000}"/>
    <cellStyle name="Note 3 2 3 13 2" xfId="36225" xr:uid="{00000000-0005-0000-0000-00009B8D0000}"/>
    <cellStyle name="Note 3 2 3 13 3" xfId="36226" xr:uid="{00000000-0005-0000-0000-00009C8D0000}"/>
    <cellStyle name="Note 3 2 3 13 4" xfId="36227" xr:uid="{00000000-0005-0000-0000-00009D8D0000}"/>
    <cellStyle name="Note 3 2 3 14" xfId="36228" xr:uid="{00000000-0005-0000-0000-00009E8D0000}"/>
    <cellStyle name="Note 3 2 3 14 2" xfId="36229" xr:uid="{00000000-0005-0000-0000-00009F8D0000}"/>
    <cellStyle name="Note 3 2 3 14 3" xfId="36230" xr:uid="{00000000-0005-0000-0000-0000A08D0000}"/>
    <cellStyle name="Note 3 2 3 14 4" xfId="36231" xr:uid="{00000000-0005-0000-0000-0000A18D0000}"/>
    <cellStyle name="Note 3 2 3 15" xfId="36232" xr:uid="{00000000-0005-0000-0000-0000A28D0000}"/>
    <cellStyle name="Note 3 2 3 15 2" xfId="36233" xr:uid="{00000000-0005-0000-0000-0000A38D0000}"/>
    <cellStyle name="Note 3 2 3 15 3" xfId="36234" xr:uid="{00000000-0005-0000-0000-0000A48D0000}"/>
    <cellStyle name="Note 3 2 3 15 4" xfId="36235" xr:uid="{00000000-0005-0000-0000-0000A58D0000}"/>
    <cellStyle name="Note 3 2 3 16" xfId="36236" xr:uid="{00000000-0005-0000-0000-0000A68D0000}"/>
    <cellStyle name="Note 3 2 3 16 2" xfId="36237" xr:uid="{00000000-0005-0000-0000-0000A78D0000}"/>
    <cellStyle name="Note 3 2 3 16 3" xfId="36238" xr:uid="{00000000-0005-0000-0000-0000A88D0000}"/>
    <cellStyle name="Note 3 2 3 16 4" xfId="36239" xr:uid="{00000000-0005-0000-0000-0000A98D0000}"/>
    <cellStyle name="Note 3 2 3 17" xfId="36240" xr:uid="{00000000-0005-0000-0000-0000AA8D0000}"/>
    <cellStyle name="Note 3 2 3 17 2" xfId="36241" xr:uid="{00000000-0005-0000-0000-0000AB8D0000}"/>
    <cellStyle name="Note 3 2 3 17 3" xfId="36242" xr:uid="{00000000-0005-0000-0000-0000AC8D0000}"/>
    <cellStyle name="Note 3 2 3 17 4" xfId="36243" xr:uid="{00000000-0005-0000-0000-0000AD8D0000}"/>
    <cellStyle name="Note 3 2 3 18" xfId="36244" xr:uid="{00000000-0005-0000-0000-0000AE8D0000}"/>
    <cellStyle name="Note 3 2 3 18 2" xfId="36245" xr:uid="{00000000-0005-0000-0000-0000AF8D0000}"/>
    <cellStyle name="Note 3 2 3 18 3" xfId="36246" xr:uid="{00000000-0005-0000-0000-0000B08D0000}"/>
    <cellStyle name="Note 3 2 3 18 4" xfId="36247" xr:uid="{00000000-0005-0000-0000-0000B18D0000}"/>
    <cellStyle name="Note 3 2 3 19" xfId="36248" xr:uid="{00000000-0005-0000-0000-0000B28D0000}"/>
    <cellStyle name="Note 3 2 3 19 2" xfId="36249" xr:uid="{00000000-0005-0000-0000-0000B38D0000}"/>
    <cellStyle name="Note 3 2 3 19 3" xfId="36250" xr:uid="{00000000-0005-0000-0000-0000B48D0000}"/>
    <cellStyle name="Note 3 2 3 19 4" xfId="36251" xr:uid="{00000000-0005-0000-0000-0000B58D0000}"/>
    <cellStyle name="Note 3 2 3 2" xfId="36252" xr:uid="{00000000-0005-0000-0000-0000B68D0000}"/>
    <cellStyle name="Note 3 2 3 2 2" xfId="36253" xr:uid="{00000000-0005-0000-0000-0000B78D0000}"/>
    <cellStyle name="Note 3 2 3 2 3" xfId="36254" xr:uid="{00000000-0005-0000-0000-0000B88D0000}"/>
    <cellStyle name="Note 3 2 3 2 4" xfId="36255" xr:uid="{00000000-0005-0000-0000-0000B98D0000}"/>
    <cellStyle name="Note 3 2 3 20" xfId="36256" xr:uid="{00000000-0005-0000-0000-0000BA8D0000}"/>
    <cellStyle name="Note 3 2 3 20 2" xfId="36257" xr:uid="{00000000-0005-0000-0000-0000BB8D0000}"/>
    <cellStyle name="Note 3 2 3 20 3" xfId="36258" xr:uid="{00000000-0005-0000-0000-0000BC8D0000}"/>
    <cellStyle name="Note 3 2 3 20 4" xfId="36259" xr:uid="{00000000-0005-0000-0000-0000BD8D0000}"/>
    <cellStyle name="Note 3 2 3 21" xfId="36260" xr:uid="{00000000-0005-0000-0000-0000BE8D0000}"/>
    <cellStyle name="Note 3 2 3 22" xfId="36261" xr:uid="{00000000-0005-0000-0000-0000BF8D0000}"/>
    <cellStyle name="Note 3 2 3 3" xfId="36262" xr:uid="{00000000-0005-0000-0000-0000C08D0000}"/>
    <cellStyle name="Note 3 2 3 3 2" xfId="36263" xr:uid="{00000000-0005-0000-0000-0000C18D0000}"/>
    <cellStyle name="Note 3 2 3 3 3" xfId="36264" xr:uid="{00000000-0005-0000-0000-0000C28D0000}"/>
    <cellStyle name="Note 3 2 3 3 4" xfId="36265" xr:uid="{00000000-0005-0000-0000-0000C38D0000}"/>
    <cellStyle name="Note 3 2 3 4" xfId="36266" xr:uid="{00000000-0005-0000-0000-0000C48D0000}"/>
    <cellStyle name="Note 3 2 3 4 2" xfId="36267" xr:uid="{00000000-0005-0000-0000-0000C58D0000}"/>
    <cellStyle name="Note 3 2 3 4 3" xfId="36268" xr:uid="{00000000-0005-0000-0000-0000C68D0000}"/>
    <cellStyle name="Note 3 2 3 4 4" xfId="36269" xr:uid="{00000000-0005-0000-0000-0000C78D0000}"/>
    <cellStyle name="Note 3 2 3 5" xfId="36270" xr:uid="{00000000-0005-0000-0000-0000C88D0000}"/>
    <cellStyle name="Note 3 2 3 5 2" xfId="36271" xr:uid="{00000000-0005-0000-0000-0000C98D0000}"/>
    <cellStyle name="Note 3 2 3 5 3" xfId="36272" xr:uid="{00000000-0005-0000-0000-0000CA8D0000}"/>
    <cellStyle name="Note 3 2 3 5 4" xfId="36273" xr:uid="{00000000-0005-0000-0000-0000CB8D0000}"/>
    <cellStyle name="Note 3 2 3 6" xfId="36274" xr:uid="{00000000-0005-0000-0000-0000CC8D0000}"/>
    <cellStyle name="Note 3 2 3 6 2" xfId="36275" xr:uid="{00000000-0005-0000-0000-0000CD8D0000}"/>
    <cellStyle name="Note 3 2 3 6 3" xfId="36276" xr:uid="{00000000-0005-0000-0000-0000CE8D0000}"/>
    <cellStyle name="Note 3 2 3 6 4" xfId="36277" xr:uid="{00000000-0005-0000-0000-0000CF8D0000}"/>
    <cellStyle name="Note 3 2 3 7" xfId="36278" xr:uid="{00000000-0005-0000-0000-0000D08D0000}"/>
    <cellStyle name="Note 3 2 3 7 2" xfId="36279" xr:uid="{00000000-0005-0000-0000-0000D18D0000}"/>
    <cellStyle name="Note 3 2 3 7 3" xfId="36280" xr:uid="{00000000-0005-0000-0000-0000D28D0000}"/>
    <cellStyle name="Note 3 2 3 7 4" xfId="36281" xr:uid="{00000000-0005-0000-0000-0000D38D0000}"/>
    <cellStyle name="Note 3 2 3 8" xfId="36282" xr:uid="{00000000-0005-0000-0000-0000D48D0000}"/>
    <cellStyle name="Note 3 2 3 8 2" xfId="36283" xr:uid="{00000000-0005-0000-0000-0000D58D0000}"/>
    <cellStyle name="Note 3 2 3 8 3" xfId="36284" xr:uid="{00000000-0005-0000-0000-0000D68D0000}"/>
    <cellStyle name="Note 3 2 3 8 4" xfId="36285" xr:uid="{00000000-0005-0000-0000-0000D78D0000}"/>
    <cellStyle name="Note 3 2 3 9" xfId="36286" xr:uid="{00000000-0005-0000-0000-0000D88D0000}"/>
    <cellStyle name="Note 3 2 3 9 2" xfId="36287" xr:uid="{00000000-0005-0000-0000-0000D98D0000}"/>
    <cellStyle name="Note 3 2 3 9 3" xfId="36288" xr:uid="{00000000-0005-0000-0000-0000DA8D0000}"/>
    <cellStyle name="Note 3 2 3 9 4" xfId="36289" xr:uid="{00000000-0005-0000-0000-0000DB8D0000}"/>
    <cellStyle name="Note 3 2 30" xfId="36290" xr:uid="{00000000-0005-0000-0000-0000DC8D0000}"/>
    <cellStyle name="Note 3 2 30 2" xfId="36291" xr:uid="{00000000-0005-0000-0000-0000DD8D0000}"/>
    <cellStyle name="Note 3 2 30 3" xfId="36292" xr:uid="{00000000-0005-0000-0000-0000DE8D0000}"/>
    <cellStyle name="Note 3 2 30 4" xfId="36293" xr:uid="{00000000-0005-0000-0000-0000DF8D0000}"/>
    <cellStyle name="Note 3 2 31" xfId="36294" xr:uid="{00000000-0005-0000-0000-0000E08D0000}"/>
    <cellStyle name="Note 3 2 32" xfId="36295" xr:uid="{00000000-0005-0000-0000-0000E18D0000}"/>
    <cellStyle name="Note 3 2 33" xfId="36296" xr:uid="{00000000-0005-0000-0000-0000E28D0000}"/>
    <cellStyle name="Note 3 2 4" xfId="36297" xr:uid="{00000000-0005-0000-0000-0000E38D0000}"/>
    <cellStyle name="Note 3 2 4 10" xfId="36298" xr:uid="{00000000-0005-0000-0000-0000E48D0000}"/>
    <cellStyle name="Note 3 2 4 10 2" xfId="36299" xr:uid="{00000000-0005-0000-0000-0000E58D0000}"/>
    <cellStyle name="Note 3 2 4 10 3" xfId="36300" xr:uid="{00000000-0005-0000-0000-0000E68D0000}"/>
    <cellStyle name="Note 3 2 4 10 4" xfId="36301" xr:uid="{00000000-0005-0000-0000-0000E78D0000}"/>
    <cellStyle name="Note 3 2 4 11" xfId="36302" xr:uid="{00000000-0005-0000-0000-0000E88D0000}"/>
    <cellStyle name="Note 3 2 4 11 2" xfId="36303" xr:uid="{00000000-0005-0000-0000-0000E98D0000}"/>
    <cellStyle name="Note 3 2 4 11 3" xfId="36304" xr:uid="{00000000-0005-0000-0000-0000EA8D0000}"/>
    <cellStyle name="Note 3 2 4 11 4" xfId="36305" xr:uid="{00000000-0005-0000-0000-0000EB8D0000}"/>
    <cellStyle name="Note 3 2 4 12" xfId="36306" xr:uid="{00000000-0005-0000-0000-0000EC8D0000}"/>
    <cellStyle name="Note 3 2 4 12 2" xfId="36307" xr:uid="{00000000-0005-0000-0000-0000ED8D0000}"/>
    <cellStyle name="Note 3 2 4 12 3" xfId="36308" xr:uid="{00000000-0005-0000-0000-0000EE8D0000}"/>
    <cellStyle name="Note 3 2 4 12 4" xfId="36309" xr:uid="{00000000-0005-0000-0000-0000EF8D0000}"/>
    <cellStyle name="Note 3 2 4 13" xfId="36310" xr:uid="{00000000-0005-0000-0000-0000F08D0000}"/>
    <cellStyle name="Note 3 2 4 13 2" xfId="36311" xr:uid="{00000000-0005-0000-0000-0000F18D0000}"/>
    <cellStyle name="Note 3 2 4 13 3" xfId="36312" xr:uid="{00000000-0005-0000-0000-0000F28D0000}"/>
    <cellStyle name="Note 3 2 4 13 4" xfId="36313" xr:uid="{00000000-0005-0000-0000-0000F38D0000}"/>
    <cellStyle name="Note 3 2 4 14" xfId="36314" xr:uid="{00000000-0005-0000-0000-0000F48D0000}"/>
    <cellStyle name="Note 3 2 4 14 2" xfId="36315" xr:uid="{00000000-0005-0000-0000-0000F58D0000}"/>
    <cellStyle name="Note 3 2 4 14 3" xfId="36316" xr:uid="{00000000-0005-0000-0000-0000F68D0000}"/>
    <cellStyle name="Note 3 2 4 14 4" xfId="36317" xr:uid="{00000000-0005-0000-0000-0000F78D0000}"/>
    <cellStyle name="Note 3 2 4 15" xfId="36318" xr:uid="{00000000-0005-0000-0000-0000F88D0000}"/>
    <cellStyle name="Note 3 2 4 15 2" xfId="36319" xr:uid="{00000000-0005-0000-0000-0000F98D0000}"/>
    <cellStyle name="Note 3 2 4 15 3" xfId="36320" xr:uid="{00000000-0005-0000-0000-0000FA8D0000}"/>
    <cellStyle name="Note 3 2 4 15 4" xfId="36321" xr:uid="{00000000-0005-0000-0000-0000FB8D0000}"/>
    <cellStyle name="Note 3 2 4 16" xfId="36322" xr:uid="{00000000-0005-0000-0000-0000FC8D0000}"/>
    <cellStyle name="Note 3 2 4 16 2" xfId="36323" xr:uid="{00000000-0005-0000-0000-0000FD8D0000}"/>
    <cellStyle name="Note 3 2 4 16 3" xfId="36324" xr:uid="{00000000-0005-0000-0000-0000FE8D0000}"/>
    <cellStyle name="Note 3 2 4 16 4" xfId="36325" xr:uid="{00000000-0005-0000-0000-0000FF8D0000}"/>
    <cellStyle name="Note 3 2 4 17" xfId="36326" xr:uid="{00000000-0005-0000-0000-0000008E0000}"/>
    <cellStyle name="Note 3 2 4 17 2" xfId="36327" xr:uid="{00000000-0005-0000-0000-0000018E0000}"/>
    <cellStyle name="Note 3 2 4 17 3" xfId="36328" xr:uid="{00000000-0005-0000-0000-0000028E0000}"/>
    <cellStyle name="Note 3 2 4 17 4" xfId="36329" xr:uid="{00000000-0005-0000-0000-0000038E0000}"/>
    <cellStyle name="Note 3 2 4 18" xfId="36330" xr:uid="{00000000-0005-0000-0000-0000048E0000}"/>
    <cellStyle name="Note 3 2 4 18 2" xfId="36331" xr:uid="{00000000-0005-0000-0000-0000058E0000}"/>
    <cellStyle name="Note 3 2 4 18 3" xfId="36332" xr:uid="{00000000-0005-0000-0000-0000068E0000}"/>
    <cellStyle name="Note 3 2 4 18 4" xfId="36333" xr:uid="{00000000-0005-0000-0000-0000078E0000}"/>
    <cellStyle name="Note 3 2 4 19" xfId="36334" xr:uid="{00000000-0005-0000-0000-0000088E0000}"/>
    <cellStyle name="Note 3 2 4 19 2" xfId="36335" xr:uid="{00000000-0005-0000-0000-0000098E0000}"/>
    <cellStyle name="Note 3 2 4 19 3" xfId="36336" xr:uid="{00000000-0005-0000-0000-00000A8E0000}"/>
    <cellStyle name="Note 3 2 4 19 4" xfId="36337" xr:uid="{00000000-0005-0000-0000-00000B8E0000}"/>
    <cellStyle name="Note 3 2 4 2" xfId="36338" xr:uid="{00000000-0005-0000-0000-00000C8E0000}"/>
    <cellStyle name="Note 3 2 4 2 2" xfId="36339" xr:uid="{00000000-0005-0000-0000-00000D8E0000}"/>
    <cellStyle name="Note 3 2 4 2 3" xfId="36340" xr:uid="{00000000-0005-0000-0000-00000E8E0000}"/>
    <cellStyle name="Note 3 2 4 2 4" xfId="36341" xr:uid="{00000000-0005-0000-0000-00000F8E0000}"/>
    <cellStyle name="Note 3 2 4 20" xfId="36342" xr:uid="{00000000-0005-0000-0000-0000108E0000}"/>
    <cellStyle name="Note 3 2 4 20 2" xfId="36343" xr:uid="{00000000-0005-0000-0000-0000118E0000}"/>
    <cellStyle name="Note 3 2 4 20 3" xfId="36344" xr:uid="{00000000-0005-0000-0000-0000128E0000}"/>
    <cellStyle name="Note 3 2 4 20 4" xfId="36345" xr:uid="{00000000-0005-0000-0000-0000138E0000}"/>
    <cellStyle name="Note 3 2 4 21" xfId="36346" xr:uid="{00000000-0005-0000-0000-0000148E0000}"/>
    <cellStyle name="Note 3 2 4 22" xfId="36347" xr:uid="{00000000-0005-0000-0000-0000158E0000}"/>
    <cellStyle name="Note 3 2 4 3" xfId="36348" xr:uid="{00000000-0005-0000-0000-0000168E0000}"/>
    <cellStyle name="Note 3 2 4 3 2" xfId="36349" xr:uid="{00000000-0005-0000-0000-0000178E0000}"/>
    <cellStyle name="Note 3 2 4 3 3" xfId="36350" xr:uid="{00000000-0005-0000-0000-0000188E0000}"/>
    <cellStyle name="Note 3 2 4 3 4" xfId="36351" xr:uid="{00000000-0005-0000-0000-0000198E0000}"/>
    <cellStyle name="Note 3 2 4 4" xfId="36352" xr:uid="{00000000-0005-0000-0000-00001A8E0000}"/>
    <cellStyle name="Note 3 2 4 4 2" xfId="36353" xr:uid="{00000000-0005-0000-0000-00001B8E0000}"/>
    <cellStyle name="Note 3 2 4 4 3" xfId="36354" xr:uid="{00000000-0005-0000-0000-00001C8E0000}"/>
    <cellStyle name="Note 3 2 4 4 4" xfId="36355" xr:uid="{00000000-0005-0000-0000-00001D8E0000}"/>
    <cellStyle name="Note 3 2 4 5" xfId="36356" xr:uid="{00000000-0005-0000-0000-00001E8E0000}"/>
    <cellStyle name="Note 3 2 4 5 2" xfId="36357" xr:uid="{00000000-0005-0000-0000-00001F8E0000}"/>
    <cellStyle name="Note 3 2 4 5 3" xfId="36358" xr:uid="{00000000-0005-0000-0000-0000208E0000}"/>
    <cellStyle name="Note 3 2 4 5 4" xfId="36359" xr:uid="{00000000-0005-0000-0000-0000218E0000}"/>
    <cellStyle name="Note 3 2 4 6" xfId="36360" xr:uid="{00000000-0005-0000-0000-0000228E0000}"/>
    <cellStyle name="Note 3 2 4 6 2" xfId="36361" xr:uid="{00000000-0005-0000-0000-0000238E0000}"/>
    <cellStyle name="Note 3 2 4 6 3" xfId="36362" xr:uid="{00000000-0005-0000-0000-0000248E0000}"/>
    <cellStyle name="Note 3 2 4 6 4" xfId="36363" xr:uid="{00000000-0005-0000-0000-0000258E0000}"/>
    <cellStyle name="Note 3 2 4 7" xfId="36364" xr:uid="{00000000-0005-0000-0000-0000268E0000}"/>
    <cellStyle name="Note 3 2 4 7 2" xfId="36365" xr:uid="{00000000-0005-0000-0000-0000278E0000}"/>
    <cellStyle name="Note 3 2 4 7 3" xfId="36366" xr:uid="{00000000-0005-0000-0000-0000288E0000}"/>
    <cellStyle name="Note 3 2 4 7 4" xfId="36367" xr:uid="{00000000-0005-0000-0000-0000298E0000}"/>
    <cellStyle name="Note 3 2 4 8" xfId="36368" xr:uid="{00000000-0005-0000-0000-00002A8E0000}"/>
    <cellStyle name="Note 3 2 4 8 2" xfId="36369" xr:uid="{00000000-0005-0000-0000-00002B8E0000}"/>
    <cellStyle name="Note 3 2 4 8 3" xfId="36370" xr:uid="{00000000-0005-0000-0000-00002C8E0000}"/>
    <cellStyle name="Note 3 2 4 8 4" xfId="36371" xr:uid="{00000000-0005-0000-0000-00002D8E0000}"/>
    <cellStyle name="Note 3 2 4 9" xfId="36372" xr:uid="{00000000-0005-0000-0000-00002E8E0000}"/>
    <cellStyle name="Note 3 2 4 9 2" xfId="36373" xr:uid="{00000000-0005-0000-0000-00002F8E0000}"/>
    <cellStyle name="Note 3 2 4 9 3" xfId="36374" xr:uid="{00000000-0005-0000-0000-0000308E0000}"/>
    <cellStyle name="Note 3 2 4 9 4" xfId="36375" xr:uid="{00000000-0005-0000-0000-0000318E0000}"/>
    <cellStyle name="Note 3 2 5" xfId="36376" xr:uid="{00000000-0005-0000-0000-0000328E0000}"/>
    <cellStyle name="Note 3 2 5 10" xfId="36377" xr:uid="{00000000-0005-0000-0000-0000338E0000}"/>
    <cellStyle name="Note 3 2 5 10 2" xfId="36378" xr:uid="{00000000-0005-0000-0000-0000348E0000}"/>
    <cellStyle name="Note 3 2 5 10 3" xfId="36379" xr:uid="{00000000-0005-0000-0000-0000358E0000}"/>
    <cellStyle name="Note 3 2 5 10 4" xfId="36380" xr:uid="{00000000-0005-0000-0000-0000368E0000}"/>
    <cellStyle name="Note 3 2 5 11" xfId="36381" xr:uid="{00000000-0005-0000-0000-0000378E0000}"/>
    <cellStyle name="Note 3 2 5 11 2" xfId="36382" xr:uid="{00000000-0005-0000-0000-0000388E0000}"/>
    <cellStyle name="Note 3 2 5 11 3" xfId="36383" xr:uid="{00000000-0005-0000-0000-0000398E0000}"/>
    <cellStyle name="Note 3 2 5 11 4" xfId="36384" xr:uid="{00000000-0005-0000-0000-00003A8E0000}"/>
    <cellStyle name="Note 3 2 5 12" xfId="36385" xr:uid="{00000000-0005-0000-0000-00003B8E0000}"/>
    <cellStyle name="Note 3 2 5 12 2" xfId="36386" xr:uid="{00000000-0005-0000-0000-00003C8E0000}"/>
    <cellStyle name="Note 3 2 5 12 3" xfId="36387" xr:uid="{00000000-0005-0000-0000-00003D8E0000}"/>
    <cellStyle name="Note 3 2 5 12 4" xfId="36388" xr:uid="{00000000-0005-0000-0000-00003E8E0000}"/>
    <cellStyle name="Note 3 2 5 13" xfId="36389" xr:uid="{00000000-0005-0000-0000-00003F8E0000}"/>
    <cellStyle name="Note 3 2 5 13 2" xfId="36390" xr:uid="{00000000-0005-0000-0000-0000408E0000}"/>
    <cellStyle name="Note 3 2 5 13 3" xfId="36391" xr:uid="{00000000-0005-0000-0000-0000418E0000}"/>
    <cellStyle name="Note 3 2 5 13 4" xfId="36392" xr:uid="{00000000-0005-0000-0000-0000428E0000}"/>
    <cellStyle name="Note 3 2 5 14" xfId="36393" xr:uid="{00000000-0005-0000-0000-0000438E0000}"/>
    <cellStyle name="Note 3 2 5 14 2" xfId="36394" xr:uid="{00000000-0005-0000-0000-0000448E0000}"/>
    <cellStyle name="Note 3 2 5 14 3" xfId="36395" xr:uid="{00000000-0005-0000-0000-0000458E0000}"/>
    <cellStyle name="Note 3 2 5 14 4" xfId="36396" xr:uid="{00000000-0005-0000-0000-0000468E0000}"/>
    <cellStyle name="Note 3 2 5 15" xfId="36397" xr:uid="{00000000-0005-0000-0000-0000478E0000}"/>
    <cellStyle name="Note 3 2 5 15 2" xfId="36398" xr:uid="{00000000-0005-0000-0000-0000488E0000}"/>
    <cellStyle name="Note 3 2 5 15 3" xfId="36399" xr:uid="{00000000-0005-0000-0000-0000498E0000}"/>
    <cellStyle name="Note 3 2 5 15 4" xfId="36400" xr:uid="{00000000-0005-0000-0000-00004A8E0000}"/>
    <cellStyle name="Note 3 2 5 16" xfId="36401" xr:uid="{00000000-0005-0000-0000-00004B8E0000}"/>
    <cellStyle name="Note 3 2 5 16 2" xfId="36402" xr:uid="{00000000-0005-0000-0000-00004C8E0000}"/>
    <cellStyle name="Note 3 2 5 16 3" xfId="36403" xr:uid="{00000000-0005-0000-0000-00004D8E0000}"/>
    <cellStyle name="Note 3 2 5 16 4" xfId="36404" xr:uid="{00000000-0005-0000-0000-00004E8E0000}"/>
    <cellStyle name="Note 3 2 5 17" xfId="36405" xr:uid="{00000000-0005-0000-0000-00004F8E0000}"/>
    <cellStyle name="Note 3 2 5 17 2" xfId="36406" xr:uid="{00000000-0005-0000-0000-0000508E0000}"/>
    <cellStyle name="Note 3 2 5 17 3" xfId="36407" xr:uid="{00000000-0005-0000-0000-0000518E0000}"/>
    <cellStyle name="Note 3 2 5 17 4" xfId="36408" xr:uid="{00000000-0005-0000-0000-0000528E0000}"/>
    <cellStyle name="Note 3 2 5 18" xfId="36409" xr:uid="{00000000-0005-0000-0000-0000538E0000}"/>
    <cellStyle name="Note 3 2 5 18 2" xfId="36410" xr:uid="{00000000-0005-0000-0000-0000548E0000}"/>
    <cellStyle name="Note 3 2 5 18 3" xfId="36411" xr:uid="{00000000-0005-0000-0000-0000558E0000}"/>
    <cellStyle name="Note 3 2 5 18 4" xfId="36412" xr:uid="{00000000-0005-0000-0000-0000568E0000}"/>
    <cellStyle name="Note 3 2 5 19" xfId="36413" xr:uid="{00000000-0005-0000-0000-0000578E0000}"/>
    <cellStyle name="Note 3 2 5 19 2" xfId="36414" xr:uid="{00000000-0005-0000-0000-0000588E0000}"/>
    <cellStyle name="Note 3 2 5 19 3" xfId="36415" xr:uid="{00000000-0005-0000-0000-0000598E0000}"/>
    <cellStyle name="Note 3 2 5 19 4" xfId="36416" xr:uid="{00000000-0005-0000-0000-00005A8E0000}"/>
    <cellStyle name="Note 3 2 5 2" xfId="36417" xr:uid="{00000000-0005-0000-0000-00005B8E0000}"/>
    <cellStyle name="Note 3 2 5 2 2" xfId="36418" xr:uid="{00000000-0005-0000-0000-00005C8E0000}"/>
    <cellStyle name="Note 3 2 5 2 3" xfId="36419" xr:uid="{00000000-0005-0000-0000-00005D8E0000}"/>
    <cellStyle name="Note 3 2 5 2 4" xfId="36420" xr:uid="{00000000-0005-0000-0000-00005E8E0000}"/>
    <cellStyle name="Note 3 2 5 20" xfId="36421" xr:uid="{00000000-0005-0000-0000-00005F8E0000}"/>
    <cellStyle name="Note 3 2 5 20 2" xfId="36422" xr:uid="{00000000-0005-0000-0000-0000608E0000}"/>
    <cellStyle name="Note 3 2 5 20 3" xfId="36423" xr:uid="{00000000-0005-0000-0000-0000618E0000}"/>
    <cellStyle name="Note 3 2 5 20 4" xfId="36424" xr:uid="{00000000-0005-0000-0000-0000628E0000}"/>
    <cellStyle name="Note 3 2 5 21" xfId="36425" xr:uid="{00000000-0005-0000-0000-0000638E0000}"/>
    <cellStyle name="Note 3 2 5 22" xfId="36426" xr:uid="{00000000-0005-0000-0000-0000648E0000}"/>
    <cellStyle name="Note 3 2 5 3" xfId="36427" xr:uid="{00000000-0005-0000-0000-0000658E0000}"/>
    <cellStyle name="Note 3 2 5 3 2" xfId="36428" xr:uid="{00000000-0005-0000-0000-0000668E0000}"/>
    <cellStyle name="Note 3 2 5 3 3" xfId="36429" xr:uid="{00000000-0005-0000-0000-0000678E0000}"/>
    <cellStyle name="Note 3 2 5 3 4" xfId="36430" xr:uid="{00000000-0005-0000-0000-0000688E0000}"/>
    <cellStyle name="Note 3 2 5 4" xfId="36431" xr:uid="{00000000-0005-0000-0000-0000698E0000}"/>
    <cellStyle name="Note 3 2 5 4 2" xfId="36432" xr:uid="{00000000-0005-0000-0000-00006A8E0000}"/>
    <cellStyle name="Note 3 2 5 4 3" xfId="36433" xr:uid="{00000000-0005-0000-0000-00006B8E0000}"/>
    <cellStyle name="Note 3 2 5 4 4" xfId="36434" xr:uid="{00000000-0005-0000-0000-00006C8E0000}"/>
    <cellStyle name="Note 3 2 5 5" xfId="36435" xr:uid="{00000000-0005-0000-0000-00006D8E0000}"/>
    <cellStyle name="Note 3 2 5 5 2" xfId="36436" xr:uid="{00000000-0005-0000-0000-00006E8E0000}"/>
    <cellStyle name="Note 3 2 5 5 3" xfId="36437" xr:uid="{00000000-0005-0000-0000-00006F8E0000}"/>
    <cellStyle name="Note 3 2 5 5 4" xfId="36438" xr:uid="{00000000-0005-0000-0000-0000708E0000}"/>
    <cellStyle name="Note 3 2 5 6" xfId="36439" xr:uid="{00000000-0005-0000-0000-0000718E0000}"/>
    <cellStyle name="Note 3 2 5 6 2" xfId="36440" xr:uid="{00000000-0005-0000-0000-0000728E0000}"/>
    <cellStyle name="Note 3 2 5 6 3" xfId="36441" xr:uid="{00000000-0005-0000-0000-0000738E0000}"/>
    <cellStyle name="Note 3 2 5 6 4" xfId="36442" xr:uid="{00000000-0005-0000-0000-0000748E0000}"/>
    <cellStyle name="Note 3 2 5 7" xfId="36443" xr:uid="{00000000-0005-0000-0000-0000758E0000}"/>
    <cellStyle name="Note 3 2 5 7 2" xfId="36444" xr:uid="{00000000-0005-0000-0000-0000768E0000}"/>
    <cellStyle name="Note 3 2 5 7 3" xfId="36445" xr:uid="{00000000-0005-0000-0000-0000778E0000}"/>
    <cellStyle name="Note 3 2 5 7 4" xfId="36446" xr:uid="{00000000-0005-0000-0000-0000788E0000}"/>
    <cellStyle name="Note 3 2 5 8" xfId="36447" xr:uid="{00000000-0005-0000-0000-0000798E0000}"/>
    <cellStyle name="Note 3 2 5 8 2" xfId="36448" xr:uid="{00000000-0005-0000-0000-00007A8E0000}"/>
    <cellStyle name="Note 3 2 5 8 3" xfId="36449" xr:uid="{00000000-0005-0000-0000-00007B8E0000}"/>
    <cellStyle name="Note 3 2 5 8 4" xfId="36450" xr:uid="{00000000-0005-0000-0000-00007C8E0000}"/>
    <cellStyle name="Note 3 2 5 9" xfId="36451" xr:uid="{00000000-0005-0000-0000-00007D8E0000}"/>
    <cellStyle name="Note 3 2 5 9 2" xfId="36452" xr:uid="{00000000-0005-0000-0000-00007E8E0000}"/>
    <cellStyle name="Note 3 2 5 9 3" xfId="36453" xr:uid="{00000000-0005-0000-0000-00007F8E0000}"/>
    <cellStyle name="Note 3 2 5 9 4" xfId="36454" xr:uid="{00000000-0005-0000-0000-0000808E0000}"/>
    <cellStyle name="Note 3 2 6" xfId="36455" xr:uid="{00000000-0005-0000-0000-0000818E0000}"/>
    <cellStyle name="Note 3 2 6 10" xfId="36456" xr:uid="{00000000-0005-0000-0000-0000828E0000}"/>
    <cellStyle name="Note 3 2 6 10 2" xfId="36457" xr:uid="{00000000-0005-0000-0000-0000838E0000}"/>
    <cellStyle name="Note 3 2 6 10 3" xfId="36458" xr:uid="{00000000-0005-0000-0000-0000848E0000}"/>
    <cellStyle name="Note 3 2 6 10 4" xfId="36459" xr:uid="{00000000-0005-0000-0000-0000858E0000}"/>
    <cellStyle name="Note 3 2 6 11" xfId="36460" xr:uid="{00000000-0005-0000-0000-0000868E0000}"/>
    <cellStyle name="Note 3 2 6 11 2" xfId="36461" xr:uid="{00000000-0005-0000-0000-0000878E0000}"/>
    <cellStyle name="Note 3 2 6 11 3" xfId="36462" xr:uid="{00000000-0005-0000-0000-0000888E0000}"/>
    <cellStyle name="Note 3 2 6 11 4" xfId="36463" xr:uid="{00000000-0005-0000-0000-0000898E0000}"/>
    <cellStyle name="Note 3 2 6 12" xfId="36464" xr:uid="{00000000-0005-0000-0000-00008A8E0000}"/>
    <cellStyle name="Note 3 2 6 12 2" xfId="36465" xr:uid="{00000000-0005-0000-0000-00008B8E0000}"/>
    <cellStyle name="Note 3 2 6 12 3" xfId="36466" xr:uid="{00000000-0005-0000-0000-00008C8E0000}"/>
    <cellStyle name="Note 3 2 6 12 4" xfId="36467" xr:uid="{00000000-0005-0000-0000-00008D8E0000}"/>
    <cellStyle name="Note 3 2 6 13" xfId="36468" xr:uid="{00000000-0005-0000-0000-00008E8E0000}"/>
    <cellStyle name="Note 3 2 6 13 2" xfId="36469" xr:uid="{00000000-0005-0000-0000-00008F8E0000}"/>
    <cellStyle name="Note 3 2 6 13 3" xfId="36470" xr:uid="{00000000-0005-0000-0000-0000908E0000}"/>
    <cellStyle name="Note 3 2 6 13 4" xfId="36471" xr:uid="{00000000-0005-0000-0000-0000918E0000}"/>
    <cellStyle name="Note 3 2 6 14" xfId="36472" xr:uid="{00000000-0005-0000-0000-0000928E0000}"/>
    <cellStyle name="Note 3 2 6 14 2" xfId="36473" xr:uid="{00000000-0005-0000-0000-0000938E0000}"/>
    <cellStyle name="Note 3 2 6 14 3" xfId="36474" xr:uid="{00000000-0005-0000-0000-0000948E0000}"/>
    <cellStyle name="Note 3 2 6 14 4" xfId="36475" xr:uid="{00000000-0005-0000-0000-0000958E0000}"/>
    <cellStyle name="Note 3 2 6 15" xfId="36476" xr:uid="{00000000-0005-0000-0000-0000968E0000}"/>
    <cellStyle name="Note 3 2 6 15 2" xfId="36477" xr:uid="{00000000-0005-0000-0000-0000978E0000}"/>
    <cellStyle name="Note 3 2 6 15 3" xfId="36478" xr:uid="{00000000-0005-0000-0000-0000988E0000}"/>
    <cellStyle name="Note 3 2 6 15 4" xfId="36479" xr:uid="{00000000-0005-0000-0000-0000998E0000}"/>
    <cellStyle name="Note 3 2 6 16" xfId="36480" xr:uid="{00000000-0005-0000-0000-00009A8E0000}"/>
    <cellStyle name="Note 3 2 6 16 2" xfId="36481" xr:uid="{00000000-0005-0000-0000-00009B8E0000}"/>
    <cellStyle name="Note 3 2 6 16 3" xfId="36482" xr:uid="{00000000-0005-0000-0000-00009C8E0000}"/>
    <cellStyle name="Note 3 2 6 16 4" xfId="36483" xr:uid="{00000000-0005-0000-0000-00009D8E0000}"/>
    <cellStyle name="Note 3 2 6 17" xfId="36484" xr:uid="{00000000-0005-0000-0000-00009E8E0000}"/>
    <cellStyle name="Note 3 2 6 17 2" xfId="36485" xr:uid="{00000000-0005-0000-0000-00009F8E0000}"/>
    <cellStyle name="Note 3 2 6 17 3" xfId="36486" xr:uid="{00000000-0005-0000-0000-0000A08E0000}"/>
    <cellStyle name="Note 3 2 6 17 4" xfId="36487" xr:uid="{00000000-0005-0000-0000-0000A18E0000}"/>
    <cellStyle name="Note 3 2 6 18" xfId="36488" xr:uid="{00000000-0005-0000-0000-0000A28E0000}"/>
    <cellStyle name="Note 3 2 6 18 2" xfId="36489" xr:uid="{00000000-0005-0000-0000-0000A38E0000}"/>
    <cellStyle name="Note 3 2 6 18 3" xfId="36490" xr:uid="{00000000-0005-0000-0000-0000A48E0000}"/>
    <cellStyle name="Note 3 2 6 18 4" xfId="36491" xr:uid="{00000000-0005-0000-0000-0000A58E0000}"/>
    <cellStyle name="Note 3 2 6 19" xfId="36492" xr:uid="{00000000-0005-0000-0000-0000A68E0000}"/>
    <cellStyle name="Note 3 2 6 19 2" xfId="36493" xr:uid="{00000000-0005-0000-0000-0000A78E0000}"/>
    <cellStyle name="Note 3 2 6 19 3" xfId="36494" xr:uid="{00000000-0005-0000-0000-0000A88E0000}"/>
    <cellStyle name="Note 3 2 6 19 4" xfId="36495" xr:uid="{00000000-0005-0000-0000-0000A98E0000}"/>
    <cellStyle name="Note 3 2 6 2" xfId="36496" xr:uid="{00000000-0005-0000-0000-0000AA8E0000}"/>
    <cellStyle name="Note 3 2 6 2 2" xfId="36497" xr:uid="{00000000-0005-0000-0000-0000AB8E0000}"/>
    <cellStyle name="Note 3 2 6 2 3" xfId="36498" xr:uid="{00000000-0005-0000-0000-0000AC8E0000}"/>
    <cellStyle name="Note 3 2 6 2 4" xfId="36499" xr:uid="{00000000-0005-0000-0000-0000AD8E0000}"/>
    <cellStyle name="Note 3 2 6 20" xfId="36500" xr:uid="{00000000-0005-0000-0000-0000AE8E0000}"/>
    <cellStyle name="Note 3 2 6 20 2" xfId="36501" xr:uid="{00000000-0005-0000-0000-0000AF8E0000}"/>
    <cellStyle name="Note 3 2 6 20 3" xfId="36502" xr:uid="{00000000-0005-0000-0000-0000B08E0000}"/>
    <cellStyle name="Note 3 2 6 20 4" xfId="36503" xr:uid="{00000000-0005-0000-0000-0000B18E0000}"/>
    <cellStyle name="Note 3 2 6 21" xfId="36504" xr:uid="{00000000-0005-0000-0000-0000B28E0000}"/>
    <cellStyle name="Note 3 2 6 22" xfId="36505" xr:uid="{00000000-0005-0000-0000-0000B38E0000}"/>
    <cellStyle name="Note 3 2 6 3" xfId="36506" xr:uid="{00000000-0005-0000-0000-0000B48E0000}"/>
    <cellStyle name="Note 3 2 6 3 2" xfId="36507" xr:uid="{00000000-0005-0000-0000-0000B58E0000}"/>
    <cellStyle name="Note 3 2 6 3 3" xfId="36508" xr:uid="{00000000-0005-0000-0000-0000B68E0000}"/>
    <cellStyle name="Note 3 2 6 3 4" xfId="36509" xr:uid="{00000000-0005-0000-0000-0000B78E0000}"/>
    <cellStyle name="Note 3 2 6 4" xfId="36510" xr:uid="{00000000-0005-0000-0000-0000B88E0000}"/>
    <cellStyle name="Note 3 2 6 4 2" xfId="36511" xr:uid="{00000000-0005-0000-0000-0000B98E0000}"/>
    <cellStyle name="Note 3 2 6 4 3" xfId="36512" xr:uid="{00000000-0005-0000-0000-0000BA8E0000}"/>
    <cellStyle name="Note 3 2 6 4 4" xfId="36513" xr:uid="{00000000-0005-0000-0000-0000BB8E0000}"/>
    <cellStyle name="Note 3 2 6 5" xfId="36514" xr:uid="{00000000-0005-0000-0000-0000BC8E0000}"/>
    <cellStyle name="Note 3 2 6 5 2" xfId="36515" xr:uid="{00000000-0005-0000-0000-0000BD8E0000}"/>
    <cellStyle name="Note 3 2 6 5 3" xfId="36516" xr:uid="{00000000-0005-0000-0000-0000BE8E0000}"/>
    <cellStyle name="Note 3 2 6 5 4" xfId="36517" xr:uid="{00000000-0005-0000-0000-0000BF8E0000}"/>
    <cellStyle name="Note 3 2 6 6" xfId="36518" xr:uid="{00000000-0005-0000-0000-0000C08E0000}"/>
    <cellStyle name="Note 3 2 6 6 2" xfId="36519" xr:uid="{00000000-0005-0000-0000-0000C18E0000}"/>
    <cellStyle name="Note 3 2 6 6 3" xfId="36520" xr:uid="{00000000-0005-0000-0000-0000C28E0000}"/>
    <cellStyle name="Note 3 2 6 6 4" xfId="36521" xr:uid="{00000000-0005-0000-0000-0000C38E0000}"/>
    <cellStyle name="Note 3 2 6 7" xfId="36522" xr:uid="{00000000-0005-0000-0000-0000C48E0000}"/>
    <cellStyle name="Note 3 2 6 7 2" xfId="36523" xr:uid="{00000000-0005-0000-0000-0000C58E0000}"/>
    <cellStyle name="Note 3 2 6 7 3" xfId="36524" xr:uid="{00000000-0005-0000-0000-0000C68E0000}"/>
    <cellStyle name="Note 3 2 6 7 4" xfId="36525" xr:uid="{00000000-0005-0000-0000-0000C78E0000}"/>
    <cellStyle name="Note 3 2 6 8" xfId="36526" xr:uid="{00000000-0005-0000-0000-0000C88E0000}"/>
    <cellStyle name="Note 3 2 6 8 2" xfId="36527" xr:uid="{00000000-0005-0000-0000-0000C98E0000}"/>
    <cellStyle name="Note 3 2 6 8 3" xfId="36528" xr:uid="{00000000-0005-0000-0000-0000CA8E0000}"/>
    <cellStyle name="Note 3 2 6 8 4" xfId="36529" xr:uid="{00000000-0005-0000-0000-0000CB8E0000}"/>
    <cellStyle name="Note 3 2 6 9" xfId="36530" xr:uid="{00000000-0005-0000-0000-0000CC8E0000}"/>
    <cellStyle name="Note 3 2 6 9 2" xfId="36531" xr:uid="{00000000-0005-0000-0000-0000CD8E0000}"/>
    <cellStyle name="Note 3 2 6 9 3" xfId="36532" xr:uid="{00000000-0005-0000-0000-0000CE8E0000}"/>
    <cellStyle name="Note 3 2 6 9 4" xfId="36533" xr:uid="{00000000-0005-0000-0000-0000CF8E0000}"/>
    <cellStyle name="Note 3 2 7" xfId="36534" xr:uid="{00000000-0005-0000-0000-0000D08E0000}"/>
    <cellStyle name="Note 3 2 7 10" xfId="36535" xr:uid="{00000000-0005-0000-0000-0000D18E0000}"/>
    <cellStyle name="Note 3 2 7 10 2" xfId="36536" xr:uid="{00000000-0005-0000-0000-0000D28E0000}"/>
    <cellStyle name="Note 3 2 7 10 3" xfId="36537" xr:uid="{00000000-0005-0000-0000-0000D38E0000}"/>
    <cellStyle name="Note 3 2 7 10 4" xfId="36538" xr:uid="{00000000-0005-0000-0000-0000D48E0000}"/>
    <cellStyle name="Note 3 2 7 11" xfId="36539" xr:uid="{00000000-0005-0000-0000-0000D58E0000}"/>
    <cellStyle name="Note 3 2 7 11 2" xfId="36540" xr:uid="{00000000-0005-0000-0000-0000D68E0000}"/>
    <cellStyle name="Note 3 2 7 11 3" xfId="36541" xr:uid="{00000000-0005-0000-0000-0000D78E0000}"/>
    <cellStyle name="Note 3 2 7 11 4" xfId="36542" xr:uid="{00000000-0005-0000-0000-0000D88E0000}"/>
    <cellStyle name="Note 3 2 7 12" xfId="36543" xr:uid="{00000000-0005-0000-0000-0000D98E0000}"/>
    <cellStyle name="Note 3 2 7 12 2" xfId="36544" xr:uid="{00000000-0005-0000-0000-0000DA8E0000}"/>
    <cellStyle name="Note 3 2 7 12 3" xfId="36545" xr:uid="{00000000-0005-0000-0000-0000DB8E0000}"/>
    <cellStyle name="Note 3 2 7 12 4" xfId="36546" xr:uid="{00000000-0005-0000-0000-0000DC8E0000}"/>
    <cellStyle name="Note 3 2 7 13" xfId="36547" xr:uid="{00000000-0005-0000-0000-0000DD8E0000}"/>
    <cellStyle name="Note 3 2 7 13 2" xfId="36548" xr:uid="{00000000-0005-0000-0000-0000DE8E0000}"/>
    <cellStyle name="Note 3 2 7 13 3" xfId="36549" xr:uid="{00000000-0005-0000-0000-0000DF8E0000}"/>
    <cellStyle name="Note 3 2 7 13 4" xfId="36550" xr:uid="{00000000-0005-0000-0000-0000E08E0000}"/>
    <cellStyle name="Note 3 2 7 14" xfId="36551" xr:uid="{00000000-0005-0000-0000-0000E18E0000}"/>
    <cellStyle name="Note 3 2 7 14 2" xfId="36552" xr:uid="{00000000-0005-0000-0000-0000E28E0000}"/>
    <cellStyle name="Note 3 2 7 14 3" xfId="36553" xr:uid="{00000000-0005-0000-0000-0000E38E0000}"/>
    <cellStyle name="Note 3 2 7 14 4" xfId="36554" xr:uid="{00000000-0005-0000-0000-0000E48E0000}"/>
    <cellStyle name="Note 3 2 7 15" xfId="36555" xr:uid="{00000000-0005-0000-0000-0000E58E0000}"/>
    <cellStyle name="Note 3 2 7 15 2" xfId="36556" xr:uid="{00000000-0005-0000-0000-0000E68E0000}"/>
    <cellStyle name="Note 3 2 7 15 3" xfId="36557" xr:uid="{00000000-0005-0000-0000-0000E78E0000}"/>
    <cellStyle name="Note 3 2 7 15 4" xfId="36558" xr:uid="{00000000-0005-0000-0000-0000E88E0000}"/>
    <cellStyle name="Note 3 2 7 16" xfId="36559" xr:uid="{00000000-0005-0000-0000-0000E98E0000}"/>
    <cellStyle name="Note 3 2 7 16 2" xfId="36560" xr:uid="{00000000-0005-0000-0000-0000EA8E0000}"/>
    <cellStyle name="Note 3 2 7 16 3" xfId="36561" xr:uid="{00000000-0005-0000-0000-0000EB8E0000}"/>
    <cellStyle name="Note 3 2 7 16 4" xfId="36562" xr:uid="{00000000-0005-0000-0000-0000EC8E0000}"/>
    <cellStyle name="Note 3 2 7 17" xfId="36563" xr:uid="{00000000-0005-0000-0000-0000ED8E0000}"/>
    <cellStyle name="Note 3 2 7 17 2" xfId="36564" xr:uid="{00000000-0005-0000-0000-0000EE8E0000}"/>
    <cellStyle name="Note 3 2 7 17 3" xfId="36565" xr:uid="{00000000-0005-0000-0000-0000EF8E0000}"/>
    <cellStyle name="Note 3 2 7 17 4" xfId="36566" xr:uid="{00000000-0005-0000-0000-0000F08E0000}"/>
    <cellStyle name="Note 3 2 7 18" xfId="36567" xr:uid="{00000000-0005-0000-0000-0000F18E0000}"/>
    <cellStyle name="Note 3 2 7 18 2" xfId="36568" xr:uid="{00000000-0005-0000-0000-0000F28E0000}"/>
    <cellStyle name="Note 3 2 7 18 3" xfId="36569" xr:uid="{00000000-0005-0000-0000-0000F38E0000}"/>
    <cellStyle name="Note 3 2 7 18 4" xfId="36570" xr:uid="{00000000-0005-0000-0000-0000F48E0000}"/>
    <cellStyle name="Note 3 2 7 19" xfId="36571" xr:uid="{00000000-0005-0000-0000-0000F58E0000}"/>
    <cellStyle name="Note 3 2 7 19 2" xfId="36572" xr:uid="{00000000-0005-0000-0000-0000F68E0000}"/>
    <cellStyle name="Note 3 2 7 19 3" xfId="36573" xr:uid="{00000000-0005-0000-0000-0000F78E0000}"/>
    <cellStyle name="Note 3 2 7 19 4" xfId="36574" xr:uid="{00000000-0005-0000-0000-0000F88E0000}"/>
    <cellStyle name="Note 3 2 7 2" xfId="36575" xr:uid="{00000000-0005-0000-0000-0000F98E0000}"/>
    <cellStyle name="Note 3 2 7 2 2" xfId="36576" xr:uid="{00000000-0005-0000-0000-0000FA8E0000}"/>
    <cellStyle name="Note 3 2 7 2 3" xfId="36577" xr:uid="{00000000-0005-0000-0000-0000FB8E0000}"/>
    <cellStyle name="Note 3 2 7 2 4" xfId="36578" xr:uid="{00000000-0005-0000-0000-0000FC8E0000}"/>
    <cellStyle name="Note 3 2 7 20" xfId="36579" xr:uid="{00000000-0005-0000-0000-0000FD8E0000}"/>
    <cellStyle name="Note 3 2 7 20 2" xfId="36580" xr:uid="{00000000-0005-0000-0000-0000FE8E0000}"/>
    <cellStyle name="Note 3 2 7 20 3" xfId="36581" xr:uid="{00000000-0005-0000-0000-0000FF8E0000}"/>
    <cellStyle name="Note 3 2 7 20 4" xfId="36582" xr:uid="{00000000-0005-0000-0000-0000008F0000}"/>
    <cellStyle name="Note 3 2 7 21" xfId="36583" xr:uid="{00000000-0005-0000-0000-0000018F0000}"/>
    <cellStyle name="Note 3 2 7 22" xfId="36584" xr:uid="{00000000-0005-0000-0000-0000028F0000}"/>
    <cellStyle name="Note 3 2 7 3" xfId="36585" xr:uid="{00000000-0005-0000-0000-0000038F0000}"/>
    <cellStyle name="Note 3 2 7 3 2" xfId="36586" xr:uid="{00000000-0005-0000-0000-0000048F0000}"/>
    <cellStyle name="Note 3 2 7 3 3" xfId="36587" xr:uid="{00000000-0005-0000-0000-0000058F0000}"/>
    <cellStyle name="Note 3 2 7 3 4" xfId="36588" xr:uid="{00000000-0005-0000-0000-0000068F0000}"/>
    <cellStyle name="Note 3 2 7 4" xfId="36589" xr:uid="{00000000-0005-0000-0000-0000078F0000}"/>
    <cellStyle name="Note 3 2 7 4 2" xfId="36590" xr:uid="{00000000-0005-0000-0000-0000088F0000}"/>
    <cellStyle name="Note 3 2 7 4 3" xfId="36591" xr:uid="{00000000-0005-0000-0000-0000098F0000}"/>
    <cellStyle name="Note 3 2 7 4 4" xfId="36592" xr:uid="{00000000-0005-0000-0000-00000A8F0000}"/>
    <cellStyle name="Note 3 2 7 5" xfId="36593" xr:uid="{00000000-0005-0000-0000-00000B8F0000}"/>
    <cellStyle name="Note 3 2 7 5 2" xfId="36594" xr:uid="{00000000-0005-0000-0000-00000C8F0000}"/>
    <cellStyle name="Note 3 2 7 5 3" xfId="36595" xr:uid="{00000000-0005-0000-0000-00000D8F0000}"/>
    <cellStyle name="Note 3 2 7 5 4" xfId="36596" xr:uid="{00000000-0005-0000-0000-00000E8F0000}"/>
    <cellStyle name="Note 3 2 7 6" xfId="36597" xr:uid="{00000000-0005-0000-0000-00000F8F0000}"/>
    <cellStyle name="Note 3 2 7 6 2" xfId="36598" xr:uid="{00000000-0005-0000-0000-0000108F0000}"/>
    <cellStyle name="Note 3 2 7 6 3" xfId="36599" xr:uid="{00000000-0005-0000-0000-0000118F0000}"/>
    <cellStyle name="Note 3 2 7 6 4" xfId="36600" xr:uid="{00000000-0005-0000-0000-0000128F0000}"/>
    <cellStyle name="Note 3 2 7 7" xfId="36601" xr:uid="{00000000-0005-0000-0000-0000138F0000}"/>
    <cellStyle name="Note 3 2 7 7 2" xfId="36602" xr:uid="{00000000-0005-0000-0000-0000148F0000}"/>
    <cellStyle name="Note 3 2 7 7 3" xfId="36603" xr:uid="{00000000-0005-0000-0000-0000158F0000}"/>
    <cellStyle name="Note 3 2 7 7 4" xfId="36604" xr:uid="{00000000-0005-0000-0000-0000168F0000}"/>
    <cellStyle name="Note 3 2 7 8" xfId="36605" xr:uid="{00000000-0005-0000-0000-0000178F0000}"/>
    <cellStyle name="Note 3 2 7 8 2" xfId="36606" xr:uid="{00000000-0005-0000-0000-0000188F0000}"/>
    <cellStyle name="Note 3 2 7 8 3" xfId="36607" xr:uid="{00000000-0005-0000-0000-0000198F0000}"/>
    <cellStyle name="Note 3 2 7 8 4" xfId="36608" xr:uid="{00000000-0005-0000-0000-00001A8F0000}"/>
    <cellStyle name="Note 3 2 7 9" xfId="36609" xr:uid="{00000000-0005-0000-0000-00001B8F0000}"/>
    <cellStyle name="Note 3 2 7 9 2" xfId="36610" xr:uid="{00000000-0005-0000-0000-00001C8F0000}"/>
    <cellStyle name="Note 3 2 7 9 3" xfId="36611" xr:uid="{00000000-0005-0000-0000-00001D8F0000}"/>
    <cellStyle name="Note 3 2 7 9 4" xfId="36612" xr:uid="{00000000-0005-0000-0000-00001E8F0000}"/>
    <cellStyle name="Note 3 2 8" xfId="36613" xr:uid="{00000000-0005-0000-0000-00001F8F0000}"/>
    <cellStyle name="Note 3 2 8 10" xfId="36614" xr:uid="{00000000-0005-0000-0000-0000208F0000}"/>
    <cellStyle name="Note 3 2 8 10 2" xfId="36615" xr:uid="{00000000-0005-0000-0000-0000218F0000}"/>
    <cellStyle name="Note 3 2 8 10 3" xfId="36616" xr:uid="{00000000-0005-0000-0000-0000228F0000}"/>
    <cellStyle name="Note 3 2 8 10 4" xfId="36617" xr:uid="{00000000-0005-0000-0000-0000238F0000}"/>
    <cellStyle name="Note 3 2 8 11" xfId="36618" xr:uid="{00000000-0005-0000-0000-0000248F0000}"/>
    <cellStyle name="Note 3 2 8 11 2" xfId="36619" xr:uid="{00000000-0005-0000-0000-0000258F0000}"/>
    <cellStyle name="Note 3 2 8 11 3" xfId="36620" xr:uid="{00000000-0005-0000-0000-0000268F0000}"/>
    <cellStyle name="Note 3 2 8 11 4" xfId="36621" xr:uid="{00000000-0005-0000-0000-0000278F0000}"/>
    <cellStyle name="Note 3 2 8 12" xfId="36622" xr:uid="{00000000-0005-0000-0000-0000288F0000}"/>
    <cellStyle name="Note 3 2 8 12 2" xfId="36623" xr:uid="{00000000-0005-0000-0000-0000298F0000}"/>
    <cellStyle name="Note 3 2 8 12 3" xfId="36624" xr:uid="{00000000-0005-0000-0000-00002A8F0000}"/>
    <cellStyle name="Note 3 2 8 12 4" xfId="36625" xr:uid="{00000000-0005-0000-0000-00002B8F0000}"/>
    <cellStyle name="Note 3 2 8 13" xfId="36626" xr:uid="{00000000-0005-0000-0000-00002C8F0000}"/>
    <cellStyle name="Note 3 2 8 13 2" xfId="36627" xr:uid="{00000000-0005-0000-0000-00002D8F0000}"/>
    <cellStyle name="Note 3 2 8 13 3" xfId="36628" xr:uid="{00000000-0005-0000-0000-00002E8F0000}"/>
    <cellStyle name="Note 3 2 8 13 4" xfId="36629" xr:uid="{00000000-0005-0000-0000-00002F8F0000}"/>
    <cellStyle name="Note 3 2 8 14" xfId="36630" xr:uid="{00000000-0005-0000-0000-0000308F0000}"/>
    <cellStyle name="Note 3 2 8 14 2" xfId="36631" xr:uid="{00000000-0005-0000-0000-0000318F0000}"/>
    <cellStyle name="Note 3 2 8 14 3" xfId="36632" xr:uid="{00000000-0005-0000-0000-0000328F0000}"/>
    <cellStyle name="Note 3 2 8 14 4" xfId="36633" xr:uid="{00000000-0005-0000-0000-0000338F0000}"/>
    <cellStyle name="Note 3 2 8 15" xfId="36634" xr:uid="{00000000-0005-0000-0000-0000348F0000}"/>
    <cellStyle name="Note 3 2 8 15 2" xfId="36635" xr:uid="{00000000-0005-0000-0000-0000358F0000}"/>
    <cellStyle name="Note 3 2 8 15 3" xfId="36636" xr:uid="{00000000-0005-0000-0000-0000368F0000}"/>
    <cellStyle name="Note 3 2 8 15 4" xfId="36637" xr:uid="{00000000-0005-0000-0000-0000378F0000}"/>
    <cellStyle name="Note 3 2 8 16" xfId="36638" xr:uid="{00000000-0005-0000-0000-0000388F0000}"/>
    <cellStyle name="Note 3 2 8 16 2" xfId="36639" xr:uid="{00000000-0005-0000-0000-0000398F0000}"/>
    <cellStyle name="Note 3 2 8 16 3" xfId="36640" xr:uid="{00000000-0005-0000-0000-00003A8F0000}"/>
    <cellStyle name="Note 3 2 8 16 4" xfId="36641" xr:uid="{00000000-0005-0000-0000-00003B8F0000}"/>
    <cellStyle name="Note 3 2 8 17" xfId="36642" xr:uid="{00000000-0005-0000-0000-00003C8F0000}"/>
    <cellStyle name="Note 3 2 8 17 2" xfId="36643" xr:uid="{00000000-0005-0000-0000-00003D8F0000}"/>
    <cellStyle name="Note 3 2 8 17 3" xfId="36644" xr:uid="{00000000-0005-0000-0000-00003E8F0000}"/>
    <cellStyle name="Note 3 2 8 17 4" xfId="36645" xr:uid="{00000000-0005-0000-0000-00003F8F0000}"/>
    <cellStyle name="Note 3 2 8 18" xfId="36646" xr:uid="{00000000-0005-0000-0000-0000408F0000}"/>
    <cellStyle name="Note 3 2 8 18 2" xfId="36647" xr:uid="{00000000-0005-0000-0000-0000418F0000}"/>
    <cellStyle name="Note 3 2 8 18 3" xfId="36648" xr:uid="{00000000-0005-0000-0000-0000428F0000}"/>
    <cellStyle name="Note 3 2 8 18 4" xfId="36649" xr:uid="{00000000-0005-0000-0000-0000438F0000}"/>
    <cellStyle name="Note 3 2 8 19" xfId="36650" xr:uid="{00000000-0005-0000-0000-0000448F0000}"/>
    <cellStyle name="Note 3 2 8 19 2" xfId="36651" xr:uid="{00000000-0005-0000-0000-0000458F0000}"/>
    <cellStyle name="Note 3 2 8 19 3" xfId="36652" xr:uid="{00000000-0005-0000-0000-0000468F0000}"/>
    <cellStyle name="Note 3 2 8 19 4" xfId="36653" xr:uid="{00000000-0005-0000-0000-0000478F0000}"/>
    <cellStyle name="Note 3 2 8 2" xfId="36654" xr:uid="{00000000-0005-0000-0000-0000488F0000}"/>
    <cellStyle name="Note 3 2 8 2 2" xfId="36655" xr:uid="{00000000-0005-0000-0000-0000498F0000}"/>
    <cellStyle name="Note 3 2 8 2 3" xfId="36656" xr:uid="{00000000-0005-0000-0000-00004A8F0000}"/>
    <cellStyle name="Note 3 2 8 2 4" xfId="36657" xr:uid="{00000000-0005-0000-0000-00004B8F0000}"/>
    <cellStyle name="Note 3 2 8 20" xfId="36658" xr:uid="{00000000-0005-0000-0000-00004C8F0000}"/>
    <cellStyle name="Note 3 2 8 20 2" xfId="36659" xr:uid="{00000000-0005-0000-0000-00004D8F0000}"/>
    <cellStyle name="Note 3 2 8 20 3" xfId="36660" xr:uid="{00000000-0005-0000-0000-00004E8F0000}"/>
    <cellStyle name="Note 3 2 8 20 4" xfId="36661" xr:uid="{00000000-0005-0000-0000-00004F8F0000}"/>
    <cellStyle name="Note 3 2 8 21" xfId="36662" xr:uid="{00000000-0005-0000-0000-0000508F0000}"/>
    <cellStyle name="Note 3 2 8 22" xfId="36663" xr:uid="{00000000-0005-0000-0000-0000518F0000}"/>
    <cellStyle name="Note 3 2 8 3" xfId="36664" xr:uid="{00000000-0005-0000-0000-0000528F0000}"/>
    <cellStyle name="Note 3 2 8 3 2" xfId="36665" xr:uid="{00000000-0005-0000-0000-0000538F0000}"/>
    <cellStyle name="Note 3 2 8 3 3" xfId="36666" xr:uid="{00000000-0005-0000-0000-0000548F0000}"/>
    <cellStyle name="Note 3 2 8 3 4" xfId="36667" xr:uid="{00000000-0005-0000-0000-0000558F0000}"/>
    <cellStyle name="Note 3 2 8 4" xfId="36668" xr:uid="{00000000-0005-0000-0000-0000568F0000}"/>
    <cellStyle name="Note 3 2 8 4 2" xfId="36669" xr:uid="{00000000-0005-0000-0000-0000578F0000}"/>
    <cellStyle name="Note 3 2 8 4 3" xfId="36670" xr:uid="{00000000-0005-0000-0000-0000588F0000}"/>
    <cellStyle name="Note 3 2 8 4 4" xfId="36671" xr:uid="{00000000-0005-0000-0000-0000598F0000}"/>
    <cellStyle name="Note 3 2 8 5" xfId="36672" xr:uid="{00000000-0005-0000-0000-00005A8F0000}"/>
    <cellStyle name="Note 3 2 8 5 2" xfId="36673" xr:uid="{00000000-0005-0000-0000-00005B8F0000}"/>
    <cellStyle name="Note 3 2 8 5 3" xfId="36674" xr:uid="{00000000-0005-0000-0000-00005C8F0000}"/>
    <cellStyle name="Note 3 2 8 5 4" xfId="36675" xr:uid="{00000000-0005-0000-0000-00005D8F0000}"/>
    <cellStyle name="Note 3 2 8 6" xfId="36676" xr:uid="{00000000-0005-0000-0000-00005E8F0000}"/>
    <cellStyle name="Note 3 2 8 6 2" xfId="36677" xr:uid="{00000000-0005-0000-0000-00005F8F0000}"/>
    <cellStyle name="Note 3 2 8 6 3" xfId="36678" xr:uid="{00000000-0005-0000-0000-0000608F0000}"/>
    <cellStyle name="Note 3 2 8 6 4" xfId="36679" xr:uid="{00000000-0005-0000-0000-0000618F0000}"/>
    <cellStyle name="Note 3 2 8 7" xfId="36680" xr:uid="{00000000-0005-0000-0000-0000628F0000}"/>
    <cellStyle name="Note 3 2 8 7 2" xfId="36681" xr:uid="{00000000-0005-0000-0000-0000638F0000}"/>
    <cellStyle name="Note 3 2 8 7 3" xfId="36682" xr:uid="{00000000-0005-0000-0000-0000648F0000}"/>
    <cellStyle name="Note 3 2 8 7 4" xfId="36683" xr:uid="{00000000-0005-0000-0000-0000658F0000}"/>
    <cellStyle name="Note 3 2 8 8" xfId="36684" xr:uid="{00000000-0005-0000-0000-0000668F0000}"/>
    <cellStyle name="Note 3 2 8 8 2" xfId="36685" xr:uid="{00000000-0005-0000-0000-0000678F0000}"/>
    <cellStyle name="Note 3 2 8 8 3" xfId="36686" xr:uid="{00000000-0005-0000-0000-0000688F0000}"/>
    <cellStyle name="Note 3 2 8 8 4" xfId="36687" xr:uid="{00000000-0005-0000-0000-0000698F0000}"/>
    <cellStyle name="Note 3 2 8 9" xfId="36688" xr:uid="{00000000-0005-0000-0000-00006A8F0000}"/>
    <cellStyle name="Note 3 2 8 9 2" xfId="36689" xr:uid="{00000000-0005-0000-0000-00006B8F0000}"/>
    <cellStyle name="Note 3 2 8 9 3" xfId="36690" xr:uid="{00000000-0005-0000-0000-00006C8F0000}"/>
    <cellStyle name="Note 3 2 8 9 4" xfId="36691" xr:uid="{00000000-0005-0000-0000-00006D8F0000}"/>
    <cellStyle name="Note 3 2 9" xfId="36692" xr:uid="{00000000-0005-0000-0000-00006E8F0000}"/>
    <cellStyle name="Note 3 2 9 10" xfId="36693" xr:uid="{00000000-0005-0000-0000-00006F8F0000}"/>
    <cellStyle name="Note 3 2 9 10 2" xfId="36694" xr:uid="{00000000-0005-0000-0000-0000708F0000}"/>
    <cellStyle name="Note 3 2 9 10 3" xfId="36695" xr:uid="{00000000-0005-0000-0000-0000718F0000}"/>
    <cellStyle name="Note 3 2 9 10 4" xfId="36696" xr:uid="{00000000-0005-0000-0000-0000728F0000}"/>
    <cellStyle name="Note 3 2 9 11" xfId="36697" xr:uid="{00000000-0005-0000-0000-0000738F0000}"/>
    <cellStyle name="Note 3 2 9 11 2" xfId="36698" xr:uid="{00000000-0005-0000-0000-0000748F0000}"/>
    <cellStyle name="Note 3 2 9 11 3" xfId="36699" xr:uid="{00000000-0005-0000-0000-0000758F0000}"/>
    <cellStyle name="Note 3 2 9 11 4" xfId="36700" xr:uid="{00000000-0005-0000-0000-0000768F0000}"/>
    <cellStyle name="Note 3 2 9 12" xfId="36701" xr:uid="{00000000-0005-0000-0000-0000778F0000}"/>
    <cellStyle name="Note 3 2 9 12 2" xfId="36702" xr:uid="{00000000-0005-0000-0000-0000788F0000}"/>
    <cellStyle name="Note 3 2 9 12 3" xfId="36703" xr:uid="{00000000-0005-0000-0000-0000798F0000}"/>
    <cellStyle name="Note 3 2 9 12 4" xfId="36704" xr:uid="{00000000-0005-0000-0000-00007A8F0000}"/>
    <cellStyle name="Note 3 2 9 13" xfId="36705" xr:uid="{00000000-0005-0000-0000-00007B8F0000}"/>
    <cellStyle name="Note 3 2 9 13 2" xfId="36706" xr:uid="{00000000-0005-0000-0000-00007C8F0000}"/>
    <cellStyle name="Note 3 2 9 13 3" xfId="36707" xr:uid="{00000000-0005-0000-0000-00007D8F0000}"/>
    <cellStyle name="Note 3 2 9 13 4" xfId="36708" xr:uid="{00000000-0005-0000-0000-00007E8F0000}"/>
    <cellStyle name="Note 3 2 9 14" xfId="36709" xr:uid="{00000000-0005-0000-0000-00007F8F0000}"/>
    <cellStyle name="Note 3 2 9 14 2" xfId="36710" xr:uid="{00000000-0005-0000-0000-0000808F0000}"/>
    <cellStyle name="Note 3 2 9 14 3" xfId="36711" xr:uid="{00000000-0005-0000-0000-0000818F0000}"/>
    <cellStyle name="Note 3 2 9 14 4" xfId="36712" xr:uid="{00000000-0005-0000-0000-0000828F0000}"/>
    <cellStyle name="Note 3 2 9 15" xfId="36713" xr:uid="{00000000-0005-0000-0000-0000838F0000}"/>
    <cellStyle name="Note 3 2 9 15 2" xfId="36714" xr:uid="{00000000-0005-0000-0000-0000848F0000}"/>
    <cellStyle name="Note 3 2 9 15 3" xfId="36715" xr:uid="{00000000-0005-0000-0000-0000858F0000}"/>
    <cellStyle name="Note 3 2 9 15 4" xfId="36716" xr:uid="{00000000-0005-0000-0000-0000868F0000}"/>
    <cellStyle name="Note 3 2 9 16" xfId="36717" xr:uid="{00000000-0005-0000-0000-0000878F0000}"/>
    <cellStyle name="Note 3 2 9 16 2" xfId="36718" xr:uid="{00000000-0005-0000-0000-0000888F0000}"/>
    <cellStyle name="Note 3 2 9 16 3" xfId="36719" xr:uid="{00000000-0005-0000-0000-0000898F0000}"/>
    <cellStyle name="Note 3 2 9 16 4" xfId="36720" xr:uid="{00000000-0005-0000-0000-00008A8F0000}"/>
    <cellStyle name="Note 3 2 9 17" xfId="36721" xr:uid="{00000000-0005-0000-0000-00008B8F0000}"/>
    <cellStyle name="Note 3 2 9 17 2" xfId="36722" xr:uid="{00000000-0005-0000-0000-00008C8F0000}"/>
    <cellStyle name="Note 3 2 9 17 3" xfId="36723" xr:uid="{00000000-0005-0000-0000-00008D8F0000}"/>
    <cellStyle name="Note 3 2 9 17 4" xfId="36724" xr:uid="{00000000-0005-0000-0000-00008E8F0000}"/>
    <cellStyle name="Note 3 2 9 18" xfId="36725" xr:uid="{00000000-0005-0000-0000-00008F8F0000}"/>
    <cellStyle name="Note 3 2 9 18 2" xfId="36726" xr:uid="{00000000-0005-0000-0000-0000908F0000}"/>
    <cellStyle name="Note 3 2 9 18 3" xfId="36727" xr:uid="{00000000-0005-0000-0000-0000918F0000}"/>
    <cellStyle name="Note 3 2 9 18 4" xfId="36728" xr:uid="{00000000-0005-0000-0000-0000928F0000}"/>
    <cellStyle name="Note 3 2 9 19" xfId="36729" xr:uid="{00000000-0005-0000-0000-0000938F0000}"/>
    <cellStyle name="Note 3 2 9 19 2" xfId="36730" xr:uid="{00000000-0005-0000-0000-0000948F0000}"/>
    <cellStyle name="Note 3 2 9 19 3" xfId="36731" xr:uid="{00000000-0005-0000-0000-0000958F0000}"/>
    <cellStyle name="Note 3 2 9 19 4" xfId="36732" xr:uid="{00000000-0005-0000-0000-0000968F0000}"/>
    <cellStyle name="Note 3 2 9 2" xfId="36733" xr:uid="{00000000-0005-0000-0000-0000978F0000}"/>
    <cellStyle name="Note 3 2 9 2 2" xfId="36734" xr:uid="{00000000-0005-0000-0000-0000988F0000}"/>
    <cellStyle name="Note 3 2 9 2 3" xfId="36735" xr:uid="{00000000-0005-0000-0000-0000998F0000}"/>
    <cellStyle name="Note 3 2 9 2 4" xfId="36736" xr:uid="{00000000-0005-0000-0000-00009A8F0000}"/>
    <cellStyle name="Note 3 2 9 20" xfId="36737" xr:uid="{00000000-0005-0000-0000-00009B8F0000}"/>
    <cellStyle name="Note 3 2 9 20 2" xfId="36738" xr:uid="{00000000-0005-0000-0000-00009C8F0000}"/>
    <cellStyle name="Note 3 2 9 20 3" xfId="36739" xr:uid="{00000000-0005-0000-0000-00009D8F0000}"/>
    <cellStyle name="Note 3 2 9 20 4" xfId="36740" xr:uid="{00000000-0005-0000-0000-00009E8F0000}"/>
    <cellStyle name="Note 3 2 9 21" xfId="36741" xr:uid="{00000000-0005-0000-0000-00009F8F0000}"/>
    <cellStyle name="Note 3 2 9 22" xfId="36742" xr:uid="{00000000-0005-0000-0000-0000A08F0000}"/>
    <cellStyle name="Note 3 2 9 3" xfId="36743" xr:uid="{00000000-0005-0000-0000-0000A18F0000}"/>
    <cellStyle name="Note 3 2 9 3 2" xfId="36744" xr:uid="{00000000-0005-0000-0000-0000A28F0000}"/>
    <cellStyle name="Note 3 2 9 3 3" xfId="36745" xr:uid="{00000000-0005-0000-0000-0000A38F0000}"/>
    <cellStyle name="Note 3 2 9 3 4" xfId="36746" xr:uid="{00000000-0005-0000-0000-0000A48F0000}"/>
    <cellStyle name="Note 3 2 9 4" xfId="36747" xr:uid="{00000000-0005-0000-0000-0000A58F0000}"/>
    <cellStyle name="Note 3 2 9 4 2" xfId="36748" xr:uid="{00000000-0005-0000-0000-0000A68F0000}"/>
    <cellStyle name="Note 3 2 9 4 3" xfId="36749" xr:uid="{00000000-0005-0000-0000-0000A78F0000}"/>
    <cellStyle name="Note 3 2 9 4 4" xfId="36750" xr:uid="{00000000-0005-0000-0000-0000A88F0000}"/>
    <cellStyle name="Note 3 2 9 5" xfId="36751" xr:uid="{00000000-0005-0000-0000-0000A98F0000}"/>
    <cellStyle name="Note 3 2 9 5 2" xfId="36752" xr:uid="{00000000-0005-0000-0000-0000AA8F0000}"/>
    <cellStyle name="Note 3 2 9 5 3" xfId="36753" xr:uid="{00000000-0005-0000-0000-0000AB8F0000}"/>
    <cellStyle name="Note 3 2 9 5 4" xfId="36754" xr:uid="{00000000-0005-0000-0000-0000AC8F0000}"/>
    <cellStyle name="Note 3 2 9 6" xfId="36755" xr:uid="{00000000-0005-0000-0000-0000AD8F0000}"/>
    <cellStyle name="Note 3 2 9 6 2" xfId="36756" xr:uid="{00000000-0005-0000-0000-0000AE8F0000}"/>
    <cellStyle name="Note 3 2 9 6 3" xfId="36757" xr:uid="{00000000-0005-0000-0000-0000AF8F0000}"/>
    <cellStyle name="Note 3 2 9 6 4" xfId="36758" xr:uid="{00000000-0005-0000-0000-0000B08F0000}"/>
    <cellStyle name="Note 3 2 9 7" xfId="36759" xr:uid="{00000000-0005-0000-0000-0000B18F0000}"/>
    <cellStyle name="Note 3 2 9 7 2" xfId="36760" xr:uid="{00000000-0005-0000-0000-0000B28F0000}"/>
    <cellStyle name="Note 3 2 9 7 3" xfId="36761" xr:uid="{00000000-0005-0000-0000-0000B38F0000}"/>
    <cellStyle name="Note 3 2 9 7 4" xfId="36762" xr:uid="{00000000-0005-0000-0000-0000B48F0000}"/>
    <cellStyle name="Note 3 2 9 8" xfId="36763" xr:uid="{00000000-0005-0000-0000-0000B58F0000}"/>
    <cellStyle name="Note 3 2 9 8 2" xfId="36764" xr:uid="{00000000-0005-0000-0000-0000B68F0000}"/>
    <cellStyle name="Note 3 2 9 8 3" xfId="36765" xr:uid="{00000000-0005-0000-0000-0000B78F0000}"/>
    <cellStyle name="Note 3 2 9 8 4" xfId="36766" xr:uid="{00000000-0005-0000-0000-0000B88F0000}"/>
    <cellStyle name="Note 3 2 9 9" xfId="36767" xr:uid="{00000000-0005-0000-0000-0000B98F0000}"/>
    <cellStyle name="Note 3 2 9 9 2" xfId="36768" xr:uid="{00000000-0005-0000-0000-0000BA8F0000}"/>
    <cellStyle name="Note 3 2 9 9 3" xfId="36769" xr:uid="{00000000-0005-0000-0000-0000BB8F0000}"/>
    <cellStyle name="Note 3 2 9 9 4" xfId="36770" xr:uid="{00000000-0005-0000-0000-0000BC8F0000}"/>
    <cellStyle name="Note 3 20" xfId="36771" xr:uid="{00000000-0005-0000-0000-0000BD8F0000}"/>
    <cellStyle name="Note 3 20 2" xfId="36772" xr:uid="{00000000-0005-0000-0000-0000BE8F0000}"/>
    <cellStyle name="Note 3 20 3" xfId="36773" xr:uid="{00000000-0005-0000-0000-0000BF8F0000}"/>
    <cellStyle name="Note 3 20 4" xfId="36774" xr:uid="{00000000-0005-0000-0000-0000C08F0000}"/>
    <cellStyle name="Note 3 21" xfId="36775" xr:uid="{00000000-0005-0000-0000-0000C18F0000}"/>
    <cellStyle name="Note 3 21 2" xfId="36776" xr:uid="{00000000-0005-0000-0000-0000C28F0000}"/>
    <cellStyle name="Note 3 21 3" xfId="36777" xr:uid="{00000000-0005-0000-0000-0000C38F0000}"/>
    <cellStyle name="Note 3 21 4" xfId="36778" xr:uid="{00000000-0005-0000-0000-0000C48F0000}"/>
    <cellStyle name="Note 3 22" xfId="36779" xr:uid="{00000000-0005-0000-0000-0000C58F0000}"/>
    <cellStyle name="Note 3 22 2" xfId="36780" xr:uid="{00000000-0005-0000-0000-0000C68F0000}"/>
    <cellStyle name="Note 3 22 3" xfId="36781" xr:uid="{00000000-0005-0000-0000-0000C78F0000}"/>
    <cellStyle name="Note 3 22 4" xfId="36782" xr:uid="{00000000-0005-0000-0000-0000C88F0000}"/>
    <cellStyle name="Note 3 23" xfId="36783" xr:uid="{00000000-0005-0000-0000-0000C98F0000}"/>
    <cellStyle name="Note 3 23 2" xfId="36784" xr:uid="{00000000-0005-0000-0000-0000CA8F0000}"/>
    <cellStyle name="Note 3 23 3" xfId="36785" xr:uid="{00000000-0005-0000-0000-0000CB8F0000}"/>
    <cellStyle name="Note 3 23 4" xfId="36786" xr:uid="{00000000-0005-0000-0000-0000CC8F0000}"/>
    <cellStyle name="Note 3 24" xfId="36787" xr:uid="{00000000-0005-0000-0000-0000CD8F0000}"/>
    <cellStyle name="Note 3 24 2" xfId="36788" xr:uid="{00000000-0005-0000-0000-0000CE8F0000}"/>
    <cellStyle name="Note 3 24 3" xfId="36789" xr:uid="{00000000-0005-0000-0000-0000CF8F0000}"/>
    <cellStyle name="Note 3 24 4" xfId="36790" xr:uid="{00000000-0005-0000-0000-0000D08F0000}"/>
    <cellStyle name="Note 3 25" xfId="36791" xr:uid="{00000000-0005-0000-0000-0000D18F0000}"/>
    <cellStyle name="Note 3 25 2" xfId="36792" xr:uid="{00000000-0005-0000-0000-0000D28F0000}"/>
    <cellStyle name="Note 3 25 3" xfId="36793" xr:uid="{00000000-0005-0000-0000-0000D38F0000}"/>
    <cellStyle name="Note 3 25 4" xfId="36794" xr:uid="{00000000-0005-0000-0000-0000D48F0000}"/>
    <cellStyle name="Note 3 26" xfId="36795" xr:uid="{00000000-0005-0000-0000-0000D58F0000}"/>
    <cellStyle name="Note 3 26 2" xfId="36796" xr:uid="{00000000-0005-0000-0000-0000D68F0000}"/>
    <cellStyle name="Note 3 26 3" xfId="36797" xr:uid="{00000000-0005-0000-0000-0000D78F0000}"/>
    <cellStyle name="Note 3 26 4" xfId="36798" xr:uid="{00000000-0005-0000-0000-0000D88F0000}"/>
    <cellStyle name="Note 3 27" xfId="36799" xr:uid="{00000000-0005-0000-0000-0000D98F0000}"/>
    <cellStyle name="Note 3 27 2" xfId="36800" xr:uid="{00000000-0005-0000-0000-0000DA8F0000}"/>
    <cellStyle name="Note 3 27 3" xfId="36801" xr:uid="{00000000-0005-0000-0000-0000DB8F0000}"/>
    <cellStyle name="Note 3 27 4" xfId="36802" xr:uid="{00000000-0005-0000-0000-0000DC8F0000}"/>
    <cellStyle name="Note 3 28" xfId="36803" xr:uid="{00000000-0005-0000-0000-0000DD8F0000}"/>
    <cellStyle name="Note 3 28 2" xfId="36804" xr:uid="{00000000-0005-0000-0000-0000DE8F0000}"/>
    <cellStyle name="Note 3 28 3" xfId="36805" xr:uid="{00000000-0005-0000-0000-0000DF8F0000}"/>
    <cellStyle name="Note 3 28 4" xfId="36806" xr:uid="{00000000-0005-0000-0000-0000E08F0000}"/>
    <cellStyle name="Note 3 29" xfId="36807" xr:uid="{00000000-0005-0000-0000-0000E18F0000}"/>
    <cellStyle name="Note 3 29 2" xfId="36808" xr:uid="{00000000-0005-0000-0000-0000E28F0000}"/>
    <cellStyle name="Note 3 29 3" xfId="36809" xr:uid="{00000000-0005-0000-0000-0000E38F0000}"/>
    <cellStyle name="Note 3 29 4" xfId="36810" xr:uid="{00000000-0005-0000-0000-0000E48F0000}"/>
    <cellStyle name="Note 3 3" xfId="36811" xr:uid="{00000000-0005-0000-0000-0000E58F0000}"/>
    <cellStyle name="Note 3 3 2" xfId="36812" xr:uid="{00000000-0005-0000-0000-0000E68F0000}"/>
    <cellStyle name="Note 3 30" xfId="36813" xr:uid="{00000000-0005-0000-0000-0000E78F0000}"/>
    <cellStyle name="Note 3 30 2" xfId="36814" xr:uid="{00000000-0005-0000-0000-0000E88F0000}"/>
    <cellStyle name="Note 3 30 3" xfId="36815" xr:uid="{00000000-0005-0000-0000-0000E98F0000}"/>
    <cellStyle name="Note 3 30 4" xfId="36816" xr:uid="{00000000-0005-0000-0000-0000EA8F0000}"/>
    <cellStyle name="Note 3 31" xfId="36817" xr:uid="{00000000-0005-0000-0000-0000EB8F0000}"/>
    <cellStyle name="Note 3 31 2" xfId="36818" xr:uid="{00000000-0005-0000-0000-0000EC8F0000}"/>
    <cellStyle name="Note 3 31 3" xfId="36819" xr:uid="{00000000-0005-0000-0000-0000ED8F0000}"/>
    <cellStyle name="Note 3 31 4" xfId="36820" xr:uid="{00000000-0005-0000-0000-0000EE8F0000}"/>
    <cellStyle name="Note 3 32" xfId="36821" xr:uid="{00000000-0005-0000-0000-0000EF8F0000}"/>
    <cellStyle name="Note 3 33" xfId="36822" xr:uid="{00000000-0005-0000-0000-0000F08F0000}"/>
    <cellStyle name="Note 3 34" xfId="36823" xr:uid="{00000000-0005-0000-0000-0000F18F0000}"/>
    <cellStyle name="Note 3 4" xfId="36824" xr:uid="{00000000-0005-0000-0000-0000F28F0000}"/>
    <cellStyle name="Note 3 4 2" xfId="36825" xr:uid="{00000000-0005-0000-0000-0000F38F0000}"/>
    <cellStyle name="Note 3 5" xfId="36826" xr:uid="{00000000-0005-0000-0000-0000F48F0000}"/>
    <cellStyle name="Note 3 5 2" xfId="36827" xr:uid="{00000000-0005-0000-0000-0000F58F0000}"/>
    <cellStyle name="Note 3 6" xfId="36828" xr:uid="{00000000-0005-0000-0000-0000F68F0000}"/>
    <cellStyle name="Note 3 6 2" xfId="36829" xr:uid="{00000000-0005-0000-0000-0000F78F0000}"/>
    <cellStyle name="Note 3 7" xfId="36830" xr:uid="{00000000-0005-0000-0000-0000F88F0000}"/>
    <cellStyle name="Note 3 7 2" xfId="36831" xr:uid="{00000000-0005-0000-0000-0000F98F0000}"/>
    <cellStyle name="Note 3 8" xfId="36832" xr:uid="{00000000-0005-0000-0000-0000FA8F0000}"/>
    <cellStyle name="Note 3 8 2" xfId="36833" xr:uid="{00000000-0005-0000-0000-0000FB8F0000}"/>
    <cellStyle name="Note 3 9" xfId="36834" xr:uid="{00000000-0005-0000-0000-0000FC8F0000}"/>
    <cellStyle name="Note 3 9 2" xfId="36835" xr:uid="{00000000-0005-0000-0000-0000FD8F0000}"/>
    <cellStyle name="Note 30" xfId="36836" xr:uid="{00000000-0005-0000-0000-0000FE8F0000}"/>
    <cellStyle name="Note 30 2" xfId="36837" xr:uid="{00000000-0005-0000-0000-0000FF8F0000}"/>
    <cellStyle name="Note 30 3" xfId="36838" xr:uid="{00000000-0005-0000-0000-000000900000}"/>
    <cellStyle name="Note 30 4" xfId="36839" xr:uid="{00000000-0005-0000-0000-000001900000}"/>
    <cellStyle name="Note 31" xfId="36840" xr:uid="{00000000-0005-0000-0000-000002900000}"/>
    <cellStyle name="Note 31 2" xfId="36841" xr:uid="{00000000-0005-0000-0000-000003900000}"/>
    <cellStyle name="Note 31 3" xfId="36842" xr:uid="{00000000-0005-0000-0000-000004900000}"/>
    <cellStyle name="Note 31 4" xfId="36843" xr:uid="{00000000-0005-0000-0000-000005900000}"/>
    <cellStyle name="Note 32" xfId="36844" xr:uid="{00000000-0005-0000-0000-000006900000}"/>
    <cellStyle name="Note 32 2" xfId="36845" xr:uid="{00000000-0005-0000-0000-000007900000}"/>
    <cellStyle name="Note 32 3" xfId="36846" xr:uid="{00000000-0005-0000-0000-000008900000}"/>
    <cellStyle name="Note 32 4" xfId="36847" xr:uid="{00000000-0005-0000-0000-000009900000}"/>
    <cellStyle name="Note 33" xfId="36848" xr:uid="{00000000-0005-0000-0000-00000A900000}"/>
    <cellStyle name="Note 33 2" xfId="36849" xr:uid="{00000000-0005-0000-0000-00000B900000}"/>
    <cellStyle name="Note 33 3" xfId="36850" xr:uid="{00000000-0005-0000-0000-00000C900000}"/>
    <cellStyle name="Note 33 4" xfId="36851" xr:uid="{00000000-0005-0000-0000-00000D900000}"/>
    <cellStyle name="Note 34" xfId="36852" xr:uid="{00000000-0005-0000-0000-00000E900000}"/>
    <cellStyle name="Note 34 2" xfId="36853" xr:uid="{00000000-0005-0000-0000-00000F900000}"/>
    <cellStyle name="Note 34 3" xfId="36854" xr:uid="{00000000-0005-0000-0000-000010900000}"/>
    <cellStyle name="Note 34 4" xfId="36855" xr:uid="{00000000-0005-0000-0000-000011900000}"/>
    <cellStyle name="Note 35" xfId="36856" xr:uid="{00000000-0005-0000-0000-000012900000}"/>
    <cellStyle name="Note 35 2" xfId="36857" xr:uid="{00000000-0005-0000-0000-000013900000}"/>
    <cellStyle name="Note 35 3" xfId="36858" xr:uid="{00000000-0005-0000-0000-000014900000}"/>
    <cellStyle name="Note 35 4" xfId="36859" xr:uid="{00000000-0005-0000-0000-000015900000}"/>
    <cellStyle name="Note 36" xfId="36860" xr:uid="{00000000-0005-0000-0000-000016900000}"/>
    <cellStyle name="Note 36 2" xfId="36861" xr:uid="{00000000-0005-0000-0000-000017900000}"/>
    <cellStyle name="Note 36 3" xfId="36862" xr:uid="{00000000-0005-0000-0000-000018900000}"/>
    <cellStyle name="Note 36 4" xfId="36863" xr:uid="{00000000-0005-0000-0000-000019900000}"/>
    <cellStyle name="Note 37" xfId="36864" xr:uid="{00000000-0005-0000-0000-00001A900000}"/>
    <cellStyle name="Note 37 2" xfId="36865" xr:uid="{00000000-0005-0000-0000-00001B900000}"/>
    <cellStyle name="Note 37 3" xfId="36866" xr:uid="{00000000-0005-0000-0000-00001C900000}"/>
    <cellStyle name="Note 37 4" xfId="36867" xr:uid="{00000000-0005-0000-0000-00001D900000}"/>
    <cellStyle name="Note 38" xfId="36868" xr:uid="{00000000-0005-0000-0000-00001E900000}"/>
    <cellStyle name="Note 38 2" xfId="36869" xr:uid="{00000000-0005-0000-0000-00001F900000}"/>
    <cellStyle name="Note 38 3" xfId="36870" xr:uid="{00000000-0005-0000-0000-000020900000}"/>
    <cellStyle name="Note 38 4" xfId="36871" xr:uid="{00000000-0005-0000-0000-000021900000}"/>
    <cellStyle name="Note 39" xfId="36872" xr:uid="{00000000-0005-0000-0000-000022900000}"/>
    <cellStyle name="Note 39 2" xfId="36873" xr:uid="{00000000-0005-0000-0000-000023900000}"/>
    <cellStyle name="Note 39 3" xfId="36874" xr:uid="{00000000-0005-0000-0000-000024900000}"/>
    <cellStyle name="Note 39 4" xfId="36875" xr:uid="{00000000-0005-0000-0000-000025900000}"/>
    <cellStyle name="Note 4" xfId="36876" xr:uid="{00000000-0005-0000-0000-000026900000}"/>
    <cellStyle name="Note 4 10" xfId="36877" xr:uid="{00000000-0005-0000-0000-000027900000}"/>
    <cellStyle name="Note 4 10 2" xfId="36878" xr:uid="{00000000-0005-0000-0000-000028900000}"/>
    <cellStyle name="Note 4 10 3" xfId="36879" xr:uid="{00000000-0005-0000-0000-000029900000}"/>
    <cellStyle name="Note 4 10 4" xfId="36880" xr:uid="{00000000-0005-0000-0000-00002A900000}"/>
    <cellStyle name="Note 4 11" xfId="36881" xr:uid="{00000000-0005-0000-0000-00002B900000}"/>
    <cellStyle name="Note 4 11 2" xfId="36882" xr:uid="{00000000-0005-0000-0000-00002C900000}"/>
    <cellStyle name="Note 4 11 3" xfId="36883" xr:uid="{00000000-0005-0000-0000-00002D900000}"/>
    <cellStyle name="Note 4 11 4" xfId="36884" xr:uid="{00000000-0005-0000-0000-00002E900000}"/>
    <cellStyle name="Note 4 12" xfId="36885" xr:uid="{00000000-0005-0000-0000-00002F900000}"/>
    <cellStyle name="Note 4 12 2" xfId="36886" xr:uid="{00000000-0005-0000-0000-000030900000}"/>
    <cellStyle name="Note 4 12 3" xfId="36887" xr:uid="{00000000-0005-0000-0000-000031900000}"/>
    <cellStyle name="Note 4 12 4" xfId="36888" xr:uid="{00000000-0005-0000-0000-000032900000}"/>
    <cellStyle name="Note 4 13" xfId="36889" xr:uid="{00000000-0005-0000-0000-000033900000}"/>
    <cellStyle name="Note 4 13 2" xfId="36890" xr:uid="{00000000-0005-0000-0000-000034900000}"/>
    <cellStyle name="Note 4 13 3" xfId="36891" xr:uid="{00000000-0005-0000-0000-000035900000}"/>
    <cellStyle name="Note 4 13 4" xfId="36892" xr:uid="{00000000-0005-0000-0000-000036900000}"/>
    <cellStyle name="Note 4 14" xfId="36893" xr:uid="{00000000-0005-0000-0000-000037900000}"/>
    <cellStyle name="Note 4 14 2" xfId="36894" xr:uid="{00000000-0005-0000-0000-000038900000}"/>
    <cellStyle name="Note 4 14 3" xfId="36895" xr:uid="{00000000-0005-0000-0000-000039900000}"/>
    <cellStyle name="Note 4 14 4" xfId="36896" xr:uid="{00000000-0005-0000-0000-00003A900000}"/>
    <cellStyle name="Note 4 15" xfId="36897" xr:uid="{00000000-0005-0000-0000-00003B900000}"/>
    <cellStyle name="Note 4 15 2" xfId="36898" xr:uid="{00000000-0005-0000-0000-00003C900000}"/>
    <cellStyle name="Note 4 15 3" xfId="36899" xr:uid="{00000000-0005-0000-0000-00003D900000}"/>
    <cellStyle name="Note 4 15 4" xfId="36900" xr:uid="{00000000-0005-0000-0000-00003E900000}"/>
    <cellStyle name="Note 4 16" xfId="36901" xr:uid="{00000000-0005-0000-0000-00003F900000}"/>
    <cellStyle name="Note 4 16 2" xfId="36902" xr:uid="{00000000-0005-0000-0000-000040900000}"/>
    <cellStyle name="Note 4 16 3" xfId="36903" xr:uid="{00000000-0005-0000-0000-000041900000}"/>
    <cellStyle name="Note 4 16 4" xfId="36904" xr:uid="{00000000-0005-0000-0000-000042900000}"/>
    <cellStyle name="Note 4 17" xfId="36905" xr:uid="{00000000-0005-0000-0000-000043900000}"/>
    <cellStyle name="Note 4 17 2" xfId="36906" xr:uid="{00000000-0005-0000-0000-000044900000}"/>
    <cellStyle name="Note 4 17 3" xfId="36907" xr:uid="{00000000-0005-0000-0000-000045900000}"/>
    <cellStyle name="Note 4 17 4" xfId="36908" xr:uid="{00000000-0005-0000-0000-000046900000}"/>
    <cellStyle name="Note 4 18" xfId="36909" xr:uid="{00000000-0005-0000-0000-000047900000}"/>
    <cellStyle name="Note 4 18 2" xfId="36910" xr:uid="{00000000-0005-0000-0000-000048900000}"/>
    <cellStyle name="Note 4 18 3" xfId="36911" xr:uid="{00000000-0005-0000-0000-000049900000}"/>
    <cellStyle name="Note 4 18 4" xfId="36912" xr:uid="{00000000-0005-0000-0000-00004A900000}"/>
    <cellStyle name="Note 4 19" xfId="36913" xr:uid="{00000000-0005-0000-0000-00004B900000}"/>
    <cellStyle name="Note 4 19 2" xfId="36914" xr:uid="{00000000-0005-0000-0000-00004C900000}"/>
    <cellStyle name="Note 4 19 3" xfId="36915" xr:uid="{00000000-0005-0000-0000-00004D900000}"/>
    <cellStyle name="Note 4 19 4" xfId="36916" xr:uid="{00000000-0005-0000-0000-00004E900000}"/>
    <cellStyle name="Note 4 2" xfId="36917" xr:uid="{00000000-0005-0000-0000-00004F900000}"/>
    <cellStyle name="Note 4 2 10" xfId="36918" xr:uid="{00000000-0005-0000-0000-000050900000}"/>
    <cellStyle name="Note 4 2 10 2" xfId="36919" xr:uid="{00000000-0005-0000-0000-000051900000}"/>
    <cellStyle name="Note 4 2 10 3" xfId="36920" xr:uid="{00000000-0005-0000-0000-000052900000}"/>
    <cellStyle name="Note 4 2 10 4" xfId="36921" xr:uid="{00000000-0005-0000-0000-000053900000}"/>
    <cellStyle name="Note 4 2 11" xfId="36922" xr:uid="{00000000-0005-0000-0000-000054900000}"/>
    <cellStyle name="Note 4 2 11 2" xfId="36923" xr:uid="{00000000-0005-0000-0000-000055900000}"/>
    <cellStyle name="Note 4 2 11 3" xfId="36924" xr:uid="{00000000-0005-0000-0000-000056900000}"/>
    <cellStyle name="Note 4 2 11 4" xfId="36925" xr:uid="{00000000-0005-0000-0000-000057900000}"/>
    <cellStyle name="Note 4 2 12" xfId="36926" xr:uid="{00000000-0005-0000-0000-000058900000}"/>
    <cellStyle name="Note 4 2 12 2" xfId="36927" xr:uid="{00000000-0005-0000-0000-000059900000}"/>
    <cellStyle name="Note 4 2 12 3" xfId="36928" xr:uid="{00000000-0005-0000-0000-00005A900000}"/>
    <cellStyle name="Note 4 2 12 4" xfId="36929" xr:uid="{00000000-0005-0000-0000-00005B900000}"/>
    <cellStyle name="Note 4 2 13" xfId="36930" xr:uid="{00000000-0005-0000-0000-00005C900000}"/>
    <cellStyle name="Note 4 2 13 2" xfId="36931" xr:uid="{00000000-0005-0000-0000-00005D900000}"/>
    <cellStyle name="Note 4 2 13 3" xfId="36932" xr:uid="{00000000-0005-0000-0000-00005E900000}"/>
    <cellStyle name="Note 4 2 13 4" xfId="36933" xr:uid="{00000000-0005-0000-0000-00005F900000}"/>
    <cellStyle name="Note 4 2 14" xfId="36934" xr:uid="{00000000-0005-0000-0000-000060900000}"/>
    <cellStyle name="Note 4 2 14 2" xfId="36935" xr:uid="{00000000-0005-0000-0000-000061900000}"/>
    <cellStyle name="Note 4 2 14 3" xfId="36936" xr:uid="{00000000-0005-0000-0000-000062900000}"/>
    <cellStyle name="Note 4 2 14 4" xfId="36937" xr:uid="{00000000-0005-0000-0000-000063900000}"/>
    <cellStyle name="Note 4 2 15" xfId="36938" xr:uid="{00000000-0005-0000-0000-000064900000}"/>
    <cellStyle name="Note 4 2 15 2" xfId="36939" xr:uid="{00000000-0005-0000-0000-000065900000}"/>
    <cellStyle name="Note 4 2 15 3" xfId="36940" xr:uid="{00000000-0005-0000-0000-000066900000}"/>
    <cellStyle name="Note 4 2 15 4" xfId="36941" xr:uid="{00000000-0005-0000-0000-000067900000}"/>
    <cellStyle name="Note 4 2 16" xfId="36942" xr:uid="{00000000-0005-0000-0000-000068900000}"/>
    <cellStyle name="Note 4 2 16 2" xfId="36943" xr:uid="{00000000-0005-0000-0000-000069900000}"/>
    <cellStyle name="Note 4 2 16 3" xfId="36944" xr:uid="{00000000-0005-0000-0000-00006A900000}"/>
    <cellStyle name="Note 4 2 16 4" xfId="36945" xr:uid="{00000000-0005-0000-0000-00006B900000}"/>
    <cellStyle name="Note 4 2 17" xfId="36946" xr:uid="{00000000-0005-0000-0000-00006C900000}"/>
    <cellStyle name="Note 4 2 17 2" xfId="36947" xr:uid="{00000000-0005-0000-0000-00006D900000}"/>
    <cellStyle name="Note 4 2 17 3" xfId="36948" xr:uid="{00000000-0005-0000-0000-00006E900000}"/>
    <cellStyle name="Note 4 2 17 4" xfId="36949" xr:uid="{00000000-0005-0000-0000-00006F900000}"/>
    <cellStyle name="Note 4 2 18" xfId="36950" xr:uid="{00000000-0005-0000-0000-000070900000}"/>
    <cellStyle name="Note 4 2 18 2" xfId="36951" xr:uid="{00000000-0005-0000-0000-000071900000}"/>
    <cellStyle name="Note 4 2 18 3" xfId="36952" xr:uid="{00000000-0005-0000-0000-000072900000}"/>
    <cellStyle name="Note 4 2 18 4" xfId="36953" xr:uid="{00000000-0005-0000-0000-000073900000}"/>
    <cellStyle name="Note 4 2 19" xfId="36954" xr:uid="{00000000-0005-0000-0000-000074900000}"/>
    <cellStyle name="Note 4 2 19 2" xfId="36955" xr:uid="{00000000-0005-0000-0000-000075900000}"/>
    <cellStyle name="Note 4 2 19 3" xfId="36956" xr:uid="{00000000-0005-0000-0000-000076900000}"/>
    <cellStyle name="Note 4 2 19 4" xfId="36957" xr:uid="{00000000-0005-0000-0000-000077900000}"/>
    <cellStyle name="Note 4 2 2" xfId="36958" xr:uid="{00000000-0005-0000-0000-000078900000}"/>
    <cellStyle name="Note 4 2 2 10" xfId="36959" xr:uid="{00000000-0005-0000-0000-000079900000}"/>
    <cellStyle name="Note 4 2 2 10 2" xfId="36960" xr:uid="{00000000-0005-0000-0000-00007A900000}"/>
    <cellStyle name="Note 4 2 2 10 3" xfId="36961" xr:uid="{00000000-0005-0000-0000-00007B900000}"/>
    <cellStyle name="Note 4 2 2 10 4" xfId="36962" xr:uid="{00000000-0005-0000-0000-00007C900000}"/>
    <cellStyle name="Note 4 2 2 11" xfId="36963" xr:uid="{00000000-0005-0000-0000-00007D900000}"/>
    <cellStyle name="Note 4 2 2 11 2" xfId="36964" xr:uid="{00000000-0005-0000-0000-00007E900000}"/>
    <cellStyle name="Note 4 2 2 11 3" xfId="36965" xr:uid="{00000000-0005-0000-0000-00007F900000}"/>
    <cellStyle name="Note 4 2 2 11 4" xfId="36966" xr:uid="{00000000-0005-0000-0000-000080900000}"/>
    <cellStyle name="Note 4 2 2 12" xfId="36967" xr:uid="{00000000-0005-0000-0000-000081900000}"/>
    <cellStyle name="Note 4 2 2 12 2" xfId="36968" xr:uid="{00000000-0005-0000-0000-000082900000}"/>
    <cellStyle name="Note 4 2 2 12 3" xfId="36969" xr:uid="{00000000-0005-0000-0000-000083900000}"/>
    <cellStyle name="Note 4 2 2 12 4" xfId="36970" xr:uid="{00000000-0005-0000-0000-000084900000}"/>
    <cellStyle name="Note 4 2 2 13" xfId="36971" xr:uid="{00000000-0005-0000-0000-000085900000}"/>
    <cellStyle name="Note 4 2 2 13 2" xfId="36972" xr:uid="{00000000-0005-0000-0000-000086900000}"/>
    <cellStyle name="Note 4 2 2 13 3" xfId="36973" xr:uid="{00000000-0005-0000-0000-000087900000}"/>
    <cellStyle name="Note 4 2 2 13 4" xfId="36974" xr:uid="{00000000-0005-0000-0000-000088900000}"/>
    <cellStyle name="Note 4 2 2 14" xfId="36975" xr:uid="{00000000-0005-0000-0000-000089900000}"/>
    <cellStyle name="Note 4 2 2 14 2" xfId="36976" xr:uid="{00000000-0005-0000-0000-00008A900000}"/>
    <cellStyle name="Note 4 2 2 14 3" xfId="36977" xr:uid="{00000000-0005-0000-0000-00008B900000}"/>
    <cellStyle name="Note 4 2 2 14 4" xfId="36978" xr:uid="{00000000-0005-0000-0000-00008C900000}"/>
    <cellStyle name="Note 4 2 2 15" xfId="36979" xr:uid="{00000000-0005-0000-0000-00008D900000}"/>
    <cellStyle name="Note 4 2 2 15 2" xfId="36980" xr:uid="{00000000-0005-0000-0000-00008E900000}"/>
    <cellStyle name="Note 4 2 2 15 3" xfId="36981" xr:uid="{00000000-0005-0000-0000-00008F900000}"/>
    <cellStyle name="Note 4 2 2 15 4" xfId="36982" xr:uid="{00000000-0005-0000-0000-000090900000}"/>
    <cellStyle name="Note 4 2 2 16" xfId="36983" xr:uid="{00000000-0005-0000-0000-000091900000}"/>
    <cellStyle name="Note 4 2 2 16 2" xfId="36984" xr:uid="{00000000-0005-0000-0000-000092900000}"/>
    <cellStyle name="Note 4 2 2 16 3" xfId="36985" xr:uid="{00000000-0005-0000-0000-000093900000}"/>
    <cellStyle name="Note 4 2 2 16 4" xfId="36986" xr:uid="{00000000-0005-0000-0000-000094900000}"/>
    <cellStyle name="Note 4 2 2 17" xfId="36987" xr:uid="{00000000-0005-0000-0000-000095900000}"/>
    <cellStyle name="Note 4 2 2 17 2" xfId="36988" xr:uid="{00000000-0005-0000-0000-000096900000}"/>
    <cellStyle name="Note 4 2 2 17 3" xfId="36989" xr:uid="{00000000-0005-0000-0000-000097900000}"/>
    <cellStyle name="Note 4 2 2 17 4" xfId="36990" xr:uid="{00000000-0005-0000-0000-000098900000}"/>
    <cellStyle name="Note 4 2 2 18" xfId="36991" xr:uid="{00000000-0005-0000-0000-000099900000}"/>
    <cellStyle name="Note 4 2 2 18 2" xfId="36992" xr:uid="{00000000-0005-0000-0000-00009A900000}"/>
    <cellStyle name="Note 4 2 2 18 3" xfId="36993" xr:uid="{00000000-0005-0000-0000-00009B900000}"/>
    <cellStyle name="Note 4 2 2 18 4" xfId="36994" xr:uid="{00000000-0005-0000-0000-00009C900000}"/>
    <cellStyle name="Note 4 2 2 19" xfId="36995" xr:uid="{00000000-0005-0000-0000-00009D900000}"/>
    <cellStyle name="Note 4 2 2 19 2" xfId="36996" xr:uid="{00000000-0005-0000-0000-00009E900000}"/>
    <cellStyle name="Note 4 2 2 19 3" xfId="36997" xr:uid="{00000000-0005-0000-0000-00009F900000}"/>
    <cellStyle name="Note 4 2 2 19 4" xfId="36998" xr:uid="{00000000-0005-0000-0000-0000A0900000}"/>
    <cellStyle name="Note 4 2 2 2" xfId="36999" xr:uid="{00000000-0005-0000-0000-0000A1900000}"/>
    <cellStyle name="Note 4 2 2 2 10" xfId="37000" xr:uid="{00000000-0005-0000-0000-0000A2900000}"/>
    <cellStyle name="Note 4 2 2 2 10 2" xfId="37001" xr:uid="{00000000-0005-0000-0000-0000A3900000}"/>
    <cellStyle name="Note 4 2 2 2 10 3" xfId="37002" xr:uid="{00000000-0005-0000-0000-0000A4900000}"/>
    <cellStyle name="Note 4 2 2 2 10 4" xfId="37003" xr:uid="{00000000-0005-0000-0000-0000A5900000}"/>
    <cellStyle name="Note 4 2 2 2 11" xfId="37004" xr:uid="{00000000-0005-0000-0000-0000A6900000}"/>
    <cellStyle name="Note 4 2 2 2 11 2" xfId="37005" xr:uid="{00000000-0005-0000-0000-0000A7900000}"/>
    <cellStyle name="Note 4 2 2 2 11 3" xfId="37006" xr:uid="{00000000-0005-0000-0000-0000A8900000}"/>
    <cellStyle name="Note 4 2 2 2 11 4" xfId="37007" xr:uid="{00000000-0005-0000-0000-0000A9900000}"/>
    <cellStyle name="Note 4 2 2 2 12" xfId="37008" xr:uid="{00000000-0005-0000-0000-0000AA900000}"/>
    <cellStyle name="Note 4 2 2 2 12 2" xfId="37009" xr:uid="{00000000-0005-0000-0000-0000AB900000}"/>
    <cellStyle name="Note 4 2 2 2 12 3" xfId="37010" xr:uid="{00000000-0005-0000-0000-0000AC900000}"/>
    <cellStyle name="Note 4 2 2 2 12 4" xfId="37011" xr:uid="{00000000-0005-0000-0000-0000AD900000}"/>
    <cellStyle name="Note 4 2 2 2 13" xfId="37012" xr:uid="{00000000-0005-0000-0000-0000AE900000}"/>
    <cellStyle name="Note 4 2 2 2 13 2" xfId="37013" xr:uid="{00000000-0005-0000-0000-0000AF900000}"/>
    <cellStyle name="Note 4 2 2 2 13 3" xfId="37014" xr:uid="{00000000-0005-0000-0000-0000B0900000}"/>
    <cellStyle name="Note 4 2 2 2 13 4" xfId="37015" xr:uid="{00000000-0005-0000-0000-0000B1900000}"/>
    <cellStyle name="Note 4 2 2 2 14" xfId="37016" xr:uid="{00000000-0005-0000-0000-0000B2900000}"/>
    <cellStyle name="Note 4 2 2 2 14 2" xfId="37017" xr:uid="{00000000-0005-0000-0000-0000B3900000}"/>
    <cellStyle name="Note 4 2 2 2 14 3" xfId="37018" xr:uid="{00000000-0005-0000-0000-0000B4900000}"/>
    <cellStyle name="Note 4 2 2 2 14 4" xfId="37019" xr:uid="{00000000-0005-0000-0000-0000B5900000}"/>
    <cellStyle name="Note 4 2 2 2 15" xfId="37020" xr:uid="{00000000-0005-0000-0000-0000B6900000}"/>
    <cellStyle name="Note 4 2 2 2 15 2" xfId="37021" xr:uid="{00000000-0005-0000-0000-0000B7900000}"/>
    <cellStyle name="Note 4 2 2 2 15 3" xfId="37022" xr:uid="{00000000-0005-0000-0000-0000B8900000}"/>
    <cellStyle name="Note 4 2 2 2 15 4" xfId="37023" xr:uid="{00000000-0005-0000-0000-0000B9900000}"/>
    <cellStyle name="Note 4 2 2 2 16" xfId="37024" xr:uid="{00000000-0005-0000-0000-0000BA900000}"/>
    <cellStyle name="Note 4 2 2 2 16 2" xfId="37025" xr:uid="{00000000-0005-0000-0000-0000BB900000}"/>
    <cellStyle name="Note 4 2 2 2 16 3" xfId="37026" xr:uid="{00000000-0005-0000-0000-0000BC900000}"/>
    <cellStyle name="Note 4 2 2 2 16 4" xfId="37027" xr:uid="{00000000-0005-0000-0000-0000BD900000}"/>
    <cellStyle name="Note 4 2 2 2 17" xfId="37028" xr:uid="{00000000-0005-0000-0000-0000BE900000}"/>
    <cellStyle name="Note 4 2 2 2 17 2" xfId="37029" xr:uid="{00000000-0005-0000-0000-0000BF900000}"/>
    <cellStyle name="Note 4 2 2 2 17 3" xfId="37030" xr:uid="{00000000-0005-0000-0000-0000C0900000}"/>
    <cellStyle name="Note 4 2 2 2 17 4" xfId="37031" xr:uid="{00000000-0005-0000-0000-0000C1900000}"/>
    <cellStyle name="Note 4 2 2 2 18" xfId="37032" xr:uid="{00000000-0005-0000-0000-0000C2900000}"/>
    <cellStyle name="Note 4 2 2 2 18 2" xfId="37033" xr:uid="{00000000-0005-0000-0000-0000C3900000}"/>
    <cellStyle name="Note 4 2 2 2 18 3" xfId="37034" xr:uid="{00000000-0005-0000-0000-0000C4900000}"/>
    <cellStyle name="Note 4 2 2 2 18 4" xfId="37035" xr:uid="{00000000-0005-0000-0000-0000C5900000}"/>
    <cellStyle name="Note 4 2 2 2 19" xfId="37036" xr:uid="{00000000-0005-0000-0000-0000C6900000}"/>
    <cellStyle name="Note 4 2 2 2 19 2" xfId="37037" xr:uid="{00000000-0005-0000-0000-0000C7900000}"/>
    <cellStyle name="Note 4 2 2 2 19 3" xfId="37038" xr:uid="{00000000-0005-0000-0000-0000C8900000}"/>
    <cellStyle name="Note 4 2 2 2 19 4" xfId="37039" xr:uid="{00000000-0005-0000-0000-0000C9900000}"/>
    <cellStyle name="Note 4 2 2 2 2" xfId="37040" xr:uid="{00000000-0005-0000-0000-0000CA900000}"/>
    <cellStyle name="Note 4 2 2 2 2 10" xfId="37041" xr:uid="{00000000-0005-0000-0000-0000CB900000}"/>
    <cellStyle name="Note 4 2 2 2 2 10 2" xfId="37042" xr:uid="{00000000-0005-0000-0000-0000CC900000}"/>
    <cellStyle name="Note 4 2 2 2 2 10 3" xfId="37043" xr:uid="{00000000-0005-0000-0000-0000CD900000}"/>
    <cellStyle name="Note 4 2 2 2 2 10 4" xfId="37044" xr:uid="{00000000-0005-0000-0000-0000CE900000}"/>
    <cellStyle name="Note 4 2 2 2 2 11" xfId="37045" xr:uid="{00000000-0005-0000-0000-0000CF900000}"/>
    <cellStyle name="Note 4 2 2 2 2 11 2" xfId="37046" xr:uid="{00000000-0005-0000-0000-0000D0900000}"/>
    <cellStyle name="Note 4 2 2 2 2 11 3" xfId="37047" xr:uid="{00000000-0005-0000-0000-0000D1900000}"/>
    <cellStyle name="Note 4 2 2 2 2 11 4" xfId="37048" xr:uid="{00000000-0005-0000-0000-0000D2900000}"/>
    <cellStyle name="Note 4 2 2 2 2 12" xfId="37049" xr:uid="{00000000-0005-0000-0000-0000D3900000}"/>
    <cellStyle name="Note 4 2 2 2 2 12 2" xfId="37050" xr:uid="{00000000-0005-0000-0000-0000D4900000}"/>
    <cellStyle name="Note 4 2 2 2 2 12 3" xfId="37051" xr:uid="{00000000-0005-0000-0000-0000D5900000}"/>
    <cellStyle name="Note 4 2 2 2 2 12 4" xfId="37052" xr:uid="{00000000-0005-0000-0000-0000D6900000}"/>
    <cellStyle name="Note 4 2 2 2 2 13" xfId="37053" xr:uid="{00000000-0005-0000-0000-0000D7900000}"/>
    <cellStyle name="Note 4 2 2 2 2 13 2" xfId="37054" xr:uid="{00000000-0005-0000-0000-0000D8900000}"/>
    <cellStyle name="Note 4 2 2 2 2 13 3" xfId="37055" xr:uid="{00000000-0005-0000-0000-0000D9900000}"/>
    <cellStyle name="Note 4 2 2 2 2 13 4" xfId="37056" xr:uid="{00000000-0005-0000-0000-0000DA900000}"/>
    <cellStyle name="Note 4 2 2 2 2 14" xfId="37057" xr:uid="{00000000-0005-0000-0000-0000DB900000}"/>
    <cellStyle name="Note 4 2 2 2 2 14 2" xfId="37058" xr:uid="{00000000-0005-0000-0000-0000DC900000}"/>
    <cellStyle name="Note 4 2 2 2 2 14 3" xfId="37059" xr:uid="{00000000-0005-0000-0000-0000DD900000}"/>
    <cellStyle name="Note 4 2 2 2 2 14 4" xfId="37060" xr:uid="{00000000-0005-0000-0000-0000DE900000}"/>
    <cellStyle name="Note 4 2 2 2 2 15" xfId="37061" xr:uid="{00000000-0005-0000-0000-0000DF900000}"/>
    <cellStyle name="Note 4 2 2 2 2 15 2" xfId="37062" xr:uid="{00000000-0005-0000-0000-0000E0900000}"/>
    <cellStyle name="Note 4 2 2 2 2 15 3" xfId="37063" xr:uid="{00000000-0005-0000-0000-0000E1900000}"/>
    <cellStyle name="Note 4 2 2 2 2 15 4" xfId="37064" xr:uid="{00000000-0005-0000-0000-0000E2900000}"/>
    <cellStyle name="Note 4 2 2 2 2 16" xfId="37065" xr:uid="{00000000-0005-0000-0000-0000E3900000}"/>
    <cellStyle name="Note 4 2 2 2 2 16 2" xfId="37066" xr:uid="{00000000-0005-0000-0000-0000E4900000}"/>
    <cellStyle name="Note 4 2 2 2 2 16 3" xfId="37067" xr:uid="{00000000-0005-0000-0000-0000E5900000}"/>
    <cellStyle name="Note 4 2 2 2 2 16 4" xfId="37068" xr:uid="{00000000-0005-0000-0000-0000E6900000}"/>
    <cellStyle name="Note 4 2 2 2 2 17" xfId="37069" xr:uid="{00000000-0005-0000-0000-0000E7900000}"/>
    <cellStyle name="Note 4 2 2 2 2 17 2" xfId="37070" xr:uid="{00000000-0005-0000-0000-0000E8900000}"/>
    <cellStyle name="Note 4 2 2 2 2 17 3" xfId="37071" xr:uid="{00000000-0005-0000-0000-0000E9900000}"/>
    <cellStyle name="Note 4 2 2 2 2 17 4" xfId="37072" xr:uid="{00000000-0005-0000-0000-0000EA900000}"/>
    <cellStyle name="Note 4 2 2 2 2 18" xfId="37073" xr:uid="{00000000-0005-0000-0000-0000EB900000}"/>
    <cellStyle name="Note 4 2 2 2 2 18 2" xfId="37074" xr:uid="{00000000-0005-0000-0000-0000EC900000}"/>
    <cellStyle name="Note 4 2 2 2 2 18 3" xfId="37075" xr:uid="{00000000-0005-0000-0000-0000ED900000}"/>
    <cellStyle name="Note 4 2 2 2 2 18 4" xfId="37076" xr:uid="{00000000-0005-0000-0000-0000EE900000}"/>
    <cellStyle name="Note 4 2 2 2 2 19" xfId="37077" xr:uid="{00000000-0005-0000-0000-0000EF900000}"/>
    <cellStyle name="Note 4 2 2 2 2 19 2" xfId="37078" xr:uid="{00000000-0005-0000-0000-0000F0900000}"/>
    <cellStyle name="Note 4 2 2 2 2 19 3" xfId="37079" xr:uid="{00000000-0005-0000-0000-0000F1900000}"/>
    <cellStyle name="Note 4 2 2 2 2 19 4" xfId="37080" xr:uid="{00000000-0005-0000-0000-0000F2900000}"/>
    <cellStyle name="Note 4 2 2 2 2 2" xfId="37081" xr:uid="{00000000-0005-0000-0000-0000F3900000}"/>
    <cellStyle name="Note 4 2 2 2 2 2 2" xfId="37082" xr:uid="{00000000-0005-0000-0000-0000F4900000}"/>
    <cellStyle name="Note 4 2 2 2 2 2 3" xfId="37083" xr:uid="{00000000-0005-0000-0000-0000F5900000}"/>
    <cellStyle name="Note 4 2 2 2 2 2 4" xfId="37084" xr:uid="{00000000-0005-0000-0000-0000F6900000}"/>
    <cellStyle name="Note 4 2 2 2 2 20" xfId="37085" xr:uid="{00000000-0005-0000-0000-0000F7900000}"/>
    <cellStyle name="Note 4 2 2 2 2 20 2" xfId="37086" xr:uid="{00000000-0005-0000-0000-0000F8900000}"/>
    <cellStyle name="Note 4 2 2 2 2 20 3" xfId="37087" xr:uid="{00000000-0005-0000-0000-0000F9900000}"/>
    <cellStyle name="Note 4 2 2 2 2 20 4" xfId="37088" xr:uid="{00000000-0005-0000-0000-0000FA900000}"/>
    <cellStyle name="Note 4 2 2 2 2 21" xfId="37089" xr:uid="{00000000-0005-0000-0000-0000FB900000}"/>
    <cellStyle name="Note 4 2 2 2 2 22" xfId="37090" xr:uid="{00000000-0005-0000-0000-0000FC900000}"/>
    <cellStyle name="Note 4 2 2 2 2 3" xfId="37091" xr:uid="{00000000-0005-0000-0000-0000FD900000}"/>
    <cellStyle name="Note 4 2 2 2 2 3 2" xfId="37092" xr:uid="{00000000-0005-0000-0000-0000FE900000}"/>
    <cellStyle name="Note 4 2 2 2 2 3 3" xfId="37093" xr:uid="{00000000-0005-0000-0000-0000FF900000}"/>
    <cellStyle name="Note 4 2 2 2 2 3 4" xfId="37094" xr:uid="{00000000-0005-0000-0000-000000910000}"/>
    <cellStyle name="Note 4 2 2 2 2 4" xfId="37095" xr:uid="{00000000-0005-0000-0000-000001910000}"/>
    <cellStyle name="Note 4 2 2 2 2 4 2" xfId="37096" xr:uid="{00000000-0005-0000-0000-000002910000}"/>
    <cellStyle name="Note 4 2 2 2 2 4 3" xfId="37097" xr:uid="{00000000-0005-0000-0000-000003910000}"/>
    <cellStyle name="Note 4 2 2 2 2 4 4" xfId="37098" xr:uid="{00000000-0005-0000-0000-000004910000}"/>
    <cellStyle name="Note 4 2 2 2 2 5" xfId="37099" xr:uid="{00000000-0005-0000-0000-000005910000}"/>
    <cellStyle name="Note 4 2 2 2 2 5 2" xfId="37100" xr:uid="{00000000-0005-0000-0000-000006910000}"/>
    <cellStyle name="Note 4 2 2 2 2 5 3" xfId="37101" xr:uid="{00000000-0005-0000-0000-000007910000}"/>
    <cellStyle name="Note 4 2 2 2 2 5 4" xfId="37102" xr:uid="{00000000-0005-0000-0000-000008910000}"/>
    <cellStyle name="Note 4 2 2 2 2 6" xfId="37103" xr:uid="{00000000-0005-0000-0000-000009910000}"/>
    <cellStyle name="Note 4 2 2 2 2 6 2" xfId="37104" xr:uid="{00000000-0005-0000-0000-00000A910000}"/>
    <cellStyle name="Note 4 2 2 2 2 6 3" xfId="37105" xr:uid="{00000000-0005-0000-0000-00000B910000}"/>
    <cellStyle name="Note 4 2 2 2 2 6 4" xfId="37106" xr:uid="{00000000-0005-0000-0000-00000C910000}"/>
    <cellStyle name="Note 4 2 2 2 2 7" xfId="37107" xr:uid="{00000000-0005-0000-0000-00000D910000}"/>
    <cellStyle name="Note 4 2 2 2 2 7 2" xfId="37108" xr:uid="{00000000-0005-0000-0000-00000E910000}"/>
    <cellStyle name="Note 4 2 2 2 2 7 3" xfId="37109" xr:uid="{00000000-0005-0000-0000-00000F910000}"/>
    <cellStyle name="Note 4 2 2 2 2 7 4" xfId="37110" xr:uid="{00000000-0005-0000-0000-000010910000}"/>
    <cellStyle name="Note 4 2 2 2 2 8" xfId="37111" xr:uid="{00000000-0005-0000-0000-000011910000}"/>
    <cellStyle name="Note 4 2 2 2 2 8 2" xfId="37112" xr:uid="{00000000-0005-0000-0000-000012910000}"/>
    <cellStyle name="Note 4 2 2 2 2 8 3" xfId="37113" xr:uid="{00000000-0005-0000-0000-000013910000}"/>
    <cellStyle name="Note 4 2 2 2 2 8 4" xfId="37114" xr:uid="{00000000-0005-0000-0000-000014910000}"/>
    <cellStyle name="Note 4 2 2 2 2 9" xfId="37115" xr:uid="{00000000-0005-0000-0000-000015910000}"/>
    <cellStyle name="Note 4 2 2 2 2 9 2" xfId="37116" xr:uid="{00000000-0005-0000-0000-000016910000}"/>
    <cellStyle name="Note 4 2 2 2 2 9 3" xfId="37117" xr:uid="{00000000-0005-0000-0000-000017910000}"/>
    <cellStyle name="Note 4 2 2 2 2 9 4" xfId="37118" xr:uid="{00000000-0005-0000-0000-000018910000}"/>
    <cellStyle name="Note 4 2 2 2 20" xfId="37119" xr:uid="{00000000-0005-0000-0000-000019910000}"/>
    <cellStyle name="Note 4 2 2 2 20 2" xfId="37120" xr:uid="{00000000-0005-0000-0000-00001A910000}"/>
    <cellStyle name="Note 4 2 2 2 20 3" xfId="37121" xr:uid="{00000000-0005-0000-0000-00001B910000}"/>
    <cellStyle name="Note 4 2 2 2 20 4" xfId="37122" xr:uid="{00000000-0005-0000-0000-00001C910000}"/>
    <cellStyle name="Note 4 2 2 2 21" xfId="37123" xr:uid="{00000000-0005-0000-0000-00001D910000}"/>
    <cellStyle name="Note 4 2 2 2 21 2" xfId="37124" xr:uid="{00000000-0005-0000-0000-00001E910000}"/>
    <cellStyle name="Note 4 2 2 2 21 3" xfId="37125" xr:uid="{00000000-0005-0000-0000-00001F910000}"/>
    <cellStyle name="Note 4 2 2 2 21 4" xfId="37126" xr:uid="{00000000-0005-0000-0000-000020910000}"/>
    <cellStyle name="Note 4 2 2 2 22" xfId="37127" xr:uid="{00000000-0005-0000-0000-000021910000}"/>
    <cellStyle name="Note 4 2 2 2 23" xfId="37128" xr:uid="{00000000-0005-0000-0000-000022910000}"/>
    <cellStyle name="Note 4 2 2 2 3" xfId="37129" xr:uid="{00000000-0005-0000-0000-000023910000}"/>
    <cellStyle name="Note 4 2 2 2 3 2" xfId="37130" xr:uid="{00000000-0005-0000-0000-000024910000}"/>
    <cellStyle name="Note 4 2 2 2 3 3" xfId="37131" xr:uid="{00000000-0005-0000-0000-000025910000}"/>
    <cellStyle name="Note 4 2 2 2 3 4" xfId="37132" xr:uid="{00000000-0005-0000-0000-000026910000}"/>
    <cellStyle name="Note 4 2 2 2 4" xfId="37133" xr:uid="{00000000-0005-0000-0000-000027910000}"/>
    <cellStyle name="Note 4 2 2 2 4 2" xfId="37134" xr:uid="{00000000-0005-0000-0000-000028910000}"/>
    <cellStyle name="Note 4 2 2 2 4 3" xfId="37135" xr:uid="{00000000-0005-0000-0000-000029910000}"/>
    <cellStyle name="Note 4 2 2 2 4 4" xfId="37136" xr:uid="{00000000-0005-0000-0000-00002A910000}"/>
    <cellStyle name="Note 4 2 2 2 5" xfId="37137" xr:uid="{00000000-0005-0000-0000-00002B910000}"/>
    <cellStyle name="Note 4 2 2 2 5 2" xfId="37138" xr:uid="{00000000-0005-0000-0000-00002C910000}"/>
    <cellStyle name="Note 4 2 2 2 5 3" xfId="37139" xr:uid="{00000000-0005-0000-0000-00002D910000}"/>
    <cellStyle name="Note 4 2 2 2 5 4" xfId="37140" xr:uid="{00000000-0005-0000-0000-00002E910000}"/>
    <cellStyle name="Note 4 2 2 2 6" xfId="37141" xr:uid="{00000000-0005-0000-0000-00002F910000}"/>
    <cellStyle name="Note 4 2 2 2 6 2" xfId="37142" xr:uid="{00000000-0005-0000-0000-000030910000}"/>
    <cellStyle name="Note 4 2 2 2 6 3" xfId="37143" xr:uid="{00000000-0005-0000-0000-000031910000}"/>
    <cellStyle name="Note 4 2 2 2 6 4" xfId="37144" xr:uid="{00000000-0005-0000-0000-000032910000}"/>
    <cellStyle name="Note 4 2 2 2 7" xfId="37145" xr:uid="{00000000-0005-0000-0000-000033910000}"/>
    <cellStyle name="Note 4 2 2 2 7 2" xfId="37146" xr:uid="{00000000-0005-0000-0000-000034910000}"/>
    <cellStyle name="Note 4 2 2 2 7 3" xfId="37147" xr:uid="{00000000-0005-0000-0000-000035910000}"/>
    <cellStyle name="Note 4 2 2 2 7 4" xfId="37148" xr:uid="{00000000-0005-0000-0000-000036910000}"/>
    <cellStyle name="Note 4 2 2 2 8" xfId="37149" xr:uid="{00000000-0005-0000-0000-000037910000}"/>
    <cellStyle name="Note 4 2 2 2 8 2" xfId="37150" xr:uid="{00000000-0005-0000-0000-000038910000}"/>
    <cellStyle name="Note 4 2 2 2 8 3" xfId="37151" xr:uid="{00000000-0005-0000-0000-000039910000}"/>
    <cellStyle name="Note 4 2 2 2 8 4" xfId="37152" xr:uid="{00000000-0005-0000-0000-00003A910000}"/>
    <cellStyle name="Note 4 2 2 2 9" xfId="37153" xr:uid="{00000000-0005-0000-0000-00003B910000}"/>
    <cellStyle name="Note 4 2 2 2 9 2" xfId="37154" xr:uid="{00000000-0005-0000-0000-00003C910000}"/>
    <cellStyle name="Note 4 2 2 2 9 3" xfId="37155" xr:uid="{00000000-0005-0000-0000-00003D910000}"/>
    <cellStyle name="Note 4 2 2 2 9 4" xfId="37156" xr:uid="{00000000-0005-0000-0000-00003E910000}"/>
    <cellStyle name="Note 4 2 2 20" xfId="37157" xr:uid="{00000000-0005-0000-0000-00003F910000}"/>
    <cellStyle name="Note 4 2 2 20 2" xfId="37158" xr:uid="{00000000-0005-0000-0000-000040910000}"/>
    <cellStyle name="Note 4 2 2 20 3" xfId="37159" xr:uid="{00000000-0005-0000-0000-000041910000}"/>
    <cellStyle name="Note 4 2 2 20 4" xfId="37160" xr:uid="{00000000-0005-0000-0000-000042910000}"/>
    <cellStyle name="Note 4 2 2 21" xfId="37161" xr:uid="{00000000-0005-0000-0000-000043910000}"/>
    <cellStyle name="Note 4 2 2 21 2" xfId="37162" xr:uid="{00000000-0005-0000-0000-000044910000}"/>
    <cellStyle name="Note 4 2 2 21 3" xfId="37163" xr:uid="{00000000-0005-0000-0000-000045910000}"/>
    <cellStyle name="Note 4 2 2 21 4" xfId="37164" xr:uid="{00000000-0005-0000-0000-000046910000}"/>
    <cellStyle name="Note 4 2 2 22" xfId="37165" xr:uid="{00000000-0005-0000-0000-000047910000}"/>
    <cellStyle name="Note 4 2 2 23" xfId="37166" xr:uid="{00000000-0005-0000-0000-000048910000}"/>
    <cellStyle name="Note 4 2 2 3" xfId="37167" xr:uid="{00000000-0005-0000-0000-000049910000}"/>
    <cellStyle name="Note 4 2 2 3 2" xfId="37168" xr:uid="{00000000-0005-0000-0000-00004A910000}"/>
    <cellStyle name="Note 4 2 2 3 3" xfId="37169" xr:uid="{00000000-0005-0000-0000-00004B910000}"/>
    <cellStyle name="Note 4 2 2 3 4" xfId="37170" xr:uid="{00000000-0005-0000-0000-00004C910000}"/>
    <cellStyle name="Note 4 2 2 4" xfId="37171" xr:uid="{00000000-0005-0000-0000-00004D910000}"/>
    <cellStyle name="Note 4 2 2 4 2" xfId="37172" xr:uid="{00000000-0005-0000-0000-00004E910000}"/>
    <cellStyle name="Note 4 2 2 4 3" xfId="37173" xr:uid="{00000000-0005-0000-0000-00004F910000}"/>
    <cellStyle name="Note 4 2 2 4 4" xfId="37174" xr:uid="{00000000-0005-0000-0000-000050910000}"/>
    <cellStyle name="Note 4 2 2 5" xfId="37175" xr:uid="{00000000-0005-0000-0000-000051910000}"/>
    <cellStyle name="Note 4 2 2 5 2" xfId="37176" xr:uid="{00000000-0005-0000-0000-000052910000}"/>
    <cellStyle name="Note 4 2 2 5 3" xfId="37177" xr:uid="{00000000-0005-0000-0000-000053910000}"/>
    <cellStyle name="Note 4 2 2 5 4" xfId="37178" xr:uid="{00000000-0005-0000-0000-000054910000}"/>
    <cellStyle name="Note 4 2 2 6" xfId="37179" xr:uid="{00000000-0005-0000-0000-000055910000}"/>
    <cellStyle name="Note 4 2 2 6 2" xfId="37180" xr:uid="{00000000-0005-0000-0000-000056910000}"/>
    <cellStyle name="Note 4 2 2 6 3" xfId="37181" xr:uid="{00000000-0005-0000-0000-000057910000}"/>
    <cellStyle name="Note 4 2 2 6 4" xfId="37182" xr:uid="{00000000-0005-0000-0000-000058910000}"/>
    <cellStyle name="Note 4 2 2 7" xfId="37183" xr:uid="{00000000-0005-0000-0000-000059910000}"/>
    <cellStyle name="Note 4 2 2 7 2" xfId="37184" xr:uid="{00000000-0005-0000-0000-00005A910000}"/>
    <cellStyle name="Note 4 2 2 7 3" xfId="37185" xr:uid="{00000000-0005-0000-0000-00005B910000}"/>
    <cellStyle name="Note 4 2 2 7 4" xfId="37186" xr:uid="{00000000-0005-0000-0000-00005C910000}"/>
    <cellStyle name="Note 4 2 2 8" xfId="37187" xr:uid="{00000000-0005-0000-0000-00005D910000}"/>
    <cellStyle name="Note 4 2 2 8 2" xfId="37188" xr:uid="{00000000-0005-0000-0000-00005E910000}"/>
    <cellStyle name="Note 4 2 2 8 3" xfId="37189" xr:uid="{00000000-0005-0000-0000-00005F910000}"/>
    <cellStyle name="Note 4 2 2 8 4" xfId="37190" xr:uid="{00000000-0005-0000-0000-000060910000}"/>
    <cellStyle name="Note 4 2 2 9" xfId="37191" xr:uid="{00000000-0005-0000-0000-000061910000}"/>
    <cellStyle name="Note 4 2 2 9 2" xfId="37192" xr:uid="{00000000-0005-0000-0000-000062910000}"/>
    <cellStyle name="Note 4 2 2 9 3" xfId="37193" xr:uid="{00000000-0005-0000-0000-000063910000}"/>
    <cellStyle name="Note 4 2 2 9 4" xfId="37194" xr:uid="{00000000-0005-0000-0000-000064910000}"/>
    <cellStyle name="Note 4 2 20" xfId="37195" xr:uid="{00000000-0005-0000-0000-000065910000}"/>
    <cellStyle name="Note 4 2 20 2" xfId="37196" xr:uid="{00000000-0005-0000-0000-000066910000}"/>
    <cellStyle name="Note 4 2 20 3" xfId="37197" xr:uid="{00000000-0005-0000-0000-000067910000}"/>
    <cellStyle name="Note 4 2 20 4" xfId="37198" xr:uid="{00000000-0005-0000-0000-000068910000}"/>
    <cellStyle name="Note 4 2 21" xfId="37199" xr:uid="{00000000-0005-0000-0000-000069910000}"/>
    <cellStyle name="Note 4 2 21 2" xfId="37200" xr:uid="{00000000-0005-0000-0000-00006A910000}"/>
    <cellStyle name="Note 4 2 21 3" xfId="37201" xr:uid="{00000000-0005-0000-0000-00006B910000}"/>
    <cellStyle name="Note 4 2 21 4" xfId="37202" xr:uid="{00000000-0005-0000-0000-00006C910000}"/>
    <cellStyle name="Note 4 2 22" xfId="37203" xr:uid="{00000000-0005-0000-0000-00006D910000}"/>
    <cellStyle name="Note 4 2 23" xfId="37204" xr:uid="{00000000-0005-0000-0000-00006E910000}"/>
    <cellStyle name="Note 4 2 24" xfId="37205" xr:uid="{00000000-0005-0000-0000-00006F910000}"/>
    <cellStyle name="Note 4 2 3" xfId="37206" xr:uid="{00000000-0005-0000-0000-000070910000}"/>
    <cellStyle name="Note 4 2 3 2" xfId="37207" xr:uid="{00000000-0005-0000-0000-000071910000}"/>
    <cellStyle name="Note 4 2 3 3" xfId="37208" xr:uid="{00000000-0005-0000-0000-000072910000}"/>
    <cellStyle name="Note 4 2 3 4" xfId="37209" xr:uid="{00000000-0005-0000-0000-000073910000}"/>
    <cellStyle name="Note 4 2 4" xfId="37210" xr:uid="{00000000-0005-0000-0000-000074910000}"/>
    <cellStyle name="Note 4 2 4 2" xfId="37211" xr:uid="{00000000-0005-0000-0000-000075910000}"/>
    <cellStyle name="Note 4 2 4 3" xfId="37212" xr:uid="{00000000-0005-0000-0000-000076910000}"/>
    <cellStyle name="Note 4 2 4 4" xfId="37213" xr:uid="{00000000-0005-0000-0000-000077910000}"/>
    <cellStyle name="Note 4 2 5" xfId="37214" xr:uid="{00000000-0005-0000-0000-000078910000}"/>
    <cellStyle name="Note 4 2 5 2" xfId="37215" xr:uid="{00000000-0005-0000-0000-000079910000}"/>
    <cellStyle name="Note 4 2 5 3" xfId="37216" xr:uid="{00000000-0005-0000-0000-00007A910000}"/>
    <cellStyle name="Note 4 2 5 4" xfId="37217" xr:uid="{00000000-0005-0000-0000-00007B910000}"/>
    <cellStyle name="Note 4 2 6" xfId="37218" xr:uid="{00000000-0005-0000-0000-00007C910000}"/>
    <cellStyle name="Note 4 2 6 2" xfId="37219" xr:uid="{00000000-0005-0000-0000-00007D910000}"/>
    <cellStyle name="Note 4 2 6 3" xfId="37220" xr:uid="{00000000-0005-0000-0000-00007E910000}"/>
    <cellStyle name="Note 4 2 6 4" xfId="37221" xr:uid="{00000000-0005-0000-0000-00007F910000}"/>
    <cellStyle name="Note 4 2 7" xfId="37222" xr:uid="{00000000-0005-0000-0000-000080910000}"/>
    <cellStyle name="Note 4 2 7 2" xfId="37223" xr:uid="{00000000-0005-0000-0000-000081910000}"/>
    <cellStyle name="Note 4 2 7 3" xfId="37224" xr:uid="{00000000-0005-0000-0000-000082910000}"/>
    <cellStyle name="Note 4 2 7 4" xfId="37225" xr:uid="{00000000-0005-0000-0000-000083910000}"/>
    <cellStyle name="Note 4 2 8" xfId="37226" xr:uid="{00000000-0005-0000-0000-000084910000}"/>
    <cellStyle name="Note 4 2 8 2" xfId="37227" xr:uid="{00000000-0005-0000-0000-000085910000}"/>
    <cellStyle name="Note 4 2 8 3" xfId="37228" xr:uid="{00000000-0005-0000-0000-000086910000}"/>
    <cellStyle name="Note 4 2 8 4" xfId="37229" xr:uid="{00000000-0005-0000-0000-000087910000}"/>
    <cellStyle name="Note 4 2 9" xfId="37230" xr:uid="{00000000-0005-0000-0000-000088910000}"/>
    <cellStyle name="Note 4 2 9 2" xfId="37231" xr:uid="{00000000-0005-0000-0000-000089910000}"/>
    <cellStyle name="Note 4 2 9 3" xfId="37232" xr:uid="{00000000-0005-0000-0000-00008A910000}"/>
    <cellStyle name="Note 4 2 9 4" xfId="37233" xr:uid="{00000000-0005-0000-0000-00008B910000}"/>
    <cellStyle name="Note 4 20" xfId="37234" xr:uid="{00000000-0005-0000-0000-00008C910000}"/>
    <cellStyle name="Note 4 20 2" xfId="37235" xr:uid="{00000000-0005-0000-0000-00008D910000}"/>
    <cellStyle name="Note 4 20 3" xfId="37236" xr:uid="{00000000-0005-0000-0000-00008E910000}"/>
    <cellStyle name="Note 4 20 4" xfId="37237" xr:uid="{00000000-0005-0000-0000-00008F910000}"/>
    <cellStyle name="Note 4 21" xfId="37238" xr:uid="{00000000-0005-0000-0000-000090910000}"/>
    <cellStyle name="Note 4 21 2" xfId="37239" xr:uid="{00000000-0005-0000-0000-000091910000}"/>
    <cellStyle name="Note 4 21 3" xfId="37240" xr:uid="{00000000-0005-0000-0000-000092910000}"/>
    <cellStyle name="Note 4 21 4" xfId="37241" xr:uid="{00000000-0005-0000-0000-000093910000}"/>
    <cellStyle name="Note 4 22" xfId="37242" xr:uid="{00000000-0005-0000-0000-000094910000}"/>
    <cellStyle name="Note 4 22 2" xfId="37243" xr:uid="{00000000-0005-0000-0000-000095910000}"/>
    <cellStyle name="Note 4 22 3" xfId="37244" xr:uid="{00000000-0005-0000-0000-000096910000}"/>
    <cellStyle name="Note 4 22 4" xfId="37245" xr:uid="{00000000-0005-0000-0000-000097910000}"/>
    <cellStyle name="Note 4 23" xfId="37246" xr:uid="{00000000-0005-0000-0000-000098910000}"/>
    <cellStyle name="Note 4 23 2" xfId="37247" xr:uid="{00000000-0005-0000-0000-000099910000}"/>
    <cellStyle name="Note 4 23 3" xfId="37248" xr:uid="{00000000-0005-0000-0000-00009A910000}"/>
    <cellStyle name="Note 4 23 4" xfId="37249" xr:uid="{00000000-0005-0000-0000-00009B910000}"/>
    <cellStyle name="Note 4 24" xfId="37250" xr:uid="{00000000-0005-0000-0000-00009C910000}"/>
    <cellStyle name="Note 4 24 2" xfId="37251" xr:uid="{00000000-0005-0000-0000-00009D910000}"/>
    <cellStyle name="Note 4 24 3" xfId="37252" xr:uid="{00000000-0005-0000-0000-00009E910000}"/>
    <cellStyle name="Note 4 24 4" xfId="37253" xr:uid="{00000000-0005-0000-0000-00009F910000}"/>
    <cellStyle name="Note 4 25" xfId="37254" xr:uid="{00000000-0005-0000-0000-0000A0910000}"/>
    <cellStyle name="Note 4 25 2" xfId="37255" xr:uid="{00000000-0005-0000-0000-0000A1910000}"/>
    <cellStyle name="Note 4 25 3" xfId="37256" xr:uid="{00000000-0005-0000-0000-0000A2910000}"/>
    <cellStyle name="Note 4 25 4" xfId="37257" xr:uid="{00000000-0005-0000-0000-0000A3910000}"/>
    <cellStyle name="Note 4 26" xfId="37258" xr:uid="{00000000-0005-0000-0000-0000A4910000}"/>
    <cellStyle name="Note 4 26 2" xfId="37259" xr:uid="{00000000-0005-0000-0000-0000A5910000}"/>
    <cellStyle name="Note 4 26 3" xfId="37260" xr:uid="{00000000-0005-0000-0000-0000A6910000}"/>
    <cellStyle name="Note 4 26 4" xfId="37261" xr:uid="{00000000-0005-0000-0000-0000A7910000}"/>
    <cellStyle name="Note 4 27" xfId="37262" xr:uid="{00000000-0005-0000-0000-0000A8910000}"/>
    <cellStyle name="Note 4 28" xfId="37263" xr:uid="{00000000-0005-0000-0000-0000A9910000}"/>
    <cellStyle name="Note 4 29" xfId="37264" xr:uid="{00000000-0005-0000-0000-0000AA910000}"/>
    <cellStyle name="Note 4 3" xfId="37265" xr:uid="{00000000-0005-0000-0000-0000AB910000}"/>
    <cellStyle name="Note 4 3 10" xfId="37266" xr:uid="{00000000-0005-0000-0000-0000AC910000}"/>
    <cellStyle name="Note 4 3 10 2" xfId="37267" xr:uid="{00000000-0005-0000-0000-0000AD910000}"/>
    <cellStyle name="Note 4 3 10 3" xfId="37268" xr:uid="{00000000-0005-0000-0000-0000AE910000}"/>
    <cellStyle name="Note 4 3 10 4" xfId="37269" xr:uid="{00000000-0005-0000-0000-0000AF910000}"/>
    <cellStyle name="Note 4 3 11" xfId="37270" xr:uid="{00000000-0005-0000-0000-0000B0910000}"/>
    <cellStyle name="Note 4 3 11 2" xfId="37271" xr:uid="{00000000-0005-0000-0000-0000B1910000}"/>
    <cellStyle name="Note 4 3 11 3" xfId="37272" xr:uid="{00000000-0005-0000-0000-0000B2910000}"/>
    <cellStyle name="Note 4 3 11 4" xfId="37273" xr:uid="{00000000-0005-0000-0000-0000B3910000}"/>
    <cellStyle name="Note 4 3 12" xfId="37274" xr:uid="{00000000-0005-0000-0000-0000B4910000}"/>
    <cellStyle name="Note 4 3 12 2" xfId="37275" xr:uid="{00000000-0005-0000-0000-0000B5910000}"/>
    <cellStyle name="Note 4 3 12 3" xfId="37276" xr:uid="{00000000-0005-0000-0000-0000B6910000}"/>
    <cellStyle name="Note 4 3 12 4" xfId="37277" xr:uid="{00000000-0005-0000-0000-0000B7910000}"/>
    <cellStyle name="Note 4 3 13" xfId="37278" xr:uid="{00000000-0005-0000-0000-0000B8910000}"/>
    <cellStyle name="Note 4 3 13 2" xfId="37279" xr:uid="{00000000-0005-0000-0000-0000B9910000}"/>
    <cellStyle name="Note 4 3 13 3" xfId="37280" xr:uid="{00000000-0005-0000-0000-0000BA910000}"/>
    <cellStyle name="Note 4 3 13 4" xfId="37281" xr:uid="{00000000-0005-0000-0000-0000BB910000}"/>
    <cellStyle name="Note 4 3 14" xfId="37282" xr:uid="{00000000-0005-0000-0000-0000BC910000}"/>
    <cellStyle name="Note 4 3 14 2" xfId="37283" xr:uid="{00000000-0005-0000-0000-0000BD910000}"/>
    <cellStyle name="Note 4 3 14 3" xfId="37284" xr:uid="{00000000-0005-0000-0000-0000BE910000}"/>
    <cellStyle name="Note 4 3 14 4" xfId="37285" xr:uid="{00000000-0005-0000-0000-0000BF910000}"/>
    <cellStyle name="Note 4 3 15" xfId="37286" xr:uid="{00000000-0005-0000-0000-0000C0910000}"/>
    <cellStyle name="Note 4 3 15 2" xfId="37287" xr:uid="{00000000-0005-0000-0000-0000C1910000}"/>
    <cellStyle name="Note 4 3 15 3" xfId="37288" xr:uid="{00000000-0005-0000-0000-0000C2910000}"/>
    <cellStyle name="Note 4 3 15 4" xfId="37289" xr:uid="{00000000-0005-0000-0000-0000C3910000}"/>
    <cellStyle name="Note 4 3 16" xfId="37290" xr:uid="{00000000-0005-0000-0000-0000C4910000}"/>
    <cellStyle name="Note 4 3 16 2" xfId="37291" xr:uid="{00000000-0005-0000-0000-0000C5910000}"/>
    <cellStyle name="Note 4 3 16 3" xfId="37292" xr:uid="{00000000-0005-0000-0000-0000C6910000}"/>
    <cellStyle name="Note 4 3 16 4" xfId="37293" xr:uid="{00000000-0005-0000-0000-0000C7910000}"/>
    <cellStyle name="Note 4 3 17" xfId="37294" xr:uid="{00000000-0005-0000-0000-0000C8910000}"/>
    <cellStyle name="Note 4 3 17 2" xfId="37295" xr:uid="{00000000-0005-0000-0000-0000C9910000}"/>
    <cellStyle name="Note 4 3 17 3" xfId="37296" xr:uid="{00000000-0005-0000-0000-0000CA910000}"/>
    <cellStyle name="Note 4 3 17 4" xfId="37297" xr:uid="{00000000-0005-0000-0000-0000CB910000}"/>
    <cellStyle name="Note 4 3 18" xfId="37298" xr:uid="{00000000-0005-0000-0000-0000CC910000}"/>
    <cellStyle name="Note 4 3 18 2" xfId="37299" xr:uid="{00000000-0005-0000-0000-0000CD910000}"/>
    <cellStyle name="Note 4 3 18 3" xfId="37300" xr:uid="{00000000-0005-0000-0000-0000CE910000}"/>
    <cellStyle name="Note 4 3 18 4" xfId="37301" xr:uid="{00000000-0005-0000-0000-0000CF910000}"/>
    <cellStyle name="Note 4 3 19" xfId="37302" xr:uid="{00000000-0005-0000-0000-0000D0910000}"/>
    <cellStyle name="Note 4 3 19 2" xfId="37303" xr:uid="{00000000-0005-0000-0000-0000D1910000}"/>
    <cellStyle name="Note 4 3 19 3" xfId="37304" xr:uid="{00000000-0005-0000-0000-0000D2910000}"/>
    <cellStyle name="Note 4 3 19 4" xfId="37305" xr:uid="{00000000-0005-0000-0000-0000D3910000}"/>
    <cellStyle name="Note 4 3 2" xfId="37306" xr:uid="{00000000-0005-0000-0000-0000D4910000}"/>
    <cellStyle name="Note 4 3 2 2" xfId="37307" xr:uid="{00000000-0005-0000-0000-0000D5910000}"/>
    <cellStyle name="Note 4 3 2 3" xfId="37308" xr:uid="{00000000-0005-0000-0000-0000D6910000}"/>
    <cellStyle name="Note 4 3 2 4" xfId="37309" xr:uid="{00000000-0005-0000-0000-0000D7910000}"/>
    <cellStyle name="Note 4 3 20" xfId="37310" xr:uid="{00000000-0005-0000-0000-0000D8910000}"/>
    <cellStyle name="Note 4 3 20 2" xfId="37311" xr:uid="{00000000-0005-0000-0000-0000D9910000}"/>
    <cellStyle name="Note 4 3 20 3" xfId="37312" xr:uid="{00000000-0005-0000-0000-0000DA910000}"/>
    <cellStyle name="Note 4 3 20 4" xfId="37313" xr:uid="{00000000-0005-0000-0000-0000DB910000}"/>
    <cellStyle name="Note 4 3 21" xfId="37314" xr:uid="{00000000-0005-0000-0000-0000DC910000}"/>
    <cellStyle name="Note 4 3 22" xfId="37315" xr:uid="{00000000-0005-0000-0000-0000DD910000}"/>
    <cellStyle name="Note 4 3 3" xfId="37316" xr:uid="{00000000-0005-0000-0000-0000DE910000}"/>
    <cellStyle name="Note 4 3 3 2" xfId="37317" xr:uid="{00000000-0005-0000-0000-0000DF910000}"/>
    <cellStyle name="Note 4 3 3 3" xfId="37318" xr:uid="{00000000-0005-0000-0000-0000E0910000}"/>
    <cellStyle name="Note 4 3 3 4" xfId="37319" xr:uid="{00000000-0005-0000-0000-0000E1910000}"/>
    <cellStyle name="Note 4 3 4" xfId="37320" xr:uid="{00000000-0005-0000-0000-0000E2910000}"/>
    <cellStyle name="Note 4 3 4 2" xfId="37321" xr:uid="{00000000-0005-0000-0000-0000E3910000}"/>
    <cellStyle name="Note 4 3 4 3" xfId="37322" xr:uid="{00000000-0005-0000-0000-0000E4910000}"/>
    <cellStyle name="Note 4 3 4 4" xfId="37323" xr:uid="{00000000-0005-0000-0000-0000E5910000}"/>
    <cellStyle name="Note 4 3 5" xfId="37324" xr:uid="{00000000-0005-0000-0000-0000E6910000}"/>
    <cellStyle name="Note 4 3 5 2" xfId="37325" xr:uid="{00000000-0005-0000-0000-0000E7910000}"/>
    <cellStyle name="Note 4 3 5 3" xfId="37326" xr:uid="{00000000-0005-0000-0000-0000E8910000}"/>
    <cellStyle name="Note 4 3 5 4" xfId="37327" xr:uid="{00000000-0005-0000-0000-0000E9910000}"/>
    <cellStyle name="Note 4 3 6" xfId="37328" xr:uid="{00000000-0005-0000-0000-0000EA910000}"/>
    <cellStyle name="Note 4 3 6 2" xfId="37329" xr:uid="{00000000-0005-0000-0000-0000EB910000}"/>
    <cellStyle name="Note 4 3 6 3" xfId="37330" xr:uid="{00000000-0005-0000-0000-0000EC910000}"/>
    <cellStyle name="Note 4 3 6 4" xfId="37331" xr:uid="{00000000-0005-0000-0000-0000ED910000}"/>
    <cellStyle name="Note 4 3 7" xfId="37332" xr:uid="{00000000-0005-0000-0000-0000EE910000}"/>
    <cellStyle name="Note 4 3 7 2" xfId="37333" xr:uid="{00000000-0005-0000-0000-0000EF910000}"/>
    <cellStyle name="Note 4 3 7 3" xfId="37334" xr:uid="{00000000-0005-0000-0000-0000F0910000}"/>
    <cellStyle name="Note 4 3 7 4" xfId="37335" xr:uid="{00000000-0005-0000-0000-0000F1910000}"/>
    <cellStyle name="Note 4 3 8" xfId="37336" xr:uid="{00000000-0005-0000-0000-0000F2910000}"/>
    <cellStyle name="Note 4 3 8 2" xfId="37337" xr:uid="{00000000-0005-0000-0000-0000F3910000}"/>
    <cellStyle name="Note 4 3 8 3" xfId="37338" xr:uid="{00000000-0005-0000-0000-0000F4910000}"/>
    <cellStyle name="Note 4 3 8 4" xfId="37339" xr:uid="{00000000-0005-0000-0000-0000F5910000}"/>
    <cellStyle name="Note 4 3 9" xfId="37340" xr:uid="{00000000-0005-0000-0000-0000F6910000}"/>
    <cellStyle name="Note 4 3 9 2" xfId="37341" xr:uid="{00000000-0005-0000-0000-0000F7910000}"/>
    <cellStyle name="Note 4 3 9 3" xfId="37342" xr:uid="{00000000-0005-0000-0000-0000F8910000}"/>
    <cellStyle name="Note 4 3 9 4" xfId="37343" xr:uid="{00000000-0005-0000-0000-0000F9910000}"/>
    <cellStyle name="Note 4 30" xfId="37344" xr:uid="{00000000-0005-0000-0000-0000FA910000}"/>
    <cellStyle name="Note 4 31" xfId="37345" xr:uid="{00000000-0005-0000-0000-0000FB910000}"/>
    <cellStyle name="Note 4 4" xfId="37346" xr:uid="{00000000-0005-0000-0000-0000FC910000}"/>
    <cellStyle name="Note 4 4 10" xfId="37347" xr:uid="{00000000-0005-0000-0000-0000FD910000}"/>
    <cellStyle name="Note 4 4 10 2" xfId="37348" xr:uid="{00000000-0005-0000-0000-0000FE910000}"/>
    <cellStyle name="Note 4 4 10 3" xfId="37349" xr:uid="{00000000-0005-0000-0000-0000FF910000}"/>
    <cellStyle name="Note 4 4 10 4" xfId="37350" xr:uid="{00000000-0005-0000-0000-000000920000}"/>
    <cellStyle name="Note 4 4 11" xfId="37351" xr:uid="{00000000-0005-0000-0000-000001920000}"/>
    <cellStyle name="Note 4 4 11 2" xfId="37352" xr:uid="{00000000-0005-0000-0000-000002920000}"/>
    <cellStyle name="Note 4 4 11 3" xfId="37353" xr:uid="{00000000-0005-0000-0000-000003920000}"/>
    <cellStyle name="Note 4 4 11 4" xfId="37354" xr:uid="{00000000-0005-0000-0000-000004920000}"/>
    <cellStyle name="Note 4 4 12" xfId="37355" xr:uid="{00000000-0005-0000-0000-000005920000}"/>
    <cellStyle name="Note 4 4 12 2" xfId="37356" xr:uid="{00000000-0005-0000-0000-000006920000}"/>
    <cellStyle name="Note 4 4 12 3" xfId="37357" xr:uid="{00000000-0005-0000-0000-000007920000}"/>
    <cellStyle name="Note 4 4 12 4" xfId="37358" xr:uid="{00000000-0005-0000-0000-000008920000}"/>
    <cellStyle name="Note 4 4 13" xfId="37359" xr:uid="{00000000-0005-0000-0000-000009920000}"/>
    <cellStyle name="Note 4 4 13 2" xfId="37360" xr:uid="{00000000-0005-0000-0000-00000A920000}"/>
    <cellStyle name="Note 4 4 13 3" xfId="37361" xr:uid="{00000000-0005-0000-0000-00000B920000}"/>
    <cellStyle name="Note 4 4 13 4" xfId="37362" xr:uid="{00000000-0005-0000-0000-00000C920000}"/>
    <cellStyle name="Note 4 4 14" xfId="37363" xr:uid="{00000000-0005-0000-0000-00000D920000}"/>
    <cellStyle name="Note 4 4 14 2" xfId="37364" xr:uid="{00000000-0005-0000-0000-00000E920000}"/>
    <cellStyle name="Note 4 4 14 3" xfId="37365" xr:uid="{00000000-0005-0000-0000-00000F920000}"/>
    <cellStyle name="Note 4 4 14 4" xfId="37366" xr:uid="{00000000-0005-0000-0000-000010920000}"/>
    <cellStyle name="Note 4 4 15" xfId="37367" xr:uid="{00000000-0005-0000-0000-000011920000}"/>
    <cellStyle name="Note 4 4 15 2" xfId="37368" xr:uid="{00000000-0005-0000-0000-000012920000}"/>
    <cellStyle name="Note 4 4 15 3" xfId="37369" xr:uid="{00000000-0005-0000-0000-000013920000}"/>
    <cellStyle name="Note 4 4 15 4" xfId="37370" xr:uid="{00000000-0005-0000-0000-000014920000}"/>
    <cellStyle name="Note 4 4 16" xfId="37371" xr:uid="{00000000-0005-0000-0000-000015920000}"/>
    <cellStyle name="Note 4 4 16 2" xfId="37372" xr:uid="{00000000-0005-0000-0000-000016920000}"/>
    <cellStyle name="Note 4 4 16 3" xfId="37373" xr:uid="{00000000-0005-0000-0000-000017920000}"/>
    <cellStyle name="Note 4 4 16 4" xfId="37374" xr:uid="{00000000-0005-0000-0000-000018920000}"/>
    <cellStyle name="Note 4 4 17" xfId="37375" xr:uid="{00000000-0005-0000-0000-000019920000}"/>
    <cellStyle name="Note 4 4 17 2" xfId="37376" xr:uid="{00000000-0005-0000-0000-00001A920000}"/>
    <cellStyle name="Note 4 4 17 3" xfId="37377" xr:uid="{00000000-0005-0000-0000-00001B920000}"/>
    <cellStyle name="Note 4 4 17 4" xfId="37378" xr:uid="{00000000-0005-0000-0000-00001C920000}"/>
    <cellStyle name="Note 4 4 18" xfId="37379" xr:uid="{00000000-0005-0000-0000-00001D920000}"/>
    <cellStyle name="Note 4 4 18 2" xfId="37380" xr:uid="{00000000-0005-0000-0000-00001E920000}"/>
    <cellStyle name="Note 4 4 18 3" xfId="37381" xr:uid="{00000000-0005-0000-0000-00001F920000}"/>
    <cellStyle name="Note 4 4 18 4" xfId="37382" xr:uid="{00000000-0005-0000-0000-000020920000}"/>
    <cellStyle name="Note 4 4 19" xfId="37383" xr:uid="{00000000-0005-0000-0000-000021920000}"/>
    <cellStyle name="Note 4 4 19 2" xfId="37384" xr:uid="{00000000-0005-0000-0000-000022920000}"/>
    <cellStyle name="Note 4 4 19 3" xfId="37385" xr:uid="{00000000-0005-0000-0000-000023920000}"/>
    <cellStyle name="Note 4 4 19 4" xfId="37386" xr:uid="{00000000-0005-0000-0000-000024920000}"/>
    <cellStyle name="Note 4 4 2" xfId="37387" xr:uid="{00000000-0005-0000-0000-000025920000}"/>
    <cellStyle name="Note 4 4 2 2" xfId="37388" xr:uid="{00000000-0005-0000-0000-000026920000}"/>
    <cellStyle name="Note 4 4 2 3" xfId="37389" xr:uid="{00000000-0005-0000-0000-000027920000}"/>
    <cellStyle name="Note 4 4 2 4" xfId="37390" xr:uid="{00000000-0005-0000-0000-000028920000}"/>
    <cellStyle name="Note 4 4 20" xfId="37391" xr:uid="{00000000-0005-0000-0000-000029920000}"/>
    <cellStyle name="Note 4 4 20 2" xfId="37392" xr:uid="{00000000-0005-0000-0000-00002A920000}"/>
    <cellStyle name="Note 4 4 20 3" xfId="37393" xr:uid="{00000000-0005-0000-0000-00002B920000}"/>
    <cellStyle name="Note 4 4 20 4" xfId="37394" xr:uid="{00000000-0005-0000-0000-00002C920000}"/>
    <cellStyle name="Note 4 4 21" xfId="37395" xr:uid="{00000000-0005-0000-0000-00002D920000}"/>
    <cellStyle name="Note 4 4 22" xfId="37396" xr:uid="{00000000-0005-0000-0000-00002E920000}"/>
    <cellStyle name="Note 4 4 3" xfId="37397" xr:uid="{00000000-0005-0000-0000-00002F920000}"/>
    <cellStyle name="Note 4 4 3 2" xfId="37398" xr:uid="{00000000-0005-0000-0000-000030920000}"/>
    <cellStyle name="Note 4 4 3 3" xfId="37399" xr:uid="{00000000-0005-0000-0000-000031920000}"/>
    <cellStyle name="Note 4 4 3 4" xfId="37400" xr:uid="{00000000-0005-0000-0000-000032920000}"/>
    <cellStyle name="Note 4 4 4" xfId="37401" xr:uid="{00000000-0005-0000-0000-000033920000}"/>
    <cellStyle name="Note 4 4 4 2" xfId="37402" xr:uid="{00000000-0005-0000-0000-000034920000}"/>
    <cellStyle name="Note 4 4 4 3" xfId="37403" xr:uid="{00000000-0005-0000-0000-000035920000}"/>
    <cellStyle name="Note 4 4 4 4" xfId="37404" xr:uid="{00000000-0005-0000-0000-000036920000}"/>
    <cellStyle name="Note 4 4 5" xfId="37405" xr:uid="{00000000-0005-0000-0000-000037920000}"/>
    <cellStyle name="Note 4 4 5 2" xfId="37406" xr:uid="{00000000-0005-0000-0000-000038920000}"/>
    <cellStyle name="Note 4 4 5 3" xfId="37407" xr:uid="{00000000-0005-0000-0000-000039920000}"/>
    <cellStyle name="Note 4 4 5 4" xfId="37408" xr:uid="{00000000-0005-0000-0000-00003A920000}"/>
    <cellStyle name="Note 4 4 6" xfId="37409" xr:uid="{00000000-0005-0000-0000-00003B920000}"/>
    <cellStyle name="Note 4 4 6 2" xfId="37410" xr:uid="{00000000-0005-0000-0000-00003C920000}"/>
    <cellStyle name="Note 4 4 6 3" xfId="37411" xr:uid="{00000000-0005-0000-0000-00003D920000}"/>
    <cellStyle name="Note 4 4 6 4" xfId="37412" xr:uid="{00000000-0005-0000-0000-00003E920000}"/>
    <cellStyle name="Note 4 4 7" xfId="37413" xr:uid="{00000000-0005-0000-0000-00003F920000}"/>
    <cellStyle name="Note 4 4 7 2" xfId="37414" xr:uid="{00000000-0005-0000-0000-000040920000}"/>
    <cellStyle name="Note 4 4 7 3" xfId="37415" xr:uid="{00000000-0005-0000-0000-000041920000}"/>
    <cellStyle name="Note 4 4 7 4" xfId="37416" xr:uid="{00000000-0005-0000-0000-000042920000}"/>
    <cellStyle name="Note 4 4 8" xfId="37417" xr:uid="{00000000-0005-0000-0000-000043920000}"/>
    <cellStyle name="Note 4 4 8 2" xfId="37418" xr:uid="{00000000-0005-0000-0000-000044920000}"/>
    <cellStyle name="Note 4 4 8 3" xfId="37419" xr:uid="{00000000-0005-0000-0000-000045920000}"/>
    <cellStyle name="Note 4 4 8 4" xfId="37420" xr:uid="{00000000-0005-0000-0000-000046920000}"/>
    <cellStyle name="Note 4 4 9" xfId="37421" xr:uid="{00000000-0005-0000-0000-000047920000}"/>
    <cellStyle name="Note 4 4 9 2" xfId="37422" xr:uid="{00000000-0005-0000-0000-000048920000}"/>
    <cellStyle name="Note 4 4 9 3" xfId="37423" xr:uid="{00000000-0005-0000-0000-000049920000}"/>
    <cellStyle name="Note 4 4 9 4" xfId="37424" xr:uid="{00000000-0005-0000-0000-00004A920000}"/>
    <cellStyle name="Note 4 5" xfId="37425" xr:uid="{00000000-0005-0000-0000-00004B920000}"/>
    <cellStyle name="Note 4 5 10" xfId="37426" xr:uid="{00000000-0005-0000-0000-00004C920000}"/>
    <cellStyle name="Note 4 5 10 2" xfId="37427" xr:uid="{00000000-0005-0000-0000-00004D920000}"/>
    <cellStyle name="Note 4 5 10 3" xfId="37428" xr:uid="{00000000-0005-0000-0000-00004E920000}"/>
    <cellStyle name="Note 4 5 10 4" xfId="37429" xr:uid="{00000000-0005-0000-0000-00004F920000}"/>
    <cellStyle name="Note 4 5 11" xfId="37430" xr:uid="{00000000-0005-0000-0000-000050920000}"/>
    <cellStyle name="Note 4 5 11 2" xfId="37431" xr:uid="{00000000-0005-0000-0000-000051920000}"/>
    <cellStyle name="Note 4 5 11 3" xfId="37432" xr:uid="{00000000-0005-0000-0000-000052920000}"/>
    <cellStyle name="Note 4 5 11 4" xfId="37433" xr:uid="{00000000-0005-0000-0000-000053920000}"/>
    <cellStyle name="Note 4 5 12" xfId="37434" xr:uid="{00000000-0005-0000-0000-000054920000}"/>
    <cellStyle name="Note 4 5 12 2" xfId="37435" xr:uid="{00000000-0005-0000-0000-000055920000}"/>
    <cellStyle name="Note 4 5 12 3" xfId="37436" xr:uid="{00000000-0005-0000-0000-000056920000}"/>
    <cellStyle name="Note 4 5 12 4" xfId="37437" xr:uid="{00000000-0005-0000-0000-000057920000}"/>
    <cellStyle name="Note 4 5 13" xfId="37438" xr:uid="{00000000-0005-0000-0000-000058920000}"/>
    <cellStyle name="Note 4 5 13 2" xfId="37439" xr:uid="{00000000-0005-0000-0000-000059920000}"/>
    <cellStyle name="Note 4 5 13 3" xfId="37440" xr:uid="{00000000-0005-0000-0000-00005A920000}"/>
    <cellStyle name="Note 4 5 13 4" xfId="37441" xr:uid="{00000000-0005-0000-0000-00005B920000}"/>
    <cellStyle name="Note 4 5 14" xfId="37442" xr:uid="{00000000-0005-0000-0000-00005C920000}"/>
    <cellStyle name="Note 4 5 14 2" xfId="37443" xr:uid="{00000000-0005-0000-0000-00005D920000}"/>
    <cellStyle name="Note 4 5 14 3" xfId="37444" xr:uid="{00000000-0005-0000-0000-00005E920000}"/>
    <cellStyle name="Note 4 5 14 4" xfId="37445" xr:uid="{00000000-0005-0000-0000-00005F920000}"/>
    <cellStyle name="Note 4 5 15" xfId="37446" xr:uid="{00000000-0005-0000-0000-000060920000}"/>
    <cellStyle name="Note 4 5 15 2" xfId="37447" xr:uid="{00000000-0005-0000-0000-000061920000}"/>
    <cellStyle name="Note 4 5 15 3" xfId="37448" xr:uid="{00000000-0005-0000-0000-000062920000}"/>
    <cellStyle name="Note 4 5 15 4" xfId="37449" xr:uid="{00000000-0005-0000-0000-000063920000}"/>
    <cellStyle name="Note 4 5 16" xfId="37450" xr:uid="{00000000-0005-0000-0000-000064920000}"/>
    <cellStyle name="Note 4 5 16 2" xfId="37451" xr:uid="{00000000-0005-0000-0000-000065920000}"/>
    <cellStyle name="Note 4 5 16 3" xfId="37452" xr:uid="{00000000-0005-0000-0000-000066920000}"/>
    <cellStyle name="Note 4 5 16 4" xfId="37453" xr:uid="{00000000-0005-0000-0000-000067920000}"/>
    <cellStyle name="Note 4 5 17" xfId="37454" xr:uid="{00000000-0005-0000-0000-000068920000}"/>
    <cellStyle name="Note 4 5 17 2" xfId="37455" xr:uid="{00000000-0005-0000-0000-000069920000}"/>
    <cellStyle name="Note 4 5 17 3" xfId="37456" xr:uid="{00000000-0005-0000-0000-00006A920000}"/>
    <cellStyle name="Note 4 5 17 4" xfId="37457" xr:uid="{00000000-0005-0000-0000-00006B920000}"/>
    <cellStyle name="Note 4 5 18" xfId="37458" xr:uid="{00000000-0005-0000-0000-00006C920000}"/>
    <cellStyle name="Note 4 5 18 2" xfId="37459" xr:uid="{00000000-0005-0000-0000-00006D920000}"/>
    <cellStyle name="Note 4 5 18 3" xfId="37460" xr:uid="{00000000-0005-0000-0000-00006E920000}"/>
    <cellStyle name="Note 4 5 18 4" xfId="37461" xr:uid="{00000000-0005-0000-0000-00006F920000}"/>
    <cellStyle name="Note 4 5 19" xfId="37462" xr:uid="{00000000-0005-0000-0000-000070920000}"/>
    <cellStyle name="Note 4 5 19 2" xfId="37463" xr:uid="{00000000-0005-0000-0000-000071920000}"/>
    <cellStyle name="Note 4 5 19 3" xfId="37464" xr:uid="{00000000-0005-0000-0000-000072920000}"/>
    <cellStyle name="Note 4 5 19 4" xfId="37465" xr:uid="{00000000-0005-0000-0000-000073920000}"/>
    <cellStyle name="Note 4 5 2" xfId="37466" xr:uid="{00000000-0005-0000-0000-000074920000}"/>
    <cellStyle name="Note 4 5 2 2" xfId="37467" xr:uid="{00000000-0005-0000-0000-000075920000}"/>
    <cellStyle name="Note 4 5 2 3" xfId="37468" xr:uid="{00000000-0005-0000-0000-000076920000}"/>
    <cellStyle name="Note 4 5 2 4" xfId="37469" xr:uid="{00000000-0005-0000-0000-000077920000}"/>
    <cellStyle name="Note 4 5 20" xfId="37470" xr:uid="{00000000-0005-0000-0000-000078920000}"/>
    <cellStyle name="Note 4 5 20 2" xfId="37471" xr:uid="{00000000-0005-0000-0000-000079920000}"/>
    <cellStyle name="Note 4 5 20 3" xfId="37472" xr:uid="{00000000-0005-0000-0000-00007A920000}"/>
    <cellStyle name="Note 4 5 20 4" xfId="37473" xr:uid="{00000000-0005-0000-0000-00007B920000}"/>
    <cellStyle name="Note 4 5 21" xfId="37474" xr:uid="{00000000-0005-0000-0000-00007C920000}"/>
    <cellStyle name="Note 4 5 22" xfId="37475" xr:uid="{00000000-0005-0000-0000-00007D920000}"/>
    <cellStyle name="Note 4 5 3" xfId="37476" xr:uid="{00000000-0005-0000-0000-00007E920000}"/>
    <cellStyle name="Note 4 5 3 2" xfId="37477" xr:uid="{00000000-0005-0000-0000-00007F920000}"/>
    <cellStyle name="Note 4 5 3 3" xfId="37478" xr:uid="{00000000-0005-0000-0000-000080920000}"/>
    <cellStyle name="Note 4 5 3 4" xfId="37479" xr:uid="{00000000-0005-0000-0000-000081920000}"/>
    <cellStyle name="Note 4 5 4" xfId="37480" xr:uid="{00000000-0005-0000-0000-000082920000}"/>
    <cellStyle name="Note 4 5 4 2" xfId="37481" xr:uid="{00000000-0005-0000-0000-000083920000}"/>
    <cellStyle name="Note 4 5 4 3" xfId="37482" xr:uid="{00000000-0005-0000-0000-000084920000}"/>
    <cellStyle name="Note 4 5 4 4" xfId="37483" xr:uid="{00000000-0005-0000-0000-000085920000}"/>
    <cellStyle name="Note 4 5 5" xfId="37484" xr:uid="{00000000-0005-0000-0000-000086920000}"/>
    <cellStyle name="Note 4 5 5 2" xfId="37485" xr:uid="{00000000-0005-0000-0000-000087920000}"/>
    <cellStyle name="Note 4 5 5 3" xfId="37486" xr:uid="{00000000-0005-0000-0000-000088920000}"/>
    <cellStyle name="Note 4 5 5 4" xfId="37487" xr:uid="{00000000-0005-0000-0000-000089920000}"/>
    <cellStyle name="Note 4 5 6" xfId="37488" xr:uid="{00000000-0005-0000-0000-00008A920000}"/>
    <cellStyle name="Note 4 5 6 2" xfId="37489" xr:uid="{00000000-0005-0000-0000-00008B920000}"/>
    <cellStyle name="Note 4 5 6 3" xfId="37490" xr:uid="{00000000-0005-0000-0000-00008C920000}"/>
    <cellStyle name="Note 4 5 6 4" xfId="37491" xr:uid="{00000000-0005-0000-0000-00008D920000}"/>
    <cellStyle name="Note 4 5 7" xfId="37492" xr:uid="{00000000-0005-0000-0000-00008E920000}"/>
    <cellStyle name="Note 4 5 7 2" xfId="37493" xr:uid="{00000000-0005-0000-0000-00008F920000}"/>
    <cellStyle name="Note 4 5 7 3" xfId="37494" xr:uid="{00000000-0005-0000-0000-000090920000}"/>
    <cellStyle name="Note 4 5 7 4" xfId="37495" xr:uid="{00000000-0005-0000-0000-000091920000}"/>
    <cellStyle name="Note 4 5 8" xfId="37496" xr:uid="{00000000-0005-0000-0000-000092920000}"/>
    <cellStyle name="Note 4 5 8 2" xfId="37497" xr:uid="{00000000-0005-0000-0000-000093920000}"/>
    <cellStyle name="Note 4 5 8 3" xfId="37498" xr:uid="{00000000-0005-0000-0000-000094920000}"/>
    <cellStyle name="Note 4 5 8 4" xfId="37499" xr:uid="{00000000-0005-0000-0000-000095920000}"/>
    <cellStyle name="Note 4 5 9" xfId="37500" xr:uid="{00000000-0005-0000-0000-000096920000}"/>
    <cellStyle name="Note 4 5 9 2" xfId="37501" xr:uid="{00000000-0005-0000-0000-000097920000}"/>
    <cellStyle name="Note 4 5 9 3" xfId="37502" xr:uid="{00000000-0005-0000-0000-000098920000}"/>
    <cellStyle name="Note 4 5 9 4" xfId="37503" xr:uid="{00000000-0005-0000-0000-000099920000}"/>
    <cellStyle name="Note 4 6" xfId="37504" xr:uid="{00000000-0005-0000-0000-00009A920000}"/>
    <cellStyle name="Note 4 6 10" xfId="37505" xr:uid="{00000000-0005-0000-0000-00009B920000}"/>
    <cellStyle name="Note 4 6 10 2" xfId="37506" xr:uid="{00000000-0005-0000-0000-00009C920000}"/>
    <cellStyle name="Note 4 6 10 3" xfId="37507" xr:uid="{00000000-0005-0000-0000-00009D920000}"/>
    <cellStyle name="Note 4 6 10 4" xfId="37508" xr:uid="{00000000-0005-0000-0000-00009E920000}"/>
    <cellStyle name="Note 4 6 11" xfId="37509" xr:uid="{00000000-0005-0000-0000-00009F920000}"/>
    <cellStyle name="Note 4 6 11 2" xfId="37510" xr:uid="{00000000-0005-0000-0000-0000A0920000}"/>
    <cellStyle name="Note 4 6 11 3" xfId="37511" xr:uid="{00000000-0005-0000-0000-0000A1920000}"/>
    <cellStyle name="Note 4 6 11 4" xfId="37512" xr:uid="{00000000-0005-0000-0000-0000A2920000}"/>
    <cellStyle name="Note 4 6 12" xfId="37513" xr:uid="{00000000-0005-0000-0000-0000A3920000}"/>
    <cellStyle name="Note 4 6 12 2" xfId="37514" xr:uid="{00000000-0005-0000-0000-0000A4920000}"/>
    <cellStyle name="Note 4 6 12 3" xfId="37515" xr:uid="{00000000-0005-0000-0000-0000A5920000}"/>
    <cellStyle name="Note 4 6 12 4" xfId="37516" xr:uid="{00000000-0005-0000-0000-0000A6920000}"/>
    <cellStyle name="Note 4 6 13" xfId="37517" xr:uid="{00000000-0005-0000-0000-0000A7920000}"/>
    <cellStyle name="Note 4 6 13 2" xfId="37518" xr:uid="{00000000-0005-0000-0000-0000A8920000}"/>
    <cellStyle name="Note 4 6 13 3" xfId="37519" xr:uid="{00000000-0005-0000-0000-0000A9920000}"/>
    <cellStyle name="Note 4 6 13 4" xfId="37520" xr:uid="{00000000-0005-0000-0000-0000AA920000}"/>
    <cellStyle name="Note 4 6 14" xfId="37521" xr:uid="{00000000-0005-0000-0000-0000AB920000}"/>
    <cellStyle name="Note 4 6 14 2" xfId="37522" xr:uid="{00000000-0005-0000-0000-0000AC920000}"/>
    <cellStyle name="Note 4 6 14 3" xfId="37523" xr:uid="{00000000-0005-0000-0000-0000AD920000}"/>
    <cellStyle name="Note 4 6 14 4" xfId="37524" xr:uid="{00000000-0005-0000-0000-0000AE920000}"/>
    <cellStyle name="Note 4 6 15" xfId="37525" xr:uid="{00000000-0005-0000-0000-0000AF920000}"/>
    <cellStyle name="Note 4 6 15 2" xfId="37526" xr:uid="{00000000-0005-0000-0000-0000B0920000}"/>
    <cellStyle name="Note 4 6 15 3" xfId="37527" xr:uid="{00000000-0005-0000-0000-0000B1920000}"/>
    <cellStyle name="Note 4 6 15 4" xfId="37528" xr:uid="{00000000-0005-0000-0000-0000B2920000}"/>
    <cellStyle name="Note 4 6 16" xfId="37529" xr:uid="{00000000-0005-0000-0000-0000B3920000}"/>
    <cellStyle name="Note 4 6 16 2" xfId="37530" xr:uid="{00000000-0005-0000-0000-0000B4920000}"/>
    <cellStyle name="Note 4 6 16 3" xfId="37531" xr:uid="{00000000-0005-0000-0000-0000B5920000}"/>
    <cellStyle name="Note 4 6 16 4" xfId="37532" xr:uid="{00000000-0005-0000-0000-0000B6920000}"/>
    <cellStyle name="Note 4 6 17" xfId="37533" xr:uid="{00000000-0005-0000-0000-0000B7920000}"/>
    <cellStyle name="Note 4 6 17 2" xfId="37534" xr:uid="{00000000-0005-0000-0000-0000B8920000}"/>
    <cellStyle name="Note 4 6 17 3" xfId="37535" xr:uid="{00000000-0005-0000-0000-0000B9920000}"/>
    <cellStyle name="Note 4 6 17 4" xfId="37536" xr:uid="{00000000-0005-0000-0000-0000BA920000}"/>
    <cellStyle name="Note 4 6 18" xfId="37537" xr:uid="{00000000-0005-0000-0000-0000BB920000}"/>
    <cellStyle name="Note 4 6 18 2" xfId="37538" xr:uid="{00000000-0005-0000-0000-0000BC920000}"/>
    <cellStyle name="Note 4 6 18 3" xfId="37539" xr:uid="{00000000-0005-0000-0000-0000BD920000}"/>
    <cellStyle name="Note 4 6 18 4" xfId="37540" xr:uid="{00000000-0005-0000-0000-0000BE920000}"/>
    <cellStyle name="Note 4 6 19" xfId="37541" xr:uid="{00000000-0005-0000-0000-0000BF920000}"/>
    <cellStyle name="Note 4 6 19 2" xfId="37542" xr:uid="{00000000-0005-0000-0000-0000C0920000}"/>
    <cellStyle name="Note 4 6 19 3" xfId="37543" xr:uid="{00000000-0005-0000-0000-0000C1920000}"/>
    <cellStyle name="Note 4 6 19 4" xfId="37544" xr:uid="{00000000-0005-0000-0000-0000C2920000}"/>
    <cellStyle name="Note 4 6 2" xfId="37545" xr:uid="{00000000-0005-0000-0000-0000C3920000}"/>
    <cellStyle name="Note 4 6 2 2" xfId="37546" xr:uid="{00000000-0005-0000-0000-0000C4920000}"/>
    <cellStyle name="Note 4 6 2 3" xfId="37547" xr:uid="{00000000-0005-0000-0000-0000C5920000}"/>
    <cellStyle name="Note 4 6 2 4" xfId="37548" xr:uid="{00000000-0005-0000-0000-0000C6920000}"/>
    <cellStyle name="Note 4 6 20" xfId="37549" xr:uid="{00000000-0005-0000-0000-0000C7920000}"/>
    <cellStyle name="Note 4 6 20 2" xfId="37550" xr:uid="{00000000-0005-0000-0000-0000C8920000}"/>
    <cellStyle name="Note 4 6 20 3" xfId="37551" xr:uid="{00000000-0005-0000-0000-0000C9920000}"/>
    <cellStyle name="Note 4 6 20 4" xfId="37552" xr:uid="{00000000-0005-0000-0000-0000CA920000}"/>
    <cellStyle name="Note 4 6 21" xfId="37553" xr:uid="{00000000-0005-0000-0000-0000CB920000}"/>
    <cellStyle name="Note 4 6 22" xfId="37554" xr:uid="{00000000-0005-0000-0000-0000CC920000}"/>
    <cellStyle name="Note 4 6 3" xfId="37555" xr:uid="{00000000-0005-0000-0000-0000CD920000}"/>
    <cellStyle name="Note 4 6 3 2" xfId="37556" xr:uid="{00000000-0005-0000-0000-0000CE920000}"/>
    <cellStyle name="Note 4 6 3 3" xfId="37557" xr:uid="{00000000-0005-0000-0000-0000CF920000}"/>
    <cellStyle name="Note 4 6 3 4" xfId="37558" xr:uid="{00000000-0005-0000-0000-0000D0920000}"/>
    <cellStyle name="Note 4 6 4" xfId="37559" xr:uid="{00000000-0005-0000-0000-0000D1920000}"/>
    <cellStyle name="Note 4 6 4 2" xfId="37560" xr:uid="{00000000-0005-0000-0000-0000D2920000}"/>
    <cellStyle name="Note 4 6 4 3" xfId="37561" xr:uid="{00000000-0005-0000-0000-0000D3920000}"/>
    <cellStyle name="Note 4 6 4 4" xfId="37562" xr:uid="{00000000-0005-0000-0000-0000D4920000}"/>
    <cellStyle name="Note 4 6 5" xfId="37563" xr:uid="{00000000-0005-0000-0000-0000D5920000}"/>
    <cellStyle name="Note 4 6 5 2" xfId="37564" xr:uid="{00000000-0005-0000-0000-0000D6920000}"/>
    <cellStyle name="Note 4 6 5 3" xfId="37565" xr:uid="{00000000-0005-0000-0000-0000D7920000}"/>
    <cellStyle name="Note 4 6 5 4" xfId="37566" xr:uid="{00000000-0005-0000-0000-0000D8920000}"/>
    <cellStyle name="Note 4 6 6" xfId="37567" xr:uid="{00000000-0005-0000-0000-0000D9920000}"/>
    <cellStyle name="Note 4 6 6 2" xfId="37568" xr:uid="{00000000-0005-0000-0000-0000DA920000}"/>
    <cellStyle name="Note 4 6 6 3" xfId="37569" xr:uid="{00000000-0005-0000-0000-0000DB920000}"/>
    <cellStyle name="Note 4 6 6 4" xfId="37570" xr:uid="{00000000-0005-0000-0000-0000DC920000}"/>
    <cellStyle name="Note 4 6 7" xfId="37571" xr:uid="{00000000-0005-0000-0000-0000DD920000}"/>
    <cellStyle name="Note 4 6 7 2" xfId="37572" xr:uid="{00000000-0005-0000-0000-0000DE920000}"/>
    <cellStyle name="Note 4 6 7 3" xfId="37573" xr:uid="{00000000-0005-0000-0000-0000DF920000}"/>
    <cellStyle name="Note 4 6 7 4" xfId="37574" xr:uid="{00000000-0005-0000-0000-0000E0920000}"/>
    <cellStyle name="Note 4 6 8" xfId="37575" xr:uid="{00000000-0005-0000-0000-0000E1920000}"/>
    <cellStyle name="Note 4 6 8 2" xfId="37576" xr:uid="{00000000-0005-0000-0000-0000E2920000}"/>
    <cellStyle name="Note 4 6 8 3" xfId="37577" xr:uid="{00000000-0005-0000-0000-0000E3920000}"/>
    <cellStyle name="Note 4 6 8 4" xfId="37578" xr:uid="{00000000-0005-0000-0000-0000E4920000}"/>
    <cellStyle name="Note 4 6 9" xfId="37579" xr:uid="{00000000-0005-0000-0000-0000E5920000}"/>
    <cellStyle name="Note 4 6 9 2" xfId="37580" xr:uid="{00000000-0005-0000-0000-0000E6920000}"/>
    <cellStyle name="Note 4 6 9 3" xfId="37581" xr:uid="{00000000-0005-0000-0000-0000E7920000}"/>
    <cellStyle name="Note 4 6 9 4" xfId="37582" xr:uid="{00000000-0005-0000-0000-0000E8920000}"/>
    <cellStyle name="Note 4 7" xfId="37583" xr:uid="{00000000-0005-0000-0000-0000E9920000}"/>
    <cellStyle name="Note 4 7 10" xfId="37584" xr:uid="{00000000-0005-0000-0000-0000EA920000}"/>
    <cellStyle name="Note 4 7 10 2" xfId="37585" xr:uid="{00000000-0005-0000-0000-0000EB920000}"/>
    <cellStyle name="Note 4 7 10 3" xfId="37586" xr:uid="{00000000-0005-0000-0000-0000EC920000}"/>
    <cellStyle name="Note 4 7 10 4" xfId="37587" xr:uid="{00000000-0005-0000-0000-0000ED920000}"/>
    <cellStyle name="Note 4 7 11" xfId="37588" xr:uid="{00000000-0005-0000-0000-0000EE920000}"/>
    <cellStyle name="Note 4 7 11 2" xfId="37589" xr:uid="{00000000-0005-0000-0000-0000EF920000}"/>
    <cellStyle name="Note 4 7 11 3" xfId="37590" xr:uid="{00000000-0005-0000-0000-0000F0920000}"/>
    <cellStyle name="Note 4 7 11 4" xfId="37591" xr:uid="{00000000-0005-0000-0000-0000F1920000}"/>
    <cellStyle name="Note 4 7 12" xfId="37592" xr:uid="{00000000-0005-0000-0000-0000F2920000}"/>
    <cellStyle name="Note 4 7 12 2" xfId="37593" xr:uid="{00000000-0005-0000-0000-0000F3920000}"/>
    <cellStyle name="Note 4 7 12 3" xfId="37594" xr:uid="{00000000-0005-0000-0000-0000F4920000}"/>
    <cellStyle name="Note 4 7 12 4" xfId="37595" xr:uid="{00000000-0005-0000-0000-0000F5920000}"/>
    <cellStyle name="Note 4 7 13" xfId="37596" xr:uid="{00000000-0005-0000-0000-0000F6920000}"/>
    <cellStyle name="Note 4 7 13 2" xfId="37597" xr:uid="{00000000-0005-0000-0000-0000F7920000}"/>
    <cellStyle name="Note 4 7 13 3" xfId="37598" xr:uid="{00000000-0005-0000-0000-0000F8920000}"/>
    <cellStyle name="Note 4 7 13 4" xfId="37599" xr:uid="{00000000-0005-0000-0000-0000F9920000}"/>
    <cellStyle name="Note 4 7 14" xfId="37600" xr:uid="{00000000-0005-0000-0000-0000FA920000}"/>
    <cellStyle name="Note 4 7 14 2" xfId="37601" xr:uid="{00000000-0005-0000-0000-0000FB920000}"/>
    <cellStyle name="Note 4 7 14 3" xfId="37602" xr:uid="{00000000-0005-0000-0000-0000FC920000}"/>
    <cellStyle name="Note 4 7 14 4" xfId="37603" xr:uid="{00000000-0005-0000-0000-0000FD920000}"/>
    <cellStyle name="Note 4 7 15" xfId="37604" xr:uid="{00000000-0005-0000-0000-0000FE920000}"/>
    <cellStyle name="Note 4 7 15 2" xfId="37605" xr:uid="{00000000-0005-0000-0000-0000FF920000}"/>
    <cellStyle name="Note 4 7 15 3" xfId="37606" xr:uid="{00000000-0005-0000-0000-000000930000}"/>
    <cellStyle name="Note 4 7 15 4" xfId="37607" xr:uid="{00000000-0005-0000-0000-000001930000}"/>
    <cellStyle name="Note 4 7 16" xfId="37608" xr:uid="{00000000-0005-0000-0000-000002930000}"/>
    <cellStyle name="Note 4 7 16 2" xfId="37609" xr:uid="{00000000-0005-0000-0000-000003930000}"/>
    <cellStyle name="Note 4 7 16 3" xfId="37610" xr:uid="{00000000-0005-0000-0000-000004930000}"/>
    <cellStyle name="Note 4 7 16 4" xfId="37611" xr:uid="{00000000-0005-0000-0000-000005930000}"/>
    <cellStyle name="Note 4 7 17" xfId="37612" xr:uid="{00000000-0005-0000-0000-000006930000}"/>
    <cellStyle name="Note 4 7 17 2" xfId="37613" xr:uid="{00000000-0005-0000-0000-000007930000}"/>
    <cellStyle name="Note 4 7 17 3" xfId="37614" xr:uid="{00000000-0005-0000-0000-000008930000}"/>
    <cellStyle name="Note 4 7 17 4" xfId="37615" xr:uid="{00000000-0005-0000-0000-000009930000}"/>
    <cellStyle name="Note 4 7 18" xfId="37616" xr:uid="{00000000-0005-0000-0000-00000A930000}"/>
    <cellStyle name="Note 4 7 18 2" xfId="37617" xr:uid="{00000000-0005-0000-0000-00000B930000}"/>
    <cellStyle name="Note 4 7 18 3" xfId="37618" xr:uid="{00000000-0005-0000-0000-00000C930000}"/>
    <cellStyle name="Note 4 7 18 4" xfId="37619" xr:uid="{00000000-0005-0000-0000-00000D930000}"/>
    <cellStyle name="Note 4 7 19" xfId="37620" xr:uid="{00000000-0005-0000-0000-00000E930000}"/>
    <cellStyle name="Note 4 7 19 2" xfId="37621" xr:uid="{00000000-0005-0000-0000-00000F930000}"/>
    <cellStyle name="Note 4 7 19 3" xfId="37622" xr:uid="{00000000-0005-0000-0000-000010930000}"/>
    <cellStyle name="Note 4 7 19 4" xfId="37623" xr:uid="{00000000-0005-0000-0000-000011930000}"/>
    <cellStyle name="Note 4 7 2" xfId="37624" xr:uid="{00000000-0005-0000-0000-000012930000}"/>
    <cellStyle name="Note 4 7 2 2" xfId="37625" xr:uid="{00000000-0005-0000-0000-000013930000}"/>
    <cellStyle name="Note 4 7 2 3" xfId="37626" xr:uid="{00000000-0005-0000-0000-000014930000}"/>
    <cellStyle name="Note 4 7 2 4" xfId="37627" xr:uid="{00000000-0005-0000-0000-000015930000}"/>
    <cellStyle name="Note 4 7 20" xfId="37628" xr:uid="{00000000-0005-0000-0000-000016930000}"/>
    <cellStyle name="Note 4 7 20 2" xfId="37629" xr:uid="{00000000-0005-0000-0000-000017930000}"/>
    <cellStyle name="Note 4 7 20 3" xfId="37630" xr:uid="{00000000-0005-0000-0000-000018930000}"/>
    <cellStyle name="Note 4 7 20 4" xfId="37631" xr:uid="{00000000-0005-0000-0000-000019930000}"/>
    <cellStyle name="Note 4 7 21" xfId="37632" xr:uid="{00000000-0005-0000-0000-00001A930000}"/>
    <cellStyle name="Note 4 7 22" xfId="37633" xr:uid="{00000000-0005-0000-0000-00001B930000}"/>
    <cellStyle name="Note 4 7 3" xfId="37634" xr:uid="{00000000-0005-0000-0000-00001C930000}"/>
    <cellStyle name="Note 4 7 3 2" xfId="37635" xr:uid="{00000000-0005-0000-0000-00001D930000}"/>
    <cellStyle name="Note 4 7 3 3" xfId="37636" xr:uid="{00000000-0005-0000-0000-00001E930000}"/>
    <cellStyle name="Note 4 7 3 4" xfId="37637" xr:uid="{00000000-0005-0000-0000-00001F930000}"/>
    <cellStyle name="Note 4 7 4" xfId="37638" xr:uid="{00000000-0005-0000-0000-000020930000}"/>
    <cellStyle name="Note 4 7 4 2" xfId="37639" xr:uid="{00000000-0005-0000-0000-000021930000}"/>
    <cellStyle name="Note 4 7 4 3" xfId="37640" xr:uid="{00000000-0005-0000-0000-000022930000}"/>
    <cellStyle name="Note 4 7 4 4" xfId="37641" xr:uid="{00000000-0005-0000-0000-000023930000}"/>
    <cellStyle name="Note 4 7 5" xfId="37642" xr:uid="{00000000-0005-0000-0000-000024930000}"/>
    <cellStyle name="Note 4 7 5 2" xfId="37643" xr:uid="{00000000-0005-0000-0000-000025930000}"/>
    <cellStyle name="Note 4 7 5 3" xfId="37644" xr:uid="{00000000-0005-0000-0000-000026930000}"/>
    <cellStyle name="Note 4 7 5 4" xfId="37645" xr:uid="{00000000-0005-0000-0000-000027930000}"/>
    <cellStyle name="Note 4 7 6" xfId="37646" xr:uid="{00000000-0005-0000-0000-000028930000}"/>
    <cellStyle name="Note 4 7 6 2" xfId="37647" xr:uid="{00000000-0005-0000-0000-000029930000}"/>
    <cellStyle name="Note 4 7 6 3" xfId="37648" xr:uid="{00000000-0005-0000-0000-00002A930000}"/>
    <cellStyle name="Note 4 7 6 4" xfId="37649" xr:uid="{00000000-0005-0000-0000-00002B930000}"/>
    <cellStyle name="Note 4 7 7" xfId="37650" xr:uid="{00000000-0005-0000-0000-00002C930000}"/>
    <cellStyle name="Note 4 7 7 2" xfId="37651" xr:uid="{00000000-0005-0000-0000-00002D930000}"/>
    <cellStyle name="Note 4 7 7 3" xfId="37652" xr:uid="{00000000-0005-0000-0000-00002E930000}"/>
    <cellStyle name="Note 4 7 7 4" xfId="37653" xr:uid="{00000000-0005-0000-0000-00002F930000}"/>
    <cellStyle name="Note 4 7 8" xfId="37654" xr:uid="{00000000-0005-0000-0000-000030930000}"/>
    <cellStyle name="Note 4 7 8 2" xfId="37655" xr:uid="{00000000-0005-0000-0000-000031930000}"/>
    <cellStyle name="Note 4 7 8 3" xfId="37656" xr:uid="{00000000-0005-0000-0000-000032930000}"/>
    <cellStyle name="Note 4 7 8 4" xfId="37657" xr:uid="{00000000-0005-0000-0000-000033930000}"/>
    <cellStyle name="Note 4 7 9" xfId="37658" xr:uid="{00000000-0005-0000-0000-000034930000}"/>
    <cellStyle name="Note 4 7 9 2" xfId="37659" xr:uid="{00000000-0005-0000-0000-000035930000}"/>
    <cellStyle name="Note 4 7 9 3" xfId="37660" xr:uid="{00000000-0005-0000-0000-000036930000}"/>
    <cellStyle name="Note 4 7 9 4" xfId="37661" xr:uid="{00000000-0005-0000-0000-000037930000}"/>
    <cellStyle name="Note 4 8" xfId="37662" xr:uid="{00000000-0005-0000-0000-000038930000}"/>
    <cellStyle name="Note 4 8 2" xfId="37663" xr:uid="{00000000-0005-0000-0000-000039930000}"/>
    <cellStyle name="Note 4 8 3" xfId="37664" xr:uid="{00000000-0005-0000-0000-00003A930000}"/>
    <cellStyle name="Note 4 9" xfId="37665" xr:uid="{00000000-0005-0000-0000-00003B930000}"/>
    <cellStyle name="Note 4 9 2" xfId="37666" xr:uid="{00000000-0005-0000-0000-00003C930000}"/>
    <cellStyle name="Note 4 9 3" xfId="37667" xr:uid="{00000000-0005-0000-0000-00003D930000}"/>
    <cellStyle name="Note 4 9 4" xfId="37668" xr:uid="{00000000-0005-0000-0000-00003E930000}"/>
    <cellStyle name="Note 40" xfId="37669" xr:uid="{00000000-0005-0000-0000-00003F930000}"/>
    <cellStyle name="Note 40 2" xfId="37670" xr:uid="{00000000-0005-0000-0000-000040930000}"/>
    <cellStyle name="Note 40 3" xfId="37671" xr:uid="{00000000-0005-0000-0000-000041930000}"/>
    <cellStyle name="Note 40 4" xfId="37672" xr:uid="{00000000-0005-0000-0000-000042930000}"/>
    <cellStyle name="Note 41" xfId="37673" xr:uid="{00000000-0005-0000-0000-000043930000}"/>
    <cellStyle name="Note 41 2" xfId="37674" xr:uid="{00000000-0005-0000-0000-000044930000}"/>
    <cellStyle name="Note 41 3" xfId="37675" xr:uid="{00000000-0005-0000-0000-000045930000}"/>
    <cellStyle name="Note 41 4" xfId="37676" xr:uid="{00000000-0005-0000-0000-000046930000}"/>
    <cellStyle name="Note 42" xfId="37677" xr:uid="{00000000-0005-0000-0000-000047930000}"/>
    <cellStyle name="Note 42 2" xfId="37678" xr:uid="{00000000-0005-0000-0000-000048930000}"/>
    <cellStyle name="Note 42 3" xfId="37679" xr:uid="{00000000-0005-0000-0000-000049930000}"/>
    <cellStyle name="Note 42 4" xfId="37680" xr:uid="{00000000-0005-0000-0000-00004A930000}"/>
    <cellStyle name="Note 43" xfId="37681" xr:uid="{00000000-0005-0000-0000-00004B930000}"/>
    <cellStyle name="Note 43 2" xfId="37682" xr:uid="{00000000-0005-0000-0000-00004C930000}"/>
    <cellStyle name="Note 44" xfId="37683" xr:uid="{00000000-0005-0000-0000-00004D930000}"/>
    <cellStyle name="Note 44 2" xfId="37684" xr:uid="{00000000-0005-0000-0000-00004E930000}"/>
    <cellStyle name="Note 45" xfId="37685" xr:uid="{00000000-0005-0000-0000-00004F930000}"/>
    <cellStyle name="Note 46" xfId="37686" xr:uid="{00000000-0005-0000-0000-000050930000}"/>
    <cellStyle name="Note 47" xfId="37687" xr:uid="{00000000-0005-0000-0000-000051930000}"/>
    <cellStyle name="Note 5" xfId="37688" xr:uid="{00000000-0005-0000-0000-000052930000}"/>
    <cellStyle name="Note 5 10" xfId="37689" xr:uid="{00000000-0005-0000-0000-000053930000}"/>
    <cellStyle name="Note 5 10 10" xfId="37690" xr:uid="{00000000-0005-0000-0000-000054930000}"/>
    <cellStyle name="Note 5 10 10 2" xfId="37691" xr:uid="{00000000-0005-0000-0000-000055930000}"/>
    <cellStyle name="Note 5 10 10 3" xfId="37692" xr:uid="{00000000-0005-0000-0000-000056930000}"/>
    <cellStyle name="Note 5 10 10 4" xfId="37693" xr:uid="{00000000-0005-0000-0000-000057930000}"/>
    <cellStyle name="Note 5 10 11" xfId="37694" xr:uid="{00000000-0005-0000-0000-000058930000}"/>
    <cellStyle name="Note 5 10 11 2" xfId="37695" xr:uid="{00000000-0005-0000-0000-000059930000}"/>
    <cellStyle name="Note 5 10 11 3" xfId="37696" xr:uid="{00000000-0005-0000-0000-00005A930000}"/>
    <cellStyle name="Note 5 10 11 4" xfId="37697" xr:uid="{00000000-0005-0000-0000-00005B930000}"/>
    <cellStyle name="Note 5 10 12" xfId="37698" xr:uid="{00000000-0005-0000-0000-00005C930000}"/>
    <cellStyle name="Note 5 10 12 2" xfId="37699" xr:uid="{00000000-0005-0000-0000-00005D930000}"/>
    <cellStyle name="Note 5 10 12 3" xfId="37700" xr:uid="{00000000-0005-0000-0000-00005E930000}"/>
    <cellStyle name="Note 5 10 12 4" xfId="37701" xr:uid="{00000000-0005-0000-0000-00005F930000}"/>
    <cellStyle name="Note 5 10 13" xfId="37702" xr:uid="{00000000-0005-0000-0000-000060930000}"/>
    <cellStyle name="Note 5 10 13 2" xfId="37703" xr:uid="{00000000-0005-0000-0000-000061930000}"/>
    <cellStyle name="Note 5 10 13 3" xfId="37704" xr:uid="{00000000-0005-0000-0000-000062930000}"/>
    <cellStyle name="Note 5 10 13 4" xfId="37705" xr:uid="{00000000-0005-0000-0000-000063930000}"/>
    <cellStyle name="Note 5 10 14" xfId="37706" xr:uid="{00000000-0005-0000-0000-000064930000}"/>
    <cellStyle name="Note 5 10 14 2" xfId="37707" xr:uid="{00000000-0005-0000-0000-000065930000}"/>
    <cellStyle name="Note 5 10 14 3" xfId="37708" xr:uid="{00000000-0005-0000-0000-000066930000}"/>
    <cellStyle name="Note 5 10 14 4" xfId="37709" xr:uid="{00000000-0005-0000-0000-000067930000}"/>
    <cellStyle name="Note 5 10 15" xfId="37710" xr:uid="{00000000-0005-0000-0000-000068930000}"/>
    <cellStyle name="Note 5 10 15 2" xfId="37711" xr:uid="{00000000-0005-0000-0000-000069930000}"/>
    <cellStyle name="Note 5 10 15 3" xfId="37712" xr:uid="{00000000-0005-0000-0000-00006A930000}"/>
    <cellStyle name="Note 5 10 15 4" xfId="37713" xr:uid="{00000000-0005-0000-0000-00006B930000}"/>
    <cellStyle name="Note 5 10 16" xfId="37714" xr:uid="{00000000-0005-0000-0000-00006C930000}"/>
    <cellStyle name="Note 5 10 16 2" xfId="37715" xr:uid="{00000000-0005-0000-0000-00006D930000}"/>
    <cellStyle name="Note 5 10 16 3" xfId="37716" xr:uid="{00000000-0005-0000-0000-00006E930000}"/>
    <cellStyle name="Note 5 10 16 4" xfId="37717" xr:uid="{00000000-0005-0000-0000-00006F930000}"/>
    <cellStyle name="Note 5 10 17" xfId="37718" xr:uid="{00000000-0005-0000-0000-000070930000}"/>
    <cellStyle name="Note 5 10 17 2" xfId="37719" xr:uid="{00000000-0005-0000-0000-000071930000}"/>
    <cellStyle name="Note 5 10 17 3" xfId="37720" xr:uid="{00000000-0005-0000-0000-000072930000}"/>
    <cellStyle name="Note 5 10 17 4" xfId="37721" xr:uid="{00000000-0005-0000-0000-000073930000}"/>
    <cellStyle name="Note 5 10 18" xfId="37722" xr:uid="{00000000-0005-0000-0000-000074930000}"/>
    <cellStyle name="Note 5 10 18 2" xfId="37723" xr:uid="{00000000-0005-0000-0000-000075930000}"/>
    <cellStyle name="Note 5 10 18 3" xfId="37724" xr:uid="{00000000-0005-0000-0000-000076930000}"/>
    <cellStyle name="Note 5 10 18 4" xfId="37725" xr:uid="{00000000-0005-0000-0000-000077930000}"/>
    <cellStyle name="Note 5 10 19" xfId="37726" xr:uid="{00000000-0005-0000-0000-000078930000}"/>
    <cellStyle name="Note 5 10 19 2" xfId="37727" xr:uid="{00000000-0005-0000-0000-000079930000}"/>
    <cellStyle name="Note 5 10 19 3" xfId="37728" xr:uid="{00000000-0005-0000-0000-00007A930000}"/>
    <cellStyle name="Note 5 10 19 4" xfId="37729" xr:uid="{00000000-0005-0000-0000-00007B930000}"/>
    <cellStyle name="Note 5 10 2" xfId="37730" xr:uid="{00000000-0005-0000-0000-00007C930000}"/>
    <cellStyle name="Note 5 10 2 2" xfId="37731" xr:uid="{00000000-0005-0000-0000-00007D930000}"/>
    <cellStyle name="Note 5 10 2 3" xfId="37732" xr:uid="{00000000-0005-0000-0000-00007E930000}"/>
    <cellStyle name="Note 5 10 2 4" xfId="37733" xr:uid="{00000000-0005-0000-0000-00007F930000}"/>
    <cellStyle name="Note 5 10 20" xfId="37734" xr:uid="{00000000-0005-0000-0000-000080930000}"/>
    <cellStyle name="Note 5 10 20 2" xfId="37735" xr:uid="{00000000-0005-0000-0000-000081930000}"/>
    <cellStyle name="Note 5 10 20 3" xfId="37736" xr:uid="{00000000-0005-0000-0000-000082930000}"/>
    <cellStyle name="Note 5 10 20 4" xfId="37737" xr:uid="{00000000-0005-0000-0000-000083930000}"/>
    <cellStyle name="Note 5 10 21" xfId="37738" xr:uid="{00000000-0005-0000-0000-000084930000}"/>
    <cellStyle name="Note 5 10 22" xfId="37739" xr:uid="{00000000-0005-0000-0000-000085930000}"/>
    <cellStyle name="Note 5 10 3" xfId="37740" xr:uid="{00000000-0005-0000-0000-000086930000}"/>
    <cellStyle name="Note 5 10 3 2" xfId="37741" xr:uid="{00000000-0005-0000-0000-000087930000}"/>
    <cellStyle name="Note 5 10 3 3" xfId="37742" xr:uid="{00000000-0005-0000-0000-000088930000}"/>
    <cellStyle name="Note 5 10 3 4" xfId="37743" xr:uid="{00000000-0005-0000-0000-000089930000}"/>
    <cellStyle name="Note 5 10 4" xfId="37744" xr:uid="{00000000-0005-0000-0000-00008A930000}"/>
    <cellStyle name="Note 5 10 4 2" xfId="37745" xr:uid="{00000000-0005-0000-0000-00008B930000}"/>
    <cellStyle name="Note 5 10 4 3" xfId="37746" xr:uid="{00000000-0005-0000-0000-00008C930000}"/>
    <cellStyle name="Note 5 10 4 4" xfId="37747" xr:uid="{00000000-0005-0000-0000-00008D930000}"/>
    <cellStyle name="Note 5 10 5" xfId="37748" xr:uid="{00000000-0005-0000-0000-00008E930000}"/>
    <cellStyle name="Note 5 10 5 2" xfId="37749" xr:uid="{00000000-0005-0000-0000-00008F930000}"/>
    <cellStyle name="Note 5 10 5 3" xfId="37750" xr:uid="{00000000-0005-0000-0000-000090930000}"/>
    <cellStyle name="Note 5 10 5 4" xfId="37751" xr:uid="{00000000-0005-0000-0000-000091930000}"/>
    <cellStyle name="Note 5 10 6" xfId="37752" xr:uid="{00000000-0005-0000-0000-000092930000}"/>
    <cellStyle name="Note 5 10 6 2" xfId="37753" xr:uid="{00000000-0005-0000-0000-000093930000}"/>
    <cellStyle name="Note 5 10 6 3" xfId="37754" xr:uid="{00000000-0005-0000-0000-000094930000}"/>
    <cellStyle name="Note 5 10 6 4" xfId="37755" xr:uid="{00000000-0005-0000-0000-000095930000}"/>
    <cellStyle name="Note 5 10 7" xfId="37756" xr:uid="{00000000-0005-0000-0000-000096930000}"/>
    <cellStyle name="Note 5 10 7 2" xfId="37757" xr:uid="{00000000-0005-0000-0000-000097930000}"/>
    <cellStyle name="Note 5 10 7 3" xfId="37758" xr:uid="{00000000-0005-0000-0000-000098930000}"/>
    <cellStyle name="Note 5 10 7 4" xfId="37759" xr:uid="{00000000-0005-0000-0000-000099930000}"/>
    <cellStyle name="Note 5 10 8" xfId="37760" xr:uid="{00000000-0005-0000-0000-00009A930000}"/>
    <cellStyle name="Note 5 10 8 2" xfId="37761" xr:uid="{00000000-0005-0000-0000-00009B930000}"/>
    <cellStyle name="Note 5 10 8 3" xfId="37762" xr:uid="{00000000-0005-0000-0000-00009C930000}"/>
    <cellStyle name="Note 5 10 8 4" xfId="37763" xr:uid="{00000000-0005-0000-0000-00009D930000}"/>
    <cellStyle name="Note 5 10 9" xfId="37764" xr:uid="{00000000-0005-0000-0000-00009E930000}"/>
    <cellStyle name="Note 5 10 9 2" xfId="37765" xr:uid="{00000000-0005-0000-0000-00009F930000}"/>
    <cellStyle name="Note 5 10 9 3" xfId="37766" xr:uid="{00000000-0005-0000-0000-0000A0930000}"/>
    <cellStyle name="Note 5 10 9 4" xfId="37767" xr:uid="{00000000-0005-0000-0000-0000A1930000}"/>
    <cellStyle name="Note 5 11" xfId="37768" xr:uid="{00000000-0005-0000-0000-0000A2930000}"/>
    <cellStyle name="Note 5 11 10" xfId="37769" xr:uid="{00000000-0005-0000-0000-0000A3930000}"/>
    <cellStyle name="Note 5 11 10 2" xfId="37770" xr:uid="{00000000-0005-0000-0000-0000A4930000}"/>
    <cellStyle name="Note 5 11 10 3" xfId="37771" xr:uid="{00000000-0005-0000-0000-0000A5930000}"/>
    <cellStyle name="Note 5 11 10 4" xfId="37772" xr:uid="{00000000-0005-0000-0000-0000A6930000}"/>
    <cellStyle name="Note 5 11 11" xfId="37773" xr:uid="{00000000-0005-0000-0000-0000A7930000}"/>
    <cellStyle name="Note 5 11 11 2" xfId="37774" xr:uid="{00000000-0005-0000-0000-0000A8930000}"/>
    <cellStyle name="Note 5 11 11 3" xfId="37775" xr:uid="{00000000-0005-0000-0000-0000A9930000}"/>
    <cellStyle name="Note 5 11 11 4" xfId="37776" xr:uid="{00000000-0005-0000-0000-0000AA930000}"/>
    <cellStyle name="Note 5 11 12" xfId="37777" xr:uid="{00000000-0005-0000-0000-0000AB930000}"/>
    <cellStyle name="Note 5 11 12 2" xfId="37778" xr:uid="{00000000-0005-0000-0000-0000AC930000}"/>
    <cellStyle name="Note 5 11 12 3" xfId="37779" xr:uid="{00000000-0005-0000-0000-0000AD930000}"/>
    <cellStyle name="Note 5 11 12 4" xfId="37780" xr:uid="{00000000-0005-0000-0000-0000AE930000}"/>
    <cellStyle name="Note 5 11 13" xfId="37781" xr:uid="{00000000-0005-0000-0000-0000AF930000}"/>
    <cellStyle name="Note 5 11 13 2" xfId="37782" xr:uid="{00000000-0005-0000-0000-0000B0930000}"/>
    <cellStyle name="Note 5 11 13 3" xfId="37783" xr:uid="{00000000-0005-0000-0000-0000B1930000}"/>
    <cellStyle name="Note 5 11 13 4" xfId="37784" xr:uid="{00000000-0005-0000-0000-0000B2930000}"/>
    <cellStyle name="Note 5 11 14" xfId="37785" xr:uid="{00000000-0005-0000-0000-0000B3930000}"/>
    <cellStyle name="Note 5 11 14 2" xfId="37786" xr:uid="{00000000-0005-0000-0000-0000B4930000}"/>
    <cellStyle name="Note 5 11 14 3" xfId="37787" xr:uid="{00000000-0005-0000-0000-0000B5930000}"/>
    <cellStyle name="Note 5 11 14 4" xfId="37788" xr:uid="{00000000-0005-0000-0000-0000B6930000}"/>
    <cellStyle name="Note 5 11 15" xfId="37789" xr:uid="{00000000-0005-0000-0000-0000B7930000}"/>
    <cellStyle name="Note 5 11 15 2" xfId="37790" xr:uid="{00000000-0005-0000-0000-0000B8930000}"/>
    <cellStyle name="Note 5 11 15 3" xfId="37791" xr:uid="{00000000-0005-0000-0000-0000B9930000}"/>
    <cellStyle name="Note 5 11 15 4" xfId="37792" xr:uid="{00000000-0005-0000-0000-0000BA930000}"/>
    <cellStyle name="Note 5 11 16" xfId="37793" xr:uid="{00000000-0005-0000-0000-0000BB930000}"/>
    <cellStyle name="Note 5 11 16 2" xfId="37794" xr:uid="{00000000-0005-0000-0000-0000BC930000}"/>
    <cellStyle name="Note 5 11 16 3" xfId="37795" xr:uid="{00000000-0005-0000-0000-0000BD930000}"/>
    <cellStyle name="Note 5 11 16 4" xfId="37796" xr:uid="{00000000-0005-0000-0000-0000BE930000}"/>
    <cellStyle name="Note 5 11 17" xfId="37797" xr:uid="{00000000-0005-0000-0000-0000BF930000}"/>
    <cellStyle name="Note 5 11 17 2" xfId="37798" xr:uid="{00000000-0005-0000-0000-0000C0930000}"/>
    <cellStyle name="Note 5 11 17 3" xfId="37799" xr:uid="{00000000-0005-0000-0000-0000C1930000}"/>
    <cellStyle name="Note 5 11 17 4" xfId="37800" xr:uid="{00000000-0005-0000-0000-0000C2930000}"/>
    <cellStyle name="Note 5 11 18" xfId="37801" xr:uid="{00000000-0005-0000-0000-0000C3930000}"/>
    <cellStyle name="Note 5 11 18 2" xfId="37802" xr:uid="{00000000-0005-0000-0000-0000C4930000}"/>
    <cellStyle name="Note 5 11 18 3" xfId="37803" xr:uid="{00000000-0005-0000-0000-0000C5930000}"/>
    <cellStyle name="Note 5 11 18 4" xfId="37804" xr:uid="{00000000-0005-0000-0000-0000C6930000}"/>
    <cellStyle name="Note 5 11 19" xfId="37805" xr:uid="{00000000-0005-0000-0000-0000C7930000}"/>
    <cellStyle name="Note 5 11 19 2" xfId="37806" xr:uid="{00000000-0005-0000-0000-0000C8930000}"/>
    <cellStyle name="Note 5 11 19 3" xfId="37807" xr:uid="{00000000-0005-0000-0000-0000C9930000}"/>
    <cellStyle name="Note 5 11 19 4" xfId="37808" xr:uid="{00000000-0005-0000-0000-0000CA930000}"/>
    <cellStyle name="Note 5 11 2" xfId="37809" xr:uid="{00000000-0005-0000-0000-0000CB930000}"/>
    <cellStyle name="Note 5 11 2 2" xfId="37810" xr:uid="{00000000-0005-0000-0000-0000CC930000}"/>
    <cellStyle name="Note 5 11 2 3" xfId="37811" xr:uid="{00000000-0005-0000-0000-0000CD930000}"/>
    <cellStyle name="Note 5 11 2 4" xfId="37812" xr:uid="{00000000-0005-0000-0000-0000CE930000}"/>
    <cellStyle name="Note 5 11 20" xfId="37813" xr:uid="{00000000-0005-0000-0000-0000CF930000}"/>
    <cellStyle name="Note 5 11 20 2" xfId="37814" xr:uid="{00000000-0005-0000-0000-0000D0930000}"/>
    <cellStyle name="Note 5 11 20 3" xfId="37815" xr:uid="{00000000-0005-0000-0000-0000D1930000}"/>
    <cellStyle name="Note 5 11 20 4" xfId="37816" xr:uid="{00000000-0005-0000-0000-0000D2930000}"/>
    <cellStyle name="Note 5 11 21" xfId="37817" xr:uid="{00000000-0005-0000-0000-0000D3930000}"/>
    <cellStyle name="Note 5 11 22" xfId="37818" xr:uid="{00000000-0005-0000-0000-0000D4930000}"/>
    <cellStyle name="Note 5 11 3" xfId="37819" xr:uid="{00000000-0005-0000-0000-0000D5930000}"/>
    <cellStyle name="Note 5 11 3 2" xfId="37820" xr:uid="{00000000-0005-0000-0000-0000D6930000}"/>
    <cellStyle name="Note 5 11 3 3" xfId="37821" xr:uid="{00000000-0005-0000-0000-0000D7930000}"/>
    <cellStyle name="Note 5 11 3 4" xfId="37822" xr:uid="{00000000-0005-0000-0000-0000D8930000}"/>
    <cellStyle name="Note 5 11 4" xfId="37823" xr:uid="{00000000-0005-0000-0000-0000D9930000}"/>
    <cellStyle name="Note 5 11 4 2" xfId="37824" xr:uid="{00000000-0005-0000-0000-0000DA930000}"/>
    <cellStyle name="Note 5 11 4 3" xfId="37825" xr:uid="{00000000-0005-0000-0000-0000DB930000}"/>
    <cellStyle name="Note 5 11 4 4" xfId="37826" xr:uid="{00000000-0005-0000-0000-0000DC930000}"/>
    <cellStyle name="Note 5 11 5" xfId="37827" xr:uid="{00000000-0005-0000-0000-0000DD930000}"/>
    <cellStyle name="Note 5 11 5 2" xfId="37828" xr:uid="{00000000-0005-0000-0000-0000DE930000}"/>
    <cellStyle name="Note 5 11 5 3" xfId="37829" xr:uid="{00000000-0005-0000-0000-0000DF930000}"/>
    <cellStyle name="Note 5 11 5 4" xfId="37830" xr:uid="{00000000-0005-0000-0000-0000E0930000}"/>
    <cellStyle name="Note 5 11 6" xfId="37831" xr:uid="{00000000-0005-0000-0000-0000E1930000}"/>
    <cellStyle name="Note 5 11 6 2" xfId="37832" xr:uid="{00000000-0005-0000-0000-0000E2930000}"/>
    <cellStyle name="Note 5 11 6 3" xfId="37833" xr:uid="{00000000-0005-0000-0000-0000E3930000}"/>
    <cellStyle name="Note 5 11 6 4" xfId="37834" xr:uid="{00000000-0005-0000-0000-0000E4930000}"/>
    <cellStyle name="Note 5 11 7" xfId="37835" xr:uid="{00000000-0005-0000-0000-0000E5930000}"/>
    <cellStyle name="Note 5 11 7 2" xfId="37836" xr:uid="{00000000-0005-0000-0000-0000E6930000}"/>
    <cellStyle name="Note 5 11 7 3" xfId="37837" xr:uid="{00000000-0005-0000-0000-0000E7930000}"/>
    <cellStyle name="Note 5 11 7 4" xfId="37838" xr:uid="{00000000-0005-0000-0000-0000E8930000}"/>
    <cellStyle name="Note 5 11 8" xfId="37839" xr:uid="{00000000-0005-0000-0000-0000E9930000}"/>
    <cellStyle name="Note 5 11 8 2" xfId="37840" xr:uid="{00000000-0005-0000-0000-0000EA930000}"/>
    <cellStyle name="Note 5 11 8 3" xfId="37841" xr:uid="{00000000-0005-0000-0000-0000EB930000}"/>
    <cellStyle name="Note 5 11 8 4" xfId="37842" xr:uid="{00000000-0005-0000-0000-0000EC930000}"/>
    <cellStyle name="Note 5 11 9" xfId="37843" xr:uid="{00000000-0005-0000-0000-0000ED930000}"/>
    <cellStyle name="Note 5 11 9 2" xfId="37844" xr:uid="{00000000-0005-0000-0000-0000EE930000}"/>
    <cellStyle name="Note 5 11 9 3" xfId="37845" xr:uid="{00000000-0005-0000-0000-0000EF930000}"/>
    <cellStyle name="Note 5 11 9 4" xfId="37846" xr:uid="{00000000-0005-0000-0000-0000F0930000}"/>
    <cellStyle name="Note 5 12" xfId="37847" xr:uid="{00000000-0005-0000-0000-0000F1930000}"/>
    <cellStyle name="Note 5 12 10" xfId="37848" xr:uid="{00000000-0005-0000-0000-0000F2930000}"/>
    <cellStyle name="Note 5 12 10 2" xfId="37849" xr:uid="{00000000-0005-0000-0000-0000F3930000}"/>
    <cellStyle name="Note 5 12 10 3" xfId="37850" xr:uid="{00000000-0005-0000-0000-0000F4930000}"/>
    <cellStyle name="Note 5 12 10 4" xfId="37851" xr:uid="{00000000-0005-0000-0000-0000F5930000}"/>
    <cellStyle name="Note 5 12 11" xfId="37852" xr:uid="{00000000-0005-0000-0000-0000F6930000}"/>
    <cellStyle name="Note 5 12 11 2" xfId="37853" xr:uid="{00000000-0005-0000-0000-0000F7930000}"/>
    <cellStyle name="Note 5 12 11 3" xfId="37854" xr:uid="{00000000-0005-0000-0000-0000F8930000}"/>
    <cellStyle name="Note 5 12 11 4" xfId="37855" xr:uid="{00000000-0005-0000-0000-0000F9930000}"/>
    <cellStyle name="Note 5 12 12" xfId="37856" xr:uid="{00000000-0005-0000-0000-0000FA930000}"/>
    <cellStyle name="Note 5 12 12 2" xfId="37857" xr:uid="{00000000-0005-0000-0000-0000FB930000}"/>
    <cellStyle name="Note 5 12 12 3" xfId="37858" xr:uid="{00000000-0005-0000-0000-0000FC930000}"/>
    <cellStyle name="Note 5 12 12 4" xfId="37859" xr:uid="{00000000-0005-0000-0000-0000FD930000}"/>
    <cellStyle name="Note 5 12 13" xfId="37860" xr:uid="{00000000-0005-0000-0000-0000FE930000}"/>
    <cellStyle name="Note 5 12 13 2" xfId="37861" xr:uid="{00000000-0005-0000-0000-0000FF930000}"/>
    <cellStyle name="Note 5 12 13 3" xfId="37862" xr:uid="{00000000-0005-0000-0000-000000940000}"/>
    <cellStyle name="Note 5 12 13 4" xfId="37863" xr:uid="{00000000-0005-0000-0000-000001940000}"/>
    <cellStyle name="Note 5 12 14" xfId="37864" xr:uid="{00000000-0005-0000-0000-000002940000}"/>
    <cellStyle name="Note 5 12 14 2" xfId="37865" xr:uid="{00000000-0005-0000-0000-000003940000}"/>
    <cellStyle name="Note 5 12 14 3" xfId="37866" xr:uid="{00000000-0005-0000-0000-000004940000}"/>
    <cellStyle name="Note 5 12 14 4" xfId="37867" xr:uid="{00000000-0005-0000-0000-000005940000}"/>
    <cellStyle name="Note 5 12 15" xfId="37868" xr:uid="{00000000-0005-0000-0000-000006940000}"/>
    <cellStyle name="Note 5 12 15 2" xfId="37869" xr:uid="{00000000-0005-0000-0000-000007940000}"/>
    <cellStyle name="Note 5 12 15 3" xfId="37870" xr:uid="{00000000-0005-0000-0000-000008940000}"/>
    <cellStyle name="Note 5 12 15 4" xfId="37871" xr:uid="{00000000-0005-0000-0000-000009940000}"/>
    <cellStyle name="Note 5 12 16" xfId="37872" xr:uid="{00000000-0005-0000-0000-00000A940000}"/>
    <cellStyle name="Note 5 12 16 2" xfId="37873" xr:uid="{00000000-0005-0000-0000-00000B940000}"/>
    <cellStyle name="Note 5 12 16 3" xfId="37874" xr:uid="{00000000-0005-0000-0000-00000C940000}"/>
    <cellStyle name="Note 5 12 16 4" xfId="37875" xr:uid="{00000000-0005-0000-0000-00000D940000}"/>
    <cellStyle name="Note 5 12 17" xfId="37876" xr:uid="{00000000-0005-0000-0000-00000E940000}"/>
    <cellStyle name="Note 5 12 17 2" xfId="37877" xr:uid="{00000000-0005-0000-0000-00000F940000}"/>
    <cellStyle name="Note 5 12 17 3" xfId="37878" xr:uid="{00000000-0005-0000-0000-000010940000}"/>
    <cellStyle name="Note 5 12 17 4" xfId="37879" xr:uid="{00000000-0005-0000-0000-000011940000}"/>
    <cellStyle name="Note 5 12 18" xfId="37880" xr:uid="{00000000-0005-0000-0000-000012940000}"/>
    <cellStyle name="Note 5 12 18 2" xfId="37881" xr:uid="{00000000-0005-0000-0000-000013940000}"/>
    <cellStyle name="Note 5 12 18 3" xfId="37882" xr:uid="{00000000-0005-0000-0000-000014940000}"/>
    <cellStyle name="Note 5 12 18 4" xfId="37883" xr:uid="{00000000-0005-0000-0000-000015940000}"/>
    <cellStyle name="Note 5 12 19" xfId="37884" xr:uid="{00000000-0005-0000-0000-000016940000}"/>
    <cellStyle name="Note 5 12 19 2" xfId="37885" xr:uid="{00000000-0005-0000-0000-000017940000}"/>
    <cellStyle name="Note 5 12 19 3" xfId="37886" xr:uid="{00000000-0005-0000-0000-000018940000}"/>
    <cellStyle name="Note 5 12 19 4" xfId="37887" xr:uid="{00000000-0005-0000-0000-000019940000}"/>
    <cellStyle name="Note 5 12 2" xfId="37888" xr:uid="{00000000-0005-0000-0000-00001A940000}"/>
    <cellStyle name="Note 5 12 2 2" xfId="37889" xr:uid="{00000000-0005-0000-0000-00001B940000}"/>
    <cellStyle name="Note 5 12 2 3" xfId="37890" xr:uid="{00000000-0005-0000-0000-00001C940000}"/>
    <cellStyle name="Note 5 12 2 4" xfId="37891" xr:uid="{00000000-0005-0000-0000-00001D940000}"/>
    <cellStyle name="Note 5 12 20" xfId="37892" xr:uid="{00000000-0005-0000-0000-00001E940000}"/>
    <cellStyle name="Note 5 12 20 2" xfId="37893" xr:uid="{00000000-0005-0000-0000-00001F940000}"/>
    <cellStyle name="Note 5 12 20 3" xfId="37894" xr:uid="{00000000-0005-0000-0000-000020940000}"/>
    <cellStyle name="Note 5 12 20 4" xfId="37895" xr:uid="{00000000-0005-0000-0000-000021940000}"/>
    <cellStyle name="Note 5 12 21" xfId="37896" xr:uid="{00000000-0005-0000-0000-000022940000}"/>
    <cellStyle name="Note 5 12 22" xfId="37897" xr:uid="{00000000-0005-0000-0000-000023940000}"/>
    <cellStyle name="Note 5 12 3" xfId="37898" xr:uid="{00000000-0005-0000-0000-000024940000}"/>
    <cellStyle name="Note 5 12 3 2" xfId="37899" xr:uid="{00000000-0005-0000-0000-000025940000}"/>
    <cellStyle name="Note 5 12 3 3" xfId="37900" xr:uid="{00000000-0005-0000-0000-000026940000}"/>
    <cellStyle name="Note 5 12 3 4" xfId="37901" xr:uid="{00000000-0005-0000-0000-000027940000}"/>
    <cellStyle name="Note 5 12 4" xfId="37902" xr:uid="{00000000-0005-0000-0000-000028940000}"/>
    <cellStyle name="Note 5 12 4 2" xfId="37903" xr:uid="{00000000-0005-0000-0000-000029940000}"/>
    <cellStyle name="Note 5 12 4 3" xfId="37904" xr:uid="{00000000-0005-0000-0000-00002A940000}"/>
    <cellStyle name="Note 5 12 4 4" xfId="37905" xr:uid="{00000000-0005-0000-0000-00002B940000}"/>
    <cellStyle name="Note 5 12 5" xfId="37906" xr:uid="{00000000-0005-0000-0000-00002C940000}"/>
    <cellStyle name="Note 5 12 5 2" xfId="37907" xr:uid="{00000000-0005-0000-0000-00002D940000}"/>
    <cellStyle name="Note 5 12 5 3" xfId="37908" xr:uid="{00000000-0005-0000-0000-00002E940000}"/>
    <cellStyle name="Note 5 12 5 4" xfId="37909" xr:uid="{00000000-0005-0000-0000-00002F940000}"/>
    <cellStyle name="Note 5 12 6" xfId="37910" xr:uid="{00000000-0005-0000-0000-000030940000}"/>
    <cellStyle name="Note 5 12 6 2" xfId="37911" xr:uid="{00000000-0005-0000-0000-000031940000}"/>
    <cellStyle name="Note 5 12 6 3" xfId="37912" xr:uid="{00000000-0005-0000-0000-000032940000}"/>
    <cellStyle name="Note 5 12 6 4" xfId="37913" xr:uid="{00000000-0005-0000-0000-000033940000}"/>
    <cellStyle name="Note 5 12 7" xfId="37914" xr:uid="{00000000-0005-0000-0000-000034940000}"/>
    <cellStyle name="Note 5 12 7 2" xfId="37915" xr:uid="{00000000-0005-0000-0000-000035940000}"/>
    <cellStyle name="Note 5 12 7 3" xfId="37916" xr:uid="{00000000-0005-0000-0000-000036940000}"/>
    <cellStyle name="Note 5 12 7 4" xfId="37917" xr:uid="{00000000-0005-0000-0000-000037940000}"/>
    <cellStyle name="Note 5 12 8" xfId="37918" xr:uid="{00000000-0005-0000-0000-000038940000}"/>
    <cellStyle name="Note 5 12 8 2" xfId="37919" xr:uid="{00000000-0005-0000-0000-000039940000}"/>
    <cellStyle name="Note 5 12 8 3" xfId="37920" xr:uid="{00000000-0005-0000-0000-00003A940000}"/>
    <cellStyle name="Note 5 12 8 4" xfId="37921" xr:uid="{00000000-0005-0000-0000-00003B940000}"/>
    <cellStyle name="Note 5 12 9" xfId="37922" xr:uid="{00000000-0005-0000-0000-00003C940000}"/>
    <cellStyle name="Note 5 12 9 2" xfId="37923" xr:uid="{00000000-0005-0000-0000-00003D940000}"/>
    <cellStyle name="Note 5 12 9 3" xfId="37924" xr:uid="{00000000-0005-0000-0000-00003E940000}"/>
    <cellStyle name="Note 5 12 9 4" xfId="37925" xr:uid="{00000000-0005-0000-0000-00003F940000}"/>
    <cellStyle name="Note 5 13" xfId="37926" xr:uid="{00000000-0005-0000-0000-000040940000}"/>
    <cellStyle name="Note 5 13 2" xfId="37927" xr:uid="{00000000-0005-0000-0000-000041940000}"/>
    <cellStyle name="Note 5 13 2 10" xfId="37928" xr:uid="{00000000-0005-0000-0000-000042940000}"/>
    <cellStyle name="Note 5 13 2 10 2" xfId="37929" xr:uid="{00000000-0005-0000-0000-000043940000}"/>
    <cellStyle name="Note 5 13 2 10 3" xfId="37930" xr:uid="{00000000-0005-0000-0000-000044940000}"/>
    <cellStyle name="Note 5 13 2 10 4" xfId="37931" xr:uid="{00000000-0005-0000-0000-000045940000}"/>
    <cellStyle name="Note 5 13 2 11" xfId="37932" xr:uid="{00000000-0005-0000-0000-000046940000}"/>
    <cellStyle name="Note 5 13 2 11 2" xfId="37933" xr:uid="{00000000-0005-0000-0000-000047940000}"/>
    <cellStyle name="Note 5 13 2 11 3" xfId="37934" xr:uid="{00000000-0005-0000-0000-000048940000}"/>
    <cellStyle name="Note 5 13 2 11 4" xfId="37935" xr:uid="{00000000-0005-0000-0000-000049940000}"/>
    <cellStyle name="Note 5 13 2 12" xfId="37936" xr:uid="{00000000-0005-0000-0000-00004A940000}"/>
    <cellStyle name="Note 5 13 2 12 2" xfId="37937" xr:uid="{00000000-0005-0000-0000-00004B940000}"/>
    <cellStyle name="Note 5 13 2 12 3" xfId="37938" xr:uid="{00000000-0005-0000-0000-00004C940000}"/>
    <cellStyle name="Note 5 13 2 12 4" xfId="37939" xr:uid="{00000000-0005-0000-0000-00004D940000}"/>
    <cellStyle name="Note 5 13 2 13" xfId="37940" xr:uid="{00000000-0005-0000-0000-00004E940000}"/>
    <cellStyle name="Note 5 13 2 13 2" xfId="37941" xr:uid="{00000000-0005-0000-0000-00004F940000}"/>
    <cellStyle name="Note 5 13 2 13 3" xfId="37942" xr:uid="{00000000-0005-0000-0000-000050940000}"/>
    <cellStyle name="Note 5 13 2 13 4" xfId="37943" xr:uid="{00000000-0005-0000-0000-000051940000}"/>
    <cellStyle name="Note 5 13 2 14" xfId="37944" xr:uid="{00000000-0005-0000-0000-000052940000}"/>
    <cellStyle name="Note 5 13 2 14 2" xfId="37945" xr:uid="{00000000-0005-0000-0000-000053940000}"/>
    <cellStyle name="Note 5 13 2 14 3" xfId="37946" xr:uid="{00000000-0005-0000-0000-000054940000}"/>
    <cellStyle name="Note 5 13 2 14 4" xfId="37947" xr:uid="{00000000-0005-0000-0000-000055940000}"/>
    <cellStyle name="Note 5 13 2 15" xfId="37948" xr:uid="{00000000-0005-0000-0000-000056940000}"/>
    <cellStyle name="Note 5 13 2 15 2" xfId="37949" xr:uid="{00000000-0005-0000-0000-000057940000}"/>
    <cellStyle name="Note 5 13 2 15 3" xfId="37950" xr:uid="{00000000-0005-0000-0000-000058940000}"/>
    <cellStyle name="Note 5 13 2 15 4" xfId="37951" xr:uid="{00000000-0005-0000-0000-000059940000}"/>
    <cellStyle name="Note 5 13 2 16" xfId="37952" xr:uid="{00000000-0005-0000-0000-00005A940000}"/>
    <cellStyle name="Note 5 13 2 16 2" xfId="37953" xr:uid="{00000000-0005-0000-0000-00005B940000}"/>
    <cellStyle name="Note 5 13 2 16 3" xfId="37954" xr:uid="{00000000-0005-0000-0000-00005C940000}"/>
    <cellStyle name="Note 5 13 2 16 4" xfId="37955" xr:uid="{00000000-0005-0000-0000-00005D940000}"/>
    <cellStyle name="Note 5 13 2 17" xfId="37956" xr:uid="{00000000-0005-0000-0000-00005E940000}"/>
    <cellStyle name="Note 5 13 2 17 2" xfId="37957" xr:uid="{00000000-0005-0000-0000-00005F940000}"/>
    <cellStyle name="Note 5 13 2 17 3" xfId="37958" xr:uid="{00000000-0005-0000-0000-000060940000}"/>
    <cellStyle name="Note 5 13 2 17 4" xfId="37959" xr:uid="{00000000-0005-0000-0000-000061940000}"/>
    <cellStyle name="Note 5 13 2 18" xfId="37960" xr:uid="{00000000-0005-0000-0000-000062940000}"/>
    <cellStyle name="Note 5 13 2 18 2" xfId="37961" xr:uid="{00000000-0005-0000-0000-000063940000}"/>
    <cellStyle name="Note 5 13 2 18 3" xfId="37962" xr:uid="{00000000-0005-0000-0000-000064940000}"/>
    <cellStyle name="Note 5 13 2 18 4" xfId="37963" xr:uid="{00000000-0005-0000-0000-000065940000}"/>
    <cellStyle name="Note 5 13 2 19" xfId="37964" xr:uid="{00000000-0005-0000-0000-000066940000}"/>
    <cellStyle name="Note 5 13 2 19 2" xfId="37965" xr:uid="{00000000-0005-0000-0000-000067940000}"/>
    <cellStyle name="Note 5 13 2 19 3" xfId="37966" xr:uid="{00000000-0005-0000-0000-000068940000}"/>
    <cellStyle name="Note 5 13 2 19 4" xfId="37967" xr:uid="{00000000-0005-0000-0000-000069940000}"/>
    <cellStyle name="Note 5 13 2 2" xfId="37968" xr:uid="{00000000-0005-0000-0000-00006A940000}"/>
    <cellStyle name="Note 5 13 2 2 2" xfId="37969" xr:uid="{00000000-0005-0000-0000-00006B940000}"/>
    <cellStyle name="Note 5 13 2 2 3" xfId="37970" xr:uid="{00000000-0005-0000-0000-00006C940000}"/>
    <cellStyle name="Note 5 13 2 2 4" xfId="37971" xr:uid="{00000000-0005-0000-0000-00006D940000}"/>
    <cellStyle name="Note 5 13 2 20" xfId="37972" xr:uid="{00000000-0005-0000-0000-00006E940000}"/>
    <cellStyle name="Note 5 13 2 20 2" xfId="37973" xr:uid="{00000000-0005-0000-0000-00006F940000}"/>
    <cellStyle name="Note 5 13 2 20 3" xfId="37974" xr:uid="{00000000-0005-0000-0000-000070940000}"/>
    <cellStyle name="Note 5 13 2 20 4" xfId="37975" xr:uid="{00000000-0005-0000-0000-000071940000}"/>
    <cellStyle name="Note 5 13 2 21" xfId="37976" xr:uid="{00000000-0005-0000-0000-000072940000}"/>
    <cellStyle name="Note 5 13 2 22" xfId="37977" xr:uid="{00000000-0005-0000-0000-000073940000}"/>
    <cellStyle name="Note 5 13 2 3" xfId="37978" xr:uid="{00000000-0005-0000-0000-000074940000}"/>
    <cellStyle name="Note 5 13 2 3 2" xfId="37979" xr:uid="{00000000-0005-0000-0000-000075940000}"/>
    <cellStyle name="Note 5 13 2 3 3" xfId="37980" xr:uid="{00000000-0005-0000-0000-000076940000}"/>
    <cellStyle name="Note 5 13 2 3 4" xfId="37981" xr:uid="{00000000-0005-0000-0000-000077940000}"/>
    <cellStyle name="Note 5 13 2 4" xfId="37982" xr:uid="{00000000-0005-0000-0000-000078940000}"/>
    <cellStyle name="Note 5 13 2 4 2" xfId="37983" xr:uid="{00000000-0005-0000-0000-000079940000}"/>
    <cellStyle name="Note 5 13 2 4 3" xfId="37984" xr:uid="{00000000-0005-0000-0000-00007A940000}"/>
    <cellStyle name="Note 5 13 2 4 4" xfId="37985" xr:uid="{00000000-0005-0000-0000-00007B940000}"/>
    <cellStyle name="Note 5 13 2 5" xfId="37986" xr:uid="{00000000-0005-0000-0000-00007C940000}"/>
    <cellStyle name="Note 5 13 2 5 2" xfId="37987" xr:uid="{00000000-0005-0000-0000-00007D940000}"/>
    <cellStyle name="Note 5 13 2 5 3" xfId="37988" xr:uid="{00000000-0005-0000-0000-00007E940000}"/>
    <cellStyle name="Note 5 13 2 5 4" xfId="37989" xr:uid="{00000000-0005-0000-0000-00007F940000}"/>
    <cellStyle name="Note 5 13 2 6" xfId="37990" xr:uid="{00000000-0005-0000-0000-000080940000}"/>
    <cellStyle name="Note 5 13 2 6 2" xfId="37991" xr:uid="{00000000-0005-0000-0000-000081940000}"/>
    <cellStyle name="Note 5 13 2 6 3" xfId="37992" xr:uid="{00000000-0005-0000-0000-000082940000}"/>
    <cellStyle name="Note 5 13 2 6 4" xfId="37993" xr:uid="{00000000-0005-0000-0000-000083940000}"/>
    <cellStyle name="Note 5 13 2 7" xfId="37994" xr:uid="{00000000-0005-0000-0000-000084940000}"/>
    <cellStyle name="Note 5 13 2 7 2" xfId="37995" xr:uid="{00000000-0005-0000-0000-000085940000}"/>
    <cellStyle name="Note 5 13 2 7 3" xfId="37996" xr:uid="{00000000-0005-0000-0000-000086940000}"/>
    <cellStyle name="Note 5 13 2 7 4" xfId="37997" xr:uid="{00000000-0005-0000-0000-000087940000}"/>
    <cellStyle name="Note 5 13 2 8" xfId="37998" xr:uid="{00000000-0005-0000-0000-000088940000}"/>
    <cellStyle name="Note 5 13 2 8 2" xfId="37999" xr:uid="{00000000-0005-0000-0000-000089940000}"/>
    <cellStyle name="Note 5 13 2 8 3" xfId="38000" xr:uid="{00000000-0005-0000-0000-00008A940000}"/>
    <cellStyle name="Note 5 13 2 8 4" xfId="38001" xr:uid="{00000000-0005-0000-0000-00008B940000}"/>
    <cellStyle name="Note 5 13 2 9" xfId="38002" xr:uid="{00000000-0005-0000-0000-00008C940000}"/>
    <cellStyle name="Note 5 13 2 9 2" xfId="38003" xr:uid="{00000000-0005-0000-0000-00008D940000}"/>
    <cellStyle name="Note 5 13 2 9 3" xfId="38004" xr:uid="{00000000-0005-0000-0000-00008E940000}"/>
    <cellStyle name="Note 5 13 2 9 4" xfId="38005" xr:uid="{00000000-0005-0000-0000-00008F940000}"/>
    <cellStyle name="Note 5 13 3" xfId="38006" xr:uid="{00000000-0005-0000-0000-000090940000}"/>
    <cellStyle name="Note 5 14" xfId="38007" xr:uid="{00000000-0005-0000-0000-000091940000}"/>
    <cellStyle name="Note 5 14 2" xfId="38008" xr:uid="{00000000-0005-0000-0000-000092940000}"/>
    <cellStyle name="Note 5 14 2 10" xfId="38009" xr:uid="{00000000-0005-0000-0000-000093940000}"/>
    <cellStyle name="Note 5 14 2 10 2" xfId="38010" xr:uid="{00000000-0005-0000-0000-000094940000}"/>
    <cellStyle name="Note 5 14 2 10 3" xfId="38011" xr:uid="{00000000-0005-0000-0000-000095940000}"/>
    <cellStyle name="Note 5 14 2 10 4" xfId="38012" xr:uid="{00000000-0005-0000-0000-000096940000}"/>
    <cellStyle name="Note 5 14 2 11" xfId="38013" xr:uid="{00000000-0005-0000-0000-000097940000}"/>
    <cellStyle name="Note 5 14 2 11 2" xfId="38014" xr:uid="{00000000-0005-0000-0000-000098940000}"/>
    <cellStyle name="Note 5 14 2 11 3" xfId="38015" xr:uid="{00000000-0005-0000-0000-000099940000}"/>
    <cellStyle name="Note 5 14 2 11 4" xfId="38016" xr:uid="{00000000-0005-0000-0000-00009A940000}"/>
    <cellStyle name="Note 5 14 2 12" xfId="38017" xr:uid="{00000000-0005-0000-0000-00009B940000}"/>
    <cellStyle name="Note 5 14 2 12 2" xfId="38018" xr:uid="{00000000-0005-0000-0000-00009C940000}"/>
    <cellStyle name="Note 5 14 2 12 3" xfId="38019" xr:uid="{00000000-0005-0000-0000-00009D940000}"/>
    <cellStyle name="Note 5 14 2 12 4" xfId="38020" xr:uid="{00000000-0005-0000-0000-00009E940000}"/>
    <cellStyle name="Note 5 14 2 13" xfId="38021" xr:uid="{00000000-0005-0000-0000-00009F940000}"/>
    <cellStyle name="Note 5 14 2 13 2" xfId="38022" xr:uid="{00000000-0005-0000-0000-0000A0940000}"/>
    <cellStyle name="Note 5 14 2 13 3" xfId="38023" xr:uid="{00000000-0005-0000-0000-0000A1940000}"/>
    <cellStyle name="Note 5 14 2 13 4" xfId="38024" xr:uid="{00000000-0005-0000-0000-0000A2940000}"/>
    <cellStyle name="Note 5 14 2 14" xfId="38025" xr:uid="{00000000-0005-0000-0000-0000A3940000}"/>
    <cellStyle name="Note 5 14 2 14 2" xfId="38026" xr:uid="{00000000-0005-0000-0000-0000A4940000}"/>
    <cellStyle name="Note 5 14 2 14 3" xfId="38027" xr:uid="{00000000-0005-0000-0000-0000A5940000}"/>
    <cellStyle name="Note 5 14 2 14 4" xfId="38028" xr:uid="{00000000-0005-0000-0000-0000A6940000}"/>
    <cellStyle name="Note 5 14 2 15" xfId="38029" xr:uid="{00000000-0005-0000-0000-0000A7940000}"/>
    <cellStyle name="Note 5 14 2 15 2" xfId="38030" xr:uid="{00000000-0005-0000-0000-0000A8940000}"/>
    <cellStyle name="Note 5 14 2 15 3" xfId="38031" xr:uid="{00000000-0005-0000-0000-0000A9940000}"/>
    <cellStyle name="Note 5 14 2 15 4" xfId="38032" xr:uid="{00000000-0005-0000-0000-0000AA940000}"/>
    <cellStyle name="Note 5 14 2 16" xfId="38033" xr:uid="{00000000-0005-0000-0000-0000AB940000}"/>
    <cellStyle name="Note 5 14 2 16 2" xfId="38034" xr:uid="{00000000-0005-0000-0000-0000AC940000}"/>
    <cellStyle name="Note 5 14 2 16 3" xfId="38035" xr:uid="{00000000-0005-0000-0000-0000AD940000}"/>
    <cellStyle name="Note 5 14 2 16 4" xfId="38036" xr:uid="{00000000-0005-0000-0000-0000AE940000}"/>
    <cellStyle name="Note 5 14 2 17" xfId="38037" xr:uid="{00000000-0005-0000-0000-0000AF940000}"/>
    <cellStyle name="Note 5 14 2 17 2" xfId="38038" xr:uid="{00000000-0005-0000-0000-0000B0940000}"/>
    <cellStyle name="Note 5 14 2 17 3" xfId="38039" xr:uid="{00000000-0005-0000-0000-0000B1940000}"/>
    <cellStyle name="Note 5 14 2 17 4" xfId="38040" xr:uid="{00000000-0005-0000-0000-0000B2940000}"/>
    <cellStyle name="Note 5 14 2 18" xfId="38041" xr:uid="{00000000-0005-0000-0000-0000B3940000}"/>
    <cellStyle name="Note 5 14 2 18 2" xfId="38042" xr:uid="{00000000-0005-0000-0000-0000B4940000}"/>
    <cellStyle name="Note 5 14 2 18 3" xfId="38043" xr:uid="{00000000-0005-0000-0000-0000B5940000}"/>
    <cellStyle name="Note 5 14 2 18 4" xfId="38044" xr:uid="{00000000-0005-0000-0000-0000B6940000}"/>
    <cellStyle name="Note 5 14 2 19" xfId="38045" xr:uid="{00000000-0005-0000-0000-0000B7940000}"/>
    <cellStyle name="Note 5 14 2 19 2" xfId="38046" xr:uid="{00000000-0005-0000-0000-0000B8940000}"/>
    <cellStyle name="Note 5 14 2 19 3" xfId="38047" xr:uid="{00000000-0005-0000-0000-0000B9940000}"/>
    <cellStyle name="Note 5 14 2 19 4" xfId="38048" xr:uid="{00000000-0005-0000-0000-0000BA940000}"/>
    <cellStyle name="Note 5 14 2 2" xfId="38049" xr:uid="{00000000-0005-0000-0000-0000BB940000}"/>
    <cellStyle name="Note 5 14 2 2 2" xfId="38050" xr:uid="{00000000-0005-0000-0000-0000BC940000}"/>
    <cellStyle name="Note 5 14 2 2 3" xfId="38051" xr:uid="{00000000-0005-0000-0000-0000BD940000}"/>
    <cellStyle name="Note 5 14 2 2 4" xfId="38052" xr:uid="{00000000-0005-0000-0000-0000BE940000}"/>
    <cellStyle name="Note 5 14 2 20" xfId="38053" xr:uid="{00000000-0005-0000-0000-0000BF940000}"/>
    <cellStyle name="Note 5 14 2 20 2" xfId="38054" xr:uid="{00000000-0005-0000-0000-0000C0940000}"/>
    <cellStyle name="Note 5 14 2 20 3" xfId="38055" xr:uid="{00000000-0005-0000-0000-0000C1940000}"/>
    <cellStyle name="Note 5 14 2 20 4" xfId="38056" xr:uid="{00000000-0005-0000-0000-0000C2940000}"/>
    <cellStyle name="Note 5 14 2 21" xfId="38057" xr:uid="{00000000-0005-0000-0000-0000C3940000}"/>
    <cellStyle name="Note 5 14 2 22" xfId="38058" xr:uid="{00000000-0005-0000-0000-0000C4940000}"/>
    <cellStyle name="Note 5 14 2 3" xfId="38059" xr:uid="{00000000-0005-0000-0000-0000C5940000}"/>
    <cellStyle name="Note 5 14 2 3 2" xfId="38060" xr:uid="{00000000-0005-0000-0000-0000C6940000}"/>
    <cellStyle name="Note 5 14 2 3 3" xfId="38061" xr:uid="{00000000-0005-0000-0000-0000C7940000}"/>
    <cellStyle name="Note 5 14 2 3 4" xfId="38062" xr:uid="{00000000-0005-0000-0000-0000C8940000}"/>
    <cellStyle name="Note 5 14 2 4" xfId="38063" xr:uid="{00000000-0005-0000-0000-0000C9940000}"/>
    <cellStyle name="Note 5 14 2 4 2" xfId="38064" xr:uid="{00000000-0005-0000-0000-0000CA940000}"/>
    <cellStyle name="Note 5 14 2 4 3" xfId="38065" xr:uid="{00000000-0005-0000-0000-0000CB940000}"/>
    <cellStyle name="Note 5 14 2 4 4" xfId="38066" xr:uid="{00000000-0005-0000-0000-0000CC940000}"/>
    <cellStyle name="Note 5 14 2 5" xfId="38067" xr:uid="{00000000-0005-0000-0000-0000CD940000}"/>
    <cellStyle name="Note 5 14 2 5 2" xfId="38068" xr:uid="{00000000-0005-0000-0000-0000CE940000}"/>
    <cellStyle name="Note 5 14 2 5 3" xfId="38069" xr:uid="{00000000-0005-0000-0000-0000CF940000}"/>
    <cellStyle name="Note 5 14 2 5 4" xfId="38070" xr:uid="{00000000-0005-0000-0000-0000D0940000}"/>
    <cellStyle name="Note 5 14 2 6" xfId="38071" xr:uid="{00000000-0005-0000-0000-0000D1940000}"/>
    <cellStyle name="Note 5 14 2 6 2" xfId="38072" xr:uid="{00000000-0005-0000-0000-0000D2940000}"/>
    <cellStyle name="Note 5 14 2 6 3" xfId="38073" xr:uid="{00000000-0005-0000-0000-0000D3940000}"/>
    <cellStyle name="Note 5 14 2 6 4" xfId="38074" xr:uid="{00000000-0005-0000-0000-0000D4940000}"/>
    <cellStyle name="Note 5 14 2 7" xfId="38075" xr:uid="{00000000-0005-0000-0000-0000D5940000}"/>
    <cellStyle name="Note 5 14 2 7 2" xfId="38076" xr:uid="{00000000-0005-0000-0000-0000D6940000}"/>
    <cellStyle name="Note 5 14 2 7 3" xfId="38077" xr:uid="{00000000-0005-0000-0000-0000D7940000}"/>
    <cellStyle name="Note 5 14 2 7 4" xfId="38078" xr:uid="{00000000-0005-0000-0000-0000D8940000}"/>
    <cellStyle name="Note 5 14 2 8" xfId="38079" xr:uid="{00000000-0005-0000-0000-0000D9940000}"/>
    <cellStyle name="Note 5 14 2 8 2" xfId="38080" xr:uid="{00000000-0005-0000-0000-0000DA940000}"/>
    <cellStyle name="Note 5 14 2 8 3" xfId="38081" xr:uid="{00000000-0005-0000-0000-0000DB940000}"/>
    <cellStyle name="Note 5 14 2 8 4" xfId="38082" xr:uid="{00000000-0005-0000-0000-0000DC940000}"/>
    <cellStyle name="Note 5 14 2 9" xfId="38083" xr:uid="{00000000-0005-0000-0000-0000DD940000}"/>
    <cellStyle name="Note 5 14 2 9 2" xfId="38084" xr:uid="{00000000-0005-0000-0000-0000DE940000}"/>
    <cellStyle name="Note 5 14 2 9 3" xfId="38085" xr:uid="{00000000-0005-0000-0000-0000DF940000}"/>
    <cellStyle name="Note 5 14 2 9 4" xfId="38086" xr:uid="{00000000-0005-0000-0000-0000E0940000}"/>
    <cellStyle name="Note 5 14 3" xfId="38087" xr:uid="{00000000-0005-0000-0000-0000E1940000}"/>
    <cellStyle name="Note 5 15" xfId="38088" xr:uid="{00000000-0005-0000-0000-0000E2940000}"/>
    <cellStyle name="Note 5 15 2" xfId="38089" xr:uid="{00000000-0005-0000-0000-0000E3940000}"/>
    <cellStyle name="Note 5 15 2 10" xfId="38090" xr:uid="{00000000-0005-0000-0000-0000E4940000}"/>
    <cellStyle name="Note 5 15 2 10 2" xfId="38091" xr:uid="{00000000-0005-0000-0000-0000E5940000}"/>
    <cellStyle name="Note 5 15 2 10 3" xfId="38092" xr:uid="{00000000-0005-0000-0000-0000E6940000}"/>
    <cellStyle name="Note 5 15 2 10 4" xfId="38093" xr:uid="{00000000-0005-0000-0000-0000E7940000}"/>
    <cellStyle name="Note 5 15 2 11" xfId="38094" xr:uid="{00000000-0005-0000-0000-0000E8940000}"/>
    <cellStyle name="Note 5 15 2 11 2" xfId="38095" xr:uid="{00000000-0005-0000-0000-0000E9940000}"/>
    <cellStyle name="Note 5 15 2 11 3" xfId="38096" xr:uid="{00000000-0005-0000-0000-0000EA940000}"/>
    <cellStyle name="Note 5 15 2 11 4" xfId="38097" xr:uid="{00000000-0005-0000-0000-0000EB940000}"/>
    <cellStyle name="Note 5 15 2 12" xfId="38098" xr:uid="{00000000-0005-0000-0000-0000EC940000}"/>
    <cellStyle name="Note 5 15 2 12 2" xfId="38099" xr:uid="{00000000-0005-0000-0000-0000ED940000}"/>
    <cellStyle name="Note 5 15 2 12 3" xfId="38100" xr:uid="{00000000-0005-0000-0000-0000EE940000}"/>
    <cellStyle name="Note 5 15 2 12 4" xfId="38101" xr:uid="{00000000-0005-0000-0000-0000EF940000}"/>
    <cellStyle name="Note 5 15 2 13" xfId="38102" xr:uid="{00000000-0005-0000-0000-0000F0940000}"/>
    <cellStyle name="Note 5 15 2 13 2" xfId="38103" xr:uid="{00000000-0005-0000-0000-0000F1940000}"/>
    <cellStyle name="Note 5 15 2 13 3" xfId="38104" xr:uid="{00000000-0005-0000-0000-0000F2940000}"/>
    <cellStyle name="Note 5 15 2 13 4" xfId="38105" xr:uid="{00000000-0005-0000-0000-0000F3940000}"/>
    <cellStyle name="Note 5 15 2 14" xfId="38106" xr:uid="{00000000-0005-0000-0000-0000F4940000}"/>
    <cellStyle name="Note 5 15 2 14 2" xfId="38107" xr:uid="{00000000-0005-0000-0000-0000F5940000}"/>
    <cellStyle name="Note 5 15 2 14 3" xfId="38108" xr:uid="{00000000-0005-0000-0000-0000F6940000}"/>
    <cellStyle name="Note 5 15 2 14 4" xfId="38109" xr:uid="{00000000-0005-0000-0000-0000F7940000}"/>
    <cellStyle name="Note 5 15 2 15" xfId="38110" xr:uid="{00000000-0005-0000-0000-0000F8940000}"/>
    <cellStyle name="Note 5 15 2 15 2" xfId="38111" xr:uid="{00000000-0005-0000-0000-0000F9940000}"/>
    <cellStyle name="Note 5 15 2 15 3" xfId="38112" xr:uid="{00000000-0005-0000-0000-0000FA940000}"/>
    <cellStyle name="Note 5 15 2 15 4" xfId="38113" xr:uid="{00000000-0005-0000-0000-0000FB940000}"/>
    <cellStyle name="Note 5 15 2 16" xfId="38114" xr:uid="{00000000-0005-0000-0000-0000FC940000}"/>
    <cellStyle name="Note 5 15 2 16 2" xfId="38115" xr:uid="{00000000-0005-0000-0000-0000FD940000}"/>
    <cellStyle name="Note 5 15 2 16 3" xfId="38116" xr:uid="{00000000-0005-0000-0000-0000FE940000}"/>
    <cellStyle name="Note 5 15 2 16 4" xfId="38117" xr:uid="{00000000-0005-0000-0000-0000FF940000}"/>
    <cellStyle name="Note 5 15 2 17" xfId="38118" xr:uid="{00000000-0005-0000-0000-000000950000}"/>
    <cellStyle name="Note 5 15 2 17 2" xfId="38119" xr:uid="{00000000-0005-0000-0000-000001950000}"/>
    <cellStyle name="Note 5 15 2 17 3" xfId="38120" xr:uid="{00000000-0005-0000-0000-000002950000}"/>
    <cellStyle name="Note 5 15 2 17 4" xfId="38121" xr:uid="{00000000-0005-0000-0000-000003950000}"/>
    <cellStyle name="Note 5 15 2 18" xfId="38122" xr:uid="{00000000-0005-0000-0000-000004950000}"/>
    <cellStyle name="Note 5 15 2 18 2" xfId="38123" xr:uid="{00000000-0005-0000-0000-000005950000}"/>
    <cellStyle name="Note 5 15 2 18 3" xfId="38124" xr:uid="{00000000-0005-0000-0000-000006950000}"/>
    <cellStyle name="Note 5 15 2 18 4" xfId="38125" xr:uid="{00000000-0005-0000-0000-000007950000}"/>
    <cellStyle name="Note 5 15 2 19" xfId="38126" xr:uid="{00000000-0005-0000-0000-000008950000}"/>
    <cellStyle name="Note 5 15 2 19 2" xfId="38127" xr:uid="{00000000-0005-0000-0000-000009950000}"/>
    <cellStyle name="Note 5 15 2 19 3" xfId="38128" xr:uid="{00000000-0005-0000-0000-00000A950000}"/>
    <cellStyle name="Note 5 15 2 19 4" xfId="38129" xr:uid="{00000000-0005-0000-0000-00000B950000}"/>
    <cellStyle name="Note 5 15 2 2" xfId="38130" xr:uid="{00000000-0005-0000-0000-00000C950000}"/>
    <cellStyle name="Note 5 15 2 2 2" xfId="38131" xr:uid="{00000000-0005-0000-0000-00000D950000}"/>
    <cellStyle name="Note 5 15 2 2 3" xfId="38132" xr:uid="{00000000-0005-0000-0000-00000E950000}"/>
    <cellStyle name="Note 5 15 2 2 4" xfId="38133" xr:uid="{00000000-0005-0000-0000-00000F950000}"/>
    <cellStyle name="Note 5 15 2 20" xfId="38134" xr:uid="{00000000-0005-0000-0000-000010950000}"/>
    <cellStyle name="Note 5 15 2 20 2" xfId="38135" xr:uid="{00000000-0005-0000-0000-000011950000}"/>
    <cellStyle name="Note 5 15 2 20 3" xfId="38136" xr:uid="{00000000-0005-0000-0000-000012950000}"/>
    <cellStyle name="Note 5 15 2 20 4" xfId="38137" xr:uid="{00000000-0005-0000-0000-000013950000}"/>
    <cellStyle name="Note 5 15 2 21" xfId="38138" xr:uid="{00000000-0005-0000-0000-000014950000}"/>
    <cellStyle name="Note 5 15 2 22" xfId="38139" xr:uid="{00000000-0005-0000-0000-000015950000}"/>
    <cellStyle name="Note 5 15 2 3" xfId="38140" xr:uid="{00000000-0005-0000-0000-000016950000}"/>
    <cellStyle name="Note 5 15 2 3 2" xfId="38141" xr:uid="{00000000-0005-0000-0000-000017950000}"/>
    <cellStyle name="Note 5 15 2 3 3" xfId="38142" xr:uid="{00000000-0005-0000-0000-000018950000}"/>
    <cellStyle name="Note 5 15 2 3 4" xfId="38143" xr:uid="{00000000-0005-0000-0000-000019950000}"/>
    <cellStyle name="Note 5 15 2 4" xfId="38144" xr:uid="{00000000-0005-0000-0000-00001A950000}"/>
    <cellStyle name="Note 5 15 2 4 2" xfId="38145" xr:uid="{00000000-0005-0000-0000-00001B950000}"/>
    <cellStyle name="Note 5 15 2 4 3" xfId="38146" xr:uid="{00000000-0005-0000-0000-00001C950000}"/>
    <cellStyle name="Note 5 15 2 4 4" xfId="38147" xr:uid="{00000000-0005-0000-0000-00001D950000}"/>
    <cellStyle name="Note 5 15 2 5" xfId="38148" xr:uid="{00000000-0005-0000-0000-00001E950000}"/>
    <cellStyle name="Note 5 15 2 5 2" xfId="38149" xr:uid="{00000000-0005-0000-0000-00001F950000}"/>
    <cellStyle name="Note 5 15 2 5 3" xfId="38150" xr:uid="{00000000-0005-0000-0000-000020950000}"/>
    <cellStyle name="Note 5 15 2 5 4" xfId="38151" xr:uid="{00000000-0005-0000-0000-000021950000}"/>
    <cellStyle name="Note 5 15 2 6" xfId="38152" xr:uid="{00000000-0005-0000-0000-000022950000}"/>
    <cellStyle name="Note 5 15 2 6 2" xfId="38153" xr:uid="{00000000-0005-0000-0000-000023950000}"/>
    <cellStyle name="Note 5 15 2 6 3" xfId="38154" xr:uid="{00000000-0005-0000-0000-000024950000}"/>
    <cellStyle name="Note 5 15 2 6 4" xfId="38155" xr:uid="{00000000-0005-0000-0000-000025950000}"/>
    <cellStyle name="Note 5 15 2 7" xfId="38156" xr:uid="{00000000-0005-0000-0000-000026950000}"/>
    <cellStyle name="Note 5 15 2 7 2" xfId="38157" xr:uid="{00000000-0005-0000-0000-000027950000}"/>
    <cellStyle name="Note 5 15 2 7 3" xfId="38158" xr:uid="{00000000-0005-0000-0000-000028950000}"/>
    <cellStyle name="Note 5 15 2 7 4" xfId="38159" xr:uid="{00000000-0005-0000-0000-000029950000}"/>
    <cellStyle name="Note 5 15 2 8" xfId="38160" xr:uid="{00000000-0005-0000-0000-00002A950000}"/>
    <cellStyle name="Note 5 15 2 8 2" xfId="38161" xr:uid="{00000000-0005-0000-0000-00002B950000}"/>
    <cellStyle name="Note 5 15 2 8 3" xfId="38162" xr:uid="{00000000-0005-0000-0000-00002C950000}"/>
    <cellStyle name="Note 5 15 2 8 4" xfId="38163" xr:uid="{00000000-0005-0000-0000-00002D950000}"/>
    <cellStyle name="Note 5 15 2 9" xfId="38164" xr:uid="{00000000-0005-0000-0000-00002E950000}"/>
    <cellStyle name="Note 5 15 2 9 2" xfId="38165" xr:uid="{00000000-0005-0000-0000-00002F950000}"/>
    <cellStyle name="Note 5 15 2 9 3" xfId="38166" xr:uid="{00000000-0005-0000-0000-000030950000}"/>
    <cellStyle name="Note 5 15 2 9 4" xfId="38167" xr:uid="{00000000-0005-0000-0000-000031950000}"/>
    <cellStyle name="Note 5 15 3" xfId="38168" xr:uid="{00000000-0005-0000-0000-000032950000}"/>
    <cellStyle name="Note 5 16" xfId="38169" xr:uid="{00000000-0005-0000-0000-000033950000}"/>
    <cellStyle name="Note 5 16 10" xfId="38170" xr:uid="{00000000-0005-0000-0000-000034950000}"/>
    <cellStyle name="Note 5 16 10 2" xfId="38171" xr:uid="{00000000-0005-0000-0000-000035950000}"/>
    <cellStyle name="Note 5 16 10 3" xfId="38172" xr:uid="{00000000-0005-0000-0000-000036950000}"/>
    <cellStyle name="Note 5 16 10 4" xfId="38173" xr:uid="{00000000-0005-0000-0000-000037950000}"/>
    <cellStyle name="Note 5 16 11" xfId="38174" xr:uid="{00000000-0005-0000-0000-000038950000}"/>
    <cellStyle name="Note 5 16 11 2" xfId="38175" xr:uid="{00000000-0005-0000-0000-000039950000}"/>
    <cellStyle name="Note 5 16 11 3" xfId="38176" xr:uid="{00000000-0005-0000-0000-00003A950000}"/>
    <cellStyle name="Note 5 16 11 4" xfId="38177" xr:uid="{00000000-0005-0000-0000-00003B950000}"/>
    <cellStyle name="Note 5 16 12" xfId="38178" xr:uid="{00000000-0005-0000-0000-00003C950000}"/>
    <cellStyle name="Note 5 16 12 2" xfId="38179" xr:uid="{00000000-0005-0000-0000-00003D950000}"/>
    <cellStyle name="Note 5 16 12 3" xfId="38180" xr:uid="{00000000-0005-0000-0000-00003E950000}"/>
    <cellStyle name="Note 5 16 12 4" xfId="38181" xr:uid="{00000000-0005-0000-0000-00003F950000}"/>
    <cellStyle name="Note 5 16 13" xfId="38182" xr:uid="{00000000-0005-0000-0000-000040950000}"/>
    <cellStyle name="Note 5 16 13 2" xfId="38183" xr:uid="{00000000-0005-0000-0000-000041950000}"/>
    <cellStyle name="Note 5 16 13 3" xfId="38184" xr:uid="{00000000-0005-0000-0000-000042950000}"/>
    <cellStyle name="Note 5 16 13 4" xfId="38185" xr:uid="{00000000-0005-0000-0000-000043950000}"/>
    <cellStyle name="Note 5 16 14" xfId="38186" xr:uid="{00000000-0005-0000-0000-000044950000}"/>
    <cellStyle name="Note 5 16 14 2" xfId="38187" xr:uid="{00000000-0005-0000-0000-000045950000}"/>
    <cellStyle name="Note 5 16 14 3" xfId="38188" xr:uid="{00000000-0005-0000-0000-000046950000}"/>
    <cellStyle name="Note 5 16 14 4" xfId="38189" xr:uid="{00000000-0005-0000-0000-000047950000}"/>
    <cellStyle name="Note 5 16 15" xfId="38190" xr:uid="{00000000-0005-0000-0000-000048950000}"/>
    <cellStyle name="Note 5 16 15 2" xfId="38191" xr:uid="{00000000-0005-0000-0000-000049950000}"/>
    <cellStyle name="Note 5 16 15 3" xfId="38192" xr:uid="{00000000-0005-0000-0000-00004A950000}"/>
    <cellStyle name="Note 5 16 15 4" xfId="38193" xr:uid="{00000000-0005-0000-0000-00004B950000}"/>
    <cellStyle name="Note 5 16 16" xfId="38194" xr:uid="{00000000-0005-0000-0000-00004C950000}"/>
    <cellStyle name="Note 5 16 16 2" xfId="38195" xr:uid="{00000000-0005-0000-0000-00004D950000}"/>
    <cellStyle name="Note 5 16 16 3" xfId="38196" xr:uid="{00000000-0005-0000-0000-00004E950000}"/>
    <cellStyle name="Note 5 16 16 4" xfId="38197" xr:uid="{00000000-0005-0000-0000-00004F950000}"/>
    <cellStyle name="Note 5 16 17" xfId="38198" xr:uid="{00000000-0005-0000-0000-000050950000}"/>
    <cellStyle name="Note 5 16 17 2" xfId="38199" xr:uid="{00000000-0005-0000-0000-000051950000}"/>
    <cellStyle name="Note 5 16 17 3" xfId="38200" xr:uid="{00000000-0005-0000-0000-000052950000}"/>
    <cellStyle name="Note 5 16 17 4" xfId="38201" xr:uid="{00000000-0005-0000-0000-000053950000}"/>
    <cellStyle name="Note 5 16 18" xfId="38202" xr:uid="{00000000-0005-0000-0000-000054950000}"/>
    <cellStyle name="Note 5 16 18 2" xfId="38203" xr:uid="{00000000-0005-0000-0000-000055950000}"/>
    <cellStyle name="Note 5 16 18 3" xfId="38204" xr:uid="{00000000-0005-0000-0000-000056950000}"/>
    <cellStyle name="Note 5 16 18 4" xfId="38205" xr:uid="{00000000-0005-0000-0000-000057950000}"/>
    <cellStyle name="Note 5 16 19" xfId="38206" xr:uid="{00000000-0005-0000-0000-000058950000}"/>
    <cellStyle name="Note 5 16 19 2" xfId="38207" xr:uid="{00000000-0005-0000-0000-000059950000}"/>
    <cellStyle name="Note 5 16 19 3" xfId="38208" xr:uid="{00000000-0005-0000-0000-00005A950000}"/>
    <cellStyle name="Note 5 16 19 4" xfId="38209" xr:uid="{00000000-0005-0000-0000-00005B950000}"/>
    <cellStyle name="Note 5 16 2" xfId="38210" xr:uid="{00000000-0005-0000-0000-00005C950000}"/>
    <cellStyle name="Note 5 16 2 2" xfId="38211" xr:uid="{00000000-0005-0000-0000-00005D950000}"/>
    <cellStyle name="Note 5 16 2 3" xfId="38212" xr:uid="{00000000-0005-0000-0000-00005E950000}"/>
    <cellStyle name="Note 5 16 2 4" xfId="38213" xr:uid="{00000000-0005-0000-0000-00005F950000}"/>
    <cellStyle name="Note 5 16 20" xfId="38214" xr:uid="{00000000-0005-0000-0000-000060950000}"/>
    <cellStyle name="Note 5 16 20 2" xfId="38215" xr:uid="{00000000-0005-0000-0000-000061950000}"/>
    <cellStyle name="Note 5 16 20 3" xfId="38216" xr:uid="{00000000-0005-0000-0000-000062950000}"/>
    <cellStyle name="Note 5 16 20 4" xfId="38217" xr:uid="{00000000-0005-0000-0000-000063950000}"/>
    <cellStyle name="Note 5 16 21" xfId="38218" xr:uid="{00000000-0005-0000-0000-000064950000}"/>
    <cellStyle name="Note 5 16 22" xfId="38219" xr:uid="{00000000-0005-0000-0000-000065950000}"/>
    <cellStyle name="Note 5 16 3" xfId="38220" xr:uid="{00000000-0005-0000-0000-000066950000}"/>
    <cellStyle name="Note 5 16 3 2" xfId="38221" xr:uid="{00000000-0005-0000-0000-000067950000}"/>
    <cellStyle name="Note 5 16 3 3" xfId="38222" xr:uid="{00000000-0005-0000-0000-000068950000}"/>
    <cellStyle name="Note 5 16 3 4" xfId="38223" xr:uid="{00000000-0005-0000-0000-000069950000}"/>
    <cellStyle name="Note 5 16 4" xfId="38224" xr:uid="{00000000-0005-0000-0000-00006A950000}"/>
    <cellStyle name="Note 5 16 4 2" xfId="38225" xr:uid="{00000000-0005-0000-0000-00006B950000}"/>
    <cellStyle name="Note 5 16 4 3" xfId="38226" xr:uid="{00000000-0005-0000-0000-00006C950000}"/>
    <cellStyle name="Note 5 16 4 4" xfId="38227" xr:uid="{00000000-0005-0000-0000-00006D950000}"/>
    <cellStyle name="Note 5 16 5" xfId="38228" xr:uid="{00000000-0005-0000-0000-00006E950000}"/>
    <cellStyle name="Note 5 16 5 2" xfId="38229" xr:uid="{00000000-0005-0000-0000-00006F950000}"/>
    <cellStyle name="Note 5 16 5 3" xfId="38230" xr:uid="{00000000-0005-0000-0000-000070950000}"/>
    <cellStyle name="Note 5 16 5 4" xfId="38231" xr:uid="{00000000-0005-0000-0000-000071950000}"/>
    <cellStyle name="Note 5 16 6" xfId="38232" xr:uid="{00000000-0005-0000-0000-000072950000}"/>
    <cellStyle name="Note 5 16 6 2" xfId="38233" xr:uid="{00000000-0005-0000-0000-000073950000}"/>
    <cellStyle name="Note 5 16 6 3" xfId="38234" xr:uid="{00000000-0005-0000-0000-000074950000}"/>
    <cellStyle name="Note 5 16 6 4" xfId="38235" xr:uid="{00000000-0005-0000-0000-000075950000}"/>
    <cellStyle name="Note 5 16 7" xfId="38236" xr:uid="{00000000-0005-0000-0000-000076950000}"/>
    <cellStyle name="Note 5 16 7 2" xfId="38237" xr:uid="{00000000-0005-0000-0000-000077950000}"/>
    <cellStyle name="Note 5 16 7 3" xfId="38238" xr:uid="{00000000-0005-0000-0000-000078950000}"/>
    <cellStyle name="Note 5 16 7 4" xfId="38239" xr:uid="{00000000-0005-0000-0000-000079950000}"/>
    <cellStyle name="Note 5 16 8" xfId="38240" xr:uid="{00000000-0005-0000-0000-00007A950000}"/>
    <cellStyle name="Note 5 16 8 2" xfId="38241" xr:uid="{00000000-0005-0000-0000-00007B950000}"/>
    <cellStyle name="Note 5 16 8 3" xfId="38242" xr:uid="{00000000-0005-0000-0000-00007C950000}"/>
    <cellStyle name="Note 5 16 8 4" xfId="38243" xr:uid="{00000000-0005-0000-0000-00007D950000}"/>
    <cellStyle name="Note 5 16 9" xfId="38244" xr:uid="{00000000-0005-0000-0000-00007E950000}"/>
    <cellStyle name="Note 5 16 9 2" xfId="38245" xr:uid="{00000000-0005-0000-0000-00007F950000}"/>
    <cellStyle name="Note 5 16 9 3" xfId="38246" xr:uid="{00000000-0005-0000-0000-000080950000}"/>
    <cellStyle name="Note 5 16 9 4" xfId="38247" xr:uid="{00000000-0005-0000-0000-000081950000}"/>
    <cellStyle name="Note 5 17" xfId="38248" xr:uid="{00000000-0005-0000-0000-000082950000}"/>
    <cellStyle name="Note 5 17 10" xfId="38249" xr:uid="{00000000-0005-0000-0000-000083950000}"/>
    <cellStyle name="Note 5 17 10 2" xfId="38250" xr:uid="{00000000-0005-0000-0000-000084950000}"/>
    <cellStyle name="Note 5 17 10 3" xfId="38251" xr:uid="{00000000-0005-0000-0000-000085950000}"/>
    <cellStyle name="Note 5 17 10 4" xfId="38252" xr:uid="{00000000-0005-0000-0000-000086950000}"/>
    <cellStyle name="Note 5 17 11" xfId="38253" xr:uid="{00000000-0005-0000-0000-000087950000}"/>
    <cellStyle name="Note 5 17 11 2" xfId="38254" xr:uid="{00000000-0005-0000-0000-000088950000}"/>
    <cellStyle name="Note 5 17 11 3" xfId="38255" xr:uid="{00000000-0005-0000-0000-000089950000}"/>
    <cellStyle name="Note 5 17 11 4" xfId="38256" xr:uid="{00000000-0005-0000-0000-00008A950000}"/>
    <cellStyle name="Note 5 17 12" xfId="38257" xr:uid="{00000000-0005-0000-0000-00008B950000}"/>
    <cellStyle name="Note 5 17 12 2" xfId="38258" xr:uid="{00000000-0005-0000-0000-00008C950000}"/>
    <cellStyle name="Note 5 17 12 3" xfId="38259" xr:uid="{00000000-0005-0000-0000-00008D950000}"/>
    <cellStyle name="Note 5 17 12 4" xfId="38260" xr:uid="{00000000-0005-0000-0000-00008E950000}"/>
    <cellStyle name="Note 5 17 13" xfId="38261" xr:uid="{00000000-0005-0000-0000-00008F950000}"/>
    <cellStyle name="Note 5 17 13 2" xfId="38262" xr:uid="{00000000-0005-0000-0000-000090950000}"/>
    <cellStyle name="Note 5 17 13 3" xfId="38263" xr:uid="{00000000-0005-0000-0000-000091950000}"/>
    <cellStyle name="Note 5 17 13 4" xfId="38264" xr:uid="{00000000-0005-0000-0000-000092950000}"/>
    <cellStyle name="Note 5 17 14" xfId="38265" xr:uid="{00000000-0005-0000-0000-000093950000}"/>
    <cellStyle name="Note 5 17 14 2" xfId="38266" xr:uid="{00000000-0005-0000-0000-000094950000}"/>
    <cellStyle name="Note 5 17 14 3" xfId="38267" xr:uid="{00000000-0005-0000-0000-000095950000}"/>
    <cellStyle name="Note 5 17 14 4" xfId="38268" xr:uid="{00000000-0005-0000-0000-000096950000}"/>
    <cellStyle name="Note 5 17 15" xfId="38269" xr:uid="{00000000-0005-0000-0000-000097950000}"/>
    <cellStyle name="Note 5 17 15 2" xfId="38270" xr:uid="{00000000-0005-0000-0000-000098950000}"/>
    <cellStyle name="Note 5 17 15 3" xfId="38271" xr:uid="{00000000-0005-0000-0000-000099950000}"/>
    <cellStyle name="Note 5 17 15 4" xfId="38272" xr:uid="{00000000-0005-0000-0000-00009A950000}"/>
    <cellStyle name="Note 5 17 16" xfId="38273" xr:uid="{00000000-0005-0000-0000-00009B950000}"/>
    <cellStyle name="Note 5 17 16 2" xfId="38274" xr:uid="{00000000-0005-0000-0000-00009C950000}"/>
    <cellStyle name="Note 5 17 16 3" xfId="38275" xr:uid="{00000000-0005-0000-0000-00009D950000}"/>
    <cellStyle name="Note 5 17 16 4" xfId="38276" xr:uid="{00000000-0005-0000-0000-00009E950000}"/>
    <cellStyle name="Note 5 17 17" xfId="38277" xr:uid="{00000000-0005-0000-0000-00009F950000}"/>
    <cellStyle name="Note 5 17 17 2" xfId="38278" xr:uid="{00000000-0005-0000-0000-0000A0950000}"/>
    <cellStyle name="Note 5 17 17 3" xfId="38279" xr:uid="{00000000-0005-0000-0000-0000A1950000}"/>
    <cellStyle name="Note 5 17 17 4" xfId="38280" xr:uid="{00000000-0005-0000-0000-0000A2950000}"/>
    <cellStyle name="Note 5 17 18" xfId="38281" xr:uid="{00000000-0005-0000-0000-0000A3950000}"/>
    <cellStyle name="Note 5 17 18 2" xfId="38282" xr:uid="{00000000-0005-0000-0000-0000A4950000}"/>
    <cellStyle name="Note 5 17 18 3" xfId="38283" xr:uid="{00000000-0005-0000-0000-0000A5950000}"/>
    <cellStyle name="Note 5 17 18 4" xfId="38284" xr:uid="{00000000-0005-0000-0000-0000A6950000}"/>
    <cellStyle name="Note 5 17 19" xfId="38285" xr:uid="{00000000-0005-0000-0000-0000A7950000}"/>
    <cellStyle name="Note 5 17 19 2" xfId="38286" xr:uid="{00000000-0005-0000-0000-0000A8950000}"/>
    <cellStyle name="Note 5 17 19 3" xfId="38287" xr:uid="{00000000-0005-0000-0000-0000A9950000}"/>
    <cellStyle name="Note 5 17 19 4" xfId="38288" xr:uid="{00000000-0005-0000-0000-0000AA950000}"/>
    <cellStyle name="Note 5 17 2" xfId="38289" xr:uid="{00000000-0005-0000-0000-0000AB950000}"/>
    <cellStyle name="Note 5 17 2 2" xfId="38290" xr:uid="{00000000-0005-0000-0000-0000AC950000}"/>
    <cellStyle name="Note 5 17 2 3" xfId="38291" xr:uid="{00000000-0005-0000-0000-0000AD950000}"/>
    <cellStyle name="Note 5 17 2 4" xfId="38292" xr:uid="{00000000-0005-0000-0000-0000AE950000}"/>
    <cellStyle name="Note 5 17 20" xfId="38293" xr:uid="{00000000-0005-0000-0000-0000AF950000}"/>
    <cellStyle name="Note 5 17 20 2" xfId="38294" xr:uid="{00000000-0005-0000-0000-0000B0950000}"/>
    <cellStyle name="Note 5 17 20 3" xfId="38295" xr:uid="{00000000-0005-0000-0000-0000B1950000}"/>
    <cellStyle name="Note 5 17 20 4" xfId="38296" xr:uid="{00000000-0005-0000-0000-0000B2950000}"/>
    <cellStyle name="Note 5 17 21" xfId="38297" xr:uid="{00000000-0005-0000-0000-0000B3950000}"/>
    <cellStyle name="Note 5 17 22" xfId="38298" xr:uid="{00000000-0005-0000-0000-0000B4950000}"/>
    <cellStyle name="Note 5 17 3" xfId="38299" xr:uid="{00000000-0005-0000-0000-0000B5950000}"/>
    <cellStyle name="Note 5 17 3 2" xfId="38300" xr:uid="{00000000-0005-0000-0000-0000B6950000}"/>
    <cellStyle name="Note 5 17 3 3" xfId="38301" xr:uid="{00000000-0005-0000-0000-0000B7950000}"/>
    <cellStyle name="Note 5 17 3 4" xfId="38302" xr:uid="{00000000-0005-0000-0000-0000B8950000}"/>
    <cellStyle name="Note 5 17 4" xfId="38303" xr:uid="{00000000-0005-0000-0000-0000B9950000}"/>
    <cellStyle name="Note 5 17 4 2" xfId="38304" xr:uid="{00000000-0005-0000-0000-0000BA950000}"/>
    <cellStyle name="Note 5 17 4 3" xfId="38305" xr:uid="{00000000-0005-0000-0000-0000BB950000}"/>
    <cellStyle name="Note 5 17 4 4" xfId="38306" xr:uid="{00000000-0005-0000-0000-0000BC950000}"/>
    <cellStyle name="Note 5 17 5" xfId="38307" xr:uid="{00000000-0005-0000-0000-0000BD950000}"/>
    <cellStyle name="Note 5 17 5 2" xfId="38308" xr:uid="{00000000-0005-0000-0000-0000BE950000}"/>
    <cellStyle name="Note 5 17 5 3" xfId="38309" xr:uid="{00000000-0005-0000-0000-0000BF950000}"/>
    <cellStyle name="Note 5 17 5 4" xfId="38310" xr:uid="{00000000-0005-0000-0000-0000C0950000}"/>
    <cellStyle name="Note 5 17 6" xfId="38311" xr:uid="{00000000-0005-0000-0000-0000C1950000}"/>
    <cellStyle name="Note 5 17 6 2" xfId="38312" xr:uid="{00000000-0005-0000-0000-0000C2950000}"/>
    <cellStyle name="Note 5 17 6 3" xfId="38313" xr:uid="{00000000-0005-0000-0000-0000C3950000}"/>
    <cellStyle name="Note 5 17 6 4" xfId="38314" xr:uid="{00000000-0005-0000-0000-0000C4950000}"/>
    <cellStyle name="Note 5 17 7" xfId="38315" xr:uid="{00000000-0005-0000-0000-0000C5950000}"/>
    <cellStyle name="Note 5 17 7 2" xfId="38316" xr:uid="{00000000-0005-0000-0000-0000C6950000}"/>
    <cellStyle name="Note 5 17 7 3" xfId="38317" xr:uid="{00000000-0005-0000-0000-0000C7950000}"/>
    <cellStyle name="Note 5 17 7 4" xfId="38318" xr:uid="{00000000-0005-0000-0000-0000C8950000}"/>
    <cellStyle name="Note 5 17 8" xfId="38319" xr:uid="{00000000-0005-0000-0000-0000C9950000}"/>
    <cellStyle name="Note 5 17 8 2" xfId="38320" xr:uid="{00000000-0005-0000-0000-0000CA950000}"/>
    <cellStyle name="Note 5 17 8 3" xfId="38321" xr:uid="{00000000-0005-0000-0000-0000CB950000}"/>
    <cellStyle name="Note 5 17 8 4" xfId="38322" xr:uid="{00000000-0005-0000-0000-0000CC950000}"/>
    <cellStyle name="Note 5 17 9" xfId="38323" xr:uid="{00000000-0005-0000-0000-0000CD950000}"/>
    <cellStyle name="Note 5 17 9 2" xfId="38324" xr:uid="{00000000-0005-0000-0000-0000CE950000}"/>
    <cellStyle name="Note 5 17 9 3" xfId="38325" xr:uid="{00000000-0005-0000-0000-0000CF950000}"/>
    <cellStyle name="Note 5 17 9 4" xfId="38326" xr:uid="{00000000-0005-0000-0000-0000D0950000}"/>
    <cellStyle name="Note 5 18" xfId="38327" xr:uid="{00000000-0005-0000-0000-0000D1950000}"/>
    <cellStyle name="Note 5 18 10" xfId="38328" xr:uid="{00000000-0005-0000-0000-0000D2950000}"/>
    <cellStyle name="Note 5 18 10 2" xfId="38329" xr:uid="{00000000-0005-0000-0000-0000D3950000}"/>
    <cellStyle name="Note 5 18 10 3" xfId="38330" xr:uid="{00000000-0005-0000-0000-0000D4950000}"/>
    <cellStyle name="Note 5 18 10 4" xfId="38331" xr:uid="{00000000-0005-0000-0000-0000D5950000}"/>
    <cellStyle name="Note 5 18 11" xfId="38332" xr:uid="{00000000-0005-0000-0000-0000D6950000}"/>
    <cellStyle name="Note 5 18 11 2" xfId="38333" xr:uid="{00000000-0005-0000-0000-0000D7950000}"/>
    <cellStyle name="Note 5 18 11 3" xfId="38334" xr:uid="{00000000-0005-0000-0000-0000D8950000}"/>
    <cellStyle name="Note 5 18 11 4" xfId="38335" xr:uid="{00000000-0005-0000-0000-0000D9950000}"/>
    <cellStyle name="Note 5 18 12" xfId="38336" xr:uid="{00000000-0005-0000-0000-0000DA950000}"/>
    <cellStyle name="Note 5 18 12 2" xfId="38337" xr:uid="{00000000-0005-0000-0000-0000DB950000}"/>
    <cellStyle name="Note 5 18 12 3" xfId="38338" xr:uid="{00000000-0005-0000-0000-0000DC950000}"/>
    <cellStyle name="Note 5 18 12 4" xfId="38339" xr:uid="{00000000-0005-0000-0000-0000DD950000}"/>
    <cellStyle name="Note 5 18 13" xfId="38340" xr:uid="{00000000-0005-0000-0000-0000DE950000}"/>
    <cellStyle name="Note 5 18 13 2" xfId="38341" xr:uid="{00000000-0005-0000-0000-0000DF950000}"/>
    <cellStyle name="Note 5 18 13 3" xfId="38342" xr:uid="{00000000-0005-0000-0000-0000E0950000}"/>
    <cellStyle name="Note 5 18 13 4" xfId="38343" xr:uid="{00000000-0005-0000-0000-0000E1950000}"/>
    <cellStyle name="Note 5 18 14" xfId="38344" xr:uid="{00000000-0005-0000-0000-0000E2950000}"/>
    <cellStyle name="Note 5 18 14 2" xfId="38345" xr:uid="{00000000-0005-0000-0000-0000E3950000}"/>
    <cellStyle name="Note 5 18 14 3" xfId="38346" xr:uid="{00000000-0005-0000-0000-0000E4950000}"/>
    <cellStyle name="Note 5 18 14 4" xfId="38347" xr:uid="{00000000-0005-0000-0000-0000E5950000}"/>
    <cellStyle name="Note 5 18 15" xfId="38348" xr:uid="{00000000-0005-0000-0000-0000E6950000}"/>
    <cellStyle name="Note 5 18 15 2" xfId="38349" xr:uid="{00000000-0005-0000-0000-0000E7950000}"/>
    <cellStyle name="Note 5 18 15 3" xfId="38350" xr:uid="{00000000-0005-0000-0000-0000E8950000}"/>
    <cellStyle name="Note 5 18 15 4" xfId="38351" xr:uid="{00000000-0005-0000-0000-0000E9950000}"/>
    <cellStyle name="Note 5 18 16" xfId="38352" xr:uid="{00000000-0005-0000-0000-0000EA950000}"/>
    <cellStyle name="Note 5 18 16 2" xfId="38353" xr:uid="{00000000-0005-0000-0000-0000EB950000}"/>
    <cellStyle name="Note 5 18 16 3" xfId="38354" xr:uid="{00000000-0005-0000-0000-0000EC950000}"/>
    <cellStyle name="Note 5 18 16 4" xfId="38355" xr:uid="{00000000-0005-0000-0000-0000ED950000}"/>
    <cellStyle name="Note 5 18 17" xfId="38356" xr:uid="{00000000-0005-0000-0000-0000EE950000}"/>
    <cellStyle name="Note 5 18 17 2" xfId="38357" xr:uid="{00000000-0005-0000-0000-0000EF950000}"/>
    <cellStyle name="Note 5 18 17 3" xfId="38358" xr:uid="{00000000-0005-0000-0000-0000F0950000}"/>
    <cellStyle name="Note 5 18 17 4" xfId="38359" xr:uid="{00000000-0005-0000-0000-0000F1950000}"/>
    <cellStyle name="Note 5 18 18" xfId="38360" xr:uid="{00000000-0005-0000-0000-0000F2950000}"/>
    <cellStyle name="Note 5 18 18 2" xfId="38361" xr:uid="{00000000-0005-0000-0000-0000F3950000}"/>
    <cellStyle name="Note 5 18 18 3" xfId="38362" xr:uid="{00000000-0005-0000-0000-0000F4950000}"/>
    <cellStyle name="Note 5 18 18 4" xfId="38363" xr:uid="{00000000-0005-0000-0000-0000F5950000}"/>
    <cellStyle name="Note 5 18 19" xfId="38364" xr:uid="{00000000-0005-0000-0000-0000F6950000}"/>
    <cellStyle name="Note 5 18 19 2" xfId="38365" xr:uid="{00000000-0005-0000-0000-0000F7950000}"/>
    <cellStyle name="Note 5 18 19 3" xfId="38366" xr:uid="{00000000-0005-0000-0000-0000F8950000}"/>
    <cellStyle name="Note 5 18 19 4" xfId="38367" xr:uid="{00000000-0005-0000-0000-0000F9950000}"/>
    <cellStyle name="Note 5 18 2" xfId="38368" xr:uid="{00000000-0005-0000-0000-0000FA950000}"/>
    <cellStyle name="Note 5 18 2 2" xfId="38369" xr:uid="{00000000-0005-0000-0000-0000FB950000}"/>
    <cellStyle name="Note 5 18 2 3" xfId="38370" xr:uid="{00000000-0005-0000-0000-0000FC950000}"/>
    <cellStyle name="Note 5 18 2 4" xfId="38371" xr:uid="{00000000-0005-0000-0000-0000FD950000}"/>
    <cellStyle name="Note 5 18 20" xfId="38372" xr:uid="{00000000-0005-0000-0000-0000FE950000}"/>
    <cellStyle name="Note 5 18 20 2" xfId="38373" xr:uid="{00000000-0005-0000-0000-0000FF950000}"/>
    <cellStyle name="Note 5 18 20 3" xfId="38374" xr:uid="{00000000-0005-0000-0000-000000960000}"/>
    <cellStyle name="Note 5 18 20 4" xfId="38375" xr:uid="{00000000-0005-0000-0000-000001960000}"/>
    <cellStyle name="Note 5 18 21" xfId="38376" xr:uid="{00000000-0005-0000-0000-000002960000}"/>
    <cellStyle name="Note 5 18 22" xfId="38377" xr:uid="{00000000-0005-0000-0000-000003960000}"/>
    <cellStyle name="Note 5 18 3" xfId="38378" xr:uid="{00000000-0005-0000-0000-000004960000}"/>
    <cellStyle name="Note 5 18 3 2" xfId="38379" xr:uid="{00000000-0005-0000-0000-000005960000}"/>
    <cellStyle name="Note 5 18 3 3" xfId="38380" xr:uid="{00000000-0005-0000-0000-000006960000}"/>
    <cellStyle name="Note 5 18 3 4" xfId="38381" xr:uid="{00000000-0005-0000-0000-000007960000}"/>
    <cellStyle name="Note 5 18 4" xfId="38382" xr:uid="{00000000-0005-0000-0000-000008960000}"/>
    <cellStyle name="Note 5 18 4 2" xfId="38383" xr:uid="{00000000-0005-0000-0000-000009960000}"/>
    <cellStyle name="Note 5 18 4 3" xfId="38384" xr:uid="{00000000-0005-0000-0000-00000A960000}"/>
    <cellStyle name="Note 5 18 4 4" xfId="38385" xr:uid="{00000000-0005-0000-0000-00000B960000}"/>
    <cellStyle name="Note 5 18 5" xfId="38386" xr:uid="{00000000-0005-0000-0000-00000C960000}"/>
    <cellStyle name="Note 5 18 5 2" xfId="38387" xr:uid="{00000000-0005-0000-0000-00000D960000}"/>
    <cellStyle name="Note 5 18 5 3" xfId="38388" xr:uid="{00000000-0005-0000-0000-00000E960000}"/>
    <cellStyle name="Note 5 18 5 4" xfId="38389" xr:uid="{00000000-0005-0000-0000-00000F960000}"/>
    <cellStyle name="Note 5 18 6" xfId="38390" xr:uid="{00000000-0005-0000-0000-000010960000}"/>
    <cellStyle name="Note 5 18 6 2" xfId="38391" xr:uid="{00000000-0005-0000-0000-000011960000}"/>
    <cellStyle name="Note 5 18 6 3" xfId="38392" xr:uid="{00000000-0005-0000-0000-000012960000}"/>
    <cellStyle name="Note 5 18 6 4" xfId="38393" xr:uid="{00000000-0005-0000-0000-000013960000}"/>
    <cellStyle name="Note 5 18 7" xfId="38394" xr:uid="{00000000-0005-0000-0000-000014960000}"/>
    <cellStyle name="Note 5 18 7 2" xfId="38395" xr:uid="{00000000-0005-0000-0000-000015960000}"/>
    <cellStyle name="Note 5 18 7 3" xfId="38396" xr:uid="{00000000-0005-0000-0000-000016960000}"/>
    <cellStyle name="Note 5 18 7 4" xfId="38397" xr:uid="{00000000-0005-0000-0000-000017960000}"/>
    <cellStyle name="Note 5 18 8" xfId="38398" xr:uid="{00000000-0005-0000-0000-000018960000}"/>
    <cellStyle name="Note 5 18 8 2" xfId="38399" xr:uid="{00000000-0005-0000-0000-000019960000}"/>
    <cellStyle name="Note 5 18 8 3" xfId="38400" xr:uid="{00000000-0005-0000-0000-00001A960000}"/>
    <cellStyle name="Note 5 18 8 4" xfId="38401" xr:uid="{00000000-0005-0000-0000-00001B960000}"/>
    <cellStyle name="Note 5 18 9" xfId="38402" xr:uid="{00000000-0005-0000-0000-00001C960000}"/>
    <cellStyle name="Note 5 18 9 2" xfId="38403" xr:uid="{00000000-0005-0000-0000-00001D960000}"/>
    <cellStyle name="Note 5 18 9 3" xfId="38404" xr:uid="{00000000-0005-0000-0000-00001E960000}"/>
    <cellStyle name="Note 5 18 9 4" xfId="38405" xr:uid="{00000000-0005-0000-0000-00001F960000}"/>
    <cellStyle name="Note 5 19" xfId="38406" xr:uid="{00000000-0005-0000-0000-000020960000}"/>
    <cellStyle name="Note 5 19 10" xfId="38407" xr:uid="{00000000-0005-0000-0000-000021960000}"/>
    <cellStyle name="Note 5 19 10 2" xfId="38408" xr:uid="{00000000-0005-0000-0000-000022960000}"/>
    <cellStyle name="Note 5 19 10 3" xfId="38409" xr:uid="{00000000-0005-0000-0000-000023960000}"/>
    <cellStyle name="Note 5 19 10 4" xfId="38410" xr:uid="{00000000-0005-0000-0000-000024960000}"/>
    <cellStyle name="Note 5 19 11" xfId="38411" xr:uid="{00000000-0005-0000-0000-000025960000}"/>
    <cellStyle name="Note 5 19 11 2" xfId="38412" xr:uid="{00000000-0005-0000-0000-000026960000}"/>
    <cellStyle name="Note 5 19 11 3" xfId="38413" xr:uid="{00000000-0005-0000-0000-000027960000}"/>
    <cellStyle name="Note 5 19 11 4" xfId="38414" xr:uid="{00000000-0005-0000-0000-000028960000}"/>
    <cellStyle name="Note 5 19 12" xfId="38415" xr:uid="{00000000-0005-0000-0000-000029960000}"/>
    <cellStyle name="Note 5 19 12 2" xfId="38416" xr:uid="{00000000-0005-0000-0000-00002A960000}"/>
    <cellStyle name="Note 5 19 12 3" xfId="38417" xr:uid="{00000000-0005-0000-0000-00002B960000}"/>
    <cellStyle name="Note 5 19 12 4" xfId="38418" xr:uid="{00000000-0005-0000-0000-00002C960000}"/>
    <cellStyle name="Note 5 19 13" xfId="38419" xr:uid="{00000000-0005-0000-0000-00002D960000}"/>
    <cellStyle name="Note 5 19 13 2" xfId="38420" xr:uid="{00000000-0005-0000-0000-00002E960000}"/>
    <cellStyle name="Note 5 19 13 3" xfId="38421" xr:uid="{00000000-0005-0000-0000-00002F960000}"/>
    <cellStyle name="Note 5 19 13 4" xfId="38422" xr:uid="{00000000-0005-0000-0000-000030960000}"/>
    <cellStyle name="Note 5 19 14" xfId="38423" xr:uid="{00000000-0005-0000-0000-000031960000}"/>
    <cellStyle name="Note 5 19 14 2" xfId="38424" xr:uid="{00000000-0005-0000-0000-000032960000}"/>
    <cellStyle name="Note 5 19 14 3" xfId="38425" xr:uid="{00000000-0005-0000-0000-000033960000}"/>
    <cellStyle name="Note 5 19 14 4" xfId="38426" xr:uid="{00000000-0005-0000-0000-000034960000}"/>
    <cellStyle name="Note 5 19 15" xfId="38427" xr:uid="{00000000-0005-0000-0000-000035960000}"/>
    <cellStyle name="Note 5 19 15 2" xfId="38428" xr:uid="{00000000-0005-0000-0000-000036960000}"/>
    <cellStyle name="Note 5 19 15 3" xfId="38429" xr:uid="{00000000-0005-0000-0000-000037960000}"/>
    <cellStyle name="Note 5 19 15 4" xfId="38430" xr:uid="{00000000-0005-0000-0000-000038960000}"/>
    <cellStyle name="Note 5 19 16" xfId="38431" xr:uid="{00000000-0005-0000-0000-000039960000}"/>
    <cellStyle name="Note 5 19 16 2" xfId="38432" xr:uid="{00000000-0005-0000-0000-00003A960000}"/>
    <cellStyle name="Note 5 19 16 3" xfId="38433" xr:uid="{00000000-0005-0000-0000-00003B960000}"/>
    <cellStyle name="Note 5 19 16 4" xfId="38434" xr:uid="{00000000-0005-0000-0000-00003C960000}"/>
    <cellStyle name="Note 5 19 17" xfId="38435" xr:uid="{00000000-0005-0000-0000-00003D960000}"/>
    <cellStyle name="Note 5 19 17 2" xfId="38436" xr:uid="{00000000-0005-0000-0000-00003E960000}"/>
    <cellStyle name="Note 5 19 17 3" xfId="38437" xr:uid="{00000000-0005-0000-0000-00003F960000}"/>
    <cellStyle name="Note 5 19 17 4" xfId="38438" xr:uid="{00000000-0005-0000-0000-000040960000}"/>
    <cellStyle name="Note 5 19 18" xfId="38439" xr:uid="{00000000-0005-0000-0000-000041960000}"/>
    <cellStyle name="Note 5 19 18 2" xfId="38440" xr:uid="{00000000-0005-0000-0000-000042960000}"/>
    <cellStyle name="Note 5 19 18 3" xfId="38441" xr:uid="{00000000-0005-0000-0000-000043960000}"/>
    <cellStyle name="Note 5 19 18 4" xfId="38442" xr:uid="{00000000-0005-0000-0000-000044960000}"/>
    <cellStyle name="Note 5 19 19" xfId="38443" xr:uid="{00000000-0005-0000-0000-000045960000}"/>
    <cellStyle name="Note 5 19 19 2" xfId="38444" xr:uid="{00000000-0005-0000-0000-000046960000}"/>
    <cellStyle name="Note 5 19 19 3" xfId="38445" xr:uid="{00000000-0005-0000-0000-000047960000}"/>
    <cellStyle name="Note 5 19 19 4" xfId="38446" xr:uid="{00000000-0005-0000-0000-000048960000}"/>
    <cellStyle name="Note 5 19 2" xfId="38447" xr:uid="{00000000-0005-0000-0000-000049960000}"/>
    <cellStyle name="Note 5 19 2 2" xfId="38448" xr:uid="{00000000-0005-0000-0000-00004A960000}"/>
    <cellStyle name="Note 5 19 2 3" xfId="38449" xr:uid="{00000000-0005-0000-0000-00004B960000}"/>
    <cellStyle name="Note 5 19 2 4" xfId="38450" xr:uid="{00000000-0005-0000-0000-00004C960000}"/>
    <cellStyle name="Note 5 19 20" xfId="38451" xr:uid="{00000000-0005-0000-0000-00004D960000}"/>
    <cellStyle name="Note 5 19 20 2" xfId="38452" xr:uid="{00000000-0005-0000-0000-00004E960000}"/>
    <cellStyle name="Note 5 19 20 3" xfId="38453" xr:uid="{00000000-0005-0000-0000-00004F960000}"/>
    <cellStyle name="Note 5 19 20 4" xfId="38454" xr:uid="{00000000-0005-0000-0000-000050960000}"/>
    <cellStyle name="Note 5 19 21" xfId="38455" xr:uid="{00000000-0005-0000-0000-000051960000}"/>
    <cellStyle name="Note 5 19 22" xfId="38456" xr:uid="{00000000-0005-0000-0000-000052960000}"/>
    <cellStyle name="Note 5 19 3" xfId="38457" xr:uid="{00000000-0005-0000-0000-000053960000}"/>
    <cellStyle name="Note 5 19 3 2" xfId="38458" xr:uid="{00000000-0005-0000-0000-000054960000}"/>
    <cellStyle name="Note 5 19 3 3" xfId="38459" xr:uid="{00000000-0005-0000-0000-000055960000}"/>
    <cellStyle name="Note 5 19 3 4" xfId="38460" xr:uid="{00000000-0005-0000-0000-000056960000}"/>
    <cellStyle name="Note 5 19 4" xfId="38461" xr:uid="{00000000-0005-0000-0000-000057960000}"/>
    <cellStyle name="Note 5 19 4 2" xfId="38462" xr:uid="{00000000-0005-0000-0000-000058960000}"/>
    <cellStyle name="Note 5 19 4 3" xfId="38463" xr:uid="{00000000-0005-0000-0000-000059960000}"/>
    <cellStyle name="Note 5 19 4 4" xfId="38464" xr:uid="{00000000-0005-0000-0000-00005A960000}"/>
    <cellStyle name="Note 5 19 5" xfId="38465" xr:uid="{00000000-0005-0000-0000-00005B960000}"/>
    <cellStyle name="Note 5 19 5 2" xfId="38466" xr:uid="{00000000-0005-0000-0000-00005C960000}"/>
    <cellStyle name="Note 5 19 5 3" xfId="38467" xr:uid="{00000000-0005-0000-0000-00005D960000}"/>
    <cellStyle name="Note 5 19 5 4" xfId="38468" xr:uid="{00000000-0005-0000-0000-00005E960000}"/>
    <cellStyle name="Note 5 19 6" xfId="38469" xr:uid="{00000000-0005-0000-0000-00005F960000}"/>
    <cellStyle name="Note 5 19 6 2" xfId="38470" xr:uid="{00000000-0005-0000-0000-000060960000}"/>
    <cellStyle name="Note 5 19 6 3" xfId="38471" xr:uid="{00000000-0005-0000-0000-000061960000}"/>
    <cellStyle name="Note 5 19 6 4" xfId="38472" xr:uid="{00000000-0005-0000-0000-000062960000}"/>
    <cellStyle name="Note 5 19 7" xfId="38473" xr:uid="{00000000-0005-0000-0000-000063960000}"/>
    <cellStyle name="Note 5 19 7 2" xfId="38474" xr:uid="{00000000-0005-0000-0000-000064960000}"/>
    <cellStyle name="Note 5 19 7 3" xfId="38475" xr:uid="{00000000-0005-0000-0000-000065960000}"/>
    <cellStyle name="Note 5 19 7 4" xfId="38476" xr:uid="{00000000-0005-0000-0000-000066960000}"/>
    <cellStyle name="Note 5 19 8" xfId="38477" xr:uid="{00000000-0005-0000-0000-000067960000}"/>
    <cellStyle name="Note 5 19 8 2" xfId="38478" xr:uid="{00000000-0005-0000-0000-000068960000}"/>
    <cellStyle name="Note 5 19 8 3" xfId="38479" xr:uid="{00000000-0005-0000-0000-000069960000}"/>
    <cellStyle name="Note 5 19 8 4" xfId="38480" xr:uid="{00000000-0005-0000-0000-00006A960000}"/>
    <cellStyle name="Note 5 19 9" xfId="38481" xr:uid="{00000000-0005-0000-0000-00006B960000}"/>
    <cellStyle name="Note 5 19 9 2" xfId="38482" xr:uid="{00000000-0005-0000-0000-00006C960000}"/>
    <cellStyle name="Note 5 19 9 3" xfId="38483" xr:uid="{00000000-0005-0000-0000-00006D960000}"/>
    <cellStyle name="Note 5 19 9 4" xfId="38484" xr:uid="{00000000-0005-0000-0000-00006E960000}"/>
    <cellStyle name="Note 5 2" xfId="38485" xr:uid="{00000000-0005-0000-0000-00006F960000}"/>
    <cellStyle name="Note 5 2 10" xfId="38486" xr:uid="{00000000-0005-0000-0000-000070960000}"/>
    <cellStyle name="Note 5 2 10 2" xfId="38487" xr:uid="{00000000-0005-0000-0000-000071960000}"/>
    <cellStyle name="Note 5 2 10 3" xfId="38488" xr:uid="{00000000-0005-0000-0000-000072960000}"/>
    <cellStyle name="Note 5 2 10 4" xfId="38489" xr:uid="{00000000-0005-0000-0000-000073960000}"/>
    <cellStyle name="Note 5 2 11" xfId="38490" xr:uid="{00000000-0005-0000-0000-000074960000}"/>
    <cellStyle name="Note 5 2 11 2" xfId="38491" xr:uid="{00000000-0005-0000-0000-000075960000}"/>
    <cellStyle name="Note 5 2 11 3" xfId="38492" xr:uid="{00000000-0005-0000-0000-000076960000}"/>
    <cellStyle name="Note 5 2 11 4" xfId="38493" xr:uid="{00000000-0005-0000-0000-000077960000}"/>
    <cellStyle name="Note 5 2 12" xfId="38494" xr:uid="{00000000-0005-0000-0000-000078960000}"/>
    <cellStyle name="Note 5 2 12 2" xfId="38495" xr:uid="{00000000-0005-0000-0000-000079960000}"/>
    <cellStyle name="Note 5 2 12 3" xfId="38496" xr:uid="{00000000-0005-0000-0000-00007A960000}"/>
    <cellStyle name="Note 5 2 12 4" xfId="38497" xr:uid="{00000000-0005-0000-0000-00007B960000}"/>
    <cellStyle name="Note 5 2 13" xfId="38498" xr:uid="{00000000-0005-0000-0000-00007C960000}"/>
    <cellStyle name="Note 5 2 13 2" xfId="38499" xr:uid="{00000000-0005-0000-0000-00007D960000}"/>
    <cellStyle name="Note 5 2 13 3" xfId="38500" xr:uid="{00000000-0005-0000-0000-00007E960000}"/>
    <cellStyle name="Note 5 2 13 4" xfId="38501" xr:uid="{00000000-0005-0000-0000-00007F960000}"/>
    <cellStyle name="Note 5 2 14" xfId="38502" xr:uid="{00000000-0005-0000-0000-000080960000}"/>
    <cellStyle name="Note 5 2 14 2" xfId="38503" xr:uid="{00000000-0005-0000-0000-000081960000}"/>
    <cellStyle name="Note 5 2 14 3" xfId="38504" xr:uid="{00000000-0005-0000-0000-000082960000}"/>
    <cellStyle name="Note 5 2 14 4" xfId="38505" xr:uid="{00000000-0005-0000-0000-000083960000}"/>
    <cellStyle name="Note 5 2 15" xfId="38506" xr:uid="{00000000-0005-0000-0000-000084960000}"/>
    <cellStyle name="Note 5 2 15 2" xfId="38507" xr:uid="{00000000-0005-0000-0000-000085960000}"/>
    <cellStyle name="Note 5 2 15 3" xfId="38508" xr:uid="{00000000-0005-0000-0000-000086960000}"/>
    <cellStyle name="Note 5 2 15 4" xfId="38509" xr:uid="{00000000-0005-0000-0000-000087960000}"/>
    <cellStyle name="Note 5 2 16" xfId="38510" xr:uid="{00000000-0005-0000-0000-000088960000}"/>
    <cellStyle name="Note 5 2 16 2" xfId="38511" xr:uid="{00000000-0005-0000-0000-000089960000}"/>
    <cellStyle name="Note 5 2 16 3" xfId="38512" xr:uid="{00000000-0005-0000-0000-00008A960000}"/>
    <cellStyle name="Note 5 2 16 4" xfId="38513" xr:uid="{00000000-0005-0000-0000-00008B960000}"/>
    <cellStyle name="Note 5 2 17" xfId="38514" xr:uid="{00000000-0005-0000-0000-00008C960000}"/>
    <cellStyle name="Note 5 2 17 2" xfId="38515" xr:uid="{00000000-0005-0000-0000-00008D960000}"/>
    <cellStyle name="Note 5 2 17 3" xfId="38516" xr:uid="{00000000-0005-0000-0000-00008E960000}"/>
    <cellStyle name="Note 5 2 17 4" xfId="38517" xr:uid="{00000000-0005-0000-0000-00008F960000}"/>
    <cellStyle name="Note 5 2 18" xfId="38518" xr:uid="{00000000-0005-0000-0000-000090960000}"/>
    <cellStyle name="Note 5 2 18 2" xfId="38519" xr:uid="{00000000-0005-0000-0000-000091960000}"/>
    <cellStyle name="Note 5 2 18 3" xfId="38520" xr:uid="{00000000-0005-0000-0000-000092960000}"/>
    <cellStyle name="Note 5 2 18 4" xfId="38521" xr:uid="{00000000-0005-0000-0000-000093960000}"/>
    <cellStyle name="Note 5 2 19" xfId="38522" xr:uid="{00000000-0005-0000-0000-000094960000}"/>
    <cellStyle name="Note 5 2 19 2" xfId="38523" xr:uid="{00000000-0005-0000-0000-000095960000}"/>
    <cellStyle name="Note 5 2 19 3" xfId="38524" xr:uid="{00000000-0005-0000-0000-000096960000}"/>
    <cellStyle name="Note 5 2 19 4" xfId="38525" xr:uid="{00000000-0005-0000-0000-000097960000}"/>
    <cellStyle name="Note 5 2 2" xfId="38526" xr:uid="{00000000-0005-0000-0000-000098960000}"/>
    <cellStyle name="Note 5 2 2 10" xfId="38527" xr:uid="{00000000-0005-0000-0000-000099960000}"/>
    <cellStyle name="Note 5 2 2 10 2" xfId="38528" xr:uid="{00000000-0005-0000-0000-00009A960000}"/>
    <cellStyle name="Note 5 2 2 10 3" xfId="38529" xr:uid="{00000000-0005-0000-0000-00009B960000}"/>
    <cellStyle name="Note 5 2 2 10 4" xfId="38530" xr:uid="{00000000-0005-0000-0000-00009C960000}"/>
    <cellStyle name="Note 5 2 2 11" xfId="38531" xr:uid="{00000000-0005-0000-0000-00009D960000}"/>
    <cellStyle name="Note 5 2 2 11 2" xfId="38532" xr:uid="{00000000-0005-0000-0000-00009E960000}"/>
    <cellStyle name="Note 5 2 2 11 3" xfId="38533" xr:uid="{00000000-0005-0000-0000-00009F960000}"/>
    <cellStyle name="Note 5 2 2 11 4" xfId="38534" xr:uid="{00000000-0005-0000-0000-0000A0960000}"/>
    <cellStyle name="Note 5 2 2 12" xfId="38535" xr:uid="{00000000-0005-0000-0000-0000A1960000}"/>
    <cellStyle name="Note 5 2 2 12 2" xfId="38536" xr:uid="{00000000-0005-0000-0000-0000A2960000}"/>
    <cellStyle name="Note 5 2 2 12 3" xfId="38537" xr:uid="{00000000-0005-0000-0000-0000A3960000}"/>
    <cellStyle name="Note 5 2 2 12 4" xfId="38538" xr:uid="{00000000-0005-0000-0000-0000A4960000}"/>
    <cellStyle name="Note 5 2 2 13" xfId="38539" xr:uid="{00000000-0005-0000-0000-0000A5960000}"/>
    <cellStyle name="Note 5 2 2 13 2" xfId="38540" xr:uid="{00000000-0005-0000-0000-0000A6960000}"/>
    <cellStyle name="Note 5 2 2 13 3" xfId="38541" xr:uid="{00000000-0005-0000-0000-0000A7960000}"/>
    <cellStyle name="Note 5 2 2 13 4" xfId="38542" xr:uid="{00000000-0005-0000-0000-0000A8960000}"/>
    <cellStyle name="Note 5 2 2 14" xfId="38543" xr:uid="{00000000-0005-0000-0000-0000A9960000}"/>
    <cellStyle name="Note 5 2 2 14 2" xfId="38544" xr:uid="{00000000-0005-0000-0000-0000AA960000}"/>
    <cellStyle name="Note 5 2 2 14 3" xfId="38545" xr:uid="{00000000-0005-0000-0000-0000AB960000}"/>
    <cellStyle name="Note 5 2 2 14 4" xfId="38546" xr:uid="{00000000-0005-0000-0000-0000AC960000}"/>
    <cellStyle name="Note 5 2 2 15" xfId="38547" xr:uid="{00000000-0005-0000-0000-0000AD960000}"/>
    <cellStyle name="Note 5 2 2 15 2" xfId="38548" xr:uid="{00000000-0005-0000-0000-0000AE960000}"/>
    <cellStyle name="Note 5 2 2 15 3" xfId="38549" xr:uid="{00000000-0005-0000-0000-0000AF960000}"/>
    <cellStyle name="Note 5 2 2 15 4" xfId="38550" xr:uid="{00000000-0005-0000-0000-0000B0960000}"/>
    <cellStyle name="Note 5 2 2 16" xfId="38551" xr:uid="{00000000-0005-0000-0000-0000B1960000}"/>
    <cellStyle name="Note 5 2 2 16 2" xfId="38552" xr:uid="{00000000-0005-0000-0000-0000B2960000}"/>
    <cellStyle name="Note 5 2 2 16 3" xfId="38553" xr:uid="{00000000-0005-0000-0000-0000B3960000}"/>
    <cellStyle name="Note 5 2 2 16 4" xfId="38554" xr:uid="{00000000-0005-0000-0000-0000B4960000}"/>
    <cellStyle name="Note 5 2 2 17" xfId="38555" xr:uid="{00000000-0005-0000-0000-0000B5960000}"/>
    <cellStyle name="Note 5 2 2 17 2" xfId="38556" xr:uid="{00000000-0005-0000-0000-0000B6960000}"/>
    <cellStyle name="Note 5 2 2 17 3" xfId="38557" xr:uid="{00000000-0005-0000-0000-0000B7960000}"/>
    <cellStyle name="Note 5 2 2 17 4" xfId="38558" xr:uid="{00000000-0005-0000-0000-0000B8960000}"/>
    <cellStyle name="Note 5 2 2 18" xfId="38559" xr:uid="{00000000-0005-0000-0000-0000B9960000}"/>
    <cellStyle name="Note 5 2 2 18 2" xfId="38560" xr:uid="{00000000-0005-0000-0000-0000BA960000}"/>
    <cellStyle name="Note 5 2 2 18 3" xfId="38561" xr:uid="{00000000-0005-0000-0000-0000BB960000}"/>
    <cellStyle name="Note 5 2 2 18 4" xfId="38562" xr:uid="{00000000-0005-0000-0000-0000BC960000}"/>
    <cellStyle name="Note 5 2 2 19" xfId="38563" xr:uid="{00000000-0005-0000-0000-0000BD960000}"/>
    <cellStyle name="Note 5 2 2 19 2" xfId="38564" xr:uid="{00000000-0005-0000-0000-0000BE960000}"/>
    <cellStyle name="Note 5 2 2 19 3" xfId="38565" xr:uid="{00000000-0005-0000-0000-0000BF960000}"/>
    <cellStyle name="Note 5 2 2 19 4" xfId="38566" xr:uid="{00000000-0005-0000-0000-0000C0960000}"/>
    <cellStyle name="Note 5 2 2 2" xfId="38567" xr:uid="{00000000-0005-0000-0000-0000C1960000}"/>
    <cellStyle name="Note 5 2 2 2 10" xfId="38568" xr:uid="{00000000-0005-0000-0000-0000C2960000}"/>
    <cellStyle name="Note 5 2 2 2 10 2" xfId="38569" xr:uid="{00000000-0005-0000-0000-0000C3960000}"/>
    <cellStyle name="Note 5 2 2 2 10 3" xfId="38570" xr:uid="{00000000-0005-0000-0000-0000C4960000}"/>
    <cellStyle name="Note 5 2 2 2 10 4" xfId="38571" xr:uid="{00000000-0005-0000-0000-0000C5960000}"/>
    <cellStyle name="Note 5 2 2 2 11" xfId="38572" xr:uid="{00000000-0005-0000-0000-0000C6960000}"/>
    <cellStyle name="Note 5 2 2 2 11 2" xfId="38573" xr:uid="{00000000-0005-0000-0000-0000C7960000}"/>
    <cellStyle name="Note 5 2 2 2 11 3" xfId="38574" xr:uid="{00000000-0005-0000-0000-0000C8960000}"/>
    <cellStyle name="Note 5 2 2 2 11 4" xfId="38575" xr:uid="{00000000-0005-0000-0000-0000C9960000}"/>
    <cellStyle name="Note 5 2 2 2 12" xfId="38576" xr:uid="{00000000-0005-0000-0000-0000CA960000}"/>
    <cellStyle name="Note 5 2 2 2 12 2" xfId="38577" xr:uid="{00000000-0005-0000-0000-0000CB960000}"/>
    <cellStyle name="Note 5 2 2 2 12 3" xfId="38578" xr:uid="{00000000-0005-0000-0000-0000CC960000}"/>
    <cellStyle name="Note 5 2 2 2 12 4" xfId="38579" xr:uid="{00000000-0005-0000-0000-0000CD960000}"/>
    <cellStyle name="Note 5 2 2 2 13" xfId="38580" xr:uid="{00000000-0005-0000-0000-0000CE960000}"/>
    <cellStyle name="Note 5 2 2 2 13 2" xfId="38581" xr:uid="{00000000-0005-0000-0000-0000CF960000}"/>
    <cellStyle name="Note 5 2 2 2 13 3" xfId="38582" xr:uid="{00000000-0005-0000-0000-0000D0960000}"/>
    <cellStyle name="Note 5 2 2 2 13 4" xfId="38583" xr:uid="{00000000-0005-0000-0000-0000D1960000}"/>
    <cellStyle name="Note 5 2 2 2 14" xfId="38584" xr:uid="{00000000-0005-0000-0000-0000D2960000}"/>
    <cellStyle name="Note 5 2 2 2 14 2" xfId="38585" xr:uid="{00000000-0005-0000-0000-0000D3960000}"/>
    <cellStyle name="Note 5 2 2 2 14 3" xfId="38586" xr:uid="{00000000-0005-0000-0000-0000D4960000}"/>
    <cellStyle name="Note 5 2 2 2 14 4" xfId="38587" xr:uid="{00000000-0005-0000-0000-0000D5960000}"/>
    <cellStyle name="Note 5 2 2 2 15" xfId="38588" xr:uid="{00000000-0005-0000-0000-0000D6960000}"/>
    <cellStyle name="Note 5 2 2 2 15 2" xfId="38589" xr:uid="{00000000-0005-0000-0000-0000D7960000}"/>
    <cellStyle name="Note 5 2 2 2 15 3" xfId="38590" xr:uid="{00000000-0005-0000-0000-0000D8960000}"/>
    <cellStyle name="Note 5 2 2 2 15 4" xfId="38591" xr:uid="{00000000-0005-0000-0000-0000D9960000}"/>
    <cellStyle name="Note 5 2 2 2 16" xfId="38592" xr:uid="{00000000-0005-0000-0000-0000DA960000}"/>
    <cellStyle name="Note 5 2 2 2 16 2" xfId="38593" xr:uid="{00000000-0005-0000-0000-0000DB960000}"/>
    <cellStyle name="Note 5 2 2 2 16 3" xfId="38594" xr:uid="{00000000-0005-0000-0000-0000DC960000}"/>
    <cellStyle name="Note 5 2 2 2 16 4" xfId="38595" xr:uid="{00000000-0005-0000-0000-0000DD960000}"/>
    <cellStyle name="Note 5 2 2 2 17" xfId="38596" xr:uid="{00000000-0005-0000-0000-0000DE960000}"/>
    <cellStyle name="Note 5 2 2 2 17 2" xfId="38597" xr:uid="{00000000-0005-0000-0000-0000DF960000}"/>
    <cellStyle name="Note 5 2 2 2 17 3" xfId="38598" xr:uid="{00000000-0005-0000-0000-0000E0960000}"/>
    <cellStyle name="Note 5 2 2 2 17 4" xfId="38599" xr:uid="{00000000-0005-0000-0000-0000E1960000}"/>
    <cellStyle name="Note 5 2 2 2 18" xfId="38600" xr:uid="{00000000-0005-0000-0000-0000E2960000}"/>
    <cellStyle name="Note 5 2 2 2 18 2" xfId="38601" xr:uid="{00000000-0005-0000-0000-0000E3960000}"/>
    <cellStyle name="Note 5 2 2 2 18 3" xfId="38602" xr:uid="{00000000-0005-0000-0000-0000E4960000}"/>
    <cellStyle name="Note 5 2 2 2 18 4" xfId="38603" xr:uid="{00000000-0005-0000-0000-0000E5960000}"/>
    <cellStyle name="Note 5 2 2 2 19" xfId="38604" xr:uid="{00000000-0005-0000-0000-0000E6960000}"/>
    <cellStyle name="Note 5 2 2 2 19 2" xfId="38605" xr:uid="{00000000-0005-0000-0000-0000E7960000}"/>
    <cellStyle name="Note 5 2 2 2 19 3" xfId="38606" xr:uid="{00000000-0005-0000-0000-0000E8960000}"/>
    <cellStyle name="Note 5 2 2 2 19 4" xfId="38607" xr:uid="{00000000-0005-0000-0000-0000E9960000}"/>
    <cellStyle name="Note 5 2 2 2 2" xfId="38608" xr:uid="{00000000-0005-0000-0000-0000EA960000}"/>
    <cellStyle name="Note 5 2 2 2 2 10" xfId="38609" xr:uid="{00000000-0005-0000-0000-0000EB960000}"/>
    <cellStyle name="Note 5 2 2 2 2 10 2" xfId="38610" xr:uid="{00000000-0005-0000-0000-0000EC960000}"/>
    <cellStyle name="Note 5 2 2 2 2 10 3" xfId="38611" xr:uid="{00000000-0005-0000-0000-0000ED960000}"/>
    <cellStyle name="Note 5 2 2 2 2 10 4" xfId="38612" xr:uid="{00000000-0005-0000-0000-0000EE960000}"/>
    <cellStyle name="Note 5 2 2 2 2 11" xfId="38613" xr:uid="{00000000-0005-0000-0000-0000EF960000}"/>
    <cellStyle name="Note 5 2 2 2 2 11 2" xfId="38614" xr:uid="{00000000-0005-0000-0000-0000F0960000}"/>
    <cellStyle name="Note 5 2 2 2 2 11 3" xfId="38615" xr:uid="{00000000-0005-0000-0000-0000F1960000}"/>
    <cellStyle name="Note 5 2 2 2 2 11 4" xfId="38616" xr:uid="{00000000-0005-0000-0000-0000F2960000}"/>
    <cellStyle name="Note 5 2 2 2 2 12" xfId="38617" xr:uid="{00000000-0005-0000-0000-0000F3960000}"/>
    <cellStyle name="Note 5 2 2 2 2 12 2" xfId="38618" xr:uid="{00000000-0005-0000-0000-0000F4960000}"/>
    <cellStyle name="Note 5 2 2 2 2 12 3" xfId="38619" xr:uid="{00000000-0005-0000-0000-0000F5960000}"/>
    <cellStyle name="Note 5 2 2 2 2 12 4" xfId="38620" xr:uid="{00000000-0005-0000-0000-0000F6960000}"/>
    <cellStyle name="Note 5 2 2 2 2 13" xfId="38621" xr:uid="{00000000-0005-0000-0000-0000F7960000}"/>
    <cellStyle name="Note 5 2 2 2 2 13 2" xfId="38622" xr:uid="{00000000-0005-0000-0000-0000F8960000}"/>
    <cellStyle name="Note 5 2 2 2 2 13 3" xfId="38623" xr:uid="{00000000-0005-0000-0000-0000F9960000}"/>
    <cellStyle name="Note 5 2 2 2 2 13 4" xfId="38624" xr:uid="{00000000-0005-0000-0000-0000FA960000}"/>
    <cellStyle name="Note 5 2 2 2 2 14" xfId="38625" xr:uid="{00000000-0005-0000-0000-0000FB960000}"/>
    <cellStyle name="Note 5 2 2 2 2 14 2" xfId="38626" xr:uid="{00000000-0005-0000-0000-0000FC960000}"/>
    <cellStyle name="Note 5 2 2 2 2 14 3" xfId="38627" xr:uid="{00000000-0005-0000-0000-0000FD960000}"/>
    <cellStyle name="Note 5 2 2 2 2 14 4" xfId="38628" xr:uid="{00000000-0005-0000-0000-0000FE960000}"/>
    <cellStyle name="Note 5 2 2 2 2 15" xfId="38629" xr:uid="{00000000-0005-0000-0000-0000FF960000}"/>
    <cellStyle name="Note 5 2 2 2 2 15 2" xfId="38630" xr:uid="{00000000-0005-0000-0000-000000970000}"/>
    <cellStyle name="Note 5 2 2 2 2 15 3" xfId="38631" xr:uid="{00000000-0005-0000-0000-000001970000}"/>
    <cellStyle name="Note 5 2 2 2 2 15 4" xfId="38632" xr:uid="{00000000-0005-0000-0000-000002970000}"/>
    <cellStyle name="Note 5 2 2 2 2 16" xfId="38633" xr:uid="{00000000-0005-0000-0000-000003970000}"/>
    <cellStyle name="Note 5 2 2 2 2 16 2" xfId="38634" xr:uid="{00000000-0005-0000-0000-000004970000}"/>
    <cellStyle name="Note 5 2 2 2 2 16 3" xfId="38635" xr:uid="{00000000-0005-0000-0000-000005970000}"/>
    <cellStyle name="Note 5 2 2 2 2 16 4" xfId="38636" xr:uid="{00000000-0005-0000-0000-000006970000}"/>
    <cellStyle name="Note 5 2 2 2 2 17" xfId="38637" xr:uid="{00000000-0005-0000-0000-000007970000}"/>
    <cellStyle name="Note 5 2 2 2 2 17 2" xfId="38638" xr:uid="{00000000-0005-0000-0000-000008970000}"/>
    <cellStyle name="Note 5 2 2 2 2 17 3" xfId="38639" xr:uid="{00000000-0005-0000-0000-000009970000}"/>
    <cellStyle name="Note 5 2 2 2 2 17 4" xfId="38640" xr:uid="{00000000-0005-0000-0000-00000A970000}"/>
    <cellStyle name="Note 5 2 2 2 2 18" xfId="38641" xr:uid="{00000000-0005-0000-0000-00000B970000}"/>
    <cellStyle name="Note 5 2 2 2 2 18 2" xfId="38642" xr:uid="{00000000-0005-0000-0000-00000C970000}"/>
    <cellStyle name="Note 5 2 2 2 2 18 3" xfId="38643" xr:uid="{00000000-0005-0000-0000-00000D970000}"/>
    <cellStyle name="Note 5 2 2 2 2 18 4" xfId="38644" xr:uid="{00000000-0005-0000-0000-00000E970000}"/>
    <cellStyle name="Note 5 2 2 2 2 19" xfId="38645" xr:uid="{00000000-0005-0000-0000-00000F970000}"/>
    <cellStyle name="Note 5 2 2 2 2 19 2" xfId="38646" xr:uid="{00000000-0005-0000-0000-000010970000}"/>
    <cellStyle name="Note 5 2 2 2 2 19 3" xfId="38647" xr:uid="{00000000-0005-0000-0000-000011970000}"/>
    <cellStyle name="Note 5 2 2 2 2 19 4" xfId="38648" xr:uid="{00000000-0005-0000-0000-000012970000}"/>
    <cellStyle name="Note 5 2 2 2 2 2" xfId="38649" xr:uid="{00000000-0005-0000-0000-000013970000}"/>
    <cellStyle name="Note 5 2 2 2 2 2 2" xfId="38650" xr:uid="{00000000-0005-0000-0000-000014970000}"/>
    <cellStyle name="Note 5 2 2 2 2 2 3" xfId="38651" xr:uid="{00000000-0005-0000-0000-000015970000}"/>
    <cellStyle name="Note 5 2 2 2 2 2 4" xfId="38652" xr:uid="{00000000-0005-0000-0000-000016970000}"/>
    <cellStyle name="Note 5 2 2 2 2 20" xfId="38653" xr:uid="{00000000-0005-0000-0000-000017970000}"/>
    <cellStyle name="Note 5 2 2 2 2 20 2" xfId="38654" xr:uid="{00000000-0005-0000-0000-000018970000}"/>
    <cellStyle name="Note 5 2 2 2 2 20 3" xfId="38655" xr:uid="{00000000-0005-0000-0000-000019970000}"/>
    <cellStyle name="Note 5 2 2 2 2 20 4" xfId="38656" xr:uid="{00000000-0005-0000-0000-00001A970000}"/>
    <cellStyle name="Note 5 2 2 2 2 21" xfId="38657" xr:uid="{00000000-0005-0000-0000-00001B970000}"/>
    <cellStyle name="Note 5 2 2 2 2 22" xfId="38658" xr:uid="{00000000-0005-0000-0000-00001C970000}"/>
    <cellStyle name="Note 5 2 2 2 2 3" xfId="38659" xr:uid="{00000000-0005-0000-0000-00001D970000}"/>
    <cellStyle name="Note 5 2 2 2 2 3 2" xfId="38660" xr:uid="{00000000-0005-0000-0000-00001E970000}"/>
    <cellStyle name="Note 5 2 2 2 2 3 3" xfId="38661" xr:uid="{00000000-0005-0000-0000-00001F970000}"/>
    <cellStyle name="Note 5 2 2 2 2 3 4" xfId="38662" xr:uid="{00000000-0005-0000-0000-000020970000}"/>
    <cellStyle name="Note 5 2 2 2 2 4" xfId="38663" xr:uid="{00000000-0005-0000-0000-000021970000}"/>
    <cellStyle name="Note 5 2 2 2 2 4 2" xfId="38664" xr:uid="{00000000-0005-0000-0000-000022970000}"/>
    <cellStyle name="Note 5 2 2 2 2 4 3" xfId="38665" xr:uid="{00000000-0005-0000-0000-000023970000}"/>
    <cellStyle name="Note 5 2 2 2 2 4 4" xfId="38666" xr:uid="{00000000-0005-0000-0000-000024970000}"/>
    <cellStyle name="Note 5 2 2 2 2 5" xfId="38667" xr:uid="{00000000-0005-0000-0000-000025970000}"/>
    <cellStyle name="Note 5 2 2 2 2 5 2" xfId="38668" xr:uid="{00000000-0005-0000-0000-000026970000}"/>
    <cellStyle name="Note 5 2 2 2 2 5 3" xfId="38669" xr:uid="{00000000-0005-0000-0000-000027970000}"/>
    <cellStyle name="Note 5 2 2 2 2 5 4" xfId="38670" xr:uid="{00000000-0005-0000-0000-000028970000}"/>
    <cellStyle name="Note 5 2 2 2 2 6" xfId="38671" xr:uid="{00000000-0005-0000-0000-000029970000}"/>
    <cellStyle name="Note 5 2 2 2 2 6 2" xfId="38672" xr:uid="{00000000-0005-0000-0000-00002A970000}"/>
    <cellStyle name="Note 5 2 2 2 2 6 3" xfId="38673" xr:uid="{00000000-0005-0000-0000-00002B970000}"/>
    <cellStyle name="Note 5 2 2 2 2 6 4" xfId="38674" xr:uid="{00000000-0005-0000-0000-00002C970000}"/>
    <cellStyle name="Note 5 2 2 2 2 7" xfId="38675" xr:uid="{00000000-0005-0000-0000-00002D970000}"/>
    <cellStyle name="Note 5 2 2 2 2 7 2" xfId="38676" xr:uid="{00000000-0005-0000-0000-00002E970000}"/>
    <cellStyle name="Note 5 2 2 2 2 7 3" xfId="38677" xr:uid="{00000000-0005-0000-0000-00002F970000}"/>
    <cellStyle name="Note 5 2 2 2 2 7 4" xfId="38678" xr:uid="{00000000-0005-0000-0000-000030970000}"/>
    <cellStyle name="Note 5 2 2 2 2 8" xfId="38679" xr:uid="{00000000-0005-0000-0000-000031970000}"/>
    <cellStyle name="Note 5 2 2 2 2 8 2" xfId="38680" xr:uid="{00000000-0005-0000-0000-000032970000}"/>
    <cellStyle name="Note 5 2 2 2 2 8 3" xfId="38681" xr:uid="{00000000-0005-0000-0000-000033970000}"/>
    <cellStyle name="Note 5 2 2 2 2 8 4" xfId="38682" xr:uid="{00000000-0005-0000-0000-000034970000}"/>
    <cellStyle name="Note 5 2 2 2 2 9" xfId="38683" xr:uid="{00000000-0005-0000-0000-000035970000}"/>
    <cellStyle name="Note 5 2 2 2 2 9 2" xfId="38684" xr:uid="{00000000-0005-0000-0000-000036970000}"/>
    <cellStyle name="Note 5 2 2 2 2 9 3" xfId="38685" xr:uid="{00000000-0005-0000-0000-000037970000}"/>
    <cellStyle name="Note 5 2 2 2 2 9 4" xfId="38686" xr:uid="{00000000-0005-0000-0000-000038970000}"/>
    <cellStyle name="Note 5 2 2 2 20" xfId="38687" xr:uid="{00000000-0005-0000-0000-000039970000}"/>
    <cellStyle name="Note 5 2 2 2 20 2" xfId="38688" xr:uid="{00000000-0005-0000-0000-00003A970000}"/>
    <cellStyle name="Note 5 2 2 2 20 3" xfId="38689" xr:uid="{00000000-0005-0000-0000-00003B970000}"/>
    <cellStyle name="Note 5 2 2 2 20 4" xfId="38690" xr:uid="{00000000-0005-0000-0000-00003C970000}"/>
    <cellStyle name="Note 5 2 2 2 21" xfId="38691" xr:uid="{00000000-0005-0000-0000-00003D970000}"/>
    <cellStyle name="Note 5 2 2 2 21 2" xfId="38692" xr:uid="{00000000-0005-0000-0000-00003E970000}"/>
    <cellStyle name="Note 5 2 2 2 21 3" xfId="38693" xr:uid="{00000000-0005-0000-0000-00003F970000}"/>
    <cellStyle name="Note 5 2 2 2 21 4" xfId="38694" xr:uid="{00000000-0005-0000-0000-000040970000}"/>
    <cellStyle name="Note 5 2 2 2 22" xfId="38695" xr:uid="{00000000-0005-0000-0000-000041970000}"/>
    <cellStyle name="Note 5 2 2 2 23" xfId="38696" xr:uid="{00000000-0005-0000-0000-000042970000}"/>
    <cellStyle name="Note 5 2 2 2 3" xfId="38697" xr:uid="{00000000-0005-0000-0000-000043970000}"/>
    <cellStyle name="Note 5 2 2 2 3 2" xfId="38698" xr:uid="{00000000-0005-0000-0000-000044970000}"/>
    <cellStyle name="Note 5 2 2 2 3 3" xfId="38699" xr:uid="{00000000-0005-0000-0000-000045970000}"/>
    <cellStyle name="Note 5 2 2 2 3 4" xfId="38700" xr:uid="{00000000-0005-0000-0000-000046970000}"/>
    <cellStyle name="Note 5 2 2 2 4" xfId="38701" xr:uid="{00000000-0005-0000-0000-000047970000}"/>
    <cellStyle name="Note 5 2 2 2 4 2" xfId="38702" xr:uid="{00000000-0005-0000-0000-000048970000}"/>
    <cellStyle name="Note 5 2 2 2 4 3" xfId="38703" xr:uid="{00000000-0005-0000-0000-000049970000}"/>
    <cellStyle name="Note 5 2 2 2 4 4" xfId="38704" xr:uid="{00000000-0005-0000-0000-00004A970000}"/>
    <cellStyle name="Note 5 2 2 2 5" xfId="38705" xr:uid="{00000000-0005-0000-0000-00004B970000}"/>
    <cellStyle name="Note 5 2 2 2 5 2" xfId="38706" xr:uid="{00000000-0005-0000-0000-00004C970000}"/>
    <cellStyle name="Note 5 2 2 2 5 3" xfId="38707" xr:uid="{00000000-0005-0000-0000-00004D970000}"/>
    <cellStyle name="Note 5 2 2 2 5 4" xfId="38708" xr:uid="{00000000-0005-0000-0000-00004E970000}"/>
    <cellStyle name="Note 5 2 2 2 6" xfId="38709" xr:uid="{00000000-0005-0000-0000-00004F970000}"/>
    <cellStyle name="Note 5 2 2 2 6 2" xfId="38710" xr:uid="{00000000-0005-0000-0000-000050970000}"/>
    <cellStyle name="Note 5 2 2 2 6 3" xfId="38711" xr:uid="{00000000-0005-0000-0000-000051970000}"/>
    <cellStyle name="Note 5 2 2 2 6 4" xfId="38712" xr:uid="{00000000-0005-0000-0000-000052970000}"/>
    <cellStyle name="Note 5 2 2 2 7" xfId="38713" xr:uid="{00000000-0005-0000-0000-000053970000}"/>
    <cellStyle name="Note 5 2 2 2 7 2" xfId="38714" xr:uid="{00000000-0005-0000-0000-000054970000}"/>
    <cellStyle name="Note 5 2 2 2 7 3" xfId="38715" xr:uid="{00000000-0005-0000-0000-000055970000}"/>
    <cellStyle name="Note 5 2 2 2 7 4" xfId="38716" xr:uid="{00000000-0005-0000-0000-000056970000}"/>
    <cellStyle name="Note 5 2 2 2 8" xfId="38717" xr:uid="{00000000-0005-0000-0000-000057970000}"/>
    <cellStyle name="Note 5 2 2 2 8 2" xfId="38718" xr:uid="{00000000-0005-0000-0000-000058970000}"/>
    <cellStyle name="Note 5 2 2 2 8 3" xfId="38719" xr:uid="{00000000-0005-0000-0000-000059970000}"/>
    <cellStyle name="Note 5 2 2 2 8 4" xfId="38720" xr:uid="{00000000-0005-0000-0000-00005A970000}"/>
    <cellStyle name="Note 5 2 2 2 9" xfId="38721" xr:uid="{00000000-0005-0000-0000-00005B970000}"/>
    <cellStyle name="Note 5 2 2 2 9 2" xfId="38722" xr:uid="{00000000-0005-0000-0000-00005C970000}"/>
    <cellStyle name="Note 5 2 2 2 9 3" xfId="38723" xr:uid="{00000000-0005-0000-0000-00005D970000}"/>
    <cellStyle name="Note 5 2 2 2 9 4" xfId="38724" xr:uid="{00000000-0005-0000-0000-00005E970000}"/>
    <cellStyle name="Note 5 2 2 20" xfId="38725" xr:uid="{00000000-0005-0000-0000-00005F970000}"/>
    <cellStyle name="Note 5 2 2 20 2" xfId="38726" xr:uid="{00000000-0005-0000-0000-000060970000}"/>
    <cellStyle name="Note 5 2 2 20 3" xfId="38727" xr:uid="{00000000-0005-0000-0000-000061970000}"/>
    <cellStyle name="Note 5 2 2 20 4" xfId="38728" xr:uid="{00000000-0005-0000-0000-000062970000}"/>
    <cellStyle name="Note 5 2 2 21" xfId="38729" xr:uid="{00000000-0005-0000-0000-000063970000}"/>
    <cellStyle name="Note 5 2 2 21 2" xfId="38730" xr:uid="{00000000-0005-0000-0000-000064970000}"/>
    <cellStyle name="Note 5 2 2 21 3" xfId="38731" xr:uid="{00000000-0005-0000-0000-000065970000}"/>
    <cellStyle name="Note 5 2 2 21 4" xfId="38732" xr:uid="{00000000-0005-0000-0000-000066970000}"/>
    <cellStyle name="Note 5 2 2 22" xfId="38733" xr:uid="{00000000-0005-0000-0000-000067970000}"/>
    <cellStyle name="Note 5 2 2 23" xfId="38734" xr:uid="{00000000-0005-0000-0000-000068970000}"/>
    <cellStyle name="Note 5 2 2 3" xfId="38735" xr:uid="{00000000-0005-0000-0000-000069970000}"/>
    <cellStyle name="Note 5 2 2 3 2" xfId="38736" xr:uid="{00000000-0005-0000-0000-00006A970000}"/>
    <cellStyle name="Note 5 2 2 3 3" xfId="38737" xr:uid="{00000000-0005-0000-0000-00006B970000}"/>
    <cellStyle name="Note 5 2 2 3 4" xfId="38738" xr:uid="{00000000-0005-0000-0000-00006C970000}"/>
    <cellStyle name="Note 5 2 2 4" xfId="38739" xr:uid="{00000000-0005-0000-0000-00006D970000}"/>
    <cellStyle name="Note 5 2 2 4 2" xfId="38740" xr:uid="{00000000-0005-0000-0000-00006E970000}"/>
    <cellStyle name="Note 5 2 2 4 3" xfId="38741" xr:uid="{00000000-0005-0000-0000-00006F970000}"/>
    <cellStyle name="Note 5 2 2 4 4" xfId="38742" xr:uid="{00000000-0005-0000-0000-000070970000}"/>
    <cellStyle name="Note 5 2 2 5" xfId="38743" xr:uid="{00000000-0005-0000-0000-000071970000}"/>
    <cellStyle name="Note 5 2 2 5 2" xfId="38744" xr:uid="{00000000-0005-0000-0000-000072970000}"/>
    <cellStyle name="Note 5 2 2 5 3" xfId="38745" xr:uid="{00000000-0005-0000-0000-000073970000}"/>
    <cellStyle name="Note 5 2 2 5 4" xfId="38746" xr:uid="{00000000-0005-0000-0000-000074970000}"/>
    <cellStyle name="Note 5 2 2 6" xfId="38747" xr:uid="{00000000-0005-0000-0000-000075970000}"/>
    <cellStyle name="Note 5 2 2 6 2" xfId="38748" xr:uid="{00000000-0005-0000-0000-000076970000}"/>
    <cellStyle name="Note 5 2 2 6 3" xfId="38749" xr:uid="{00000000-0005-0000-0000-000077970000}"/>
    <cellStyle name="Note 5 2 2 6 4" xfId="38750" xr:uid="{00000000-0005-0000-0000-000078970000}"/>
    <cellStyle name="Note 5 2 2 7" xfId="38751" xr:uid="{00000000-0005-0000-0000-000079970000}"/>
    <cellStyle name="Note 5 2 2 7 2" xfId="38752" xr:uid="{00000000-0005-0000-0000-00007A970000}"/>
    <cellStyle name="Note 5 2 2 7 3" xfId="38753" xr:uid="{00000000-0005-0000-0000-00007B970000}"/>
    <cellStyle name="Note 5 2 2 7 4" xfId="38754" xr:uid="{00000000-0005-0000-0000-00007C970000}"/>
    <cellStyle name="Note 5 2 2 8" xfId="38755" xr:uid="{00000000-0005-0000-0000-00007D970000}"/>
    <cellStyle name="Note 5 2 2 8 2" xfId="38756" xr:uid="{00000000-0005-0000-0000-00007E970000}"/>
    <cellStyle name="Note 5 2 2 8 3" xfId="38757" xr:uid="{00000000-0005-0000-0000-00007F970000}"/>
    <cellStyle name="Note 5 2 2 8 4" xfId="38758" xr:uid="{00000000-0005-0000-0000-000080970000}"/>
    <cellStyle name="Note 5 2 2 9" xfId="38759" xr:uid="{00000000-0005-0000-0000-000081970000}"/>
    <cellStyle name="Note 5 2 2 9 2" xfId="38760" xr:uid="{00000000-0005-0000-0000-000082970000}"/>
    <cellStyle name="Note 5 2 2 9 3" xfId="38761" xr:uid="{00000000-0005-0000-0000-000083970000}"/>
    <cellStyle name="Note 5 2 2 9 4" xfId="38762" xr:uid="{00000000-0005-0000-0000-000084970000}"/>
    <cellStyle name="Note 5 2 20" xfId="38763" xr:uid="{00000000-0005-0000-0000-000085970000}"/>
    <cellStyle name="Note 5 2 20 2" xfId="38764" xr:uid="{00000000-0005-0000-0000-000086970000}"/>
    <cellStyle name="Note 5 2 20 3" xfId="38765" xr:uid="{00000000-0005-0000-0000-000087970000}"/>
    <cellStyle name="Note 5 2 20 4" xfId="38766" xr:uid="{00000000-0005-0000-0000-000088970000}"/>
    <cellStyle name="Note 5 2 21" xfId="38767" xr:uid="{00000000-0005-0000-0000-000089970000}"/>
    <cellStyle name="Note 5 2 21 2" xfId="38768" xr:uid="{00000000-0005-0000-0000-00008A970000}"/>
    <cellStyle name="Note 5 2 21 3" xfId="38769" xr:uid="{00000000-0005-0000-0000-00008B970000}"/>
    <cellStyle name="Note 5 2 21 4" xfId="38770" xr:uid="{00000000-0005-0000-0000-00008C970000}"/>
    <cellStyle name="Note 5 2 22" xfId="38771" xr:uid="{00000000-0005-0000-0000-00008D970000}"/>
    <cellStyle name="Note 5 2 23" xfId="38772" xr:uid="{00000000-0005-0000-0000-00008E970000}"/>
    <cellStyle name="Note 5 2 3" xfId="38773" xr:uid="{00000000-0005-0000-0000-00008F970000}"/>
    <cellStyle name="Note 5 2 3 2" xfId="38774" xr:uid="{00000000-0005-0000-0000-000090970000}"/>
    <cellStyle name="Note 5 2 3 3" xfId="38775" xr:uid="{00000000-0005-0000-0000-000091970000}"/>
    <cellStyle name="Note 5 2 3 4" xfId="38776" xr:uid="{00000000-0005-0000-0000-000092970000}"/>
    <cellStyle name="Note 5 2 4" xfId="38777" xr:uid="{00000000-0005-0000-0000-000093970000}"/>
    <cellStyle name="Note 5 2 4 2" xfId="38778" xr:uid="{00000000-0005-0000-0000-000094970000}"/>
    <cellStyle name="Note 5 2 4 3" xfId="38779" xr:uid="{00000000-0005-0000-0000-000095970000}"/>
    <cellStyle name="Note 5 2 4 4" xfId="38780" xr:uid="{00000000-0005-0000-0000-000096970000}"/>
    <cellStyle name="Note 5 2 5" xfId="38781" xr:uid="{00000000-0005-0000-0000-000097970000}"/>
    <cellStyle name="Note 5 2 5 2" xfId="38782" xr:uid="{00000000-0005-0000-0000-000098970000}"/>
    <cellStyle name="Note 5 2 5 3" xfId="38783" xr:uid="{00000000-0005-0000-0000-000099970000}"/>
    <cellStyle name="Note 5 2 5 4" xfId="38784" xr:uid="{00000000-0005-0000-0000-00009A970000}"/>
    <cellStyle name="Note 5 2 6" xfId="38785" xr:uid="{00000000-0005-0000-0000-00009B970000}"/>
    <cellStyle name="Note 5 2 6 2" xfId="38786" xr:uid="{00000000-0005-0000-0000-00009C970000}"/>
    <cellStyle name="Note 5 2 6 3" xfId="38787" xr:uid="{00000000-0005-0000-0000-00009D970000}"/>
    <cellStyle name="Note 5 2 6 4" xfId="38788" xr:uid="{00000000-0005-0000-0000-00009E970000}"/>
    <cellStyle name="Note 5 2 7" xfId="38789" xr:uid="{00000000-0005-0000-0000-00009F970000}"/>
    <cellStyle name="Note 5 2 7 2" xfId="38790" xr:uid="{00000000-0005-0000-0000-0000A0970000}"/>
    <cellStyle name="Note 5 2 7 3" xfId="38791" xr:uid="{00000000-0005-0000-0000-0000A1970000}"/>
    <cellStyle name="Note 5 2 7 4" xfId="38792" xr:uid="{00000000-0005-0000-0000-0000A2970000}"/>
    <cellStyle name="Note 5 2 8" xfId="38793" xr:uid="{00000000-0005-0000-0000-0000A3970000}"/>
    <cellStyle name="Note 5 2 8 2" xfId="38794" xr:uid="{00000000-0005-0000-0000-0000A4970000}"/>
    <cellStyle name="Note 5 2 8 3" xfId="38795" xr:uid="{00000000-0005-0000-0000-0000A5970000}"/>
    <cellStyle name="Note 5 2 8 4" xfId="38796" xr:uid="{00000000-0005-0000-0000-0000A6970000}"/>
    <cellStyle name="Note 5 2 9" xfId="38797" xr:uid="{00000000-0005-0000-0000-0000A7970000}"/>
    <cellStyle name="Note 5 2 9 2" xfId="38798" xr:uid="{00000000-0005-0000-0000-0000A8970000}"/>
    <cellStyle name="Note 5 2 9 3" xfId="38799" xr:uid="{00000000-0005-0000-0000-0000A9970000}"/>
    <cellStyle name="Note 5 2 9 4" xfId="38800" xr:uid="{00000000-0005-0000-0000-0000AA970000}"/>
    <cellStyle name="Note 5 20" xfId="38801" xr:uid="{00000000-0005-0000-0000-0000AB970000}"/>
    <cellStyle name="Note 5 20 10" xfId="38802" xr:uid="{00000000-0005-0000-0000-0000AC970000}"/>
    <cellStyle name="Note 5 20 10 2" xfId="38803" xr:uid="{00000000-0005-0000-0000-0000AD970000}"/>
    <cellStyle name="Note 5 20 10 3" xfId="38804" xr:uid="{00000000-0005-0000-0000-0000AE970000}"/>
    <cellStyle name="Note 5 20 10 4" xfId="38805" xr:uid="{00000000-0005-0000-0000-0000AF970000}"/>
    <cellStyle name="Note 5 20 11" xfId="38806" xr:uid="{00000000-0005-0000-0000-0000B0970000}"/>
    <cellStyle name="Note 5 20 11 2" xfId="38807" xr:uid="{00000000-0005-0000-0000-0000B1970000}"/>
    <cellStyle name="Note 5 20 11 3" xfId="38808" xr:uid="{00000000-0005-0000-0000-0000B2970000}"/>
    <cellStyle name="Note 5 20 11 4" xfId="38809" xr:uid="{00000000-0005-0000-0000-0000B3970000}"/>
    <cellStyle name="Note 5 20 12" xfId="38810" xr:uid="{00000000-0005-0000-0000-0000B4970000}"/>
    <cellStyle name="Note 5 20 12 2" xfId="38811" xr:uid="{00000000-0005-0000-0000-0000B5970000}"/>
    <cellStyle name="Note 5 20 12 3" xfId="38812" xr:uid="{00000000-0005-0000-0000-0000B6970000}"/>
    <cellStyle name="Note 5 20 12 4" xfId="38813" xr:uid="{00000000-0005-0000-0000-0000B7970000}"/>
    <cellStyle name="Note 5 20 13" xfId="38814" xr:uid="{00000000-0005-0000-0000-0000B8970000}"/>
    <cellStyle name="Note 5 20 13 2" xfId="38815" xr:uid="{00000000-0005-0000-0000-0000B9970000}"/>
    <cellStyle name="Note 5 20 13 3" xfId="38816" xr:uid="{00000000-0005-0000-0000-0000BA970000}"/>
    <cellStyle name="Note 5 20 13 4" xfId="38817" xr:uid="{00000000-0005-0000-0000-0000BB970000}"/>
    <cellStyle name="Note 5 20 14" xfId="38818" xr:uid="{00000000-0005-0000-0000-0000BC970000}"/>
    <cellStyle name="Note 5 20 14 2" xfId="38819" xr:uid="{00000000-0005-0000-0000-0000BD970000}"/>
    <cellStyle name="Note 5 20 14 3" xfId="38820" xr:uid="{00000000-0005-0000-0000-0000BE970000}"/>
    <cellStyle name="Note 5 20 14 4" xfId="38821" xr:uid="{00000000-0005-0000-0000-0000BF970000}"/>
    <cellStyle name="Note 5 20 15" xfId="38822" xr:uid="{00000000-0005-0000-0000-0000C0970000}"/>
    <cellStyle name="Note 5 20 15 2" xfId="38823" xr:uid="{00000000-0005-0000-0000-0000C1970000}"/>
    <cellStyle name="Note 5 20 15 3" xfId="38824" xr:uid="{00000000-0005-0000-0000-0000C2970000}"/>
    <cellStyle name="Note 5 20 15 4" xfId="38825" xr:uid="{00000000-0005-0000-0000-0000C3970000}"/>
    <cellStyle name="Note 5 20 16" xfId="38826" xr:uid="{00000000-0005-0000-0000-0000C4970000}"/>
    <cellStyle name="Note 5 20 16 2" xfId="38827" xr:uid="{00000000-0005-0000-0000-0000C5970000}"/>
    <cellStyle name="Note 5 20 16 3" xfId="38828" xr:uid="{00000000-0005-0000-0000-0000C6970000}"/>
    <cellStyle name="Note 5 20 16 4" xfId="38829" xr:uid="{00000000-0005-0000-0000-0000C7970000}"/>
    <cellStyle name="Note 5 20 17" xfId="38830" xr:uid="{00000000-0005-0000-0000-0000C8970000}"/>
    <cellStyle name="Note 5 20 17 2" xfId="38831" xr:uid="{00000000-0005-0000-0000-0000C9970000}"/>
    <cellStyle name="Note 5 20 17 3" xfId="38832" xr:uid="{00000000-0005-0000-0000-0000CA970000}"/>
    <cellStyle name="Note 5 20 17 4" xfId="38833" xr:uid="{00000000-0005-0000-0000-0000CB970000}"/>
    <cellStyle name="Note 5 20 18" xfId="38834" xr:uid="{00000000-0005-0000-0000-0000CC970000}"/>
    <cellStyle name="Note 5 20 18 2" xfId="38835" xr:uid="{00000000-0005-0000-0000-0000CD970000}"/>
    <cellStyle name="Note 5 20 18 3" xfId="38836" xr:uid="{00000000-0005-0000-0000-0000CE970000}"/>
    <cellStyle name="Note 5 20 18 4" xfId="38837" xr:uid="{00000000-0005-0000-0000-0000CF970000}"/>
    <cellStyle name="Note 5 20 19" xfId="38838" xr:uid="{00000000-0005-0000-0000-0000D0970000}"/>
    <cellStyle name="Note 5 20 19 2" xfId="38839" xr:uid="{00000000-0005-0000-0000-0000D1970000}"/>
    <cellStyle name="Note 5 20 19 3" xfId="38840" xr:uid="{00000000-0005-0000-0000-0000D2970000}"/>
    <cellStyle name="Note 5 20 19 4" xfId="38841" xr:uid="{00000000-0005-0000-0000-0000D3970000}"/>
    <cellStyle name="Note 5 20 2" xfId="38842" xr:uid="{00000000-0005-0000-0000-0000D4970000}"/>
    <cellStyle name="Note 5 20 2 2" xfId="38843" xr:uid="{00000000-0005-0000-0000-0000D5970000}"/>
    <cellStyle name="Note 5 20 2 3" xfId="38844" xr:uid="{00000000-0005-0000-0000-0000D6970000}"/>
    <cellStyle name="Note 5 20 2 4" xfId="38845" xr:uid="{00000000-0005-0000-0000-0000D7970000}"/>
    <cellStyle name="Note 5 20 20" xfId="38846" xr:uid="{00000000-0005-0000-0000-0000D8970000}"/>
    <cellStyle name="Note 5 20 20 2" xfId="38847" xr:uid="{00000000-0005-0000-0000-0000D9970000}"/>
    <cellStyle name="Note 5 20 20 3" xfId="38848" xr:uid="{00000000-0005-0000-0000-0000DA970000}"/>
    <cellStyle name="Note 5 20 20 4" xfId="38849" xr:uid="{00000000-0005-0000-0000-0000DB970000}"/>
    <cellStyle name="Note 5 20 21" xfId="38850" xr:uid="{00000000-0005-0000-0000-0000DC970000}"/>
    <cellStyle name="Note 5 20 22" xfId="38851" xr:uid="{00000000-0005-0000-0000-0000DD970000}"/>
    <cellStyle name="Note 5 20 3" xfId="38852" xr:uid="{00000000-0005-0000-0000-0000DE970000}"/>
    <cellStyle name="Note 5 20 3 2" xfId="38853" xr:uid="{00000000-0005-0000-0000-0000DF970000}"/>
    <cellStyle name="Note 5 20 3 3" xfId="38854" xr:uid="{00000000-0005-0000-0000-0000E0970000}"/>
    <cellStyle name="Note 5 20 3 4" xfId="38855" xr:uid="{00000000-0005-0000-0000-0000E1970000}"/>
    <cellStyle name="Note 5 20 4" xfId="38856" xr:uid="{00000000-0005-0000-0000-0000E2970000}"/>
    <cellStyle name="Note 5 20 4 2" xfId="38857" xr:uid="{00000000-0005-0000-0000-0000E3970000}"/>
    <cellStyle name="Note 5 20 4 3" xfId="38858" xr:uid="{00000000-0005-0000-0000-0000E4970000}"/>
    <cellStyle name="Note 5 20 4 4" xfId="38859" xr:uid="{00000000-0005-0000-0000-0000E5970000}"/>
    <cellStyle name="Note 5 20 5" xfId="38860" xr:uid="{00000000-0005-0000-0000-0000E6970000}"/>
    <cellStyle name="Note 5 20 5 2" xfId="38861" xr:uid="{00000000-0005-0000-0000-0000E7970000}"/>
    <cellStyle name="Note 5 20 5 3" xfId="38862" xr:uid="{00000000-0005-0000-0000-0000E8970000}"/>
    <cellStyle name="Note 5 20 5 4" xfId="38863" xr:uid="{00000000-0005-0000-0000-0000E9970000}"/>
    <cellStyle name="Note 5 20 6" xfId="38864" xr:uid="{00000000-0005-0000-0000-0000EA970000}"/>
    <cellStyle name="Note 5 20 6 2" xfId="38865" xr:uid="{00000000-0005-0000-0000-0000EB970000}"/>
    <cellStyle name="Note 5 20 6 3" xfId="38866" xr:uid="{00000000-0005-0000-0000-0000EC970000}"/>
    <cellStyle name="Note 5 20 6 4" xfId="38867" xr:uid="{00000000-0005-0000-0000-0000ED970000}"/>
    <cellStyle name="Note 5 20 7" xfId="38868" xr:uid="{00000000-0005-0000-0000-0000EE970000}"/>
    <cellStyle name="Note 5 20 7 2" xfId="38869" xr:uid="{00000000-0005-0000-0000-0000EF970000}"/>
    <cellStyle name="Note 5 20 7 3" xfId="38870" xr:uid="{00000000-0005-0000-0000-0000F0970000}"/>
    <cellStyle name="Note 5 20 7 4" xfId="38871" xr:uid="{00000000-0005-0000-0000-0000F1970000}"/>
    <cellStyle name="Note 5 20 8" xfId="38872" xr:uid="{00000000-0005-0000-0000-0000F2970000}"/>
    <cellStyle name="Note 5 20 8 2" xfId="38873" xr:uid="{00000000-0005-0000-0000-0000F3970000}"/>
    <cellStyle name="Note 5 20 8 3" xfId="38874" xr:uid="{00000000-0005-0000-0000-0000F4970000}"/>
    <cellStyle name="Note 5 20 8 4" xfId="38875" xr:uid="{00000000-0005-0000-0000-0000F5970000}"/>
    <cellStyle name="Note 5 20 9" xfId="38876" xr:uid="{00000000-0005-0000-0000-0000F6970000}"/>
    <cellStyle name="Note 5 20 9 2" xfId="38877" xr:uid="{00000000-0005-0000-0000-0000F7970000}"/>
    <cellStyle name="Note 5 20 9 3" xfId="38878" xr:uid="{00000000-0005-0000-0000-0000F8970000}"/>
    <cellStyle name="Note 5 20 9 4" xfId="38879" xr:uid="{00000000-0005-0000-0000-0000F9970000}"/>
    <cellStyle name="Note 5 21" xfId="38880" xr:uid="{00000000-0005-0000-0000-0000FA970000}"/>
    <cellStyle name="Note 5 21 10" xfId="38881" xr:uid="{00000000-0005-0000-0000-0000FB970000}"/>
    <cellStyle name="Note 5 21 10 2" xfId="38882" xr:uid="{00000000-0005-0000-0000-0000FC970000}"/>
    <cellStyle name="Note 5 21 10 3" xfId="38883" xr:uid="{00000000-0005-0000-0000-0000FD970000}"/>
    <cellStyle name="Note 5 21 10 4" xfId="38884" xr:uid="{00000000-0005-0000-0000-0000FE970000}"/>
    <cellStyle name="Note 5 21 11" xfId="38885" xr:uid="{00000000-0005-0000-0000-0000FF970000}"/>
    <cellStyle name="Note 5 21 11 2" xfId="38886" xr:uid="{00000000-0005-0000-0000-000000980000}"/>
    <cellStyle name="Note 5 21 11 3" xfId="38887" xr:uid="{00000000-0005-0000-0000-000001980000}"/>
    <cellStyle name="Note 5 21 11 4" xfId="38888" xr:uid="{00000000-0005-0000-0000-000002980000}"/>
    <cellStyle name="Note 5 21 12" xfId="38889" xr:uid="{00000000-0005-0000-0000-000003980000}"/>
    <cellStyle name="Note 5 21 12 2" xfId="38890" xr:uid="{00000000-0005-0000-0000-000004980000}"/>
    <cellStyle name="Note 5 21 12 3" xfId="38891" xr:uid="{00000000-0005-0000-0000-000005980000}"/>
    <cellStyle name="Note 5 21 12 4" xfId="38892" xr:uid="{00000000-0005-0000-0000-000006980000}"/>
    <cellStyle name="Note 5 21 13" xfId="38893" xr:uid="{00000000-0005-0000-0000-000007980000}"/>
    <cellStyle name="Note 5 21 13 2" xfId="38894" xr:uid="{00000000-0005-0000-0000-000008980000}"/>
    <cellStyle name="Note 5 21 13 3" xfId="38895" xr:uid="{00000000-0005-0000-0000-000009980000}"/>
    <cellStyle name="Note 5 21 13 4" xfId="38896" xr:uid="{00000000-0005-0000-0000-00000A980000}"/>
    <cellStyle name="Note 5 21 14" xfId="38897" xr:uid="{00000000-0005-0000-0000-00000B980000}"/>
    <cellStyle name="Note 5 21 14 2" xfId="38898" xr:uid="{00000000-0005-0000-0000-00000C980000}"/>
    <cellStyle name="Note 5 21 14 3" xfId="38899" xr:uid="{00000000-0005-0000-0000-00000D980000}"/>
    <cellStyle name="Note 5 21 14 4" xfId="38900" xr:uid="{00000000-0005-0000-0000-00000E980000}"/>
    <cellStyle name="Note 5 21 15" xfId="38901" xr:uid="{00000000-0005-0000-0000-00000F980000}"/>
    <cellStyle name="Note 5 21 15 2" xfId="38902" xr:uid="{00000000-0005-0000-0000-000010980000}"/>
    <cellStyle name="Note 5 21 15 3" xfId="38903" xr:uid="{00000000-0005-0000-0000-000011980000}"/>
    <cellStyle name="Note 5 21 15 4" xfId="38904" xr:uid="{00000000-0005-0000-0000-000012980000}"/>
    <cellStyle name="Note 5 21 16" xfId="38905" xr:uid="{00000000-0005-0000-0000-000013980000}"/>
    <cellStyle name="Note 5 21 16 2" xfId="38906" xr:uid="{00000000-0005-0000-0000-000014980000}"/>
    <cellStyle name="Note 5 21 16 3" xfId="38907" xr:uid="{00000000-0005-0000-0000-000015980000}"/>
    <cellStyle name="Note 5 21 16 4" xfId="38908" xr:uid="{00000000-0005-0000-0000-000016980000}"/>
    <cellStyle name="Note 5 21 17" xfId="38909" xr:uid="{00000000-0005-0000-0000-000017980000}"/>
    <cellStyle name="Note 5 21 17 2" xfId="38910" xr:uid="{00000000-0005-0000-0000-000018980000}"/>
    <cellStyle name="Note 5 21 17 3" xfId="38911" xr:uid="{00000000-0005-0000-0000-000019980000}"/>
    <cellStyle name="Note 5 21 17 4" xfId="38912" xr:uid="{00000000-0005-0000-0000-00001A980000}"/>
    <cellStyle name="Note 5 21 18" xfId="38913" xr:uid="{00000000-0005-0000-0000-00001B980000}"/>
    <cellStyle name="Note 5 21 18 2" xfId="38914" xr:uid="{00000000-0005-0000-0000-00001C980000}"/>
    <cellStyle name="Note 5 21 18 3" xfId="38915" xr:uid="{00000000-0005-0000-0000-00001D980000}"/>
    <cellStyle name="Note 5 21 18 4" xfId="38916" xr:uid="{00000000-0005-0000-0000-00001E980000}"/>
    <cellStyle name="Note 5 21 19" xfId="38917" xr:uid="{00000000-0005-0000-0000-00001F980000}"/>
    <cellStyle name="Note 5 21 19 2" xfId="38918" xr:uid="{00000000-0005-0000-0000-000020980000}"/>
    <cellStyle name="Note 5 21 19 3" xfId="38919" xr:uid="{00000000-0005-0000-0000-000021980000}"/>
    <cellStyle name="Note 5 21 19 4" xfId="38920" xr:uid="{00000000-0005-0000-0000-000022980000}"/>
    <cellStyle name="Note 5 21 2" xfId="38921" xr:uid="{00000000-0005-0000-0000-000023980000}"/>
    <cellStyle name="Note 5 21 2 2" xfId="38922" xr:uid="{00000000-0005-0000-0000-000024980000}"/>
    <cellStyle name="Note 5 21 2 3" xfId="38923" xr:uid="{00000000-0005-0000-0000-000025980000}"/>
    <cellStyle name="Note 5 21 2 4" xfId="38924" xr:uid="{00000000-0005-0000-0000-000026980000}"/>
    <cellStyle name="Note 5 21 20" xfId="38925" xr:uid="{00000000-0005-0000-0000-000027980000}"/>
    <cellStyle name="Note 5 21 20 2" xfId="38926" xr:uid="{00000000-0005-0000-0000-000028980000}"/>
    <cellStyle name="Note 5 21 20 3" xfId="38927" xr:uid="{00000000-0005-0000-0000-000029980000}"/>
    <cellStyle name="Note 5 21 20 4" xfId="38928" xr:uid="{00000000-0005-0000-0000-00002A980000}"/>
    <cellStyle name="Note 5 21 21" xfId="38929" xr:uid="{00000000-0005-0000-0000-00002B980000}"/>
    <cellStyle name="Note 5 21 22" xfId="38930" xr:uid="{00000000-0005-0000-0000-00002C980000}"/>
    <cellStyle name="Note 5 21 3" xfId="38931" xr:uid="{00000000-0005-0000-0000-00002D980000}"/>
    <cellStyle name="Note 5 21 3 2" xfId="38932" xr:uid="{00000000-0005-0000-0000-00002E980000}"/>
    <cellStyle name="Note 5 21 3 3" xfId="38933" xr:uid="{00000000-0005-0000-0000-00002F980000}"/>
    <cellStyle name="Note 5 21 3 4" xfId="38934" xr:uid="{00000000-0005-0000-0000-000030980000}"/>
    <cellStyle name="Note 5 21 4" xfId="38935" xr:uid="{00000000-0005-0000-0000-000031980000}"/>
    <cellStyle name="Note 5 21 4 2" xfId="38936" xr:uid="{00000000-0005-0000-0000-000032980000}"/>
    <cellStyle name="Note 5 21 4 3" xfId="38937" xr:uid="{00000000-0005-0000-0000-000033980000}"/>
    <cellStyle name="Note 5 21 4 4" xfId="38938" xr:uid="{00000000-0005-0000-0000-000034980000}"/>
    <cellStyle name="Note 5 21 5" xfId="38939" xr:uid="{00000000-0005-0000-0000-000035980000}"/>
    <cellStyle name="Note 5 21 5 2" xfId="38940" xr:uid="{00000000-0005-0000-0000-000036980000}"/>
    <cellStyle name="Note 5 21 5 3" xfId="38941" xr:uid="{00000000-0005-0000-0000-000037980000}"/>
    <cellStyle name="Note 5 21 5 4" xfId="38942" xr:uid="{00000000-0005-0000-0000-000038980000}"/>
    <cellStyle name="Note 5 21 6" xfId="38943" xr:uid="{00000000-0005-0000-0000-000039980000}"/>
    <cellStyle name="Note 5 21 6 2" xfId="38944" xr:uid="{00000000-0005-0000-0000-00003A980000}"/>
    <cellStyle name="Note 5 21 6 3" xfId="38945" xr:uid="{00000000-0005-0000-0000-00003B980000}"/>
    <cellStyle name="Note 5 21 6 4" xfId="38946" xr:uid="{00000000-0005-0000-0000-00003C980000}"/>
    <cellStyle name="Note 5 21 7" xfId="38947" xr:uid="{00000000-0005-0000-0000-00003D980000}"/>
    <cellStyle name="Note 5 21 7 2" xfId="38948" xr:uid="{00000000-0005-0000-0000-00003E980000}"/>
    <cellStyle name="Note 5 21 7 3" xfId="38949" xr:uid="{00000000-0005-0000-0000-00003F980000}"/>
    <cellStyle name="Note 5 21 7 4" xfId="38950" xr:uid="{00000000-0005-0000-0000-000040980000}"/>
    <cellStyle name="Note 5 21 8" xfId="38951" xr:uid="{00000000-0005-0000-0000-000041980000}"/>
    <cellStyle name="Note 5 21 8 2" xfId="38952" xr:uid="{00000000-0005-0000-0000-000042980000}"/>
    <cellStyle name="Note 5 21 8 3" xfId="38953" xr:uid="{00000000-0005-0000-0000-000043980000}"/>
    <cellStyle name="Note 5 21 8 4" xfId="38954" xr:uid="{00000000-0005-0000-0000-000044980000}"/>
    <cellStyle name="Note 5 21 9" xfId="38955" xr:uid="{00000000-0005-0000-0000-000045980000}"/>
    <cellStyle name="Note 5 21 9 2" xfId="38956" xr:uid="{00000000-0005-0000-0000-000046980000}"/>
    <cellStyle name="Note 5 21 9 3" xfId="38957" xr:uid="{00000000-0005-0000-0000-000047980000}"/>
    <cellStyle name="Note 5 21 9 4" xfId="38958" xr:uid="{00000000-0005-0000-0000-000048980000}"/>
    <cellStyle name="Note 5 22" xfId="38959" xr:uid="{00000000-0005-0000-0000-000049980000}"/>
    <cellStyle name="Note 5 22 10" xfId="38960" xr:uid="{00000000-0005-0000-0000-00004A980000}"/>
    <cellStyle name="Note 5 22 10 2" xfId="38961" xr:uid="{00000000-0005-0000-0000-00004B980000}"/>
    <cellStyle name="Note 5 22 10 3" xfId="38962" xr:uid="{00000000-0005-0000-0000-00004C980000}"/>
    <cellStyle name="Note 5 22 10 4" xfId="38963" xr:uid="{00000000-0005-0000-0000-00004D980000}"/>
    <cellStyle name="Note 5 22 11" xfId="38964" xr:uid="{00000000-0005-0000-0000-00004E980000}"/>
    <cellStyle name="Note 5 22 11 2" xfId="38965" xr:uid="{00000000-0005-0000-0000-00004F980000}"/>
    <cellStyle name="Note 5 22 11 3" xfId="38966" xr:uid="{00000000-0005-0000-0000-000050980000}"/>
    <cellStyle name="Note 5 22 11 4" xfId="38967" xr:uid="{00000000-0005-0000-0000-000051980000}"/>
    <cellStyle name="Note 5 22 12" xfId="38968" xr:uid="{00000000-0005-0000-0000-000052980000}"/>
    <cellStyle name="Note 5 22 12 2" xfId="38969" xr:uid="{00000000-0005-0000-0000-000053980000}"/>
    <cellStyle name="Note 5 22 12 3" xfId="38970" xr:uid="{00000000-0005-0000-0000-000054980000}"/>
    <cellStyle name="Note 5 22 12 4" xfId="38971" xr:uid="{00000000-0005-0000-0000-000055980000}"/>
    <cellStyle name="Note 5 22 13" xfId="38972" xr:uid="{00000000-0005-0000-0000-000056980000}"/>
    <cellStyle name="Note 5 22 13 2" xfId="38973" xr:uid="{00000000-0005-0000-0000-000057980000}"/>
    <cellStyle name="Note 5 22 13 3" xfId="38974" xr:uid="{00000000-0005-0000-0000-000058980000}"/>
    <cellStyle name="Note 5 22 13 4" xfId="38975" xr:uid="{00000000-0005-0000-0000-000059980000}"/>
    <cellStyle name="Note 5 22 14" xfId="38976" xr:uid="{00000000-0005-0000-0000-00005A980000}"/>
    <cellStyle name="Note 5 22 14 2" xfId="38977" xr:uid="{00000000-0005-0000-0000-00005B980000}"/>
    <cellStyle name="Note 5 22 14 3" xfId="38978" xr:uid="{00000000-0005-0000-0000-00005C980000}"/>
    <cellStyle name="Note 5 22 14 4" xfId="38979" xr:uid="{00000000-0005-0000-0000-00005D980000}"/>
    <cellStyle name="Note 5 22 15" xfId="38980" xr:uid="{00000000-0005-0000-0000-00005E980000}"/>
    <cellStyle name="Note 5 22 15 2" xfId="38981" xr:uid="{00000000-0005-0000-0000-00005F980000}"/>
    <cellStyle name="Note 5 22 15 3" xfId="38982" xr:uid="{00000000-0005-0000-0000-000060980000}"/>
    <cellStyle name="Note 5 22 15 4" xfId="38983" xr:uid="{00000000-0005-0000-0000-000061980000}"/>
    <cellStyle name="Note 5 22 16" xfId="38984" xr:uid="{00000000-0005-0000-0000-000062980000}"/>
    <cellStyle name="Note 5 22 16 2" xfId="38985" xr:uid="{00000000-0005-0000-0000-000063980000}"/>
    <cellStyle name="Note 5 22 16 3" xfId="38986" xr:uid="{00000000-0005-0000-0000-000064980000}"/>
    <cellStyle name="Note 5 22 16 4" xfId="38987" xr:uid="{00000000-0005-0000-0000-000065980000}"/>
    <cellStyle name="Note 5 22 17" xfId="38988" xr:uid="{00000000-0005-0000-0000-000066980000}"/>
    <cellStyle name="Note 5 22 17 2" xfId="38989" xr:uid="{00000000-0005-0000-0000-000067980000}"/>
    <cellStyle name="Note 5 22 17 3" xfId="38990" xr:uid="{00000000-0005-0000-0000-000068980000}"/>
    <cellStyle name="Note 5 22 17 4" xfId="38991" xr:uid="{00000000-0005-0000-0000-000069980000}"/>
    <cellStyle name="Note 5 22 18" xfId="38992" xr:uid="{00000000-0005-0000-0000-00006A980000}"/>
    <cellStyle name="Note 5 22 18 2" xfId="38993" xr:uid="{00000000-0005-0000-0000-00006B980000}"/>
    <cellStyle name="Note 5 22 18 3" xfId="38994" xr:uid="{00000000-0005-0000-0000-00006C980000}"/>
    <cellStyle name="Note 5 22 18 4" xfId="38995" xr:uid="{00000000-0005-0000-0000-00006D980000}"/>
    <cellStyle name="Note 5 22 19" xfId="38996" xr:uid="{00000000-0005-0000-0000-00006E980000}"/>
    <cellStyle name="Note 5 22 19 2" xfId="38997" xr:uid="{00000000-0005-0000-0000-00006F980000}"/>
    <cellStyle name="Note 5 22 19 3" xfId="38998" xr:uid="{00000000-0005-0000-0000-000070980000}"/>
    <cellStyle name="Note 5 22 19 4" xfId="38999" xr:uid="{00000000-0005-0000-0000-000071980000}"/>
    <cellStyle name="Note 5 22 2" xfId="39000" xr:uid="{00000000-0005-0000-0000-000072980000}"/>
    <cellStyle name="Note 5 22 2 2" xfId="39001" xr:uid="{00000000-0005-0000-0000-000073980000}"/>
    <cellStyle name="Note 5 22 2 3" xfId="39002" xr:uid="{00000000-0005-0000-0000-000074980000}"/>
    <cellStyle name="Note 5 22 2 4" xfId="39003" xr:uid="{00000000-0005-0000-0000-000075980000}"/>
    <cellStyle name="Note 5 22 20" xfId="39004" xr:uid="{00000000-0005-0000-0000-000076980000}"/>
    <cellStyle name="Note 5 22 20 2" xfId="39005" xr:uid="{00000000-0005-0000-0000-000077980000}"/>
    <cellStyle name="Note 5 22 20 3" xfId="39006" xr:uid="{00000000-0005-0000-0000-000078980000}"/>
    <cellStyle name="Note 5 22 20 4" xfId="39007" xr:uid="{00000000-0005-0000-0000-000079980000}"/>
    <cellStyle name="Note 5 22 21" xfId="39008" xr:uid="{00000000-0005-0000-0000-00007A980000}"/>
    <cellStyle name="Note 5 22 22" xfId="39009" xr:uid="{00000000-0005-0000-0000-00007B980000}"/>
    <cellStyle name="Note 5 22 3" xfId="39010" xr:uid="{00000000-0005-0000-0000-00007C980000}"/>
    <cellStyle name="Note 5 22 3 2" xfId="39011" xr:uid="{00000000-0005-0000-0000-00007D980000}"/>
    <cellStyle name="Note 5 22 3 3" xfId="39012" xr:uid="{00000000-0005-0000-0000-00007E980000}"/>
    <cellStyle name="Note 5 22 3 4" xfId="39013" xr:uid="{00000000-0005-0000-0000-00007F980000}"/>
    <cellStyle name="Note 5 22 4" xfId="39014" xr:uid="{00000000-0005-0000-0000-000080980000}"/>
    <cellStyle name="Note 5 22 4 2" xfId="39015" xr:uid="{00000000-0005-0000-0000-000081980000}"/>
    <cellStyle name="Note 5 22 4 3" xfId="39016" xr:uid="{00000000-0005-0000-0000-000082980000}"/>
    <cellStyle name="Note 5 22 4 4" xfId="39017" xr:uid="{00000000-0005-0000-0000-000083980000}"/>
    <cellStyle name="Note 5 22 5" xfId="39018" xr:uid="{00000000-0005-0000-0000-000084980000}"/>
    <cellStyle name="Note 5 22 5 2" xfId="39019" xr:uid="{00000000-0005-0000-0000-000085980000}"/>
    <cellStyle name="Note 5 22 5 3" xfId="39020" xr:uid="{00000000-0005-0000-0000-000086980000}"/>
    <cellStyle name="Note 5 22 5 4" xfId="39021" xr:uid="{00000000-0005-0000-0000-000087980000}"/>
    <cellStyle name="Note 5 22 6" xfId="39022" xr:uid="{00000000-0005-0000-0000-000088980000}"/>
    <cellStyle name="Note 5 22 6 2" xfId="39023" xr:uid="{00000000-0005-0000-0000-000089980000}"/>
    <cellStyle name="Note 5 22 6 3" xfId="39024" xr:uid="{00000000-0005-0000-0000-00008A980000}"/>
    <cellStyle name="Note 5 22 6 4" xfId="39025" xr:uid="{00000000-0005-0000-0000-00008B980000}"/>
    <cellStyle name="Note 5 22 7" xfId="39026" xr:uid="{00000000-0005-0000-0000-00008C980000}"/>
    <cellStyle name="Note 5 22 7 2" xfId="39027" xr:uid="{00000000-0005-0000-0000-00008D980000}"/>
    <cellStyle name="Note 5 22 7 3" xfId="39028" xr:uid="{00000000-0005-0000-0000-00008E980000}"/>
    <cellStyle name="Note 5 22 7 4" xfId="39029" xr:uid="{00000000-0005-0000-0000-00008F980000}"/>
    <cellStyle name="Note 5 22 8" xfId="39030" xr:uid="{00000000-0005-0000-0000-000090980000}"/>
    <cellStyle name="Note 5 22 8 2" xfId="39031" xr:uid="{00000000-0005-0000-0000-000091980000}"/>
    <cellStyle name="Note 5 22 8 3" xfId="39032" xr:uid="{00000000-0005-0000-0000-000092980000}"/>
    <cellStyle name="Note 5 22 8 4" xfId="39033" xr:uid="{00000000-0005-0000-0000-000093980000}"/>
    <cellStyle name="Note 5 22 9" xfId="39034" xr:uid="{00000000-0005-0000-0000-000094980000}"/>
    <cellStyle name="Note 5 22 9 2" xfId="39035" xr:uid="{00000000-0005-0000-0000-000095980000}"/>
    <cellStyle name="Note 5 22 9 3" xfId="39036" xr:uid="{00000000-0005-0000-0000-000096980000}"/>
    <cellStyle name="Note 5 22 9 4" xfId="39037" xr:uid="{00000000-0005-0000-0000-000097980000}"/>
    <cellStyle name="Note 5 23" xfId="39038" xr:uid="{00000000-0005-0000-0000-000098980000}"/>
    <cellStyle name="Note 5 23 10" xfId="39039" xr:uid="{00000000-0005-0000-0000-000099980000}"/>
    <cellStyle name="Note 5 23 10 2" xfId="39040" xr:uid="{00000000-0005-0000-0000-00009A980000}"/>
    <cellStyle name="Note 5 23 10 3" xfId="39041" xr:uid="{00000000-0005-0000-0000-00009B980000}"/>
    <cellStyle name="Note 5 23 10 4" xfId="39042" xr:uid="{00000000-0005-0000-0000-00009C980000}"/>
    <cellStyle name="Note 5 23 11" xfId="39043" xr:uid="{00000000-0005-0000-0000-00009D980000}"/>
    <cellStyle name="Note 5 23 11 2" xfId="39044" xr:uid="{00000000-0005-0000-0000-00009E980000}"/>
    <cellStyle name="Note 5 23 11 3" xfId="39045" xr:uid="{00000000-0005-0000-0000-00009F980000}"/>
    <cellStyle name="Note 5 23 11 4" xfId="39046" xr:uid="{00000000-0005-0000-0000-0000A0980000}"/>
    <cellStyle name="Note 5 23 12" xfId="39047" xr:uid="{00000000-0005-0000-0000-0000A1980000}"/>
    <cellStyle name="Note 5 23 12 2" xfId="39048" xr:uid="{00000000-0005-0000-0000-0000A2980000}"/>
    <cellStyle name="Note 5 23 12 3" xfId="39049" xr:uid="{00000000-0005-0000-0000-0000A3980000}"/>
    <cellStyle name="Note 5 23 12 4" xfId="39050" xr:uid="{00000000-0005-0000-0000-0000A4980000}"/>
    <cellStyle name="Note 5 23 13" xfId="39051" xr:uid="{00000000-0005-0000-0000-0000A5980000}"/>
    <cellStyle name="Note 5 23 13 2" xfId="39052" xr:uid="{00000000-0005-0000-0000-0000A6980000}"/>
    <cellStyle name="Note 5 23 13 3" xfId="39053" xr:uid="{00000000-0005-0000-0000-0000A7980000}"/>
    <cellStyle name="Note 5 23 13 4" xfId="39054" xr:uid="{00000000-0005-0000-0000-0000A8980000}"/>
    <cellStyle name="Note 5 23 14" xfId="39055" xr:uid="{00000000-0005-0000-0000-0000A9980000}"/>
    <cellStyle name="Note 5 23 14 2" xfId="39056" xr:uid="{00000000-0005-0000-0000-0000AA980000}"/>
    <cellStyle name="Note 5 23 14 3" xfId="39057" xr:uid="{00000000-0005-0000-0000-0000AB980000}"/>
    <cellStyle name="Note 5 23 14 4" xfId="39058" xr:uid="{00000000-0005-0000-0000-0000AC980000}"/>
    <cellStyle name="Note 5 23 15" xfId="39059" xr:uid="{00000000-0005-0000-0000-0000AD980000}"/>
    <cellStyle name="Note 5 23 15 2" xfId="39060" xr:uid="{00000000-0005-0000-0000-0000AE980000}"/>
    <cellStyle name="Note 5 23 15 3" xfId="39061" xr:uid="{00000000-0005-0000-0000-0000AF980000}"/>
    <cellStyle name="Note 5 23 15 4" xfId="39062" xr:uid="{00000000-0005-0000-0000-0000B0980000}"/>
    <cellStyle name="Note 5 23 16" xfId="39063" xr:uid="{00000000-0005-0000-0000-0000B1980000}"/>
    <cellStyle name="Note 5 23 16 2" xfId="39064" xr:uid="{00000000-0005-0000-0000-0000B2980000}"/>
    <cellStyle name="Note 5 23 16 3" xfId="39065" xr:uid="{00000000-0005-0000-0000-0000B3980000}"/>
    <cellStyle name="Note 5 23 16 4" xfId="39066" xr:uid="{00000000-0005-0000-0000-0000B4980000}"/>
    <cellStyle name="Note 5 23 17" xfId="39067" xr:uid="{00000000-0005-0000-0000-0000B5980000}"/>
    <cellStyle name="Note 5 23 17 2" xfId="39068" xr:uid="{00000000-0005-0000-0000-0000B6980000}"/>
    <cellStyle name="Note 5 23 17 3" xfId="39069" xr:uid="{00000000-0005-0000-0000-0000B7980000}"/>
    <cellStyle name="Note 5 23 17 4" xfId="39070" xr:uid="{00000000-0005-0000-0000-0000B8980000}"/>
    <cellStyle name="Note 5 23 18" xfId="39071" xr:uid="{00000000-0005-0000-0000-0000B9980000}"/>
    <cellStyle name="Note 5 23 18 2" xfId="39072" xr:uid="{00000000-0005-0000-0000-0000BA980000}"/>
    <cellStyle name="Note 5 23 18 3" xfId="39073" xr:uid="{00000000-0005-0000-0000-0000BB980000}"/>
    <cellStyle name="Note 5 23 18 4" xfId="39074" xr:uid="{00000000-0005-0000-0000-0000BC980000}"/>
    <cellStyle name="Note 5 23 19" xfId="39075" xr:uid="{00000000-0005-0000-0000-0000BD980000}"/>
    <cellStyle name="Note 5 23 19 2" xfId="39076" xr:uid="{00000000-0005-0000-0000-0000BE980000}"/>
    <cellStyle name="Note 5 23 19 3" xfId="39077" xr:uid="{00000000-0005-0000-0000-0000BF980000}"/>
    <cellStyle name="Note 5 23 19 4" xfId="39078" xr:uid="{00000000-0005-0000-0000-0000C0980000}"/>
    <cellStyle name="Note 5 23 2" xfId="39079" xr:uid="{00000000-0005-0000-0000-0000C1980000}"/>
    <cellStyle name="Note 5 23 2 2" xfId="39080" xr:uid="{00000000-0005-0000-0000-0000C2980000}"/>
    <cellStyle name="Note 5 23 2 3" xfId="39081" xr:uid="{00000000-0005-0000-0000-0000C3980000}"/>
    <cellStyle name="Note 5 23 2 4" xfId="39082" xr:uid="{00000000-0005-0000-0000-0000C4980000}"/>
    <cellStyle name="Note 5 23 20" xfId="39083" xr:uid="{00000000-0005-0000-0000-0000C5980000}"/>
    <cellStyle name="Note 5 23 20 2" xfId="39084" xr:uid="{00000000-0005-0000-0000-0000C6980000}"/>
    <cellStyle name="Note 5 23 20 3" xfId="39085" xr:uid="{00000000-0005-0000-0000-0000C7980000}"/>
    <cellStyle name="Note 5 23 20 4" xfId="39086" xr:uid="{00000000-0005-0000-0000-0000C8980000}"/>
    <cellStyle name="Note 5 23 21" xfId="39087" xr:uid="{00000000-0005-0000-0000-0000C9980000}"/>
    <cellStyle name="Note 5 23 22" xfId="39088" xr:uid="{00000000-0005-0000-0000-0000CA980000}"/>
    <cellStyle name="Note 5 23 3" xfId="39089" xr:uid="{00000000-0005-0000-0000-0000CB980000}"/>
    <cellStyle name="Note 5 23 3 2" xfId="39090" xr:uid="{00000000-0005-0000-0000-0000CC980000}"/>
    <cellStyle name="Note 5 23 3 3" xfId="39091" xr:uid="{00000000-0005-0000-0000-0000CD980000}"/>
    <cellStyle name="Note 5 23 3 4" xfId="39092" xr:uid="{00000000-0005-0000-0000-0000CE980000}"/>
    <cellStyle name="Note 5 23 4" xfId="39093" xr:uid="{00000000-0005-0000-0000-0000CF980000}"/>
    <cellStyle name="Note 5 23 4 2" xfId="39094" xr:uid="{00000000-0005-0000-0000-0000D0980000}"/>
    <cellStyle name="Note 5 23 4 3" xfId="39095" xr:uid="{00000000-0005-0000-0000-0000D1980000}"/>
    <cellStyle name="Note 5 23 4 4" xfId="39096" xr:uid="{00000000-0005-0000-0000-0000D2980000}"/>
    <cellStyle name="Note 5 23 5" xfId="39097" xr:uid="{00000000-0005-0000-0000-0000D3980000}"/>
    <cellStyle name="Note 5 23 5 2" xfId="39098" xr:uid="{00000000-0005-0000-0000-0000D4980000}"/>
    <cellStyle name="Note 5 23 5 3" xfId="39099" xr:uid="{00000000-0005-0000-0000-0000D5980000}"/>
    <cellStyle name="Note 5 23 5 4" xfId="39100" xr:uid="{00000000-0005-0000-0000-0000D6980000}"/>
    <cellStyle name="Note 5 23 6" xfId="39101" xr:uid="{00000000-0005-0000-0000-0000D7980000}"/>
    <cellStyle name="Note 5 23 6 2" xfId="39102" xr:uid="{00000000-0005-0000-0000-0000D8980000}"/>
    <cellStyle name="Note 5 23 6 3" xfId="39103" xr:uid="{00000000-0005-0000-0000-0000D9980000}"/>
    <cellStyle name="Note 5 23 6 4" xfId="39104" xr:uid="{00000000-0005-0000-0000-0000DA980000}"/>
    <cellStyle name="Note 5 23 7" xfId="39105" xr:uid="{00000000-0005-0000-0000-0000DB980000}"/>
    <cellStyle name="Note 5 23 7 2" xfId="39106" xr:uid="{00000000-0005-0000-0000-0000DC980000}"/>
    <cellStyle name="Note 5 23 7 3" xfId="39107" xr:uid="{00000000-0005-0000-0000-0000DD980000}"/>
    <cellStyle name="Note 5 23 7 4" xfId="39108" xr:uid="{00000000-0005-0000-0000-0000DE980000}"/>
    <cellStyle name="Note 5 23 8" xfId="39109" xr:uid="{00000000-0005-0000-0000-0000DF980000}"/>
    <cellStyle name="Note 5 23 8 2" xfId="39110" xr:uid="{00000000-0005-0000-0000-0000E0980000}"/>
    <cellStyle name="Note 5 23 8 3" xfId="39111" xr:uid="{00000000-0005-0000-0000-0000E1980000}"/>
    <cellStyle name="Note 5 23 8 4" xfId="39112" xr:uid="{00000000-0005-0000-0000-0000E2980000}"/>
    <cellStyle name="Note 5 23 9" xfId="39113" xr:uid="{00000000-0005-0000-0000-0000E3980000}"/>
    <cellStyle name="Note 5 23 9 2" xfId="39114" xr:uid="{00000000-0005-0000-0000-0000E4980000}"/>
    <cellStyle name="Note 5 23 9 3" xfId="39115" xr:uid="{00000000-0005-0000-0000-0000E5980000}"/>
    <cellStyle name="Note 5 23 9 4" xfId="39116" xr:uid="{00000000-0005-0000-0000-0000E6980000}"/>
    <cellStyle name="Note 5 24" xfId="39117" xr:uid="{00000000-0005-0000-0000-0000E7980000}"/>
    <cellStyle name="Note 5 24 10" xfId="39118" xr:uid="{00000000-0005-0000-0000-0000E8980000}"/>
    <cellStyle name="Note 5 24 10 2" xfId="39119" xr:uid="{00000000-0005-0000-0000-0000E9980000}"/>
    <cellStyle name="Note 5 24 10 3" xfId="39120" xr:uid="{00000000-0005-0000-0000-0000EA980000}"/>
    <cellStyle name="Note 5 24 10 4" xfId="39121" xr:uid="{00000000-0005-0000-0000-0000EB980000}"/>
    <cellStyle name="Note 5 24 11" xfId="39122" xr:uid="{00000000-0005-0000-0000-0000EC980000}"/>
    <cellStyle name="Note 5 24 11 2" xfId="39123" xr:uid="{00000000-0005-0000-0000-0000ED980000}"/>
    <cellStyle name="Note 5 24 11 3" xfId="39124" xr:uid="{00000000-0005-0000-0000-0000EE980000}"/>
    <cellStyle name="Note 5 24 11 4" xfId="39125" xr:uid="{00000000-0005-0000-0000-0000EF980000}"/>
    <cellStyle name="Note 5 24 12" xfId="39126" xr:uid="{00000000-0005-0000-0000-0000F0980000}"/>
    <cellStyle name="Note 5 24 12 2" xfId="39127" xr:uid="{00000000-0005-0000-0000-0000F1980000}"/>
    <cellStyle name="Note 5 24 12 3" xfId="39128" xr:uid="{00000000-0005-0000-0000-0000F2980000}"/>
    <cellStyle name="Note 5 24 12 4" xfId="39129" xr:uid="{00000000-0005-0000-0000-0000F3980000}"/>
    <cellStyle name="Note 5 24 13" xfId="39130" xr:uid="{00000000-0005-0000-0000-0000F4980000}"/>
    <cellStyle name="Note 5 24 13 2" xfId="39131" xr:uid="{00000000-0005-0000-0000-0000F5980000}"/>
    <cellStyle name="Note 5 24 13 3" xfId="39132" xr:uid="{00000000-0005-0000-0000-0000F6980000}"/>
    <cellStyle name="Note 5 24 13 4" xfId="39133" xr:uid="{00000000-0005-0000-0000-0000F7980000}"/>
    <cellStyle name="Note 5 24 14" xfId="39134" xr:uid="{00000000-0005-0000-0000-0000F8980000}"/>
    <cellStyle name="Note 5 24 14 2" xfId="39135" xr:uid="{00000000-0005-0000-0000-0000F9980000}"/>
    <cellStyle name="Note 5 24 14 3" xfId="39136" xr:uid="{00000000-0005-0000-0000-0000FA980000}"/>
    <cellStyle name="Note 5 24 14 4" xfId="39137" xr:uid="{00000000-0005-0000-0000-0000FB980000}"/>
    <cellStyle name="Note 5 24 15" xfId="39138" xr:uid="{00000000-0005-0000-0000-0000FC980000}"/>
    <cellStyle name="Note 5 24 15 2" xfId="39139" xr:uid="{00000000-0005-0000-0000-0000FD980000}"/>
    <cellStyle name="Note 5 24 15 3" xfId="39140" xr:uid="{00000000-0005-0000-0000-0000FE980000}"/>
    <cellStyle name="Note 5 24 15 4" xfId="39141" xr:uid="{00000000-0005-0000-0000-0000FF980000}"/>
    <cellStyle name="Note 5 24 16" xfId="39142" xr:uid="{00000000-0005-0000-0000-000000990000}"/>
    <cellStyle name="Note 5 24 16 2" xfId="39143" xr:uid="{00000000-0005-0000-0000-000001990000}"/>
    <cellStyle name="Note 5 24 16 3" xfId="39144" xr:uid="{00000000-0005-0000-0000-000002990000}"/>
    <cellStyle name="Note 5 24 16 4" xfId="39145" xr:uid="{00000000-0005-0000-0000-000003990000}"/>
    <cellStyle name="Note 5 24 17" xfId="39146" xr:uid="{00000000-0005-0000-0000-000004990000}"/>
    <cellStyle name="Note 5 24 17 2" xfId="39147" xr:uid="{00000000-0005-0000-0000-000005990000}"/>
    <cellStyle name="Note 5 24 17 3" xfId="39148" xr:uid="{00000000-0005-0000-0000-000006990000}"/>
    <cellStyle name="Note 5 24 17 4" xfId="39149" xr:uid="{00000000-0005-0000-0000-000007990000}"/>
    <cellStyle name="Note 5 24 18" xfId="39150" xr:uid="{00000000-0005-0000-0000-000008990000}"/>
    <cellStyle name="Note 5 24 18 2" xfId="39151" xr:uid="{00000000-0005-0000-0000-000009990000}"/>
    <cellStyle name="Note 5 24 18 3" xfId="39152" xr:uid="{00000000-0005-0000-0000-00000A990000}"/>
    <cellStyle name="Note 5 24 18 4" xfId="39153" xr:uid="{00000000-0005-0000-0000-00000B990000}"/>
    <cellStyle name="Note 5 24 19" xfId="39154" xr:uid="{00000000-0005-0000-0000-00000C990000}"/>
    <cellStyle name="Note 5 24 19 2" xfId="39155" xr:uid="{00000000-0005-0000-0000-00000D990000}"/>
    <cellStyle name="Note 5 24 19 3" xfId="39156" xr:uid="{00000000-0005-0000-0000-00000E990000}"/>
    <cellStyle name="Note 5 24 19 4" xfId="39157" xr:uid="{00000000-0005-0000-0000-00000F990000}"/>
    <cellStyle name="Note 5 24 2" xfId="39158" xr:uid="{00000000-0005-0000-0000-000010990000}"/>
    <cellStyle name="Note 5 24 2 2" xfId="39159" xr:uid="{00000000-0005-0000-0000-000011990000}"/>
    <cellStyle name="Note 5 24 2 3" xfId="39160" xr:uid="{00000000-0005-0000-0000-000012990000}"/>
    <cellStyle name="Note 5 24 2 4" xfId="39161" xr:uid="{00000000-0005-0000-0000-000013990000}"/>
    <cellStyle name="Note 5 24 20" xfId="39162" xr:uid="{00000000-0005-0000-0000-000014990000}"/>
    <cellStyle name="Note 5 24 20 2" xfId="39163" xr:uid="{00000000-0005-0000-0000-000015990000}"/>
    <cellStyle name="Note 5 24 20 3" xfId="39164" xr:uid="{00000000-0005-0000-0000-000016990000}"/>
    <cellStyle name="Note 5 24 20 4" xfId="39165" xr:uid="{00000000-0005-0000-0000-000017990000}"/>
    <cellStyle name="Note 5 24 21" xfId="39166" xr:uid="{00000000-0005-0000-0000-000018990000}"/>
    <cellStyle name="Note 5 24 22" xfId="39167" xr:uid="{00000000-0005-0000-0000-000019990000}"/>
    <cellStyle name="Note 5 24 3" xfId="39168" xr:uid="{00000000-0005-0000-0000-00001A990000}"/>
    <cellStyle name="Note 5 24 3 2" xfId="39169" xr:uid="{00000000-0005-0000-0000-00001B990000}"/>
    <cellStyle name="Note 5 24 3 3" xfId="39170" xr:uid="{00000000-0005-0000-0000-00001C990000}"/>
    <cellStyle name="Note 5 24 3 4" xfId="39171" xr:uid="{00000000-0005-0000-0000-00001D990000}"/>
    <cellStyle name="Note 5 24 4" xfId="39172" xr:uid="{00000000-0005-0000-0000-00001E990000}"/>
    <cellStyle name="Note 5 24 4 2" xfId="39173" xr:uid="{00000000-0005-0000-0000-00001F990000}"/>
    <cellStyle name="Note 5 24 4 3" xfId="39174" xr:uid="{00000000-0005-0000-0000-000020990000}"/>
    <cellStyle name="Note 5 24 4 4" xfId="39175" xr:uid="{00000000-0005-0000-0000-000021990000}"/>
    <cellStyle name="Note 5 24 5" xfId="39176" xr:uid="{00000000-0005-0000-0000-000022990000}"/>
    <cellStyle name="Note 5 24 5 2" xfId="39177" xr:uid="{00000000-0005-0000-0000-000023990000}"/>
    <cellStyle name="Note 5 24 5 3" xfId="39178" xr:uid="{00000000-0005-0000-0000-000024990000}"/>
    <cellStyle name="Note 5 24 5 4" xfId="39179" xr:uid="{00000000-0005-0000-0000-000025990000}"/>
    <cellStyle name="Note 5 24 6" xfId="39180" xr:uid="{00000000-0005-0000-0000-000026990000}"/>
    <cellStyle name="Note 5 24 6 2" xfId="39181" xr:uid="{00000000-0005-0000-0000-000027990000}"/>
    <cellStyle name="Note 5 24 6 3" xfId="39182" xr:uid="{00000000-0005-0000-0000-000028990000}"/>
    <cellStyle name="Note 5 24 6 4" xfId="39183" xr:uid="{00000000-0005-0000-0000-000029990000}"/>
    <cellStyle name="Note 5 24 7" xfId="39184" xr:uid="{00000000-0005-0000-0000-00002A990000}"/>
    <cellStyle name="Note 5 24 7 2" xfId="39185" xr:uid="{00000000-0005-0000-0000-00002B990000}"/>
    <cellStyle name="Note 5 24 7 3" xfId="39186" xr:uid="{00000000-0005-0000-0000-00002C990000}"/>
    <cellStyle name="Note 5 24 7 4" xfId="39187" xr:uid="{00000000-0005-0000-0000-00002D990000}"/>
    <cellStyle name="Note 5 24 8" xfId="39188" xr:uid="{00000000-0005-0000-0000-00002E990000}"/>
    <cellStyle name="Note 5 24 8 2" xfId="39189" xr:uid="{00000000-0005-0000-0000-00002F990000}"/>
    <cellStyle name="Note 5 24 8 3" xfId="39190" xr:uid="{00000000-0005-0000-0000-000030990000}"/>
    <cellStyle name="Note 5 24 8 4" xfId="39191" xr:uid="{00000000-0005-0000-0000-000031990000}"/>
    <cellStyle name="Note 5 24 9" xfId="39192" xr:uid="{00000000-0005-0000-0000-000032990000}"/>
    <cellStyle name="Note 5 24 9 2" xfId="39193" xr:uid="{00000000-0005-0000-0000-000033990000}"/>
    <cellStyle name="Note 5 24 9 3" xfId="39194" xr:uid="{00000000-0005-0000-0000-000034990000}"/>
    <cellStyle name="Note 5 24 9 4" xfId="39195" xr:uid="{00000000-0005-0000-0000-000035990000}"/>
    <cellStyle name="Note 5 25" xfId="39196" xr:uid="{00000000-0005-0000-0000-000036990000}"/>
    <cellStyle name="Note 5 25 10" xfId="39197" xr:uid="{00000000-0005-0000-0000-000037990000}"/>
    <cellStyle name="Note 5 25 10 2" xfId="39198" xr:uid="{00000000-0005-0000-0000-000038990000}"/>
    <cellStyle name="Note 5 25 10 3" xfId="39199" xr:uid="{00000000-0005-0000-0000-000039990000}"/>
    <cellStyle name="Note 5 25 10 4" xfId="39200" xr:uid="{00000000-0005-0000-0000-00003A990000}"/>
    <cellStyle name="Note 5 25 11" xfId="39201" xr:uid="{00000000-0005-0000-0000-00003B990000}"/>
    <cellStyle name="Note 5 25 11 2" xfId="39202" xr:uid="{00000000-0005-0000-0000-00003C990000}"/>
    <cellStyle name="Note 5 25 11 3" xfId="39203" xr:uid="{00000000-0005-0000-0000-00003D990000}"/>
    <cellStyle name="Note 5 25 11 4" xfId="39204" xr:uid="{00000000-0005-0000-0000-00003E990000}"/>
    <cellStyle name="Note 5 25 12" xfId="39205" xr:uid="{00000000-0005-0000-0000-00003F990000}"/>
    <cellStyle name="Note 5 25 12 2" xfId="39206" xr:uid="{00000000-0005-0000-0000-000040990000}"/>
    <cellStyle name="Note 5 25 12 3" xfId="39207" xr:uid="{00000000-0005-0000-0000-000041990000}"/>
    <cellStyle name="Note 5 25 12 4" xfId="39208" xr:uid="{00000000-0005-0000-0000-000042990000}"/>
    <cellStyle name="Note 5 25 13" xfId="39209" xr:uid="{00000000-0005-0000-0000-000043990000}"/>
    <cellStyle name="Note 5 25 13 2" xfId="39210" xr:uid="{00000000-0005-0000-0000-000044990000}"/>
    <cellStyle name="Note 5 25 13 3" xfId="39211" xr:uid="{00000000-0005-0000-0000-000045990000}"/>
    <cellStyle name="Note 5 25 13 4" xfId="39212" xr:uid="{00000000-0005-0000-0000-000046990000}"/>
    <cellStyle name="Note 5 25 14" xfId="39213" xr:uid="{00000000-0005-0000-0000-000047990000}"/>
    <cellStyle name="Note 5 25 14 2" xfId="39214" xr:uid="{00000000-0005-0000-0000-000048990000}"/>
    <cellStyle name="Note 5 25 14 3" xfId="39215" xr:uid="{00000000-0005-0000-0000-000049990000}"/>
    <cellStyle name="Note 5 25 14 4" xfId="39216" xr:uid="{00000000-0005-0000-0000-00004A990000}"/>
    <cellStyle name="Note 5 25 15" xfId="39217" xr:uid="{00000000-0005-0000-0000-00004B990000}"/>
    <cellStyle name="Note 5 25 15 2" xfId="39218" xr:uid="{00000000-0005-0000-0000-00004C990000}"/>
    <cellStyle name="Note 5 25 15 3" xfId="39219" xr:uid="{00000000-0005-0000-0000-00004D990000}"/>
    <cellStyle name="Note 5 25 15 4" xfId="39220" xr:uid="{00000000-0005-0000-0000-00004E990000}"/>
    <cellStyle name="Note 5 25 16" xfId="39221" xr:uid="{00000000-0005-0000-0000-00004F990000}"/>
    <cellStyle name="Note 5 25 16 2" xfId="39222" xr:uid="{00000000-0005-0000-0000-000050990000}"/>
    <cellStyle name="Note 5 25 16 3" xfId="39223" xr:uid="{00000000-0005-0000-0000-000051990000}"/>
    <cellStyle name="Note 5 25 16 4" xfId="39224" xr:uid="{00000000-0005-0000-0000-000052990000}"/>
    <cellStyle name="Note 5 25 17" xfId="39225" xr:uid="{00000000-0005-0000-0000-000053990000}"/>
    <cellStyle name="Note 5 25 17 2" xfId="39226" xr:uid="{00000000-0005-0000-0000-000054990000}"/>
    <cellStyle name="Note 5 25 17 3" xfId="39227" xr:uid="{00000000-0005-0000-0000-000055990000}"/>
    <cellStyle name="Note 5 25 17 4" xfId="39228" xr:uid="{00000000-0005-0000-0000-000056990000}"/>
    <cellStyle name="Note 5 25 18" xfId="39229" xr:uid="{00000000-0005-0000-0000-000057990000}"/>
    <cellStyle name="Note 5 25 18 2" xfId="39230" xr:uid="{00000000-0005-0000-0000-000058990000}"/>
    <cellStyle name="Note 5 25 18 3" xfId="39231" xr:uid="{00000000-0005-0000-0000-000059990000}"/>
    <cellStyle name="Note 5 25 18 4" xfId="39232" xr:uid="{00000000-0005-0000-0000-00005A990000}"/>
    <cellStyle name="Note 5 25 19" xfId="39233" xr:uid="{00000000-0005-0000-0000-00005B990000}"/>
    <cellStyle name="Note 5 25 19 2" xfId="39234" xr:uid="{00000000-0005-0000-0000-00005C990000}"/>
    <cellStyle name="Note 5 25 19 3" xfId="39235" xr:uid="{00000000-0005-0000-0000-00005D990000}"/>
    <cellStyle name="Note 5 25 19 4" xfId="39236" xr:uid="{00000000-0005-0000-0000-00005E990000}"/>
    <cellStyle name="Note 5 25 2" xfId="39237" xr:uid="{00000000-0005-0000-0000-00005F990000}"/>
    <cellStyle name="Note 5 25 2 2" xfId="39238" xr:uid="{00000000-0005-0000-0000-000060990000}"/>
    <cellStyle name="Note 5 25 2 3" xfId="39239" xr:uid="{00000000-0005-0000-0000-000061990000}"/>
    <cellStyle name="Note 5 25 2 4" xfId="39240" xr:uid="{00000000-0005-0000-0000-000062990000}"/>
    <cellStyle name="Note 5 25 20" xfId="39241" xr:uid="{00000000-0005-0000-0000-000063990000}"/>
    <cellStyle name="Note 5 25 20 2" xfId="39242" xr:uid="{00000000-0005-0000-0000-000064990000}"/>
    <cellStyle name="Note 5 25 20 3" xfId="39243" xr:uid="{00000000-0005-0000-0000-000065990000}"/>
    <cellStyle name="Note 5 25 20 4" xfId="39244" xr:uid="{00000000-0005-0000-0000-000066990000}"/>
    <cellStyle name="Note 5 25 21" xfId="39245" xr:uid="{00000000-0005-0000-0000-000067990000}"/>
    <cellStyle name="Note 5 25 22" xfId="39246" xr:uid="{00000000-0005-0000-0000-000068990000}"/>
    <cellStyle name="Note 5 25 3" xfId="39247" xr:uid="{00000000-0005-0000-0000-000069990000}"/>
    <cellStyle name="Note 5 25 3 2" xfId="39248" xr:uid="{00000000-0005-0000-0000-00006A990000}"/>
    <cellStyle name="Note 5 25 3 3" xfId="39249" xr:uid="{00000000-0005-0000-0000-00006B990000}"/>
    <cellStyle name="Note 5 25 3 4" xfId="39250" xr:uid="{00000000-0005-0000-0000-00006C990000}"/>
    <cellStyle name="Note 5 25 4" xfId="39251" xr:uid="{00000000-0005-0000-0000-00006D990000}"/>
    <cellStyle name="Note 5 25 4 2" xfId="39252" xr:uid="{00000000-0005-0000-0000-00006E990000}"/>
    <cellStyle name="Note 5 25 4 3" xfId="39253" xr:uid="{00000000-0005-0000-0000-00006F990000}"/>
    <cellStyle name="Note 5 25 4 4" xfId="39254" xr:uid="{00000000-0005-0000-0000-000070990000}"/>
    <cellStyle name="Note 5 25 5" xfId="39255" xr:uid="{00000000-0005-0000-0000-000071990000}"/>
    <cellStyle name="Note 5 25 5 2" xfId="39256" xr:uid="{00000000-0005-0000-0000-000072990000}"/>
    <cellStyle name="Note 5 25 5 3" xfId="39257" xr:uid="{00000000-0005-0000-0000-000073990000}"/>
    <cellStyle name="Note 5 25 5 4" xfId="39258" xr:uid="{00000000-0005-0000-0000-000074990000}"/>
    <cellStyle name="Note 5 25 6" xfId="39259" xr:uid="{00000000-0005-0000-0000-000075990000}"/>
    <cellStyle name="Note 5 25 6 2" xfId="39260" xr:uid="{00000000-0005-0000-0000-000076990000}"/>
    <cellStyle name="Note 5 25 6 3" xfId="39261" xr:uid="{00000000-0005-0000-0000-000077990000}"/>
    <cellStyle name="Note 5 25 6 4" xfId="39262" xr:uid="{00000000-0005-0000-0000-000078990000}"/>
    <cellStyle name="Note 5 25 7" xfId="39263" xr:uid="{00000000-0005-0000-0000-000079990000}"/>
    <cellStyle name="Note 5 25 7 2" xfId="39264" xr:uid="{00000000-0005-0000-0000-00007A990000}"/>
    <cellStyle name="Note 5 25 7 3" xfId="39265" xr:uid="{00000000-0005-0000-0000-00007B990000}"/>
    <cellStyle name="Note 5 25 7 4" xfId="39266" xr:uid="{00000000-0005-0000-0000-00007C990000}"/>
    <cellStyle name="Note 5 25 8" xfId="39267" xr:uid="{00000000-0005-0000-0000-00007D990000}"/>
    <cellStyle name="Note 5 25 8 2" xfId="39268" xr:uid="{00000000-0005-0000-0000-00007E990000}"/>
    <cellStyle name="Note 5 25 8 3" xfId="39269" xr:uid="{00000000-0005-0000-0000-00007F990000}"/>
    <cellStyle name="Note 5 25 8 4" xfId="39270" xr:uid="{00000000-0005-0000-0000-000080990000}"/>
    <cellStyle name="Note 5 25 9" xfId="39271" xr:uid="{00000000-0005-0000-0000-000081990000}"/>
    <cellStyle name="Note 5 25 9 2" xfId="39272" xr:uid="{00000000-0005-0000-0000-000082990000}"/>
    <cellStyle name="Note 5 25 9 3" xfId="39273" xr:uid="{00000000-0005-0000-0000-000083990000}"/>
    <cellStyle name="Note 5 25 9 4" xfId="39274" xr:uid="{00000000-0005-0000-0000-000084990000}"/>
    <cellStyle name="Note 5 26" xfId="39275" xr:uid="{00000000-0005-0000-0000-000085990000}"/>
    <cellStyle name="Note 5 26 10" xfId="39276" xr:uid="{00000000-0005-0000-0000-000086990000}"/>
    <cellStyle name="Note 5 26 10 2" xfId="39277" xr:uid="{00000000-0005-0000-0000-000087990000}"/>
    <cellStyle name="Note 5 26 10 3" xfId="39278" xr:uid="{00000000-0005-0000-0000-000088990000}"/>
    <cellStyle name="Note 5 26 10 4" xfId="39279" xr:uid="{00000000-0005-0000-0000-000089990000}"/>
    <cellStyle name="Note 5 26 11" xfId="39280" xr:uid="{00000000-0005-0000-0000-00008A990000}"/>
    <cellStyle name="Note 5 26 11 2" xfId="39281" xr:uid="{00000000-0005-0000-0000-00008B990000}"/>
    <cellStyle name="Note 5 26 11 3" xfId="39282" xr:uid="{00000000-0005-0000-0000-00008C990000}"/>
    <cellStyle name="Note 5 26 11 4" xfId="39283" xr:uid="{00000000-0005-0000-0000-00008D990000}"/>
    <cellStyle name="Note 5 26 12" xfId="39284" xr:uid="{00000000-0005-0000-0000-00008E990000}"/>
    <cellStyle name="Note 5 26 12 2" xfId="39285" xr:uid="{00000000-0005-0000-0000-00008F990000}"/>
    <cellStyle name="Note 5 26 12 3" xfId="39286" xr:uid="{00000000-0005-0000-0000-000090990000}"/>
    <cellStyle name="Note 5 26 12 4" xfId="39287" xr:uid="{00000000-0005-0000-0000-000091990000}"/>
    <cellStyle name="Note 5 26 13" xfId="39288" xr:uid="{00000000-0005-0000-0000-000092990000}"/>
    <cellStyle name="Note 5 26 13 2" xfId="39289" xr:uid="{00000000-0005-0000-0000-000093990000}"/>
    <cellStyle name="Note 5 26 13 3" xfId="39290" xr:uid="{00000000-0005-0000-0000-000094990000}"/>
    <cellStyle name="Note 5 26 13 4" xfId="39291" xr:uid="{00000000-0005-0000-0000-000095990000}"/>
    <cellStyle name="Note 5 26 14" xfId="39292" xr:uid="{00000000-0005-0000-0000-000096990000}"/>
    <cellStyle name="Note 5 26 14 2" xfId="39293" xr:uid="{00000000-0005-0000-0000-000097990000}"/>
    <cellStyle name="Note 5 26 14 3" xfId="39294" xr:uid="{00000000-0005-0000-0000-000098990000}"/>
    <cellStyle name="Note 5 26 14 4" xfId="39295" xr:uid="{00000000-0005-0000-0000-000099990000}"/>
    <cellStyle name="Note 5 26 15" xfId="39296" xr:uid="{00000000-0005-0000-0000-00009A990000}"/>
    <cellStyle name="Note 5 26 15 2" xfId="39297" xr:uid="{00000000-0005-0000-0000-00009B990000}"/>
    <cellStyle name="Note 5 26 15 3" xfId="39298" xr:uid="{00000000-0005-0000-0000-00009C990000}"/>
    <cellStyle name="Note 5 26 15 4" xfId="39299" xr:uid="{00000000-0005-0000-0000-00009D990000}"/>
    <cellStyle name="Note 5 26 16" xfId="39300" xr:uid="{00000000-0005-0000-0000-00009E990000}"/>
    <cellStyle name="Note 5 26 16 2" xfId="39301" xr:uid="{00000000-0005-0000-0000-00009F990000}"/>
    <cellStyle name="Note 5 26 16 3" xfId="39302" xr:uid="{00000000-0005-0000-0000-0000A0990000}"/>
    <cellStyle name="Note 5 26 16 4" xfId="39303" xr:uid="{00000000-0005-0000-0000-0000A1990000}"/>
    <cellStyle name="Note 5 26 17" xfId="39304" xr:uid="{00000000-0005-0000-0000-0000A2990000}"/>
    <cellStyle name="Note 5 26 17 2" xfId="39305" xr:uid="{00000000-0005-0000-0000-0000A3990000}"/>
    <cellStyle name="Note 5 26 17 3" xfId="39306" xr:uid="{00000000-0005-0000-0000-0000A4990000}"/>
    <cellStyle name="Note 5 26 17 4" xfId="39307" xr:uid="{00000000-0005-0000-0000-0000A5990000}"/>
    <cellStyle name="Note 5 26 18" xfId="39308" xr:uid="{00000000-0005-0000-0000-0000A6990000}"/>
    <cellStyle name="Note 5 26 18 2" xfId="39309" xr:uid="{00000000-0005-0000-0000-0000A7990000}"/>
    <cellStyle name="Note 5 26 18 3" xfId="39310" xr:uid="{00000000-0005-0000-0000-0000A8990000}"/>
    <cellStyle name="Note 5 26 18 4" xfId="39311" xr:uid="{00000000-0005-0000-0000-0000A9990000}"/>
    <cellStyle name="Note 5 26 19" xfId="39312" xr:uid="{00000000-0005-0000-0000-0000AA990000}"/>
    <cellStyle name="Note 5 26 19 2" xfId="39313" xr:uid="{00000000-0005-0000-0000-0000AB990000}"/>
    <cellStyle name="Note 5 26 19 3" xfId="39314" xr:uid="{00000000-0005-0000-0000-0000AC990000}"/>
    <cellStyle name="Note 5 26 19 4" xfId="39315" xr:uid="{00000000-0005-0000-0000-0000AD990000}"/>
    <cellStyle name="Note 5 26 2" xfId="39316" xr:uid="{00000000-0005-0000-0000-0000AE990000}"/>
    <cellStyle name="Note 5 26 2 2" xfId="39317" xr:uid="{00000000-0005-0000-0000-0000AF990000}"/>
    <cellStyle name="Note 5 26 2 3" xfId="39318" xr:uid="{00000000-0005-0000-0000-0000B0990000}"/>
    <cellStyle name="Note 5 26 2 4" xfId="39319" xr:uid="{00000000-0005-0000-0000-0000B1990000}"/>
    <cellStyle name="Note 5 26 20" xfId="39320" xr:uid="{00000000-0005-0000-0000-0000B2990000}"/>
    <cellStyle name="Note 5 26 20 2" xfId="39321" xr:uid="{00000000-0005-0000-0000-0000B3990000}"/>
    <cellStyle name="Note 5 26 20 3" xfId="39322" xr:uid="{00000000-0005-0000-0000-0000B4990000}"/>
    <cellStyle name="Note 5 26 20 4" xfId="39323" xr:uid="{00000000-0005-0000-0000-0000B5990000}"/>
    <cellStyle name="Note 5 26 21" xfId="39324" xr:uid="{00000000-0005-0000-0000-0000B6990000}"/>
    <cellStyle name="Note 5 26 22" xfId="39325" xr:uid="{00000000-0005-0000-0000-0000B7990000}"/>
    <cellStyle name="Note 5 26 3" xfId="39326" xr:uid="{00000000-0005-0000-0000-0000B8990000}"/>
    <cellStyle name="Note 5 26 3 2" xfId="39327" xr:uid="{00000000-0005-0000-0000-0000B9990000}"/>
    <cellStyle name="Note 5 26 3 3" xfId="39328" xr:uid="{00000000-0005-0000-0000-0000BA990000}"/>
    <cellStyle name="Note 5 26 3 4" xfId="39329" xr:uid="{00000000-0005-0000-0000-0000BB990000}"/>
    <cellStyle name="Note 5 26 4" xfId="39330" xr:uid="{00000000-0005-0000-0000-0000BC990000}"/>
    <cellStyle name="Note 5 26 4 2" xfId="39331" xr:uid="{00000000-0005-0000-0000-0000BD990000}"/>
    <cellStyle name="Note 5 26 4 3" xfId="39332" xr:uid="{00000000-0005-0000-0000-0000BE990000}"/>
    <cellStyle name="Note 5 26 4 4" xfId="39333" xr:uid="{00000000-0005-0000-0000-0000BF990000}"/>
    <cellStyle name="Note 5 26 5" xfId="39334" xr:uid="{00000000-0005-0000-0000-0000C0990000}"/>
    <cellStyle name="Note 5 26 5 2" xfId="39335" xr:uid="{00000000-0005-0000-0000-0000C1990000}"/>
    <cellStyle name="Note 5 26 5 3" xfId="39336" xr:uid="{00000000-0005-0000-0000-0000C2990000}"/>
    <cellStyle name="Note 5 26 5 4" xfId="39337" xr:uid="{00000000-0005-0000-0000-0000C3990000}"/>
    <cellStyle name="Note 5 26 6" xfId="39338" xr:uid="{00000000-0005-0000-0000-0000C4990000}"/>
    <cellStyle name="Note 5 26 6 2" xfId="39339" xr:uid="{00000000-0005-0000-0000-0000C5990000}"/>
    <cellStyle name="Note 5 26 6 3" xfId="39340" xr:uid="{00000000-0005-0000-0000-0000C6990000}"/>
    <cellStyle name="Note 5 26 6 4" xfId="39341" xr:uid="{00000000-0005-0000-0000-0000C7990000}"/>
    <cellStyle name="Note 5 26 7" xfId="39342" xr:uid="{00000000-0005-0000-0000-0000C8990000}"/>
    <cellStyle name="Note 5 26 7 2" xfId="39343" xr:uid="{00000000-0005-0000-0000-0000C9990000}"/>
    <cellStyle name="Note 5 26 7 3" xfId="39344" xr:uid="{00000000-0005-0000-0000-0000CA990000}"/>
    <cellStyle name="Note 5 26 7 4" xfId="39345" xr:uid="{00000000-0005-0000-0000-0000CB990000}"/>
    <cellStyle name="Note 5 26 8" xfId="39346" xr:uid="{00000000-0005-0000-0000-0000CC990000}"/>
    <cellStyle name="Note 5 26 8 2" xfId="39347" xr:uid="{00000000-0005-0000-0000-0000CD990000}"/>
    <cellStyle name="Note 5 26 8 3" xfId="39348" xr:uid="{00000000-0005-0000-0000-0000CE990000}"/>
    <cellStyle name="Note 5 26 8 4" xfId="39349" xr:uid="{00000000-0005-0000-0000-0000CF990000}"/>
    <cellStyle name="Note 5 26 9" xfId="39350" xr:uid="{00000000-0005-0000-0000-0000D0990000}"/>
    <cellStyle name="Note 5 26 9 2" xfId="39351" xr:uid="{00000000-0005-0000-0000-0000D1990000}"/>
    <cellStyle name="Note 5 26 9 3" xfId="39352" xr:uid="{00000000-0005-0000-0000-0000D2990000}"/>
    <cellStyle name="Note 5 26 9 4" xfId="39353" xr:uid="{00000000-0005-0000-0000-0000D3990000}"/>
    <cellStyle name="Note 5 27" xfId="39354" xr:uid="{00000000-0005-0000-0000-0000D4990000}"/>
    <cellStyle name="Note 5 27 10" xfId="39355" xr:uid="{00000000-0005-0000-0000-0000D5990000}"/>
    <cellStyle name="Note 5 27 10 2" xfId="39356" xr:uid="{00000000-0005-0000-0000-0000D6990000}"/>
    <cellStyle name="Note 5 27 10 3" xfId="39357" xr:uid="{00000000-0005-0000-0000-0000D7990000}"/>
    <cellStyle name="Note 5 27 10 4" xfId="39358" xr:uid="{00000000-0005-0000-0000-0000D8990000}"/>
    <cellStyle name="Note 5 27 11" xfId="39359" xr:uid="{00000000-0005-0000-0000-0000D9990000}"/>
    <cellStyle name="Note 5 27 11 2" xfId="39360" xr:uid="{00000000-0005-0000-0000-0000DA990000}"/>
    <cellStyle name="Note 5 27 11 3" xfId="39361" xr:uid="{00000000-0005-0000-0000-0000DB990000}"/>
    <cellStyle name="Note 5 27 11 4" xfId="39362" xr:uid="{00000000-0005-0000-0000-0000DC990000}"/>
    <cellStyle name="Note 5 27 12" xfId="39363" xr:uid="{00000000-0005-0000-0000-0000DD990000}"/>
    <cellStyle name="Note 5 27 12 2" xfId="39364" xr:uid="{00000000-0005-0000-0000-0000DE990000}"/>
    <cellStyle name="Note 5 27 12 3" xfId="39365" xr:uid="{00000000-0005-0000-0000-0000DF990000}"/>
    <cellStyle name="Note 5 27 12 4" xfId="39366" xr:uid="{00000000-0005-0000-0000-0000E0990000}"/>
    <cellStyle name="Note 5 27 13" xfId="39367" xr:uid="{00000000-0005-0000-0000-0000E1990000}"/>
    <cellStyle name="Note 5 27 13 2" xfId="39368" xr:uid="{00000000-0005-0000-0000-0000E2990000}"/>
    <cellStyle name="Note 5 27 13 3" xfId="39369" xr:uid="{00000000-0005-0000-0000-0000E3990000}"/>
    <cellStyle name="Note 5 27 13 4" xfId="39370" xr:uid="{00000000-0005-0000-0000-0000E4990000}"/>
    <cellStyle name="Note 5 27 14" xfId="39371" xr:uid="{00000000-0005-0000-0000-0000E5990000}"/>
    <cellStyle name="Note 5 27 14 2" xfId="39372" xr:uid="{00000000-0005-0000-0000-0000E6990000}"/>
    <cellStyle name="Note 5 27 14 3" xfId="39373" xr:uid="{00000000-0005-0000-0000-0000E7990000}"/>
    <cellStyle name="Note 5 27 14 4" xfId="39374" xr:uid="{00000000-0005-0000-0000-0000E8990000}"/>
    <cellStyle name="Note 5 27 15" xfId="39375" xr:uid="{00000000-0005-0000-0000-0000E9990000}"/>
    <cellStyle name="Note 5 27 15 2" xfId="39376" xr:uid="{00000000-0005-0000-0000-0000EA990000}"/>
    <cellStyle name="Note 5 27 15 3" xfId="39377" xr:uid="{00000000-0005-0000-0000-0000EB990000}"/>
    <cellStyle name="Note 5 27 15 4" xfId="39378" xr:uid="{00000000-0005-0000-0000-0000EC990000}"/>
    <cellStyle name="Note 5 27 16" xfId="39379" xr:uid="{00000000-0005-0000-0000-0000ED990000}"/>
    <cellStyle name="Note 5 27 16 2" xfId="39380" xr:uid="{00000000-0005-0000-0000-0000EE990000}"/>
    <cellStyle name="Note 5 27 16 3" xfId="39381" xr:uid="{00000000-0005-0000-0000-0000EF990000}"/>
    <cellStyle name="Note 5 27 16 4" xfId="39382" xr:uid="{00000000-0005-0000-0000-0000F0990000}"/>
    <cellStyle name="Note 5 27 17" xfId="39383" xr:uid="{00000000-0005-0000-0000-0000F1990000}"/>
    <cellStyle name="Note 5 27 17 2" xfId="39384" xr:uid="{00000000-0005-0000-0000-0000F2990000}"/>
    <cellStyle name="Note 5 27 17 3" xfId="39385" xr:uid="{00000000-0005-0000-0000-0000F3990000}"/>
    <cellStyle name="Note 5 27 17 4" xfId="39386" xr:uid="{00000000-0005-0000-0000-0000F4990000}"/>
    <cellStyle name="Note 5 27 18" xfId="39387" xr:uid="{00000000-0005-0000-0000-0000F5990000}"/>
    <cellStyle name="Note 5 27 18 2" xfId="39388" xr:uid="{00000000-0005-0000-0000-0000F6990000}"/>
    <cellStyle name="Note 5 27 18 3" xfId="39389" xr:uid="{00000000-0005-0000-0000-0000F7990000}"/>
    <cellStyle name="Note 5 27 18 4" xfId="39390" xr:uid="{00000000-0005-0000-0000-0000F8990000}"/>
    <cellStyle name="Note 5 27 19" xfId="39391" xr:uid="{00000000-0005-0000-0000-0000F9990000}"/>
    <cellStyle name="Note 5 27 19 2" xfId="39392" xr:uid="{00000000-0005-0000-0000-0000FA990000}"/>
    <cellStyle name="Note 5 27 19 3" xfId="39393" xr:uid="{00000000-0005-0000-0000-0000FB990000}"/>
    <cellStyle name="Note 5 27 19 4" xfId="39394" xr:uid="{00000000-0005-0000-0000-0000FC990000}"/>
    <cellStyle name="Note 5 27 2" xfId="39395" xr:uid="{00000000-0005-0000-0000-0000FD990000}"/>
    <cellStyle name="Note 5 27 2 2" xfId="39396" xr:uid="{00000000-0005-0000-0000-0000FE990000}"/>
    <cellStyle name="Note 5 27 2 3" xfId="39397" xr:uid="{00000000-0005-0000-0000-0000FF990000}"/>
    <cellStyle name="Note 5 27 2 4" xfId="39398" xr:uid="{00000000-0005-0000-0000-0000009A0000}"/>
    <cellStyle name="Note 5 27 20" xfId="39399" xr:uid="{00000000-0005-0000-0000-0000019A0000}"/>
    <cellStyle name="Note 5 27 20 2" xfId="39400" xr:uid="{00000000-0005-0000-0000-0000029A0000}"/>
    <cellStyle name="Note 5 27 20 3" xfId="39401" xr:uid="{00000000-0005-0000-0000-0000039A0000}"/>
    <cellStyle name="Note 5 27 20 4" xfId="39402" xr:uid="{00000000-0005-0000-0000-0000049A0000}"/>
    <cellStyle name="Note 5 27 21" xfId="39403" xr:uid="{00000000-0005-0000-0000-0000059A0000}"/>
    <cellStyle name="Note 5 27 22" xfId="39404" xr:uid="{00000000-0005-0000-0000-0000069A0000}"/>
    <cellStyle name="Note 5 27 3" xfId="39405" xr:uid="{00000000-0005-0000-0000-0000079A0000}"/>
    <cellStyle name="Note 5 27 3 2" xfId="39406" xr:uid="{00000000-0005-0000-0000-0000089A0000}"/>
    <cellStyle name="Note 5 27 3 3" xfId="39407" xr:uid="{00000000-0005-0000-0000-0000099A0000}"/>
    <cellStyle name="Note 5 27 3 4" xfId="39408" xr:uid="{00000000-0005-0000-0000-00000A9A0000}"/>
    <cellStyle name="Note 5 27 4" xfId="39409" xr:uid="{00000000-0005-0000-0000-00000B9A0000}"/>
    <cellStyle name="Note 5 27 4 2" xfId="39410" xr:uid="{00000000-0005-0000-0000-00000C9A0000}"/>
    <cellStyle name="Note 5 27 4 3" xfId="39411" xr:uid="{00000000-0005-0000-0000-00000D9A0000}"/>
    <cellStyle name="Note 5 27 4 4" xfId="39412" xr:uid="{00000000-0005-0000-0000-00000E9A0000}"/>
    <cellStyle name="Note 5 27 5" xfId="39413" xr:uid="{00000000-0005-0000-0000-00000F9A0000}"/>
    <cellStyle name="Note 5 27 5 2" xfId="39414" xr:uid="{00000000-0005-0000-0000-0000109A0000}"/>
    <cellStyle name="Note 5 27 5 3" xfId="39415" xr:uid="{00000000-0005-0000-0000-0000119A0000}"/>
    <cellStyle name="Note 5 27 5 4" xfId="39416" xr:uid="{00000000-0005-0000-0000-0000129A0000}"/>
    <cellStyle name="Note 5 27 6" xfId="39417" xr:uid="{00000000-0005-0000-0000-0000139A0000}"/>
    <cellStyle name="Note 5 27 6 2" xfId="39418" xr:uid="{00000000-0005-0000-0000-0000149A0000}"/>
    <cellStyle name="Note 5 27 6 3" xfId="39419" xr:uid="{00000000-0005-0000-0000-0000159A0000}"/>
    <cellStyle name="Note 5 27 6 4" xfId="39420" xr:uid="{00000000-0005-0000-0000-0000169A0000}"/>
    <cellStyle name="Note 5 27 7" xfId="39421" xr:uid="{00000000-0005-0000-0000-0000179A0000}"/>
    <cellStyle name="Note 5 27 7 2" xfId="39422" xr:uid="{00000000-0005-0000-0000-0000189A0000}"/>
    <cellStyle name="Note 5 27 7 3" xfId="39423" xr:uid="{00000000-0005-0000-0000-0000199A0000}"/>
    <cellStyle name="Note 5 27 7 4" xfId="39424" xr:uid="{00000000-0005-0000-0000-00001A9A0000}"/>
    <cellStyle name="Note 5 27 8" xfId="39425" xr:uid="{00000000-0005-0000-0000-00001B9A0000}"/>
    <cellStyle name="Note 5 27 8 2" xfId="39426" xr:uid="{00000000-0005-0000-0000-00001C9A0000}"/>
    <cellStyle name="Note 5 27 8 3" xfId="39427" xr:uid="{00000000-0005-0000-0000-00001D9A0000}"/>
    <cellStyle name="Note 5 27 8 4" xfId="39428" xr:uid="{00000000-0005-0000-0000-00001E9A0000}"/>
    <cellStyle name="Note 5 27 9" xfId="39429" xr:uid="{00000000-0005-0000-0000-00001F9A0000}"/>
    <cellStyle name="Note 5 27 9 2" xfId="39430" xr:uid="{00000000-0005-0000-0000-0000209A0000}"/>
    <cellStyle name="Note 5 27 9 3" xfId="39431" xr:uid="{00000000-0005-0000-0000-0000219A0000}"/>
    <cellStyle name="Note 5 27 9 4" xfId="39432" xr:uid="{00000000-0005-0000-0000-0000229A0000}"/>
    <cellStyle name="Note 5 28" xfId="39433" xr:uid="{00000000-0005-0000-0000-0000239A0000}"/>
    <cellStyle name="Note 5 28 10" xfId="39434" xr:uid="{00000000-0005-0000-0000-0000249A0000}"/>
    <cellStyle name="Note 5 28 10 2" xfId="39435" xr:uid="{00000000-0005-0000-0000-0000259A0000}"/>
    <cellStyle name="Note 5 28 10 3" xfId="39436" xr:uid="{00000000-0005-0000-0000-0000269A0000}"/>
    <cellStyle name="Note 5 28 10 4" xfId="39437" xr:uid="{00000000-0005-0000-0000-0000279A0000}"/>
    <cellStyle name="Note 5 28 11" xfId="39438" xr:uid="{00000000-0005-0000-0000-0000289A0000}"/>
    <cellStyle name="Note 5 28 11 2" xfId="39439" xr:uid="{00000000-0005-0000-0000-0000299A0000}"/>
    <cellStyle name="Note 5 28 11 3" xfId="39440" xr:uid="{00000000-0005-0000-0000-00002A9A0000}"/>
    <cellStyle name="Note 5 28 11 4" xfId="39441" xr:uid="{00000000-0005-0000-0000-00002B9A0000}"/>
    <cellStyle name="Note 5 28 12" xfId="39442" xr:uid="{00000000-0005-0000-0000-00002C9A0000}"/>
    <cellStyle name="Note 5 28 12 2" xfId="39443" xr:uid="{00000000-0005-0000-0000-00002D9A0000}"/>
    <cellStyle name="Note 5 28 12 3" xfId="39444" xr:uid="{00000000-0005-0000-0000-00002E9A0000}"/>
    <cellStyle name="Note 5 28 12 4" xfId="39445" xr:uid="{00000000-0005-0000-0000-00002F9A0000}"/>
    <cellStyle name="Note 5 28 13" xfId="39446" xr:uid="{00000000-0005-0000-0000-0000309A0000}"/>
    <cellStyle name="Note 5 28 13 2" xfId="39447" xr:uid="{00000000-0005-0000-0000-0000319A0000}"/>
    <cellStyle name="Note 5 28 13 3" xfId="39448" xr:uid="{00000000-0005-0000-0000-0000329A0000}"/>
    <cellStyle name="Note 5 28 13 4" xfId="39449" xr:uid="{00000000-0005-0000-0000-0000339A0000}"/>
    <cellStyle name="Note 5 28 14" xfId="39450" xr:uid="{00000000-0005-0000-0000-0000349A0000}"/>
    <cellStyle name="Note 5 28 14 2" xfId="39451" xr:uid="{00000000-0005-0000-0000-0000359A0000}"/>
    <cellStyle name="Note 5 28 14 3" xfId="39452" xr:uid="{00000000-0005-0000-0000-0000369A0000}"/>
    <cellStyle name="Note 5 28 14 4" xfId="39453" xr:uid="{00000000-0005-0000-0000-0000379A0000}"/>
    <cellStyle name="Note 5 28 15" xfId="39454" xr:uid="{00000000-0005-0000-0000-0000389A0000}"/>
    <cellStyle name="Note 5 28 15 2" xfId="39455" xr:uid="{00000000-0005-0000-0000-0000399A0000}"/>
    <cellStyle name="Note 5 28 15 3" xfId="39456" xr:uid="{00000000-0005-0000-0000-00003A9A0000}"/>
    <cellStyle name="Note 5 28 15 4" xfId="39457" xr:uid="{00000000-0005-0000-0000-00003B9A0000}"/>
    <cellStyle name="Note 5 28 16" xfId="39458" xr:uid="{00000000-0005-0000-0000-00003C9A0000}"/>
    <cellStyle name="Note 5 28 16 2" xfId="39459" xr:uid="{00000000-0005-0000-0000-00003D9A0000}"/>
    <cellStyle name="Note 5 28 16 3" xfId="39460" xr:uid="{00000000-0005-0000-0000-00003E9A0000}"/>
    <cellStyle name="Note 5 28 16 4" xfId="39461" xr:uid="{00000000-0005-0000-0000-00003F9A0000}"/>
    <cellStyle name="Note 5 28 17" xfId="39462" xr:uid="{00000000-0005-0000-0000-0000409A0000}"/>
    <cellStyle name="Note 5 28 17 2" xfId="39463" xr:uid="{00000000-0005-0000-0000-0000419A0000}"/>
    <cellStyle name="Note 5 28 17 3" xfId="39464" xr:uid="{00000000-0005-0000-0000-0000429A0000}"/>
    <cellStyle name="Note 5 28 17 4" xfId="39465" xr:uid="{00000000-0005-0000-0000-0000439A0000}"/>
    <cellStyle name="Note 5 28 18" xfId="39466" xr:uid="{00000000-0005-0000-0000-0000449A0000}"/>
    <cellStyle name="Note 5 28 18 2" xfId="39467" xr:uid="{00000000-0005-0000-0000-0000459A0000}"/>
    <cellStyle name="Note 5 28 18 3" xfId="39468" xr:uid="{00000000-0005-0000-0000-0000469A0000}"/>
    <cellStyle name="Note 5 28 18 4" xfId="39469" xr:uid="{00000000-0005-0000-0000-0000479A0000}"/>
    <cellStyle name="Note 5 28 19" xfId="39470" xr:uid="{00000000-0005-0000-0000-0000489A0000}"/>
    <cellStyle name="Note 5 28 19 2" xfId="39471" xr:uid="{00000000-0005-0000-0000-0000499A0000}"/>
    <cellStyle name="Note 5 28 19 3" xfId="39472" xr:uid="{00000000-0005-0000-0000-00004A9A0000}"/>
    <cellStyle name="Note 5 28 19 4" xfId="39473" xr:uid="{00000000-0005-0000-0000-00004B9A0000}"/>
    <cellStyle name="Note 5 28 2" xfId="39474" xr:uid="{00000000-0005-0000-0000-00004C9A0000}"/>
    <cellStyle name="Note 5 28 2 2" xfId="39475" xr:uid="{00000000-0005-0000-0000-00004D9A0000}"/>
    <cellStyle name="Note 5 28 2 3" xfId="39476" xr:uid="{00000000-0005-0000-0000-00004E9A0000}"/>
    <cellStyle name="Note 5 28 2 4" xfId="39477" xr:uid="{00000000-0005-0000-0000-00004F9A0000}"/>
    <cellStyle name="Note 5 28 20" xfId="39478" xr:uid="{00000000-0005-0000-0000-0000509A0000}"/>
    <cellStyle name="Note 5 28 20 2" xfId="39479" xr:uid="{00000000-0005-0000-0000-0000519A0000}"/>
    <cellStyle name="Note 5 28 20 3" xfId="39480" xr:uid="{00000000-0005-0000-0000-0000529A0000}"/>
    <cellStyle name="Note 5 28 20 4" xfId="39481" xr:uid="{00000000-0005-0000-0000-0000539A0000}"/>
    <cellStyle name="Note 5 28 21" xfId="39482" xr:uid="{00000000-0005-0000-0000-0000549A0000}"/>
    <cellStyle name="Note 5 28 22" xfId="39483" xr:uid="{00000000-0005-0000-0000-0000559A0000}"/>
    <cellStyle name="Note 5 28 3" xfId="39484" xr:uid="{00000000-0005-0000-0000-0000569A0000}"/>
    <cellStyle name="Note 5 28 3 2" xfId="39485" xr:uid="{00000000-0005-0000-0000-0000579A0000}"/>
    <cellStyle name="Note 5 28 3 3" xfId="39486" xr:uid="{00000000-0005-0000-0000-0000589A0000}"/>
    <cellStyle name="Note 5 28 3 4" xfId="39487" xr:uid="{00000000-0005-0000-0000-0000599A0000}"/>
    <cellStyle name="Note 5 28 4" xfId="39488" xr:uid="{00000000-0005-0000-0000-00005A9A0000}"/>
    <cellStyle name="Note 5 28 4 2" xfId="39489" xr:uid="{00000000-0005-0000-0000-00005B9A0000}"/>
    <cellStyle name="Note 5 28 4 3" xfId="39490" xr:uid="{00000000-0005-0000-0000-00005C9A0000}"/>
    <cellStyle name="Note 5 28 4 4" xfId="39491" xr:uid="{00000000-0005-0000-0000-00005D9A0000}"/>
    <cellStyle name="Note 5 28 5" xfId="39492" xr:uid="{00000000-0005-0000-0000-00005E9A0000}"/>
    <cellStyle name="Note 5 28 5 2" xfId="39493" xr:uid="{00000000-0005-0000-0000-00005F9A0000}"/>
    <cellStyle name="Note 5 28 5 3" xfId="39494" xr:uid="{00000000-0005-0000-0000-0000609A0000}"/>
    <cellStyle name="Note 5 28 5 4" xfId="39495" xr:uid="{00000000-0005-0000-0000-0000619A0000}"/>
    <cellStyle name="Note 5 28 6" xfId="39496" xr:uid="{00000000-0005-0000-0000-0000629A0000}"/>
    <cellStyle name="Note 5 28 6 2" xfId="39497" xr:uid="{00000000-0005-0000-0000-0000639A0000}"/>
    <cellStyle name="Note 5 28 6 3" xfId="39498" xr:uid="{00000000-0005-0000-0000-0000649A0000}"/>
    <cellStyle name="Note 5 28 6 4" xfId="39499" xr:uid="{00000000-0005-0000-0000-0000659A0000}"/>
    <cellStyle name="Note 5 28 7" xfId="39500" xr:uid="{00000000-0005-0000-0000-0000669A0000}"/>
    <cellStyle name="Note 5 28 7 2" xfId="39501" xr:uid="{00000000-0005-0000-0000-0000679A0000}"/>
    <cellStyle name="Note 5 28 7 3" xfId="39502" xr:uid="{00000000-0005-0000-0000-0000689A0000}"/>
    <cellStyle name="Note 5 28 7 4" xfId="39503" xr:uid="{00000000-0005-0000-0000-0000699A0000}"/>
    <cellStyle name="Note 5 28 8" xfId="39504" xr:uid="{00000000-0005-0000-0000-00006A9A0000}"/>
    <cellStyle name="Note 5 28 8 2" xfId="39505" xr:uid="{00000000-0005-0000-0000-00006B9A0000}"/>
    <cellStyle name="Note 5 28 8 3" xfId="39506" xr:uid="{00000000-0005-0000-0000-00006C9A0000}"/>
    <cellStyle name="Note 5 28 8 4" xfId="39507" xr:uid="{00000000-0005-0000-0000-00006D9A0000}"/>
    <cellStyle name="Note 5 28 9" xfId="39508" xr:uid="{00000000-0005-0000-0000-00006E9A0000}"/>
    <cellStyle name="Note 5 28 9 2" xfId="39509" xr:uid="{00000000-0005-0000-0000-00006F9A0000}"/>
    <cellStyle name="Note 5 28 9 3" xfId="39510" xr:uid="{00000000-0005-0000-0000-0000709A0000}"/>
    <cellStyle name="Note 5 28 9 4" xfId="39511" xr:uid="{00000000-0005-0000-0000-0000719A0000}"/>
    <cellStyle name="Note 5 29" xfId="39512" xr:uid="{00000000-0005-0000-0000-0000729A0000}"/>
    <cellStyle name="Note 5 29 10" xfId="39513" xr:uid="{00000000-0005-0000-0000-0000739A0000}"/>
    <cellStyle name="Note 5 29 10 2" xfId="39514" xr:uid="{00000000-0005-0000-0000-0000749A0000}"/>
    <cellStyle name="Note 5 29 10 3" xfId="39515" xr:uid="{00000000-0005-0000-0000-0000759A0000}"/>
    <cellStyle name="Note 5 29 10 4" xfId="39516" xr:uid="{00000000-0005-0000-0000-0000769A0000}"/>
    <cellStyle name="Note 5 29 11" xfId="39517" xr:uid="{00000000-0005-0000-0000-0000779A0000}"/>
    <cellStyle name="Note 5 29 11 2" xfId="39518" xr:uid="{00000000-0005-0000-0000-0000789A0000}"/>
    <cellStyle name="Note 5 29 11 3" xfId="39519" xr:uid="{00000000-0005-0000-0000-0000799A0000}"/>
    <cellStyle name="Note 5 29 11 4" xfId="39520" xr:uid="{00000000-0005-0000-0000-00007A9A0000}"/>
    <cellStyle name="Note 5 29 12" xfId="39521" xr:uid="{00000000-0005-0000-0000-00007B9A0000}"/>
    <cellStyle name="Note 5 29 12 2" xfId="39522" xr:uid="{00000000-0005-0000-0000-00007C9A0000}"/>
    <cellStyle name="Note 5 29 12 3" xfId="39523" xr:uid="{00000000-0005-0000-0000-00007D9A0000}"/>
    <cellStyle name="Note 5 29 12 4" xfId="39524" xr:uid="{00000000-0005-0000-0000-00007E9A0000}"/>
    <cellStyle name="Note 5 29 13" xfId="39525" xr:uid="{00000000-0005-0000-0000-00007F9A0000}"/>
    <cellStyle name="Note 5 29 13 2" xfId="39526" xr:uid="{00000000-0005-0000-0000-0000809A0000}"/>
    <cellStyle name="Note 5 29 13 3" xfId="39527" xr:uid="{00000000-0005-0000-0000-0000819A0000}"/>
    <cellStyle name="Note 5 29 13 4" xfId="39528" xr:uid="{00000000-0005-0000-0000-0000829A0000}"/>
    <cellStyle name="Note 5 29 14" xfId="39529" xr:uid="{00000000-0005-0000-0000-0000839A0000}"/>
    <cellStyle name="Note 5 29 14 2" xfId="39530" xr:uid="{00000000-0005-0000-0000-0000849A0000}"/>
    <cellStyle name="Note 5 29 14 3" xfId="39531" xr:uid="{00000000-0005-0000-0000-0000859A0000}"/>
    <cellStyle name="Note 5 29 14 4" xfId="39532" xr:uid="{00000000-0005-0000-0000-0000869A0000}"/>
    <cellStyle name="Note 5 29 15" xfId="39533" xr:uid="{00000000-0005-0000-0000-0000879A0000}"/>
    <cellStyle name="Note 5 29 15 2" xfId="39534" xr:uid="{00000000-0005-0000-0000-0000889A0000}"/>
    <cellStyle name="Note 5 29 15 3" xfId="39535" xr:uid="{00000000-0005-0000-0000-0000899A0000}"/>
    <cellStyle name="Note 5 29 15 4" xfId="39536" xr:uid="{00000000-0005-0000-0000-00008A9A0000}"/>
    <cellStyle name="Note 5 29 16" xfId="39537" xr:uid="{00000000-0005-0000-0000-00008B9A0000}"/>
    <cellStyle name="Note 5 29 16 2" xfId="39538" xr:uid="{00000000-0005-0000-0000-00008C9A0000}"/>
    <cellStyle name="Note 5 29 16 3" xfId="39539" xr:uid="{00000000-0005-0000-0000-00008D9A0000}"/>
    <cellStyle name="Note 5 29 16 4" xfId="39540" xr:uid="{00000000-0005-0000-0000-00008E9A0000}"/>
    <cellStyle name="Note 5 29 17" xfId="39541" xr:uid="{00000000-0005-0000-0000-00008F9A0000}"/>
    <cellStyle name="Note 5 29 17 2" xfId="39542" xr:uid="{00000000-0005-0000-0000-0000909A0000}"/>
    <cellStyle name="Note 5 29 17 3" xfId="39543" xr:uid="{00000000-0005-0000-0000-0000919A0000}"/>
    <cellStyle name="Note 5 29 17 4" xfId="39544" xr:uid="{00000000-0005-0000-0000-0000929A0000}"/>
    <cellStyle name="Note 5 29 18" xfId="39545" xr:uid="{00000000-0005-0000-0000-0000939A0000}"/>
    <cellStyle name="Note 5 29 18 2" xfId="39546" xr:uid="{00000000-0005-0000-0000-0000949A0000}"/>
    <cellStyle name="Note 5 29 18 3" xfId="39547" xr:uid="{00000000-0005-0000-0000-0000959A0000}"/>
    <cellStyle name="Note 5 29 18 4" xfId="39548" xr:uid="{00000000-0005-0000-0000-0000969A0000}"/>
    <cellStyle name="Note 5 29 19" xfId="39549" xr:uid="{00000000-0005-0000-0000-0000979A0000}"/>
    <cellStyle name="Note 5 29 19 2" xfId="39550" xr:uid="{00000000-0005-0000-0000-0000989A0000}"/>
    <cellStyle name="Note 5 29 19 3" xfId="39551" xr:uid="{00000000-0005-0000-0000-0000999A0000}"/>
    <cellStyle name="Note 5 29 19 4" xfId="39552" xr:uid="{00000000-0005-0000-0000-00009A9A0000}"/>
    <cellStyle name="Note 5 29 2" xfId="39553" xr:uid="{00000000-0005-0000-0000-00009B9A0000}"/>
    <cellStyle name="Note 5 29 2 2" xfId="39554" xr:uid="{00000000-0005-0000-0000-00009C9A0000}"/>
    <cellStyle name="Note 5 29 2 3" xfId="39555" xr:uid="{00000000-0005-0000-0000-00009D9A0000}"/>
    <cellStyle name="Note 5 29 2 4" xfId="39556" xr:uid="{00000000-0005-0000-0000-00009E9A0000}"/>
    <cellStyle name="Note 5 29 20" xfId="39557" xr:uid="{00000000-0005-0000-0000-00009F9A0000}"/>
    <cellStyle name="Note 5 29 20 2" xfId="39558" xr:uid="{00000000-0005-0000-0000-0000A09A0000}"/>
    <cellStyle name="Note 5 29 20 3" xfId="39559" xr:uid="{00000000-0005-0000-0000-0000A19A0000}"/>
    <cellStyle name="Note 5 29 20 4" xfId="39560" xr:uid="{00000000-0005-0000-0000-0000A29A0000}"/>
    <cellStyle name="Note 5 29 21" xfId="39561" xr:uid="{00000000-0005-0000-0000-0000A39A0000}"/>
    <cellStyle name="Note 5 29 22" xfId="39562" xr:uid="{00000000-0005-0000-0000-0000A49A0000}"/>
    <cellStyle name="Note 5 29 3" xfId="39563" xr:uid="{00000000-0005-0000-0000-0000A59A0000}"/>
    <cellStyle name="Note 5 29 3 2" xfId="39564" xr:uid="{00000000-0005-0000-0000-0000A69A0000}"/>
    <cellStyle name="Note 5 29 3 3" xfId="39565" xr:uid="{00000000-0005-0000-0000-0000A79A0000}"/>
    <cellStyle name="Note 5 29 3 4" xfId="39566" xr:uid="{00000000-0005-0000-0000-0000A89A0000}"/>
    <cellStyle name="Note 5 29 4" xfId="39567" xr:uid="{00000000-0005-0000-0000-0000A99A0000}"/>
    <cellStyle name="Note 5 29 4 2" xfId="39568" xr:uid="{00000000-0005-0000-0000-0000AA9A0000}"/>
    <cellStyle name="Note 5 29 4 3" xfId="39569" xr:uid="{00000000-0005-0000-0000-0000AB9A0000}"/>
    <cellStyle name="Note 5 29 4 4" xfId="39570" xr:uid="{00000000-0005-0000-0000-0000AC9A0000}"/>
    <cellStyle name="Note 5 29 5" xfId="39571" xr:uid="{00000000-0005-0000-0000-0000AD9A0000}"/>
    <cellStyle name="Note 5 29 5 2" xfId="39572" xr:uid="{00000000-0005-0000-0000-0000AE9A0000}"/>
    <cellStyle name="Note 5 29 5 3" xfId="39573" xr:uid="{00000000-0005-0000-0000-0000AF9A0000}"/>
    <cellStyle name="Note 5 29 5 4" xfId="39574" xr:uid="{00000000-0005-0000-0000-0000B09A0000}"/>
    <cellStyle name="Note 5 29 6" xfId="39575" xr:uid="{00000000-0005-0000-0000-0000B19A0000}"/>
    <cellStyle name="Note 5 29 6 2" xfId="39576" xr:uid="{00000000-0005-0000-0000-0000B29A0000}"/>
    <cellStyle name="Note 5 29 6 3" xfId="39577" xr:uid="{00000000-0005-0000-0000-0000B39A0000}"/>
    <cellStyle name="Note 5 29 6 4" xfId="39578" xr:uid="{00000000-0005-0000-0000-0000B49A0000}"/>
    <cellStyle name="Note 5 29 7" xfId="39579" xr:uid="{00000000-0005-0000-0000-0000B59A0000}"/>
    <cellStyle name="Note 5 29 7 2" xfId="39580" xr:uid="{00000000-0005-0000-0000-0000B69A0000}"/>
    <cellStyle name="Note 5 29 7 3" xfId="39581" xr:uid="{00000000-0005-0000-0000-0000B79A0000}"/>
    <cellStyle name="Note 5 29 7 4" xfId="39582" xr:uid="{00000000-0005-0000-0000-0000B89A0000}"/>
    <cellStyle name="Note 5 29 8" xfId="39583" xr:uid="{00000000-0005-0000-0000-0000B99A0000}"/>
    <cellStyle name="Note 5 29 8 2" xfId="39584" xr:uid="{00000000-0005-0000-0000-0000BA9A0000}"/>
    <cellStyle name="Note 5 29 8 3" xfId="39585" xr:uid="{00000000-0005-0000-0000-0000BB9A0000}"/>
    <cellStyle name="Note 5 29 8 4" xfId="39586" xr:uid="{00000000-0005-0000-0000-0000BC9A0000}"/>
    <cellStyle name="Note 5 29 9" xfId="39587" xr:uid="{00000000-0005-0000-0000-0000BD9A0000}"/>
    <cellStyle name="Note 5 29 9 2" xfId="39588" xr:uid="{00000000-0005-0000-0000-0000BE9A0000}"/>
    <cellStyle name="Note 5 29 9 3" xfId="39589" xr:uid="{00000000-0005-0000-0000-0000BF9A0000}"/>
    <cellStyle name="Note 5 29 9 4" xfId="39590" xr:uid="{00000000-0005-0000-0000-0000C09A0000}"/>
    <cellStyle name="Note 5 3" xfId="39591" xr:uid="{00000000-0005-0000-0000-0000C19A0000}"/>
    <cellStyle name="Note 5 3 2" xfId="39592" xr:uid="{00000000-0005-0000-0000-0000C29A0000}"/>
    <cellStyle name="Note 5 3 2 10" xfId="39593" xr:uid="{00000000-0005-0000-0000-0000C39A0000}"/>
    <cellStyle name="Note 5 3 2 10 2" xfId="39594" xr:uid="{00000000-0005-0000-0000-0000C49A0000}"/>
    <cellStyle name="Note 5 3 2 10 3" xfId="39595" xr:uid="{00000000-0005-0000-0000-0000C59A0000}"/>
    <cellStyle name="Note 5 3 2 10 4" xfId="39596" xr:uid="{00000000-0005-0000-0000-0000C69A0000}"/>
    <cellStyle name="Note 5 3 2 11" xfId="39597" xr:uid="{00000000-0005-0000-0000-0000C79A0000}"/>
    <cellStyle name="Note 5 3 2 11 2" xfId="39598" xr:uid="{00000000-0005-0000-0000-0000C89A0000}"/>
    <cellStyle name="Note 5 3 2 11 3" xfId="39599" xr:uid="{00000000-0005-0000-0000-0000C99A0000}"/>
    <cellStyle name="Note 5 3 2 11 4" xfId="39600" xr:uid="{00000000-0005-0000-0000-0000CA9A0000}"/>
    <cellStyle name="Note 5 3 2 12" xfId="39601" xr:uid="{00000000-0005-0000-0000-0000CB9A0000}"/>
    <cellStyle name="Note 5 3 2 12 2" xfId="39602" xr:uid="{00000000-0005-0000-0000-0000CC9A0000}"/>
    <cellStyle name="Note 5 3 2 12 3" xfId="39603" xr:uid="{00000000-0005-0000-0000-0000CD9A0000}"/>
    <cellStyle name="Note 5 3 2 12 4" xfId="39604" xr:uid="{00000000-0005-0000-0000-0000CE9A0000}"/>
    <cellStyle name="Note 5 3 2 13" xfId="39605" xr:uid="{00000000-0005-0000-0000-0000CF9A0000}"/>
    <cellStyle name="Note 5 3 2 13 2" xfId="39606" xr:uid="{00000000-0005-0000-0000-0000D09A0000}"/>
    <cellStyle name="Note 5 3 2 13 3" xfId="39607" xr:uid="{00000000-0005-0000-0000-0000D19A0000}"/>
    <cellStyle name="Note 5 3 2 13 4" xfId="39608" xr:uid="{00000000-0005-0000-0000-0000D29A0000}"/>
    <cellStyle name="Note 5 3 2 14" xfId="39609" xr:uid="{00000000-0005-0000-0000-0000D39A0000}"/>
    <cellStyle name="Note 5 3 2 14 2" xfId="39610" xr:uid="{00000000-0005-0000-0000-0000D49A0000}"/>
    <cellStyle name="Note 5 3 2 14 3" xfId="39611" xr:uid="{00000000-0005-0000-0000-0000D59A0000}"/>
    <cellStyle name="Note 5 3 2 14 4" xfId="39612" xr:uid="{00000000-0005-0000-0000-0000D69A0000}"/>
    <cellStyle name="Note 5 3 2 15" xfId="39613" xr:uid="{00000000-0005-0000-0000-0000D79A0000}"/>
    <cellStyle name="Note 5 3 2 15 2" xfId="39614" xr:uid="{00000000-0005-0000-0000-0000D89A0000}"/>
    <cellStyle name="Note 5 3 2 15 3" xfId="39615" xr:uid="{00000000-0005-0000-0000-0000D99A0000}"/>
    <cellStyle name="Note 5 3 2 15 4" xfId="39616" xr:uid="{00000000-0005-0000-0000-0000DA9A0000}"/>
    <cellStyle name="Note 5 3 2 16" xfId="39617" xr:uid="{00000000-0005-0000-0000-0000DB9A0000}"/>
    <cellStyle name="Note 5 3 2 16 2" xfId="39618" xr:uid="{00000000-0005-0000-0000-0000DC9A0000}"/>
    <cellStyle name="Note 5 3 2 16 3" xfId="39619" xr:uid="{00000000-0005-0000-0000-0000DD9A0000}"/>
    <cellStyle name="Note 5 3 2 16 4" xfId="39620" xr:uid="{00000000-0005-0000-0000-0000DE9A0000}"/>
    <cellStyle name="Note 5 3 2 17" xfId="39621" xr:uid="{00000000-0005-0000-0000-0000DF9A0000}"/>
    <cellStyle name="Note 5 3 2 17 2" xfId="39622" xr:uid="{00000000-0005-0000-0000-0000E09A0000}"/>
    <cellStyle name="Note 5 3 2 17 3" xfId="39623" xr:uid="{00000000-0005-0000-0000-0000E19A0000}"/>
    <cellStyle name="Note 5 3 2 17 4" xfId="39624" xr:uid="{00000000-0005-0000-0000-0000E29A0000}"/>
    <cellStyle name="Note 5 3 2 18" xfId="39625" xr:uid="{00000000-0005-0000-0000-0000E39A0000}"/>
    <cellStyle name="Note 5 3 2 18 2" xfId="39626" xr:uid="{00000000-0005-0000-0000-0000E49A0000}"/>
    <cellStyle name="Note 5 3 2 18 3" xfId="39627" xr:uid="{00000000-0005-0000-0000-0000E59A0000}"/>
    <cellStyle name="Note 5 3 2 18 4" xfId="39628" xr:uid="{00000000-0005-0000-0000-0000E69A0000}"/>
    <cellStyle name="Note 5 3 2 19" xfId="39629" xr:uid="{00000000-0005-0000-0000-0000E79A0000}"/>
    <cellStyle name="Note 5 3 2 19 2" xfId="39630" xr:uid="{00000000-0005-0000-0000-0000E89A0000}"/>
    <cellStyle name="Note 5 3 2 19 3" xfId="39631" xr:uid="{00000000-0005-0000-0000-0000E99A0000}"/>
    <cellStyle name="Note 5 3 2 19 4" xfId="39632" xr:uid="{00000000-0005-0000-0000-0000EA9A0000}"/>
    <cellStyle name="Note 5 3 2 2" xfId="39633" xr:uid="{00000000-0005-0000-0000-0000EB9A0000}"/>
    <cellStyle name="Note 5 3 2 2 2" xfId="39634" xr:uid="{00000000-0005-0000-0000-0000EC9A0000}"/>
    <cellStyle name="Note 5 3 2 2 3" xfId="39635" xr:uid="{00000000-0005-0000-0000-0000ED9A0000}"/>
    <cellStyle name="Note 5 3 2 2 4" xfId="39636" xr:uid="{00000000-0005-0000-0000-0000EE9A0000}"/>
    <cellStyle name="Note 5 3 2 20" xfId="39637" xr:uid="{00000000-0005-0000-0000-0000EF9A0000}"/>
    <cellStyle name="Note 5 3 2 20 2" xfId="39638" xr:uid="{00000000-0005-0000-0000-0000F09A0000}"/>
    <cellStyle name="Note 5 3 2 20 3" xfId="39639" xr:uid="{00000000-0005-0000-0000-0000F19A0000}"/>
    <cellStyle name="Note 5 3 2 20 4" xfId="39640" xr:uid="{00000000-0005-0000-0000-0000F29A0000}"/>
    <cellStyle name="Note 5 3 2 21" xfId="39641" xr:uid="{00000000-0005-0000-0000-0000F39A0000}"/>
    <cellStyle name="Note 5 3 2 22" xfId="39642" xr:uid="{00000000-0005-0000-0000-0000F49A0000}"/>
    <cellStyle name="Note 5 3 2 3" xfId="39643" xr:uid="{00000000-0005-0000-0000-0000F59A0000}"/>
    <cellStyle name="Note 5 3 2 3 2" xfId="39644" xr:uid="{00000000-0005-0000-0000-0000F69A0000}"/>
    <cellStyle name="Note 5 3 2 3 3" xfId="39645" xr:uid="{00000000-0005-0000-0000-0000F79A0000}"/>
    <cellStyle name="Note 5 3 2 3 4" xfId="39646" xr:uid="{00000000-0005-0000-0000-0000F89A0000}"/>
    <cellStyle name="Note 5 3 2 4" xfId="39647" xr:uid="{00000000-0005-0000-0000-0000F99A0000}"/>
    <cellStyle name="Note 5 3 2 4 2" xfId="39648" xr:uid="{00000000-0005-0000-0000-0000FA9A0000}"/>
    <cellStyle name="Note 5 3 2 4 3" xfId="39649" xr:uid="{00000000-0005-0000-0000-0000FB9A0000}"/>
    <cellStyle name="Note 5 3 2 4 4" xfId="39650" xr:uid="{00000000-0005-0000-0000-0000FC9A0000}"/>
    <cellStyle name="Note 5 3 2 5" xfId="39651" xr:uid="{00000000-0005-0000-0000-0000FD9A0000}"/>
    <cellStyle name="Note 5 3 2 5 2" xfId="39652" xr:uid="{00000000-0005-0000-0000-0000FE9A0000}"/>
    <cellStyle name="Note 5 3 2 5 3" xfId="39653" xr:uid="{00000000-0005-0000-0000-0000FF9A0000}"/>
    <cellStyle name="Note 5 3 2 5 4" xfId="39654" xr:uid="{00000000-0005-0000-0000-0000009B0000}"/>
    <cellStyle name="Note 5 3 2 6" xfId="39655" xr:uid="{00000000-0005-0000-0000-0000019B0000}"/>
    <cellStyle name="Note 5 3 2 6 2" xfId="39656" xr:uid="{00000000-0005-0000-0000-0000029B0000}"/>
    <cellStyle name="Note 5 3 2 6 3" xfId="39657" xr:uid="{00000000-0005-0000-0000-0000039B0000}"/>
    <cellStyle name="Note 5 3 2 6 4" xfId="39658" xr:uid="{00000000-0005-0000-0000-0000049B0000}"/>
    <cellStyle name="Note 5 3 2 7" xfId="39659" xr:uid="{00000000-0005-0000-0000-0000059B0000}"/>
    <cellStyle name="Note 5 3 2 7 2" xfId="39660" xr:uid="{00000000-0005-0000-0000-0000069B0000}"/>
    <cellStyle name="Note 5 3 2 7 3" xfId="39661" xr:uid="{00000000-0005-0000-0000-0000079B0000}"/>
    <cellStyle name="Note 5 3 2 7 4" xfId="39662" xr:uid="{00000000-0005-0000-0000-0000089B0000}"/>
    <cellStyle name="Note 5 3 2 8" xfId="39663" xr:uid="{00000000-0005-0000-0000-0000099B0000}"/>
    <cellStyle name="Note 5 3 2 8 2" xfId="39664" xr:uid="{00000000-0005-0000-0000-00000A9B0000}"/>
    <cellStyle name="Note 5 3 2 8 3" xfId="39665" xr:uid="{00000000-0005-0000-0000-00000B9B0000}"/>
    <cellStyle name="Note 5 3 2 8 4" xfId="39666" xr:uid="{00000000-0005-0000-0000-00000C9B0000}"/>
    <cellStyle name="Note 5 3 2 9" xfId="39667" xr:uid="{00000000-0005-0000-0000-00000D9B0000}"/>
    <cellStyle name="Note 5 3 2 9 2" xfId="39668" xr:uid="{00000000-0005-0000-0000-00000E9B0000}"/>
    <cellStyle name="Note 5 3 2 9 3" xfId="39669" xr:uid="{00000000-0005-0000-0000-00000F9B0000}"/>
    <cellStyle name="Note 5 3 2 9 4" xfId="39670" xr:uid="{00000000-0005-0000-0000-0000109B0000}"/>
    <cellStyle name="Note 5 3 3" xfId="39671" xr:uid="{00000000-0005-0000-0000-0000119B0000}"/>
    <cellStyle name="Note 5 3 3 10" xfId="39672" xr:uid="{00000000-0005-0000-0000-0000129B0000}"/>
    <cellStyle name="Note 5 3 3 10 2" xfId="39673" xr:uid="{00000000-0005-0000-0000-0000139B0000}"/>
    <cellStyle name="Note 5 3 3 10 3" xfId="39674" xr:uid="{00000000-0005-0000-0000-0000149B0000}"/>
    <cellStyle name="Note 5 3 3 10 4" xfId="39675" xr:uid="{00000000-0005-0000-0000-0000159B0000}"/>
    <cellStyle name="Note 5 3 3 11" xfId="39676" xr:uid="{00000000-0005-0000-0000-0000169B0000}"/>
    <cellStyle name="Note 5 3 3 11 2" xfId="39677" xr:uid="{00000000-0005-0000-0000-0000179B0000}"/>
    <cellStyle name="Note 5 3 3 11 3" xfId="39678" xr:uid="{00000000-0005-0000-0000-0000189B0000}"/>
    <cellStyle name="Note 5 3 3 11 4" xfId="39679" xr:uid="{00000000-0005-0000-0000-0000199B0000}"/>
    <cellStyle name="Note 5 3 3 12" xfId="39680" xr:uid="{00000000-0005-0000-0000-00001A9B0000}"/>
    <cellStyle name="Note 5 3 3 12 2" xfId="39681" xr:uid="{00000000-0005-0000-0000-00001B9B0000}"/>
    <cellStyle name="Note 5 3 3 12 3" xfId="39682" xr:uid="{00000000-0005-0000-0000-00001C9B0000}"/>
    <cellStyle name="Note 5 3 3 12 4" xfId="39683" xr:uid="{00000000-0005-0000-0000-00001D9B0000}"/>
    <cellStyle name="Note 5 3 3 13" xfId="39684" xr:uid="{00000000-0005-0000-0000-00001E9B0000}"/>
    <cellStyle name="Note 5 3 3 13 2" xfId="39685" xr:uid="{00000000-0005-0000-0000-00001F9B0000}"/>
    <cellStyle name="Note 5 3 3 13 3" xfId="39686" xr:uid="{00000000-0005-0000-0000-0000209B0000}"/>
    <cellStyle name="Note 5 3 3 13 4" xfId="39687" xr:uid="{00000000-0005-0000-0000-0000219B0000}"/>
    <cellStyle name="Note 5 3 3 14" xfId="39688" xr:uid="{00000000-0005-0000-0000-0000229B0000}"/>
    <cellStyle name="Note 5 3 3 14 2" xfId="39689" xr:uid="{00000000-0005-0000-0000-0000239B0000}"/>
    <cellStyle name="Note 5 3 3 14 3" xfId="39690" xr:uid="{00000000-0005-0000-0000-0000249B0000}"/>
    <cellStyle name="Note 5 3 3 14 4" xfId="39691" xr:uid="{00000000-0005-0000-0000-0000259B0000}"/>
    <cellStyle name="Note 5 3 3 15" xfId="39692" xr:uid="{00000000-0005-0000-0000-0000269B0000}"/>
    <cellStyle name="Note 5 3 3 15 2" xfId="39693" xr:uid="{00000000-0005-0000-0000-0000279B0000}"/>
    <cellStyle name="Note 5 3 3 15 3" xfId="39694" xr:uid="{00000000-0005-0000-0000-0000289B0000}"/>
    <cellStyle name="Note 5 3 3 15 4" xfId="39695" xr:uid="{00000000-0005-0000-0000-0000299B0000}"/>
    <cellStyle name="Note 5 3 3 16" xfId="39696" xr:uid="{00000000-0005-0000-0000-00002A9B0000}"/>
    <cellStyle name="Note 5 3 3 16 2" xfId="39697" xr:uid="{00000000-0005-0000-0000-00002B9B0000}"/>
    <cellStyle name="Note 5 3 3 16 3" xfId="39698" xr:uid="{00000000-0005-0000-0000-00002C9B0000}"/>
    <cellStyle name="Note 5 3 3 16 4" xfId="39699" xr:uid="{00000000-0005-0000-0000-00002D9B0000}"/>
    <cellStyle name="Note 5 3 3 17" xfId="39700" xr:uid="{00000000-0005-0000-0000-00002E9B0000}"/>
    <cellStyle name="Note 5 3 3 17 2" xfId="39701" xr:uid="{00000000-0005-0000-0000-00002F9B0000}"/>
    <cellStyle name="Note 5 3 3 17 3" xfId="39702" xr:uid="{00000000-0005-0000-0000-0000309B0000}"/>
    <cellStyle name="Note 5 3 3 17 4" xfId="39703" xr:uid="{00000000-0005-0000-0000-0000319B0000}"/>
    <cellStyle name="Note 5 3 3 18" xfId="39704" xr:uid="{00000000-0005-0000-0000-0000329B0000}"/>
    <cellStyle name="Note 5 3 3 18 2" xfId="39705" xr:uid="{00000000-0005-0000-0000-0000339B0000}"/>
    <cellStyle name="Note 5 3 3 18 3" xfId="39706" xr:uid="{00000000-0005-0000-0000-0000349B0000}"/>
    <cellStyle name="Note 5 3 3 18 4" xfId="39707" xr:uid="{00000000-0005-0000-0000-0000359B0000}"/>
    <cellStyle name="Note 5 3 3 19" xfId="39708" xr:uid="{00000000-0005-0000-0000-0000369B0000}"/>
    <cellStyle name="Note 5 3 3 19 2" xfId="39709" xr:uid="{00000000-0005-0000-0000-0000379B0000}"/>
    <cellStyle name="Note 5 3 3 19 3" xfId="39710" xr:uid="{00000000-0005-0000-0000-0000389B0000}"/>
    <cellStyle name="Note 5 3 3 19 4" xfId="39711" xr:uid="{00000000-0005-0000-0000-0000399B0000}"/>
    <cellStyle name="Note 5 3 3 2" xfId="39712" xr:uid="{00000000-0005-0000-0000-00003A9B0000}"/>
    <cellStyle name="Note 5 3 3 2 2" xfId="39713" xr:uid="{00000000-0005-0000-0000-00003B9B0000}"/>
    <cellStyle name="Note 5 3 3 2 3" xfId="39714" xr:uid="{00000000-0005-0000-0000-00003C9B0000}"/>
    <cellStyle name="Note 5 3 3 2 4" xfId="39715" xr:uid="{00000000-0005-0000-0000-00003D9B0000}"/>
    <cellStyle name="Note 5 3 3 20" xfId="39716" xr:uid="{00000000-0005-0000-0000-00003E9B0000}"/>
    <cellStyle name="Note 5 3 3 20 2" xfId="39717" xr:uid="{00000000-0005-0000-0000-00003F9B0000}"/>
    <cellStyle name="Note 5 3 3 20 3" xfId="39718" xr:uid="{00000000-0005-0000-0000-0000409B0000}"/>
    <cellStyle name="Note 5 3 3 20 4" xfId="39719" xr:uid="{00000000-0005-0000-0000-0000419B0000}"/>
    <cellStyle name="Note 5 3 3 21" xfId="39720" xr:uid="{00000000-0005-0000-0000-0000429B0000}"/>
    <cellStyle name="Note 5 3 3 22" xfId="39721" xr:uid="{00000000-0005-0000-0000-0000439B0000}"/>
    <cellStyle name="Note 5 3 3 3" xfId="39722" xr:uid="{00000000-0005-0000-0000-0000449B0000}"/>
    <cellStyle name="Note 5 3 3 3 2" xfId="39723" xr:uid="{00000000-0005-0000-0000-0000459B0000}"/>
    <cellStyle name="Note 5 3 3 3 3" xfId="39724" xr:uid="{00000000-0005-0000-0000-0000469B0000}"/>
    <cellStyle name="Note 5 3 3 3 4" xfId="39725" xr:uid="{00000000-0005-0000-0000-0000479B0000}"/>
    <cellStyle name="Note 5 3 3 4" xfId="39726" xr:uid="{00000000-0005-0000-0000-0000489B0000}"/>
    <cellStyle name="Note 5 3 3 4 2" xfId="39727" xr:uid="{00000000-0005-0000-0000-0000499B0000}"/>
    <cellStyle name="Note 5 3 3 4 3" xfId="39728" xr:uid="{00000000-0005-0000-0000-00004A9B0000}"/>
    <cellStyle name="Note 5 3 3 4 4" xfId="39729" xr:uid="{00000000-0005-0000-0000-00004B9B0000}"/>
    <cellStyle name="Note 5 3 3 5" xfId="39730" xr:uid="{00000000-0005-0000-0000-00004C9B0000}"/>
    <cellStyle name="Note 5 3 3 5 2" xfId="39731" xr:uid="{00000000-0005-0000-0000-00004D9B0000}"/>
    <cellStyle name="Note 5 3 3 5 3" xfId="39732" xr:uid="{00000000-0005-0000-0000-00004E9B0000}"/>
    <cellStyle name="Note 5 3 3 5 4" xfId="39733" xr:uid="{00000000-0005-0000-0000-00004F9B0000}"/>
    <cellStyle name="Note 5 3 3 6" xfId="39734" xr:uid="{00000000-0005-0000-0000-0000509B0000}"/>
    <cellStyle name="Note 5 3 3 6 2" xfId="39735" xr:uid="{00000000-0005-0000-0000-0000519B0000}"/>
    <cellStyle name="Note 5 3 3 6 3" xfId="39736" xr:uid="{00000000-0005-0000-0000-0000529B0000}"/>
    <cellStyle name="Note 5 3 3 6 4" xfId="39737" xr:uid="{00000000-0005-0000-0000-0000539B0000}"/>
    <cellStyle name="Note 5 3 3 7" xfId="39738" xr:uid="{00000000-0005-0000-0000-0000549B0000}"/>
    <cellStyle name="Note 5 3 3 7 2" xfId="39739" xr:uid="{00000000-0005-0000-0000-0000559B0000}"/>
    <cellStyle name="Note 5 3 3 7 3" xfId="39740" xr:uid="{00000000-0005-0000-0000-0000569B0000}"/>
    <cellStyle name="Note 5 3 3 7 4" xfId="39741" xr:uid="{00000000-0005-0000-0000-0000579B0000}"/>
    <cellStyle name="Note 5 3 3 8" xfId="39742" xr:uid="{00000000-0005-0000-0000-0000589B0000}"/>
    <cellStyle name="Note 5 3 3 8 2" xfId="39743" xr:uid="{00000000-0005-0000-0000-0000599B0000}"/>
    <cellStyle name="Note 5 3 3 8 3" xfId="39744" xr:uid="{00000000-0005-0000-0000-00005A9B0000}"/>
    <cellStyle name="Note 5 3 3 8 4" xfId="39745" xr:uid="{00000000-0005-0000-0000-00005B9B0000}"/>
    <cellStyle name="Note 5 3 3 9" xfId="39746" xr:uid="{00000000-0005-0000-0000-00005C9B0000}"/>
    <cellStyle name="Note 5 3 3 9 2" xfId="39747" xr:uid="{00000000-0005-0000-0000-00005D9B0000}"/>
    <cellStyle name="Note 5 3 3 9 3" xfId="39748" xr:uid="{00000000-0005-0000-0000-00005E9B0000}"/>
    <cellStyle name="Note 5 3 3 9 4" xfId="39749" xr:uid="{00000000-0005-0000-0000-00005F9B0000}"/>
    <cellStyle name="Note 5 3 4" xfId="39750" xr:uid="{00000000-0005-0000-0000-0000609B0000}"/>
    <cellStyle name="Note 5 3 4 10" xfId="39751" xr:uid="{00000000-0005-0000-0000-0000619B0000}"/>
    <cellStyle name="Note 5 3 4 10 2" xfId="39752" xr:uid="{00000000-0005-0000-0000-0000629B0000}"/>
    <cellStyle name="Note 5 3 4 10 3" xfId="39753" xr:uid="{00000000-0005-0000-0000-0000639B0000}"/>
    <cellStyle name="Note 5 3 4 10 4" xfId="39754" xr:uid="{00000000-0005-0000-0000-0000649B0000}"/>
    <cellStyle name="Note 5 3 4 11" xfId="39755" xr:uid="{00000000-0005-0000-0000-0000659B0000}"/>
    <cellStyle name="Note 5 3 4 11 2" xfId="39756" xr:uid="{00000000-0005-0000-0000-0000669B0000}"/>
    <cellStyle name="Note 5 3 4 11 3" xfId="39757" xr:uid="{00000000-0005-0000-0000-0000679B0000}"/>
    <cellStyle name="Note 5 3 4 11 4" xfId="39758" xr:uid="{00000000-0005-0000-0000-0000689B0000}"/>
    <cellStyle name="Note 5 3 4 12" xfId="39759" xr:uid="{00000000-0005-0000-0000-0000699B0000}"/>
    <cellStyle name="Note 5 3 4 12 2" xfId="39760" xr:uid="{00000000-0005-0000-0000-00006A9B0000}"/>
    <cellStyle name="Note 5 3 4 12 3" xfId="39761" xr:uid="{00000000-0005-0000-0000-00006B9B0000}"/>
    <cellStyle name="Note 5 3 4 12 4" xfId="39762" xr:uid="{00000000-0005-0000-0000-00006C9B0000}"/>
    <cellStyle name="Note 5 3 4 13" xfId="39763" xr:uid="{00000000-0005-0000-0000-00006D9B0000}"/>
    <cellStyle name="Note 5 3 4 13 2" xfId="39764" xr:uid="{00000000-0005-0000-0000-00006E9B0000}"/>
    <cellStyle name="Note 5 3 4 13 3" xfId="39765" xr:uid="{00000000-0005-0000-0000-00006F9B0000}"/>
    <cellStyle name="Note 5 3 4 13 4" xfId="39766" xr:uid="{00000000-0005-0000-0000-0000709B0000}"/>
    <cellStyle name="Note 5 3 4 14" xfId="39767" xr:uid="{00000000-0005-0000-0000-0000719B0000}"/>
    <cellStyle name="Note 5 3 4 14 2" xfId="39768" xr:uid="{00000000-0005-0000-0000-0000729B0000}"/>
    <cellStyle name="Note 5 3 4 14 3" xfId="39769" xr:uid="{00000000-0005-0000-0000-0000739B0000}"/>
    <cellStyle name="Note 5 3 4 14 4" xfId="39770" xr:uid="{00000000-0005-0000-0000-0000749B0000}"/>
    <cellStyle name="Note 5 3 4 15" xfId="39771" xr:uid="{00000000-0005-0000-0000-0000759B0000}"/>
    <cellStyle name="Note 5 3 4 15 2" xfId="39772" xr:uid="{00000000-0005-0000-0000-0000769B0000}"/>
    <cellStyle name="Note 5 3 4 15 3" xfId="39773" xr:uid="{00000000-0005-0000-0000-0000779B0000}"/>
    <cellStyle name="Note 5 3 4 15 4" xfId="39774" xr:uid="{00000000-0005-0000-0000-0000789B0000}"/>
    <cellStyle name="Note 5 3 4 16" xfId="39775" xr:uid="{00000000-0005-0000-0000-0000799B0000}"/>
    <cellStyle name="Note 5 3 4 16 2" xfId="39776" xr:uid="{00000000-0005-0000-0000-00007A9B0000}"/>
    <cellStyle name="Note 5 3 4 16 3" xfId="39777" xr:uid="{00000000-0005-0000-0000-00007B9B0000}"/>
    <cellStyle name="Note 5 3 4 16 4" xfId="39778" xr:uid="{00000000-0005-0000-0000-00007C9B0000}"/>
    <cellStyle name="Note 5 3 4 17" xfId="39779" xr:uid="{00000000-0005-0000-0000-00007D9B0000}"/>
    <cellStyle name="Note 5 3 4 17 2" xfId="39780" xr:uid="{00000000-0005-0000-0000-00007E9B0000}"/>
    <cellStyle name="Note 5 3 4 17 3" xfId="39781" xr:uid="{00000000-0005-0000-0000-00007F9B0000}"/>
    <cellStyle name="Note 5 3 4 17 4" xfId="39782" xr:uid="{00000000-0005-0000-0000-0000809B0000}"/>
    <cellStyle name="Note 5 3 4 18" xfId="39783" xr:uid="{00000000-0005-0000-0000-0000819B0000}"/>
    <cellStyle name="Note 5 3 4 18 2" xfId="39784" xr:uid="{00000000-0005-0000-0000-0000829B0000}"/>
    <cellStyle name="Note 5 3 4 18 3" xfId="39785" xr:uid="{00000000-0005-0000-0000-0000839B0000}"/>
    <cellStyle name="Note 5 3 4 18 4" xfId="39786" xr:uid="{00000000-0005-0000-0000-0000849B0000}"/>
    <cellStyle name="Note 5 3 4 19" xfId="39787" xr:uid="{00000000-0005-0000-0000-0000859B0000}"/>
    <cellStyle name="Note 5 3 4 19 2" xfId="39788" xr:uid="{00000000-0005-0000-0000-0000869B0000}"/>
    <cellStyle name="Note 5 3 4 19 3" xfId="39789" xr:uid="{00000000-0005-0000-0000-0000879B0000}"/>
    <cellStyle name="Note 5 3 4 19 4" xfId="39790" xr:uid="{00000000-0005-0000-0000-0000889B0000}"/>
    <cellStyle name="Note 5 3 4 2" xfId="39791" xr:uid="{00000000-0005-0000-0000-0000899B0000}"/>
    <cellStyle name="Note 5 3 4 2 2" xfId="39792" xr:uid="{00000000-0005-0000-0000-00008A9B0000}"/>
    <cellStyle name="Note 5 3 4 2 3" xfId="39793" xr:uid="{00000000-0005-0000-0000-00008B9B0000}"/>
    <cellStyle name="Note 5 3 4 2 4" xfId="39794" xr:uid="{00000000-0005-0000-0000-00008C9B0000}"/>
    <cellStyle name="Note 5 3 4 20" xfId="39795" xr:uid="{00000000-0005-0000-0000-00008D9B0000}"/>
    <cellStyle name="Note 5 3 4 20 2" xfId="39796" xr:uid="{00000000-0005-0000-0000-00008E9B0000}"/>
    <cellStyle name="Note 5 3 4 20 3" xfId="39797" xr:uid="{00000000-0005-0000-0000-00008F9B0000}"/>
    <cellStyle name="Note 5 3 4 20 4" xfId="39798" xr:uid="{00000000-0005-0000-0000-0000909B0000}"/>
    <cellStyle name="Note 5 3 4 21" xfId="39799" xr:uid="{00000000-0005-0000-0000-0000919B0000}"/>
    <cellStyle name="Note 5 3 4 22" xfId="39800" xr:uid="{00000000-0005-0000-0000-0000929B0000}"/>
    <cellStyle name="Note 5 3 4 3" xfId="39801" xr:uid="{00000000-0005-0000-0000-0000939B0000}"/>
    <cellStyle name="Note 5 3 4 3 2" xfId="39802" xr:uid="{00000000-0005-0000-0000-0000949B0000}"/>
    <cellStyle name="Note 5 3 4 3 3" xfId="39803" xr:uid="{00000000-0005-0000-0000-0000959B0000}"/>
    <cellStyle name="Note 5 3 4 3 4" xfId="39804" xr:uid="{00000000-0005-0000-0000-0000969B0000}"/>
    <cellStyle name="Note 5 3 4 4" xfId="39805" xr:uid="{00000000-0005-0000-0000-0000979B0000}"/>
    <cellStyle name="Note 5 3 4 4 2" xfId="39806" xr:uid="{00000000-0005-0000-0000-0000989B0000}"/>
    <cellStyle name="Note 5 3 4 4 3" xfId="39807" xr:uid="{00000000-0005-0000-0000-0000999B0000}"/>
    <cellStyle name="Note 5 3 4 4 4" xfId="39808" xr:uid="{00000000-0005-0000-0000-00009A9B0000}"/>
    <cellStyle name="Note 5 3 4 5" xfId="39809" xr:uid="{00000000-0005-0000-0000-00009B9B0000}"/>
    <cellStyle name="Note 5 3 4 5 2" xfId="39810" xr:uid="{00000000-0005-0000-0000-00009C9B0000}"/>
    <cellStyle name="Note 5 3 4 5 3" xfId="39811" xr:uid="{00000000-0005-0000-0000-00009D9B0000}"/>
    <cellStyle name="Note 5 3 4 5 4" xfId="39812" xr:uid="{00000000-0005-0000-0000-00009E9B0000}"/>
    <cellStyle name="Note 5 3 4 6" xfId="39813" xr:uid="{00000000-0005-0000-0000-00009F9B0000}"/>
    <cellStyle name="Note 5 3 4 6 2" xfId="39814" xr:uid="{00000000-0005-0000-0000-0000A09B0000}"/>
    <cellStyle name="Note 5 3 4 6 3" xfId="39815" xr:uid="{00000000-0005-0000-0000-0000A19B0000}"/>
    <cellStyle name="Note 5 3 4 6 4" xfId="39816" xr:uid="{00000000-0005-0000-0000-0000A29B0000}"/>
    <cellStyle name="Note 5 3 4 7" xfId="39817" xr:uid="{00000000-0005-0000-0000-0000A39B0000}"/>
    <cellStyle name="Note 5 3 4 7 2" xfId="39818" xr:uid="{00000000-0005-0000-0000-0000A49B0000}"/>
    <cellStyle name="Note 5 3 4 7 3" xfId="39819" xr:uid="{00000000-0005-0000-0000-0000A59B0000}"/>
    <cellStyle name="Note 5 3 4 7 4" xfId="39820" xr:uid="{00000000-0005-0000-0000-0000A69B0000}"/>
    <cellStyle name="Note 5 3 4 8" xfId="39821" xr:uid="{00000000-0005-0000-0000-0000A79B0000}"/>
    <cellStyle name="Note 5 3 4 8 2" xfId="39822" xr:uid="{00000000-0005-0000-0000-0000A89B0000}"/>
    <cellStyle name="Note 5 3 4 8 3" xfId="39823" xr:uid="{00000000-0005-0000-0000-0000A99B0000}"/>
    <cellStyle name="Note 5 3 4 8 4" xfId="39824" xr:uid="{00000000-0005-0000-0000-0000AA9B0000}"/>
    <cellStyle name="Note 5 3 4 9" xfId="39825" xr:uid="{00000000-0005-0000-0000-0000AB9B0000}"/>
    <cellStyle name="Note 5 3 4 9 2" xfId="39826" xr:uid="{00000000-0005-0000-0000-0000AC9B0000}"/>
    <cellStyle name="Note 5 3 4 9 3" xfId="39827" xr:uid="{00000000-0005-0000-0000-0000AD9B0000}"/>
    <cellStyle name="Note 5 3 4 9 4" xfId="39828" xr:uid="{00000000-0005-0000-0000-0000AE9B0000}"/>
    <cellStyle name="Note 5 3 5" xfId="39829" xr:uid="{00000000-0005-0000-0000-0000AF9B0000}"/>
    <cellStyle name="Note 5 3 5 10" xfId="39830" xr:uid="{00000000-0005-0000-0000-0000B09B0000}"/>
    <cellStyle name="Note 5 3 5 10 2" xfId="39831" xr:uid="{00000000-0005-0000-0000-0000B19B0000}"/>
    <cellStyle name="Note 5 3 5 10 3" xfId="39832" xr:uid="{00000000-0005-0000-0000-0000B29B0000}"/>
    <cellStyle name="Note 5 3 5 10 4" xfId="39833" xr:uid="{00000000-0005-0000-0000-0000B39B0000}"/>
    <cellStyle name="Note 5 3 5 11" xfId="39834" xr:uid="{00000000-0005-0000-0000-0000B49B0000}"/>
    <cellStyle name="Note 5 3 5 11 2" xfId="39835" xr:uid="{00000000-0005-0000-0000-0000B59B0000}"/>
    <cellStyle name="Note 5 3 5 11 3" xfId="39836" xr:uid="{00000000-0005-0000-0000-0000B69B0000}"/>
    <cellStyle name="Note 5 3 5 11 4" xfId="39837" xr:uid="{00000000-0005-0000-0000-0000B79B0000}"/>
    <cellStyle name="Note 5 3 5 12" xfId="39838" xr:uid="{00000000-0005-0000-0000-0000B89B0000}"/>
    <cellStyle name="Note 5 3 5 12 2" xfId="39839" xr:uid="{00000000-0005-0000-0000-0000B99B0000}"/>
    <cellStyle name="Note 5 3 5 12 3" xfId="39840" xr:uid="{00000000-0005-0000-0000-0000BA9B0000}"/>
    <cellStyle name="Note 5 3 5 12 4" xfId="39841" xr:uid="{00000000-0005-0000-0000-0000BB9B0000}"/>
    <cellStyle name="Note 5 3 5 13" xfId="39842" xr:uid="{00000000-0005-0000-0000-0000BC9B0000}"/>
    <cellStyle name="Note 5 3 5 13 2" xfId="39843" xr:uid="{00000000-0005-0000-0000-0000BD9B0000}"/>
    <cellStyle name="Note 5 3 5 13 3" xfId="39844" xr:uid="{00000000-0005-0000-0000-0000BE9B0000}"/>
    <cellStyle name="Note 5 3 5 13 4" xfId="39845" xr:uid="{00000000-0005-0000-0000-0000BF9B0000}"/>
    <cellStyle name="Note 5 3 5 14" xfId="39846" xr:uid="{00000000-0005-0000-0000-0000C09B0000}"/>
    <cellStyle name="Note 5 3 5 14 2" xfId="39847" xr:uid="{00000000-0005-0000-0000-0000C19B0000}"/>
    <cellStyle name="Note 5 3 5 14 3" xfId="39848" xr:uid="{00000000-0005-0000-0000-0000C29B0000}"/>
    <cellStyle name="Note 5 3 5 14 4" xfId="39849" xr:uid="{00000000-0005-0000-0000-0000C39B0000}"/>
    <cellStyle name="Note 5 3 5 15" xfId="39850" xr:uid="{00000000-0005-0000-0000-0000C49B0000}"/>
    <cellStyle name="Note 5 3 5 15 2" xfId="39851" xr:uid="{00000000-0005-0000-0000-0000C59B0000}"/>
    <cellStyle name="Note 5 3 5 15 3" xfId="39852" xr:uid="{00000000-0005-0000-0000-0000C69B0000}"/>
    <cellStyle name="Note 5 3 5 15 4" xfId="39853" xr:uid="{00000000-0005-0000-0000-0000C79B0000}"/>
    <cellStyle name="Note 5 3 5 16" xfId="39854" xr:uid="{00000000-0005-0000-0000-0000C89B0000}"/>
    <cellStyle name="Note 5 3 5 16 2" xfId="39855" xr:uid="{00000000-0005-0000-0000-0000C99B0000}"/>
    <cellStyle name="Note 5 3 5 16 3" xfId="39856" xr:uid="{00000000-0005-0000-0000-0000CA9B0000}"/>
    <cellStyle name="Note 5 3 5 16 4" xfId="39857" xr:uid="{00000000-0005-0000-0000-0000CB9B0000}"/>
    <cellStyle name="Note 5 3 5 17" xfId="39858" xr:uid="{00000000-0005-0000-0000-0000CC9B0000}"/>
    <cellStyle name="Note 5 3 5 17 2" xfId="39859" xr:uid="{00000000-0005-0000-0000-0000CD9B0000}"/>
    <cellStyle name="Note 5 3 5 17 3" xfId="39860" xr:uid="{00000000-0005-0000-0000-0000CE9B0000}"/>
    <cellStyle name="Note 5 3 5 17 4" xfId="39861" xr:uid="{00000000-0005-0000-0000-0000CF9B0000}"/>
    <cellStyle name="Note 5 3 5 18" xfId="39862" xr:uid="{00000000-0005-0000-0000-0000D09B0000}"/>
    <cellStyle name="Note 5 3 5 18 2" xfId="39863" xr:uid="{00000000-0005-0000-0000-0000D19B0000}"/>
    <cellStyle name="Note 5 3 5 18 3" xfId="39864" xr:uid="{00000000-0005-0000-0000-0000D29B0000}"/>
    <cellStyle name="Note 5 3 5 18 4" xfId="39865" xr:uid="{00000000-0005-0000-0000-0000D39B0000}"/>
    <cellStyle name="Note 5 3 5 19" xfId="39866" xr:uid="{00000000-0005-0000-0000-0000D49B0000}"/>
    <cellStyle name="Note 5 3 5 19 2" xfId="39867" xr:uid="{00000000-0005-0000-0000-0000D59B0000}"/>
    <cellStyle name="Note 5 3 5 19 3" xfId="39868" xr:uid="{00000000-0005-0000-0000-0000D69B0000}"/>
    <cellStyle name="Note 5 3 5 19 4" xfId="39869" xr:uid="{00000000-0005-0000-0000-0000D79B0000}"/>
    <cellStyle name="Note 5 3 5 2" xfId="39870" xr:uid="{00000000-0005-0000-0000-0000D89B0000}"/>
    <cellStyle name="Note 5 3 5 2 2" xfId="39871" xr:uid="{00000000-0005-0000-0000-0000D99B0000}"/>
    <cellStyle name="Note 5 3 5 2 3" xfId="39872" xr:uid="{00000000-0005-0000-0000-0000DA9B0000}"/>
    <cellStyle name="Note 5 3 5 2 4" xfId="39873" xr:uid="{00000000-0005-0000-0000-0000DB9B0000}"/>
    <cellStyle name="Note 5 3 5 20" xfId="39874" xr:uid="{00000000-0005-0000-0000-0000DC9B0000}"/>
    <cellStyle name="Note 5 3 5 20 2" xfId="39875" xr:uid="{00000000-0005-0000-0000-0000DD9B0000}"/>
    <cellStyle name="Note 5 3 5 20 3" xfId="39876" xr:uid="{00000000-0005-0000-0000-0000DE9B0000}"/>
    <cellStyle name="Note 5 3 5 20 4" xfId="39877" xr:uid="{00000000-0005-0000-0000-0000DF9B0000}"/>
    <cellStyle name="Note 5 3 5 21" xfId="39878" xr:uid="{00000000-0005-0000-0000-0000E09B0000}"/>
    <cellStyle name="Note 5 3 5 22" xfId="39879" xr:uid="{00000000-0005-0000-0000-0000E19B0000}"/>
    <cellStyle name="Note 5 3 5 3" xfId="39880" xr:uid="{00000000-0005-0000-0000-0000E29B0000}"/>
    <cellStyle name="Note 5 3 5 3 2" xfId="39881" xr:uid="{00000000-0005-0000-0000-0000E39B0000}"/>
    <cellStyle name="Note 5 3 5 3 3" xfId="39882" xr:uid="{00000000-0005-0000-0000-0000E49B0000}"/>
    <cellStyle name="Note 5 3 5 3 4" xfId="39883" xr:uid="{00000000-0005-0000-0000-0000E59B0000}"/>
    <cellStyle name="Note 5 3 5 4" xfId="39884" xr:uid="{00000000-0005-0000-0000-0000E69B0000}"/>
    <cellStyle name="Note 5 3 5 4 2" xfId="39885" xr:uid="{00000000-0005-0000-0000-0000E79B0000}"/>
    <cellStyle name="Note 5 3 5 4 3" xfId="39886" xr:uid="{00000000-0005-0000-0000-0000E89B0000}"/>
    <cellStyle name="Note 5 3 5 4 4" xfId="39887" xr:uid="{00000000-0005-0000-0000-0000E99B0000}"/>
    <cellStyle name="Note 5 3 5 5" xfId="39888" xr:uid="{00000000-0005-0000-0000-0000EA9B0000}"/>
    <cellStyle name="Note 5 3 5 5 2" xfId="39889" xr:uid="{00000000-0005-0000-0000-0000EB9B0000}"/>
    <cellStyle name="Note 5 3 5 5 3" xfId="39890" xr:uid="{00000000-0005-0000-0000-0000EC9B0000}"/>
    <cellStyle name="Note 5 3 5 5 4" xfId="39891" xr:uid="{00000000-0005-0000-0000-0000ED9B0000}"/>
    <cellStyle name="Note 5 3 5 6" xfId="39892" xr:uid="{00000000-0005-0000-0000-0000EE9B0000}"/>
    <cellStyle name="Note 5 3 5 6 2" xfId="39893" xr:uid="{00000000-0005-0000-0000-0000EF9B0000}"/>
    <cellStyle name="Note 5 3 5 6 3" xfId="39894" xr:uid="{00000000-0005-0000-0000-0000F09B0000}"/>
    <cellStyle name="Note 5 3 5 6 4" xfId="39895" xr:uid="{00000000-0005-0000-0000-0000F19B0000}"/>
    <cellStyle name="Note 5 3 5 7" xfId="39896" xr:uid="{00000000-0005-0000-0000-0000F29B0000}"/>
    <cellStyle name="Note 5 3 5 7 2" xfId="39897" xr:uid="{00000000-0005-0000-0000-0000F39B0000}"/>
    <cellStyle name="Note 5 3 5 7 3" xfId="39898" xr:uid="{00000000-0005-0000-0000-0000F49B0000}"/>
    <cellStyle name="Note 5 3 5 7 4" xfId="39899" xr:uid="{00000000-0005-0000-0000-0000F59B0000}"/>
    <cellStyle name="Note 5 3 5 8" xfId="39900" xr:uid="{00000000-0005-0000-0000-0000F69B0000}"/>
    <cellStyle name="Note 5 3 5 8 2" xfId="39901" xr:uid="{00000000-0005-0000-0000-0000F79B0000}"/>
    <cellStyle name="Note 5 3 5 8 3" xfId="39902" xr:uid="{00000000-0005-0000-0000-0000F89B0000}"/>
    <cellStyle name="Note 5 3 5 8 4" xfId="39903" xr:uid="{00000000-0005-0000-0000-0000F99B0000}"/>
    <cellStyle name="Note 5 3 5 9" xfId="39904" xr:uid="{00000000-0005-0000-0000-0000FA9B0000}"/>
    <cellStyle name="Note 5 3 5 9 2" xfId="39905" xr:uid="{00000000-0005-0000-0000-0000FB9B0000}"/>
    <cellStyle name="Note 5 3 5 9 3" xfId="39906" xr:uid="{00000000-0005-0000-0000-0000FC9B0000}"/>
    <cellStyle name="Note 5 3 5 9 4" xfId="39907" xr:uid="{00000000-0005-0000-0000-0000FD9B0000}"/>
    <cellStyle name="Note 5 3 6" xfId="39908" xr:uid="{00000000-0005-0000-0000-0000FE9B0000}"/>
    <cellStyle name="Note 5 30" xfId="39909" xr:uid="{00000000-0005-0000-0000-0000FF9B0000}"/>
    <cellStyle name="Note 5 30 2" xfId="39910" xr:uid="{00000000-0005-0000-0000-0000009C0000}"/>
    <cellStyle name="Note 5 30 3" xfId="39911" xr:uid="{00000000-0005-0000-0000-0000019C0000}"/>
    <cellStyle name="Note 5 31" xfId="39912" xr:uid="{00000000-0005-0000-0000-0000029C0000}"/>
    <cellStyle name="Note 5 31 2" xfId="39913" xr:uid="{00000000-0005-0000-0000-0000039C0000}"/>
    <cellStyle name="Note 5 31 3" xfId="39914" xr:uid="{00000000-0005-0000-0000-0000049C0000}"/>
    <cellStyle name="Note 5 31 4" xfId="39915" xr:uid="{00000000-0005-0000-0000-0000059C0000}"/>
    <cellStyle name="Note 5 32" xfId="39916" xr:uid="{00000000-0005-0000-0000-0000069C0000}"/>
    <cellStyle name="Note 5 32 2" xfId="39917" xr:uid="{00000000-0005-0000-0000-0000079C0000}"/>
    <cellStyle name="Note 5 32 3" xfId="39918" xr:uid="{00000000-0005-0000-0000-0000089C0000}"/>
    <cellStyle name="Note 5 32 4" xfId="39919" xr:uid="{00000000-0005-0000-0000-0000099C0000}"/>
    <cellStyle name="Note 5 33" xfId="39920" xr:uid="{00000000-0005-0000-0000-00000A9C0000}"/>
    <cellStyle name="Note 5 33 2" xfId="39921" xr:uid="{00000000-0005-0000-0000-00000B9C0000}"/>
    <cellStyle name="Note 5 33 3" xfId="39922" xr:uid="{00000000-0005-0000-0000-00000C9C0000}"/>
    <cellStyle name="Note 5 33 4" xfId="39923" xr:uid="{00000000-0005-0000-0000-00000D9C0000}"/>
    <cellStyle name="Note 5 34" xfId="39924" xr:uid="{00000000-0005-0000-0000-00000E9C0000}"/>
    <cellStyle name="Note 5 34 2" xfId="39925" xr:uid="{00000000-0005-0000-0000-00000F9C0000}"/>
    <cellStyle name="Note 5 34 3" xfId="39926" xr:uid="{00000000-0005-0000-0000-0000109C0000}"/>
    <cellStyle name="Note 5 34 4" xfId="39927" xr:uid="{00000000-0005-0000-0000-0000119C0000}"/>
    <cellStyle name="Note 5 35" xfId="39928" xr:uid="{00000000-0005-0000-0000-0000129C0000}"/>
    <cellStyle name="Note 5 35 2" xfId="39929" xr:uid="{00000000-0005-0000-0000-0000139C0000}"/>
    <cellStyle name="Note 5 35 3" xfId="39930" xr:uid="{00000000-0005-0000-0000-0000149C0000}"/>
    <cellStyle name="Note 5 35 4" xfId="39931" xr:uid="{00000000-0005-0000-0000-0000159C0000}"/>
    <cellStyle name="Note 5 36" xfId="39932" xr:uid="{00000000-0005-0000-0000-0000169C0000}"/>
    <cellStyle name="Note 5 36 2" xfId="39933" xr:uid="{00000000-0005-0000-0000-0000179C0000}"/>
    <cellStyle name="Note 5 36 3" xfId="39934" xr:uid="{00000000-0005-0000-0000-0000189C0000}"/>
    <cellStyle name="Note 5 36 4" xfId="39935" xr:uid="{00000000-0005-0000-0000-0000199C0000}"/>
    <cellStyle name="Note 5 37" xfId="39936" xr:uid="{00000000-0005-0000-0000-00001A9C0000}"/>
    <cellStyle name="Note 5 37 2" xfId="39937" xr:uid="{00000000-0005-0000-0000-00001B9C0000}"/>
    <cellStyle name="Note 5 37 3" xfId="39938" xr:uid="{00000000-0005-0000-0000-00001C9C0000}"/>
    <cellStyle name="Note 5 37 4" xfId="39939" xr:uid="{00000000-0005-0000-0000-00001D9C0000}"/>
    <cellStyle name="Note 5 38" xfId="39940" xr:uid="{00000000-0005-0000-0000-00001E9C0000}"/>
    <cellStyle name="Note 5 38 2" xfId="39941" xr:uid="{00000000-0005-0000-0000-00001F9C0000}"/>
    <cellStyle name="Note 5 38 3" xfId="39942" xr:uid="{00000000-0005-0000-0000-0000209C0000}"/>
    <cellStyle name="Note 5 38 4" xfId="39943" xr:uid="{00000000-0005-0000-0000-0000219C0000}"/>
    <cellStyle name="Note 5 39" xfId="39944" xr:uid="{00000000-0005-0000-0000-0000229C0000}"/>
    <cellStyle name="Note 5 39 2" xfId="39945" xr:uid="{00000000-0005-0000-0000-0000239C0000}"/>
    <cellStyle name="Note 5 39 3" xfId="39946" xr:uid="{00000000-0005-0000-0000-0000249C0000}"/>
    <cellStyle name="Note 5 39 4" xfId="39947" xr:uid="{00000000-0005-0000-0000-0000259C0000}"/>
    <cellStyle name="Note 5 4" xfId="39948" xr:uid="{00000000-0005-0000-0000-0000269C0000}"/>
    <cellStyle name="Note 5 4 10" xfId="39949" xr:uid="{00000000-0005-0000-0000-0000279C0000}"/>
    <cellStyle name="Note 5 4 10 2" xfId="39950" xr:uid="{00000000-0005-0000-0000-0000289C0000}"/>
    <cellStyle name="Note 5 4 10 3" xfId="39951" xr:uid="{00000000-0005-0000-0000-0000299C0000}"/>
    <cellStyle name="Note 5 4 10 4" xfId="39952" xr:uid="{00000000-0005-0000-0000-00002A9C0000}"/>
    <cellStyle name="Note 5 4 11" xfId="39953" xr:uid="{00000000-0005-0000-0000-00002B9C0000}"/>
    <cellStyle name="Note 5 4 11 2" xfId="39954" xr:uid="{00000000-0005-0000-0000-00002C9C0000}"/>
    <cellStyle name="Note 5 4 11 3" xfId="39955" xr:uid="{00000000-0005-0000-0000-00002D9C0000}"/>
    <cellStyle name="Note 5 4 11 4" xfId="39956" xr:uid="{00000000-0005-0000-0000-00002E9C0000}"/>
    <cellStyle name="Note 5 4 12" xfId="39957" xr:uid="{00000000-0005-0000-0000-00002F9C0000}"/>
    <cellStyle name="Note 5 4 12 2" xfId="39958" xr:uid="{00000000-0005-0000-0000-0000309C0000}"/>
    <cellStyle name="Note 5 4 12 3" xfId="39959" xr:uid="{00000000-0005-0000-0000-0000319C0000}"/>
    <cellStyle name="Note 5 4 12 4" xfId="39960" xr:uid="{00000000-0005-0000-0000-0000329C0000}"/>
    <cellStyle name="Note 5 4 13" xfId="39961" xr:uid="{00000000-0005-0000-0000-0000339C0000}"/>
    <cellStyle name="Note 5 4 13 2" xfId="39962" xr:uid="{00000000-0005-0000-0000-0000349C0000}"/>
    <cellStyle name="Note 5 4 13 3" xfId="39963" xr:uid="{00000000-0005-0000-0000-0000359C0000}"/>
    <cellStyle name="Note 5 4 13 4" xfId="39964" xr:uid="{00000000-0005-0000-0000-0000369C0000}"/>
    <cellStyle name="Note 5 4 14" xfId="39965" xr:uid="{00000000-0005-0000-0000-0000379C0000}"/>
    <cellStyle name="Note 5 4 14 2" xfId="39966" xr:uid="{00000000-0005-0000-0000-0000389C0000}"/>
    <cellStyle name="Note 5 4 14 3" xfId="39967" xr:uid="{00000000-0005-0000-0000-0000399C0000}"/>
    <cellStyle name="Note 5 4 14 4" xfId="39968" xr:uid="{00000000-0005-0000-0000-00003A9C0000}"/>
    <cellStyle name="Note 5 4 15" xfId="39969" xr:uid="{00000000-0005-0000-0000-00003B9C0000}"/>
    <cellStyle name="Note 5 4 15 2" xfId="39970" xr:uid="{00000000-0005-0000-0000-00003C9C0000}"/>
    <cellStyle name="Note 5 4 15 3" xfId="39971" xr:uid="{00000000-0005-0000-0000-00003D9C0000}"/>
    <cellStyle name="Note 5 4 15 4" xfId="39972" xr:uid="{00000000-0005-0000-0000-00003E9C0000}"/>
    <cellStyle name="Note 5 4 16" xfId="39973" xr:uid="{00000000-0005-0000-0000-00003F9C0000}"/>
    <cellStyle name="Note 5 4 16 2" xfId="39974" xr:uid="{00000000-0005-0000-0000-0000409C0000}"/>
    <cellStyle name="Note 5 4 16 3" xfId="39975" xr:uid="{00000000-0005-0000-0000-0000419C0000}"/>
    <cellStyle name="Note 5 4 16 4" xfId="39976" xr:uid="{00000000-0005-0000-0000-0000429C0000}"/>
    <cellStyle name="Note 5 4 17" xfId="39977" xr:uid="{00000000-0005-0000-0000-0000439C0000}"/>
    <cellStyle name="Note 5 4 17 2" xfId="39978" xr:uid="{00000000-0005-0000-0000-0000449C0000}"/>
    <cellStyle name="Note 5 4 17 3" xfId="39979" xr:uid="{00000000-0005-0000-0000-0000459C0000}"/>
    <cellStyle name="Note 5 4 17 4" xfId="39980" xr:uid="{00000000-0005-0000-0000-0000469C0000}"/>
    <cellStyle name="Note 5 4 18" xfId="39981" xr:uid="{00000000-0005-0000-0000-0000479C0000}"/>
    <cellStyle name="Note 5 4 18 2" xfId="39982" xr:uid="{00000000-0005-0000-0000-0000489C0000}"/>
    <cellStyle name="Note 5 4 18 3" xfId="39983" xr:uid="{00000000-0005-0000-0000-0000499C0000}"/>
    <cellStyle name="Note 5 4 18 4" xfId="39984" xr:uid="{00000000-0005-0000-0000-00004A9C0000}"/>
    <cellStyle name="Note 5 4 19" xfId="39985" xr:uid="{00000000-0005-0000-0000-00004B9C0000}"/>
    <cellStyle name="Note 5 4 19 2" xfId="39986" xr:uid="{00000000-0005-0000-0000-00004C9C0000}"/>
    <cellStyle name="Note 5 4 19 3" xfId="39987" xr:uid="{00000000-0005-0000-0000-00004D9C0000}"/>
    <cellStyle name="Note 5 4 19 4" xfId="39988" xr:uid="{00000000-0005-0000-0000-00004E9C0000}"/>
    <cellStyle name="Note 5 4 2" xfId="39989" xr:uid="{00000000-0005-0000-0000-00004F9C0000}"/>
    <cellStyle name="Note 5 4 2 2" xfId="39990" xr:uid="{00000000-0005-0000-0000-0000509C0000}"/>
    <cellStyle name="Note 5 4 2 3" xfId="39991" xr:uid="{00000000-0005-0000-0000-0000519C0000}"/>
    <cellStyle name="Note 5 4 2 4" xfId="39992" xr:uid="{00000000-0005-0000-0000-0000529C0000}"/>
    <cellStyle name="Note 5 4 20" xfId="39993" xr:uid="{00000000-0005-0000-0000-0000539C0000}"/>
    <cellStyle name="Note 5 4 20 2" xfId="39994" xr:uid="{00000000-0005-0000-0000-0000549C0000}"/>
    <cellStyle name="Note 5 4 20 3" xfId="39995" xr:uid="{00000000-0005-0000-0000-0000559C0000}"/>
    <cellStyle name="Note 5 4 20 4" xfId="39996" xr:uid="{00000000-0005-0000-0000-0000569C0000}"/>
    <cellStyle name="Note 5 4 21" xfId="39997" xr:uid="{00000000-0005-0000-0000-0000579C0000}"/>
    <cellStyle name="Note 5 4 22" xfId="39998" xr:uid="{00000000-0005-0000-0000-0000589C0000}"/>
    <cellStyle name="Note 5 4 3" xfId="39999" xr:uid="{00000000-0005-0000-0000-0000599C0000}"/>
    <cellStyle name="Note 5 4 3 2" xfId="40000" xr:uid="{00000000-0005-0000-0000-00005A9C0000}"/>
    <cellStyle name="Note 5 4 3 3" xfId="40001" xr:uid="{00000000-0005-0000-0000-00005B9C0000}"/>
    <cellStyle name="Note 5 4 3 4" xfId="40002" xr:uid="{00000000-0005-0000-0000-00005C9C0000}"/>
    <cellStyle name="Note 5 4 4" xfId="40003" xr:uid="{00000000-0005-0000-0000-00005D9C0000}"/>
    <cellStyle name="Note 5 4 4 2" xfId="40004" xr:uid="{00000000-0005-0000-0000-00005E9C0000}"/>
    <cellStyle name="Note 5 4 4 3" xfId="40005" xr:uid="{00000000-0005-0000-0000-00005F9C0000}"/>
    <cellStyle name="Note 5 4 4 4" xfId="40006" xr:uid="{00000000-0005-0000-0000-0000609C0000}"/>
    <cellStyle name="Note 5 4 5" xfId="40007" xr:uid="{00000000-0005-0000-0000-0000619C0000}"/>
    <cellStyle name="Note 5 4 5 2" xfId="40008" xr:uid="{00000000-0005-0000-0000-0000629C0000}"/>
    <cellStyle name="Note 5 4 5 3" xfId="40009" xr:uid="{00000000-0005-0000-0000-0000639C0000}"/>
    <cellStyle name="Note 5 4 5 4" xfId="40010" xr:uid="{00000000-0005-0000-0000-0000649C0000}"/>
    <cellStyle name="Note 5 4 6" xfId="40011" xr:uid="{00000000-0005-0000-0000-0000659C0000}"/>
    <cellStyle name="Note 5 4 6 2" xfId="40012" xr:uid="{00000000-0005-0000-0000-0000669C0000}"/>
    <cellStyle name="Note 5 4 6 3" xfId="40013" xr:uid="{00000000-0005-0000-0000-0000679C0000}"/>
    <cellStyle name="Note 5 4 6 4" xfId="40014" xr:uid="{00000000-0005-0000-0000-0000689C0000}"/>
    <cellStyle name="Note 5 4 7" xfId="40015" xr:uid="{00000000-0005-0000-0000-0000699C0000}"/>
    <cellStyle name="Note 5 4 7 2" xfId="40016" xr:uid="{00000000-0005-0000-0000-00006A9C0000}"/>
    <cellStyle name="Note 5 4 7 3" xfId="40017" xr:uid="{00000000-0005-0000-0000-00006B9C0000}"/>
    <cellStyle name="Note 5 4 7 4" xfId="40018" xr:uid="{00000000-0005-0000-0000-00006C9C0000}"/>
    <cellStyle name="Note 5 4 8" xfId="40019" xr:uid="{00000000-0005-0000-0000-00006D9C0000}"/>
    <cellStyle name="Note 5 4 8 2" xfId="40020" xr:uid="{00000000-0005-0000-0000-00006E9C0000}"/>
    <cellStyle name="Note 5 4 8 3" xfId="40021" xr:uid="{00000000-0005-0000-0000-00006F9C0000}"/>
    <cellStyle name="Note 5 4 8 4" xfId="40022" xr:uid="{00000000-0005-0000-0000-0000709C0000}"/>
    <cellStyle name="Note 5 4 9" xfId="40023" xr:uid="{00000000-0005-0000-0000-0000719C0000}"/>
    <cellStyle name="Note 5 4 9 2" xfId="40024" xr:uid="{00000000-0005-0000-0000-0000729C0000}"/>
    <cellStyle name="Note 5 4 9 3" xfId="40025" xr:uid="{00000000-0005-0000-0000-0000739C0000}"/>
    <cellStyle name="Note 5 4 9 4" xfId="40026" xr:uid="{00000000-0005-0000-0000-0000749C0000}"/>
    <cellStyle name="Note 5 40" xfId="40027" xr:uid="{00000000-0005-0000-0000-0000759C0000}"/>
    <cellStyle name="Note 5 40 2" xfId="40028" xr:uid="{00000000-0005-0000-0000-0000769C0000}"/>
    <cellStyle name="Note 5 40 3" xfId="40029" xr:uid="{00000000-0005-0000-0000-0000779C0000}"/>
    <cellStyle name="Note 5 40 4" xfId="40030" xr:uid="{00000000-0005-0000-0000-0000789C0000}"/>
    <cellStyle name="Note 5 41" xfId="40031" xr:uid="{00000000-0005-0000-0000-0000799C0000}"/>
    <cellStyle name="Note 5 41 2" xfId="40032" xr:uid="{00000000-0005-0000-0000-00007A9C0000}"/>
    <cellStyle name="Note 5 41 3" xfId="40033" xr:uid="{00000000-0005-0000-0000-00007B9C0000}"/>
    <cellStyle name="Note 5 41 4" xfId="40034" xr:uid="{00000000-0005-0000-0000-00007C9C0000}"/>
    <cellStyle name="Note 5 42" xfId="40035" xr:uid="{00000000-0005-0000-0000-00007D9C0000}"/>
    <cellStyle name="Note 5 42 2" xfId="40036" xr:uid="{00000000-0005-0000-0000-00007E9C0000}"/>
    <cellStyle name="Note 5 42 3" xfId="40037" xr:uid="{00000000-0005-0000-0000-00007F9C0000}"/>
    <cellStyle name="Note 5 42 4" xfId="40038" xr:uid="{00000000-0005-0000-0000-0000809C0000}"/>
    <cellStyle name="Note 5 43" xfId="40039" xr:uid="{00000000-0005-0000-0000-0000819C0000}"/>
    <cellStyle name="Note 5 43 2" xfId="40040" xr:uid="{00000000-0005-0000-0000-0000829C0000}"/>
    <cellStyle name="Note 5 43 3" xfId="40041" xr:uid="{00000000-0005-0000-0000-0000839C0000}"/>
    <cellStyle name="Note 5 43 4" xfId="40042" xr:uid="{00000000-0005-0000-0000-0000849C0000}"/>
    <cellStyle name="Note 5 44" xfId="40043" xr:uid="{00000000-0005-0000-0000-0000859C0000}"/>
    <cellStyle name="Note 5 44 2" xfId="40044" xr:uid="{00000000-0005-0000-0000-0000869C0000}"/>
    <cellStyle name="Note 5 44 3" xfId="40045" xr:uid="{00000000-0005-0000-0000-0000879C0000}"/>
    <cellStyle name="Note 5 44 4" xfId="40046" xr:uid="{00000000-0005-0000-0000-0000889C0000}"/>
    <cellStyle name="Note 5 45" xfId="40047" xr:uid="{00000000-0005-0000-0000-0000899C0000}"/>
    <cellStyle name="Note 5 45 2" xfId="40048" xr:uid="{00000000-0005-0000-0000-00008A9C0000}"/>
    <cellStyle name="Note 5 45 3" xfId="40049" xr:uid="{00000000-0005-0000-0000-00008B9C0000}"/>
    <cellStyle name="Note 5 45 4" xfId="40050" xr:uid="{00000000-0005-0000-0000-00008C9C0000}"/>
    <cellStyle name="Note 5 46" xfId="40051" xr:uid="{00000000-0005-0000-0000-00008D9C0000}"/>
    <cellStyle name="Note 5 46 2" xfId="40052" xr:uid="{00000000-0005-0000-0000-00008E9C0000}"/>
    <cellStyle name="Note 5 46 3" xfId="40053" xr:uid="{00000000-0005-0000-0000-00008F9C0000}"/>
    <cellStyle name="Note 5 46 4" xfId="40054" xr:uid="{00000000-0005-0000-0000-0000909C0000}"/>
    <cellStyle name="Note 5 47" xfId="40055" xr:uid="{00000000-0005-0000-0000-0000919C0000}"/>
    <cellStyle name="Note 5 47 2" xfId="40056" xr:uid="{00000000-0005-0000-0000-0000929C0000}"/>
    <cellStyle name="Note 5 47 3" xfId="40057" xr:uid="{00000000-0005-0000-0000-0000939C0000}"/>
    <cellStyle name="Note 5 47 4" xfId="40058" xr:uid="{00000000-0005-0000-0000-0000949C0000}"/>
    <cellStyle name="Note 5 48" xfId="40059" xr:uid="{00000000-0005-0000-0000-0000959C0000}"/>
    <cellStyle name="Note 5 48 2" xfId="40060" xr:uid="{00000000-0005-0000-0000-0000969C0000}"/>
    <cellStyle name="Note 5 48 3" xfId="40061" xr:uid="{00000000-0005-0000-0000-0000979C0000}"/>
    <cellStyle name="Note 5 48 4" xfId="40062" xr:uid="{00000000-0005-0000-0000-0000989C0000}"/>
    <cellStyle name="Note 5 49" xfId="40063" xr:uid="{00000000-0005-0000-0000-0000999C0000}"/>
    <cellStyle name="Note 5 5" xfId="40064" xr:uid="{00000000-0005-0000-0000-00009A9C0000}"/>
    <cellStyle name="Note 5 5 10" xfId="40065" xr:uid="{00000000-0005-0000-0000-00009B9C0000}"/>
    <cellStyle name="Note 5 5 10 2" xfId="40066" xr:uid="{00000000-0005-0000-0000-00009C9C0000}"/>
    <cellStyle name="Note 5 5 10 3" xfId="40067" xr:uid="{00000000-0005-0000-0000-00009D9C0000}"/>
    <cellStyle name="Note 5 5 10 4" xfId="40068" xr:uid="{00000000-0005-0000-0000-00009E9C0000}"/>
    <cellStyle name="Note 5 5 11" xfId="40069" xr:uid="{00000000-0005-0000-0000-00009F9C0000}"/>
    <cellStyle name="Note 5 5 11 2" xfId="40070" xr:uid="{00000000-0005-0000-0000-0000A09C0000}"/>
    <cellStyle name="Note 5 5 11 3" xfId="40071" xr:uid="{00000000-0005-0000-0000-0000A19C0000}"/>
    <cellStyle name="Note 5 5 11 4" xfId="40072" xr:uid="{00000000-0005-0000-0000-0000A29C0000}"/>
    <cellStyle name="Note 5 5 12" xfId="40073" xr:uid="{00000000-0005-0000-0000-0000A39C0000}"/>
    <cellStyle name="Note 5 5 12 2" xfId="40074" xr:uid="{00000000-0005-0000-0000-0000A49C0000}"/>
    <cellStyle name="Note 5 5 12 3" xfId="40075" xr:uid="{00000000-0005-0000-0000-0000A59C0000}"/>
    <cellStyle name="Note 5 5 12 4" xfId="40076" xr:uid="{00000000-0005-0000-0000-0000A69C0000}"/>
    <cellStyle name="Note 5 5 13" xfId="40077" xr:uid="{00000000-0005-0000-0000-0000A79C0000}"/>
    <cellStyle name="Note 5 5 13 2" xfId="40078" xr:uid="{00000000-0005-0000-0000-0000A89C0000}"/>
    <cellStyle name="Note 5 5 13 3" xfId="40079" xr:uid="{00000000-0005-0000-0000-0000A99C0000}"/>
    <cellStyle name="Note 5 5 13 4" xfId="40080" xr:uid="{00000000-0005-0000-0000-0000AA9C0000}"/>
    <cellStyle name="Note 5 5 14" xfId="40081" xr:uid="{00000000-0005-0000-0000-0000AB9C0000}"/>
    <cellStyle name="Note 5 5 14 2" xfId="40082" xr:uid="{00000000-0005-0000-0000-0000AC9C0000}"/>
    <cellStyle name="Note 5 5 14 3" xfId="40083" xr:uid="{00000000-0005-0000-0000-0000AD9C0000}"/>
    <cellStyle name="Note 5 5 14 4" xfId="40084" xr:uid="{00000000-0005-0000-0000-0000AE9C0000}"/>
    <cellStyle name="Note 5 5 15" xfId="40085" xr:uid="{00000000-0005-0000-0000-0000AF9C0000}"/>
    <cellStyle name="Note 5 5 15 2" xfId="40086" xr:uid="{00000000-0005-0000-0000-0000B09C0000}"/>
    <cellStyle name="Note 5 5 15 3" xfId="40087" xr:uid="{00000000-0005-0000-0000-0000B19C0000}"/>
    <cellStyle name="Note 5 5 15 4" xfId="40088" xr:uid="{00000000-0005-0000-0000-0000B29C0000}"/>
    <cellStyle name="Note 5 5 16" xfId="40089" xr:uid="{00000000-0005-0000-0000-0000B39C0000}"/>
    <cellStyle name="Note 5 5 16 2" xfId="40090" xr:uid="{00000000-0005-0000-0000-0000B49C0000}"/>
    <cellStyle name="Note 5 5 16 3" xfId="40091" xr:uid="{00000000-0005-0000-0000-0000B59C0000}"/>
    <cellStyle name="Note 5 5 16 4" xfId="40092" xr:uid="{00000000-0005-0000-0000-0000B69C0000}"/>
    <cellStyle name="Note 5 5 17" xfId="40093" xr:uid="{00000000-0005-0000-0000-0000B79C0000}"/>
    <cellStyle name="Note 5 5 17 2" xfId="40094" xr:uid="{00000000-0005-0000-0000-0000B89C0000}"/>
    <cellStyle name="Note 5 5 17 3" xfId="40095" xr:uid="{00000000-0005-0000-0000-0000B99C0000}"/>
    <cellStyle name="Note 5 5 17 4" xfId="40096" xr:uid="{00000000-0005-0000-0000-0000BA9C0000}"/>
    <cellStyle name="Note 5 5 18" xfId="40097" xr:uid="{00000000-0005-0000-0000-0000BB9C0000}"/>
    <cellStyle name="Note 5 5 18 2" xfId="40098" xr:uid="{00000000-0005-0000-0000-0000BC9C0000}"/>
    <cellStyle name="Note 5 5 18 3" xfId="40099" xr:uid="{00000000-0005-0000-0000-0000BD9C0000}"/>
    <cellStyle name="Note 5 5 18 4" xfId="40100" xr:uid="{00000000-0005-0000-0000-0000BE9C0000}"/>
    <cellStyle name="Note 5 5 19" xfId="40101" xr:uid="{00000000-0005-0000-0000-0000BF9C0000}"/>
    <cellStyle name="Note 5 5 19 2" xfId="40102" xr:uid="{00000000-0005-0000-0000-0000C09C0000}"/>
    <cellStyle name="Note 5 5 19 3" xfId="40103" xr:uid="{00000000-0005-0000-0000-0000C19C0000}"/>
    <cellStyle name="Note 5 5 19 4" xfId="40104" xr:uid="{00000000-0005-0000-0000-0000C29C0000}"/>
    <cellStyle name="Note 5 5 2" xfId="40105" xr:uid="{00000000-0005-0000-0000-0000C39C0000}"/>
    <cellStyle name="Note 5 5 2 2" xfId="40106" xr:uid="{00000000-0005-0000-0000-0000C49C0000}"/>
    <cellStyle name="Note 5 5 2 3" xfId="40107" xr:uid="{00000000-0005-0000-0000-0000C59C0000}"/>
    <cellStyle name="Note 5 5 2 4" xfId="40108" xr:uid="{00000000-0005-0000-0000-0000C69C0000}"/>
    <cellStyle name="Note 5 5 20" xfId="40109" xr:uid="{00000000-0005-0000-0000-0000C79C0000}"/>
    <cellStyle name="Note 5 5 20 2" xfId="40110" xr:uid="{00000000-0005-0000-0000-0000C89C0000}"/>
    <cellStyle name="Note 5 5 20 3" xfId="40111" xr:uid="{00000000-0005-0000-0000-0000C99C0000}"/>
    <cellStyle name="Note 5 5 20 4" xfId="40112" xr:uid="{00000000-0005-0000-0000-0000CA9C0000}"/>
    <cellStyle name="Note 5 5 21" xfId="40113" xr:uid="{00000000-0005-0000-0000-0000CB9C0000}"/>
    <cellStyle name="Note 5 5 22" xfId="40114" xr:uid="{00000000-0005-0000-0000-0000CC9C0000}"/>
    <cellStyle name="Note 5 5 3" xfId="40115" xr:uid="{00000000-0005-0000-0000-0000CD9C0000}"/>
    <cellStyle name="Note 5 5 3 2" xfId="40116" xr:uid="{00000000-0005-0000-0000-0000CE9C0000}"/>
    <cellStyle name="Note 5 5 3 3" xfId="40117" xr:uid="{00000000-0005-0000-0000-0000CF9C0000}"/>
    <cellStyle name="Note 5 5 3 4" xfId="40118" xr:uid="{00000000-0005-0000-0000-0000D09C0000}"/>
    <cellStyle name="Note 5 5 4" xfId="40119" xr:uid="{00000000-0005-0000-0000-0000D19C0000}"/>
    <cellStyle name="Note 5 5 4 2" xfId="40120" xr:uid="{00000000-0005-0000-0000-0000D29C0000}"/>
    <cellStyle name="Note 5 5 4 3" xfId="40121" xr:uid="{00000000-0005-0000-0000-0000D39C0000}"/>
    <cellStyle name="Note 5 5 4 4" xfId="40122" xr:uid="{00000000-0005-0000-0000-0000D49C0000}"/>
    <cellStyle name="Note 5 5 5" xfId="40123" xr:uid="{00000000-0005-0000-0000-0000D59C0000}"/>
    <cellStyle name="Note 5 5 5 2" xfId="40124" xr:uid="{00000000-0005-0000-0000-0000D69C0000}"/>
    <cellStyle name="Note 5 5 5 3" xfId="40125" xr:uid="{00000000-0005-0000-0000-0000D79C0000}"/>
    <cellStyle name="Note 5 5 5 4" xfId="40126" xr:uid="{00000000-0005-0000-0000-0000D89C0000}"/>
    <cellStyle name="Note 5 5 6" xfId="40127" xr:uid="{00000000-0005-0000-0000-0000D99C0000}"/>
    <cellStyle name="Note 5 5 6 2" xfId="40128" xr:uid="{00000000-0005-0000-0000-0000DA9C0000}"/>
    <cellStyle name="Note 5 5 6 3" xfId="40129" xr:uid="{00000000-0005-0000-0000-0000DB9C0000}"/>
    <cellStyle name="Note 5 5 6 4" xfId="40130" xr:uid="{00000000-0005-0000-0000-0000DC9C0000}"/>
    <cellStyle name="Note 5 5 7" xfId="40131" xr:uid="{00000000-0005-0000-0000-0000DD9C0000}"/>
    <cellStyle name="Note 5 5 7 2" xfId="40132" xr:uid="{00000000-0005-0000-0000-0000DE9C0000}"/>
    <cellStyle name="Note 5 5 7 3" xfId="40133" xr:uid="{00000000-0005-0000-0000-0000DF9C0000}"/>
    <cellStyle name="Note 5 5 7 4" xfId="40134" xr:uid="{00000000-0005-0000-0000-0000E09C0000}"/>
    <cellStyle name="Note 5 5 8" xfId="40135" xr:uid="{00000000-0005-0000-0000-0000E19C0000}"/>
    <cellStyle name="Note 5 5 8 2" xfId="40136" xr:uid="{00000000-0005-0000-0000-0000E29C0000}"/>
    <cellStyle name="Note 5 5 8 3" xfId="40137" xr:uid="{00000000-0005-0000-0000-0000E39C0000}"/>
    <cellStyle name="Note 5 5 8 4" xfId="40138" xr:uid="{00000000-0005-0000-0000-0000E49C0000}"/>
    <cellStyle name="Note 5 5 9" xfId="40139" xr:uid="{00000000-0005-0000-0000-0000E59C0000}"/>
    <cellStyle name="Note 5 5 9 2" xfId="40140" xr:uid="{00000000-0005-0000-0000-0000E69C0000}"/>
    <cellStyle name="Note 5 5 9 3" xfId="40141" xr:uid="{00000000-0005-0000-0000-0000E79C0000}"/>
    <cellStyle name="Note 5 5 9 4" xfId="40142" xr:uid="{00000000-0005-0000-0000-0000E89C0000}"/>
    <cellStyle name="Note 5 50" xfId="40143" xr:uid="{00000000-0005-0000-0000-0000E99C0000}"/>
    <cellStyle name="Note 5 51" xfId="40144" xr:uid="{00000000-0005-0000-0000-0000EA9C0000}"/>
    <cellStyle name="Note 5 6" xfId="40145" xr:uid="{00000000-0005-0000-0000-0000EB9C0000}"/>
    <cellStyle name="Note 5 6 10" xfId="40146" xr:uid="{00000000-0005-0000-0000-0000EC9C0000}"/>
    <cellStyle name="Note 5 6 10 2" xfId="40147" xr:uid="{00000000-0005-0000-0000-0000ED9C0000}"/>
    <cellStyle name="Note 5 6 10 3" xfId="40148" xr:uid="{00000000-0005-0000-0000-0000EE9C0000}"/>
    <cellStyle name="Note 5 6 10 4" xfId="40149" xr:uid="{00000000-0005-0000-0000-0000EF9C0000}"/>
    <cellStyle name="Note 5 6 11" xfId="40150" xr:uid="{00000000-0005-0000-0000-0000F09C0000}"/>
    <cellStyle name="Note 5 6 11 2" xfId="40151" xr:uid="{00000000-0005-0000-0000-0000F19C0000}"/>
    <cellStyle name="Note 5 6 11 3" xfId="40152" xr:uid="{00000000-0005-0000-0000-0000F29C0000}"/>
    <cellStyle name="Note 5 6 11 4" xfId="40153" xr:uid="{00000000-0005-0000-0000-0000F39C0000}"/>
    <cellStyle name="Note 5 6 12" xfId="40154" xr:uid="{00000000-0005-0000-0000-0000F49C0000}"/>
    <cellStyle name="Note 5 6 12 2" xfId="40155" xr:uid="{00000000-0005-0000-0000-0000F59C0000}"/>
    <cellStyle name="Note 5 6 12 3" xfId="40156" xr:uid="{00000000-0005-0000-0000-0000F69C0000}"/>
    <cellStyle name="Note 5 6 12 4" xfId="40157" xr:uid="{00000000-0005-0000-0000-0000F79C0000}"/>
    <cellStyle name="Note 5 6 13" xfId="40158" xr:uid="{00000000-0005-0000-0000-0000F89C0000}"/>
    <cellStyle name="Note 5 6 13 2" xfId="40159" xr:uid="{00000000-0005-0000-0000-0000F99C0000}"/>
    <cellStyle name="Note 5 6 13 3" xfId="40160" xr:uid="{00000000-0005-0000-0000-0000FA9C0000}"/>
    <cellStyle name="Note 5 6 13 4" xfId="40161" xr:uid="{00000000-0005-0000-0000-0000FB9C0000}"/>
    <cellStyle name="Note 5 6 14" xfId="40162" xr:uid="{00000000-0005-0000-0000-0000FC9C0000}"/>
    <cellStyle name="Note 5 6 14 2" xfId="40163" xr:uid="{00000000-0005-0000-0000-0000FD9C0000}"/>
    <cellStyle name="Note 5 6 14 3" xfId="40164" xr:uid="{00000000-0005-0000-0000-0000FE9C0000}"/>
    <cellStyle name="Note 5 6 14 4" xfId="40165" xr:uid="{00000000-0005-0000-0000-0000FF9C0000}"/>
    <cellStyle name="Note 5 6 15" xfId="40166" xr:uid="{00000000-0005-0000-0000-0000009D0000}"/>
    <cellStyle name="Note 5 6 15 2" xfId="40167" xr:uid="{00000000-0005-0000-0000-0000019D0000}"/>
    <cellStyle name="Note 5 6 15 3" xfId="40168" xr:uid="{00000000-0005-0000-0000-0000029D0000}"/>
    <cellStyle name="Note 5 6 15 4" xfId="40169" xr:uid="{00000000-0005-0000-0000-0000039D0000}"/>
    <cellStyle name="Note 5 6 16" xfId="40170" xr:uid="{00000000-0005-0000-0000-0000049D0000}"/>
    <cellStyle name="Note 5 6 16 2" xfId="40171" xr:uid="{00000000-0005-0000-0000-0000059D0000}"/>
    <cellStyle name="Note 5 6 16 3" xfId="40172" xr:uid="{00000000-0005-0000-0000-0000069D0000}"/>
    <cellStyle name="Note 5 6 16 4" xfId="40173" xr:uid="{00000000-0005-0000-0000-0000079D0000}"/>
    <cellStyle name="Note 5 6 17" xfId="40174" xr:uid="{00000000-0005-0000-0000-0000089D0000}"/>
    <cellStyle name="Note 5 6 17 2" xfId="40175" xr:uid="{00000000-0005-0000-0000-0000099D0000}"/>
    <cellStyle name="Note 5 6 17 3" xfId="40176" xr:uid="{00000000-0005-0000-0000-00000A9D0000}"/>
    <cellStyle name="Note 5 6 17 4" xfId="40177" xr:uid="{00000000-0005-0000-0000-00000B9D0000}"/>
    <cellStyle name="Note 5 6 18" xfId="40178" xr:uid="{00000000-0005-0000-0000-00000C9D0000}"/>
    <cellStyle name="Note 5 6 18 2" xfId="40179" xr:uid="{00000000-0005-0000-0000-00000D9D0000}"/>
    <cellStyle name="Note 5 6 18 3" xfId="40180" xr:uid="{00000000-0005-0000-0000-00000E9D0000}"/>
    <cellStyle name="Note 5 6 18 4" xfId="40181" xr:uid="{00000000-0005-0000-0000-00000F9D0000}"/>
    <cellStyle name="Note 5 6 19" xfId="40182" xr:uid="{00000000-0005-0000-0000-0000109D0000}"/>
    <cellStyle name="Note 5 6 19 2" xfId="40183" xr:uid="{00000000-0005-0000-0000-0000119D0000}"/>
    <cellStyle name="Note 5 6 19 3" xfId="40184" xr:uid="{00000000-0005-0000-0000-0000129D0000}"/>
    <cellStyle name="Note 5 6 19 4" xfId="40185" xr:uid="{00000000-0005-0000-0000-0000139D0000}"/>
    <cellStyle name="Note 5 6 2" xfId="40186" xr:uid="{00000000-0005-0000-0000-0000149D0000}"/>
    <cellStyle name="Note 5 6 2 2" xfId="40187" xr:uid="{00000000-0005-0000-0000-0000159D0000}"/>
    <cellStyle name="Note 5 6 2 3" xfId="40188" xr:uid="{00000000-0005-0000-0000-0000169D0000}"/>
    <cellStyle name="Note 5 6 2 4" xfId="40189" xr:uid="{00000000-0005-0000-0000-0000179D0000}"/>
    <cellStyle name="Note 5 6 20" xfId="40190" xr:uid="{00000000-0005-0000-0000-0000189D0000}"/>
    <cellStyle name="Note 5 6 20 2" xfId="40191" xr:uid="{00000000-0005-0000-0000-0000199D0000}"/>
    <cellStyle name="Note 5 6 20 3" xfId="40192" xr:uid="{00000000-0005-0000-0000-00001A9D0000}"/>
    <cellStyle name="Note 5 6 20 4" xfId="40193" xr:uid="{00000000-0005-0000-0000-00001B9D0000}"/>
    <cellStyle name="Note 5 6 21" xfId="40194" xr:uid="{00000000-0005-0000-0000-00001C9D0000}"/>
    <cellStyle name="Note 5 6 22" xfId="40195" xr:uid="{00000000-0005-0000-0000-00001D9D0000}"/>
    <cellStyle name="Note 5 6 3" xfId="40196" xr:uid="{00000000-0005-0000-0000-00001E9D0000}"/>
    <cellStyle name="Note 5 6 3 2" xfId="40197" xr:uid="{00000000-0005-0000-0000-00001F9D0000}"/>
    <cellStyle name="Note 5 6 3 3" xfId="40198" xr:uid="{00000000-0005-0000-0000-0000209D0000}"/>
    <cellStyle name="Note 5 6 3 4" xfId="40199" xr:uid="{00000000-0005-0000-0000-0000219D0000}"/>
    <cellStyle name="Note 5 6 4" xfId="40200" xr:uid="{00000000-0005-0000-0000-0000229D0000}"/>
    <cellStyle name="Note 5 6 4 2" xfId="40201" xr:uid="{00000000-0005-0000-0000-0000239D0000}"/>
    <cellStyle name="Note 5 6 4 3" xfId="40202" xr:uid="{00000000-0005-0000-0000-0000249D0000}"/>
    <cellStyle name="Note 5 6 4 4" xfId="40203" xr:uid="{00000000-0005-0000-0000-0000259D0000}"/>
    <cellStyle name="Note 5 6 5" xfId="40204" xr:uid="{00000000-0005-0000-0000-0000269D0000}"/>
    <cellStyle name="Note 5 6 5 2" xfId="40205" xr:uid="{00000000-0005-0000-0000-0000279D0000}"/>
    <cellStyle name="Note 5 6 5 3" xfId="40206" xr:uid="{00000000-0005-0000-0000-0000289D0000}"/>
    <cellStyle name="Note 5 6 5 4" xfId="40207" xr:uid="{00000000-0005-0000-0000-0000299D0000}"/>
    <cellStyle name="Note 5 6 6" xfId="40208" xr:uid="{00000000-0005-0000-0000-00002A9D0000}"/>
    <cellStyle name="Note 5 6 6 2" xfId="40209" xr:uid="{00000000-0005-0000-0000-00002B9D0000}"/>
    <cellStyle name="Note 5 6 6 3" xfId="40210" xr:uid="{00000000-0005-0000-0000-00002C9D0000}"/>
    <cellStyle name="Note 5 6 6 4" xfId="40211" xr:uid="{00000000-0005-0000-0000-00002D9D0000}"/>
    <cellStyle name="Note 5 6 7" xfId="40212" xr:uid="{00000000-0005-0000-0000-00002E9D0000}"/>
    <cellStyle name="Note 5 6 7 2" xfId="40213" xr:uid="{00000000-0005-0000-0000-00002F9D0000}"/>
    <cellStyle name="Note 5 6 7 3" xfId="40214" xr:uid="{00000000-0005-0000-0000-0000309D0000}"/>
    <cellStyle name="Note 5 6 7 4" xfId="40215" xr:uid="{00000000-0005-0000-0000-0000319D0000}"/>
    <cellStyle name="Note 5 6 8" xfId="40216" xr:uid="{00000000-0005-0000-0000-0000329D0000}"/>
    <cellStyle name="Note 5 6 8 2" xfId="40217" xr:uid="{00000000-0005-0000-0000-0000339D0000}"/>
    <cellStyle name="Note 5 6 8 3" xfId="40218" xr:uid="{00000000-0005-0000-0000-0000349D0000}"/>
    <cellStyle name="Note 5 6 8 4" xfId="40219" xr:uid="{00000000-0005-0000-0000-0000359D0000}"/>
    <cellStyle name="Note 5 6 9" xfId="40220" xr:uid="{00000000-0005-0000-0000-0000369D0000}"/>
    <cellStyle name="Note 5 6 9 2" xfId="40221" xr:uid="{00000000-0005-0000-0000-0000379D0000}"/>
    <cellStyle name="Note 5 6 9 3" xfId="40222" xr:uid="{00000000-0005-0000-0000-0000389D0000}"/>
    <cellStyle name="Note 5 6 9 4" xfId="40223" xr:uid="{00000000-0005-0000-0000-0000399D0000}"/>
    <cellStyle name="Note 5 7" xfId="40224" xr:uid="{00000000-0005-0000-0000-00003A9D0000}"/>
    <cellStyle name="Note 5 7 10" xfId="40225" xr:uid="{00000000-0005-0000-0000-00003B9D0000}"/>
    <cellStyle name="Note 5 7 10 2" xfId="40226" xr:uid="{00000000-0005-0000-0000-00003C9D0000}"/>
    <cellStyle name="Note 5 7 10 3" xfId="40227" xr:uid="{00000000-0005-0000-0000-00003D9D0000}"/>
    <cellStyle name="Note 5 7 10 4" xfId="40228" xr:uid="{00000000-0005-0000-0000-00003E9D0000}"/>
    <cellStyle name="Note 5 7 11" xfId="40229" xr:uid="{00000000-0005-0000-0000-00003F9D0000}"/>
    <cellStyle name="Note 5 7 11 2" xfId="40230" xr:uid="{00000000-0005-0000-0000-0000409D0000}"/>
    <cellStyle name="Note 5 7 11 3" xfId="40231" xr:uid="{00000000-0005-0000-0000-0000419D0000}"/>
    <cellStyle name="Note 5 7 11 4" xfId="40232" xr:uid="{00000000-0005-0000-0000-0000429D0000}"/>
    <cellStyle name="Note 5 7 12" xfId="40233" xr:uid="{00000000-0005-0000-0000-0000439D0000}"/>
    <cellStyle name="Note 5 7 12 2" xfId="40234" xr:uid="{00000000-0005-0000-0000-0000449D0000}"/>
    <cellStyle name="Note 5 7 12 3" xfId="40235" xr:uid="{00000000-0005-0000-0000-0000459D0000}"/>
    <cellStyle name="Note 5 7 12 4" xfId="40236" xr:uid="{00000000-0005-0000-0000-0000469D0000}"/>
    <cellStyle name="Note 5 7 13" xfId="40237" xr:uid="{00000000-0005-0000-0000-0000479D0000}"/>
    <cellStyle name="Note 5 7 13 2" xfId="40238" xr:uid="{00000000-0005-0000-0000-0000489D0000}"/>
    <cellStyle name="Note 5 7 13 3" xfId="40239" xr:uid="{00000000-0005-0000-0000-0000499D0000}"/>
    <cellStyle name="Note 5 7 13 4" xfId="40240" xr:uid="{00000000-0005-0000-0000-00004A9D0000}"/>
    <cellStyle name="Note 5 7 14" xfId="40241" xr:uid="{00000000-0005-0000-0000-00004B9D0000}"/>
    <cellStyle name="Note 5 7 14 2" xfId="40242" xr:uid="{00000000-0005-0000-0000-00004C9D0000}"/>
    <cellStyle name="Note 5 7 14 3" xfId="40243" xr:uid="{00000000-0005-0000-0000-00004D9D0000}"/>
    <cellStyle name="Note 5 7 14 4" xfId="40244" xr:uid="{00000000-0005-0000-0000-00004E9D0000}"/>
    <cellStyle name="Note 5 7 15" xfId="40245" xr:uid="{00000000-0005-0000-0000-00004F9D0000}"/>
    <cellStyle name="Note 5 7 15 2" xfId="40246" xr:uid="{00000000-0005-0000-0000-0000509D0000}"/>
    <cellStyle name="Note 5 7 15 3" xfId="40247" xr:uid="{00000000-0005-0000-0000-0000519D0000}"/>
    <cellStyle name="Note 5 7 15 4" xfId="40248" xr:uid="{00000000-0005-0000-0000-0000529D0000}"/>
    <cellStyle name="Note 5 7 16" xfId="40249" xr:uid="{00000000-0005-0000-0000-0000539D0000}"/>
    <cellStyle name="Note 5 7 16 2" xfId="40250" xr:uid="{00000000-0005-0000-0000-0000549D0000}"/>
    <cellStyle name="Note 5 7 16 3" xfId="40251" xr:uid="{00000000-0005-0000-0000-0000559D0000}"/>
    <cellStyle name="Note 5 7 16 4" xfId="40252" xr:uid="{00000000-0005-0000-0000-0000569D0000}"/>
    <cellStyle name="Note 5 7 17" xfId="40253" xr:uid="{00000000-0005-0000-0000-0000579D0000}"/>
    <cellStyle name="Note 5 7 17 2" xfId="40254" xr:uid="{00000000-0005-0000-0000-0000589D0000}"/>
    <cellStyle name="Note 5 7 17 3" xfId="40255" xr:uid="{00000000-0005-0000-0000-0000599D0000}"/>
    <cellStyle name="Note 5 7 17 4" xfId="40256" xr:uid="{00000000-0005-0000-0000-00005A9D0000}"/>
    <cellStyle name="Note 5 7 18" xfId="40257" xr:uid="{00000000-0005-0000-0000-00005B9D0000}"/>
    <cellStyle name="Note 5 7 18 2" xfId="40258" xr:uid="{00000000-0005-0000-0000-00005C9D0000}"/>
    <cellStyle name="Note 5 7 18 3" xfId="40259" xr:uid="{00000000-0005-0000-0000-00005D9D0000}"/>
    <cellStyle name="Note 5 7 18 4" xfId="40260" xr:uid="{00000000-0005-0000-0000-00005E9D0000}"/>
    <cellStyle name="Note 5 7 19" xfId="40261" xr:uid="{00000000-0005-0000-0000-00005F9D0000}"/>
    <cellStyle name="Note 5 7 19 2" xfId="40262" xr:uid="{00000000-0005-0000-0000-0000609D0000}"/>
    <cellStyle name="Note 5 7 19 3" xfId="40263" xr:uid="{00000000-0005-0000-0000-0000619D0000}"/>
    <cellStyle name="Note 5 7 19 4" xfId="40264" xr:uid="{00000000-0005-0000-0000-0000629D0000}"/>
    <cellStyle name="Note 5 7 2" xfId="40265" xr:uid="{00000000-0005-0000-0000-0000639D0000}"/>
    <cellStyle name="Note 5 7 2 2" xfId="40266" xr:uid="{00000000-0005-0000-0000-0000649D0000}"/>
    <cellStyle name="Note 5 7 2 3" xfId="40267" xr:uid="{00000000-0005-0000-0000-0000659D0000}"/>
    <cellStyle name="Note 5 7 2 4" xfId="40268" xr:uid="{00000000-0005-0000-0000-0000669D0000}"/>
    <cellStyle name="Note 5 7 20" xfId="40269" xr:uid="{00000000-0005-0000-0000-0000679D0000}"/>
    <cellStyle name="Note 5 7 20 2" xfId="40270" xr:uid="{00000000-0005-0000-0000-0000689D0000}"/>
    <cellStyle name="Note 5 7 20 3" xfId="40271" xr:uid="{00000000-0005-0000-0000-0000699D0000}"/>
    <cellStyle name="Note 5 7 20 4" xfId="40272" xr:uid="{00000000-0005-0000-0000-00006A9D0000}"/>
    <cellStyle name="Note 5 7 21" xfId="40273" xr:uid="{00000000-0005-0000-0000-00006B9D0000}"/>
    <cellStyle name="Note 5 7 22" xfId="40274" xr:uid="{00000000-0005-0000-0000-00006C9D0000}"/>
    <cellStyle name="Note 5 7 3" xfId="40275" xr:uid="{00000000-0005-0000-0000-00006D9D0000}"/>
    <cellStyle name="Note 5 7 3 2" xfId="40276" xr:uid="{00000000-0005-0000-0000-00006E9D0000}"/>
    <cellStyle name="Note 5 7 3 3" xfId="40277" xr:uid="{00000000-0005-0000-0000-00006F9D0000}"/>
    <cellStyle name="Note 5 7 3 4" xfId="40278" xr:uid="{00000000-0005-0000-0000-0000709D0000}"/>
    <cellStyle name="Note 5 7 4" xfId="40279" xr:uid="{00000000-0005-0000-0000-0000719D0000}"/>
    <cellStyle name="Note 5 7 4 2" xfId="40280" xr:uid="{00000000-0005-0000-0000-0000729D0000}"/>
    <cellStyle name="Note 5 7 4 3" xfId="40281" xr:uid="{00000000-0005-0000-0000-0000739D0000}"/>
    <cellStyle name="Note 5 7 4 4" xfId="40282" xr:uid="{00000000-0005-0000-0000-0000749D0000}"/>
    <cellStyle name="Note 5 7 5" xfId="40283" xr:uid="{00000000-0005-0000-0000-0000759D0000}"/>
    <cellStyle name="Note 5 7 5 2" xfId="40284" xr:uid="{00000000-0005-0000-0000-0000769D0000}"/>
    <cellStyle name="Note 5 7 5 3" xfId="40285" xr:uid="{00000000-0005-0000-0000-0000779D0000}"/>
    <cellStyle name="Note 5 7 5 4" xfId="40286" xr:uid="{00000000-0005-0000-0000-0000789D0000}"/>
    <cellStyle name="Note 5 7 6" xfId="40287" xr:uid="{00000000-0005-0000-0000-0000799D0000}"/>
    <cellStyle name="Note 5 7 6 2" xfId="40288" xr:uid="{00000000-0005-0000-0000-00007A9D0000}"/>
    <cellStyle name="Note 5 7 6 3" xfId="40289" xr:uid="{00000000-0005-0000-0000-00007B9D0000}"/>
    <cellStyle name="Note 5 7 6 4" xfId="40290" xr:uid="{00000000-0005-0000-0000-00007C9D0000}"/>
    <cellStyle name="Note 5 7 7" xfId="40291" xr:uid="{00000000-0005-0000-0000-00007D9D0000}"/>
    <cellStyle name="Note 5 7 7 2" xfId="40292" xr:uid="{00000000-0005-0000-0000-00007E9D0000}"/>
    <cellStyle name="Note 5 7 7 3" xfId="40293" xr:uid="{00000000-0005-0000-0000-00007F9D0000}"/>
    <cellStyle name="Note 5 7 7 4" xfId="40294" xr:uid="{00000000-0005-0000-0000-0000809D0000}"/>
    <cellStyle name="Note 5 7 8" xfId="40295" xr:uid="{00000000-0005-0000-0000-0000819D0000}"/>
    <cellStyle name="Note 5 7 8 2" xfId="40296" xr:uid="{00000000-0005-0000-0000-0000829D0000}"/>
    <cellStyle name="Note 5 7 8 3" xfId="40297" xr:uid="{00000000-0005-0000-0000-0000839D0000}"/>
    <cellStyle name="Note 5 7 8 4" xfId="40298" xr:uid="{00000000-0005-0000-0000-0000849D0000}"/>
    <cellStyle name="Note 5 7 9" xfId="40299" xr:uid="{00000000-0005-0000-0000-0000859D0000}"/>
    <cellStyle name="Note 5 7 9 2" xfId="40300" xr:uid="{00000000-0005-0000-0000-0000869D0000}"/>
    <cellStyle name="Note 5 7 9 3" xfId="40301" xr:uid="{00000000-0005-0000-0000-0000879D0000}"/>
    <cellStyle name="Note 5 7 9 4" xfId="40302" xr:uid="{00000000-0005-0000-0000-0000889D0000}"/>
    <cellStyle name="Note 5 8" xfId="40303" xr:uid="{00000000-0005-0000-0000-0000899D0000}"/>
    <cellStyle name="Note 5 8 10" xfId="40304" xr:uid="{00000000-0005-0000-0000-00008A9D0000}"/>
    <cellStyle name="Note 5 8 10 2" xfId="40305" xr:uid="{00000000-0005-0000-0000-00008B9D0000}"/>
    <cellStyle name="Note 5 8 10 3" xfId="40306" xr:uid="{00000000-0005-0000-0000-00008C9D0000}"/>
    <cellStyle name="Note 5 8 10 4" xfId="40307" xr:uid="{00000000-0005-0000-0000-00008D9D0000}"/>
    <cellStyle name="Note 5 8 11" xfId="40308" xr:uid="{00000000-0005-0000-0000-00008E9D0000}"/>
    <cellStyle name="Note 5 8 11 2" xfId="40309" xr:uid="{00000000-0005-0000-0000-00008F9D0000}"/>
    <cellStyle name="Note 5 8 11 3" xfId="40310" xr:uid="{00000000-0005-0000-0000-0000909D0000}"/>
    <cellStyle name="Note 5 8 11 4" xfId="40311" xr:uid="{00000000-0005-0000-0000-0000919D0000}"/>
    <cellStyle name="Note 5 8 12" xfId="40312" xr:uid="{00000000-0005-0000-0000-0000929D0000}"/>
    <cellStyle name="Note 5 8 12 2" xfId="40313" xr:uid="{00000000-0005-0000-0000-0000939D0000}"/>
    <cellStyle name="Note 5 8 12 3" xfId="40314" xr:uid="{00000000-0005-0000-0000-0000949D0000}"/>
    <cellStyle name="Note 5 8 12 4" xfId="40315" xr:uid="{00000000-0005-0000-0000-0000959D0000}"/>
    <cellStyle name="Note 5 8 13" xfId="40316" xr:uid="{00000000-0005-0000-0000-0000969D0000}"/>
    <cellStyle name="Note 5 8 13 2" xfId="40317" xr:uid="{00000000-0005-0000-0000-0000979D0000}"/>
    <cellStyle name="Note 5 8 13 3" xfId="40318" xr:uid="{00000000-0005-0000-0000-0000989D0000}"/>
    <cellStyle name="Note 5 8 13 4" xfId="40319" xr:uid="{00000000-0005-0000-0000-0000999D0000}"/>
    <cellStyle name="Note 5 8 14" xfId="40320" xr:uid="{00000000-0005-0000-0000-00009A9D0000}"/>
    <cellStyle name="Note 5 8 14 2" xfId="40321" xr:uid="{00000000-0005-0000-0000-00009B9D0000}"/>
    <cellStyle name="Note 5 8 14 3" xfId="40322" xr:uid="{00000000-0005-0000-0000-00009C9D0000}"/>
    <cellStyle name="Note 5 8 14 4" xfId="40323" xr:uid="{00000000-0005-0000-0000-00009D9D0000}"/>
    <cellStyle name="Note 5 8 15" xfId="40324" xr:uid="{00000000-0005-0000-0000-00009E9D0000}"/>
    <cellStyle name="Note 5 8 15 2" xfId="40325" xr:uid="{00000000-0005-0000-0000-00009F9D0000}"/>
    <cellStyle name="Note 5 8 15 3" xfId="40326" xr:uid="{00000000-0005-0000-0000-0000A09D0000}"/>
    <cellStyle name="Note 5 8 15 4" xfId="40327" xr:uid="{00000000-0005-0000-0000-0000A19D0000}"/>
    <cellStyle name="Note 5 8 16" xfId="40328" xr:uid="{00000000-0005-0000-0000-0000A29D0000}"/>
    <cellStyle name="Note 5 8 16 2" xfId="40329" xr:uid="{00000000-0005-0000-0000-0000A39D0000}"/>
    <cellStyle name="Note 5 8 16 3" xfId="40330" xr:uid="{00000000-0005-0000-0000-0000A49D0000}"/>
    <cellStyle name="Note 5 8 16 4" xfId="40331" xr:uid="{00000000-0005-0000-0000-0000A59D0000}"/>
    <cellStyle name="Note 5 8 17" xfId="40332" xr:uid="{00000000-0005-0000-0000-0000A69D0000}"/>
    <cellStyle name="Note 5 8 17 2" xfId="40333" xr:uid="{00000000-0005-0000-0000-0000A79D0000}"/>
    <cellStyle name="Note 5 8 17 3" xfId="40334" xr:uid="{00000000-0005-0000-0000-0000A89D0000}"/>
    <cellStyle name="Note 5 8 17 4" xfId="40335" xr:uid="{00000000-0005-0000-0000-0000A99D0000}"/>
    <cellStyle name="Note 5 8 18" xfId="40336" xr:uid="{00000000-0005-0000-0000-0000AA9D0000}"/>
    <cellStyle name="Note 5 8 18 2" xfId="40337" xr:uid="{00000000-0005-0000-0000-0000AB9D0000}"/>
    <cellStyle name="Note 5 8 18 3" xfId="40338" xr:uid="{00000000-0005-0000-0000-0000AC9D0000}"/>
    <cellStyle name="Note 5 8 18 4" xfId="40339" xr:uid="{00000000-0005-0000-0000-0000AD9D0000}"/>
    <cellStyle name="Note 5 8 19" xfId="40340" xr:uid="{00000000-0005-0000-0000-0000AE9D0000}"/>
    <cellStyle name="Note 5 8 19 2" xfId="40341" xr:uid="{00000000-0005-0000-0000-0000AF9D0000}"/>
    <cellStyle name="Note 5 8 19 3" xfId="40342" xr:uid="{00000000-0005-0000-0000-0000B09D0000}"/>
    <cellStyle name="Note 5 8 19 4" xfId="40343" xr:uid="{00000000-0005-0000-0000-0000B19D0000}"/>
    <cellStyle name="Note 5 8 2" xfId="40344" xr:uid="{00000000-0005-0000-0000-0000B29D0000}"/>
    <cellStyle name="Note 5 8 2 2" xfId="40345" xr:uid="{00000000-0005-0000-0000-0000B39D0000}"/>
    <cellStyle name="Note 5 8 2 3" xfId="40346" xr:uid="{00000000-0005-0000-0000-0000B49D0000}"/>
    <cellStyle name="Note 5 8 2 4" xfId="40347" xr:uid="{00000000-0005-0000-0000-0000B59D0000}"/>
    <cellStyle name="Note 5 8 20" xfId="40348" xr:uid="{00000000-0005-0000-0000-0000B69D0000}"/>
    <cellStyle name="Note 5 8 20 2" xfId="40349" xr:uid="{00000000-0005-0000-0000-0000B79D0000}"/>
    <cellStyle name="Note 5 8 20 3" xfId="40350" xr:uid="{00000000-0005-0000-0000-0000B89D0000}"/>
    <cellStyle name="Note 5 8 20 4" xfId="40351" xr:uid="{00000000-0005-0000-0000-0000B99D0000}"/>
    <cellStyle name="Note 5 8 21" xfId="40352" xr:uid="{00000000-0005-0000-0000-0000BA9D0000}"/>
    <cellStyle name="Note 5 8 22" xfId="40353" xr:uid="{00000000-0005-0000-0000-0000BB9D0000}"/>
    <cellStyle name="Note 5 8 3" xfId="40354" xr:uid="{00000000-0005-0000-0000-0000BC9D0000}"/>
    <cellStyle name="Note 5 8 3 2" xfId="40355" xr:uid="{00000000-0005-0000-0000-0000BD9D0000}"/>
    <cellStyle name="Note 5 8 3 3" xfId="40356" xr:uid="{00000000-0005-0000-0000-0000BE9D0000}"/>
    <cellStyle name="Note 5 8 3 4" xfId="40357" xr:uid="{00000000-0005-0000-0000-0000BF9D0000}"/>
    <cellStyle name="Note 5 8 4" xfId="40358" xr:uid="{00000000-0005-0000-0000-0000C09D0000}"/>
    <cellStyle name="Note 5 8 4 2" xfId="40359" xr:uid="{00000000-0005-0000-0000-0000C19D0000}"/>
    <cellStyle name="Note 5 8 4 3" xfId="40360" xr:uid="{00000000-0005-0000-0000-0000C29D0000}"/>
    <cellStyle name="Note 5 8 4 4" xfId="40361" xr:uid="{00000000-0005-0000-0000-0000C39D0000}"/>
    <cellStyle name="Note 5 8 5" xfId="40362" xr:uid="{00000000-0005-0000-0000-0000C49D0000}"/>
    <cellStyle name="Note 5 8 5 2" xfId="40363" xr:uid="{00000000-0005-0000-0000-0000C59D0000}"/>
    <cellStyle name="Note 5 8 5 3" xfId="40364" xr:uid="{00000000-0005-0000-0000-0000C69D0000}"/>
    <cellStyle name="Note 5 8 5 4" xfId="40365" xr:uid="{00000000-0005-0000-0000-0000C79D0000}"/>
    <cellStyle name="Note 5 8 6" xfId="40366" xr:uid="{00000000-0005-0000-0000-0000C89D0000}"/>
    <cellStyle name="Note 5 8 6 2" xfId="40367" xr:uid="{00000000-0005-0000-0000-0000C99D0000}"/>
    <cellStyle name="Note 5 8 6 3" xfId="40368" xr:uid="{00000000-0005-0000-0000-0000CA9D0000}"/>
    <cellStyle name="Note 5 8 6 4" xfId="40369" xr:uid="{00000000-0005-0000-0000-0000CB9D0000}"/>
    <cellStyle name="Note 5 8 7" xfId="40370" xr:uid="{00000000-0005-0000-0000-0000CC9D0000}"/>
    <cellStyle name="Note 5 8 7 2" xfId="40371" xr:uid="{00000000-0005-0000-0000-0000CD9D0000}"/>
    <cellStyle name="Note 5 8 7 3" xfId="40372" xr:uid="{00000000-0005-0000-0000-0000CE9D0000}"/>
    <cellStyle name="Note 5 8 7 4" xfId="40373" xr:uid="{00000000-0005-0000-0000-0000CF9D0000}"/>
    <cellStyle name="Note 5 8 8" xfId="40374" xr:uid="{00000000-0005-0000-0000-0000D09D0000}"/>
    <cellStyle name="Note 5 8 8 2" xfId="40375" xr:uid="{00000000-0005-0000-0000-0000D19D0000}"/>
    <cellStyle name="Note 5 8 8 3" xfId="40376" xr:uid="{00000000-0005-0000-0000-0000D29D0000}"/>
    <cellStyle name="Note 5 8 8 4" xfId="40377" xr:uid="{00000000-0005-0000-0000-0000D39D0000}"/>
    <cellStyle name="Note 5 8 9" xfId="40378" xr:uid="{00000000-0005-0000-0000-0000D49D0000}"/>
    <cellStyle name="Note 5 8 9 2" xfId="40379" xr:uid="{00000000-0005-0000-0000-0000D59D0000}"/>
    <cellStyle name="Note 5 8 9 3" xfId="40380" xr:uid="{00000000-0005-0000-0000-0000D69D0000}"/>
    <cellStyle name="Note 5 8 9 4" xfId="40381" xr:uid="{00000000-0005-0000-0000-0000D79D0000}"/>
    <cellStyle name="Note 5 9" xfId="40382" xr:uid="{00000000-0005-0000-0000-0000D89D0000}"/>
    <cellStyle name="Note 5 9 10" xfId="40383" xr:uid="{00000000-0005-0000-0000-0000D99D0000}"/>
    <cellStyle name="Note 5 9 10 2" xfId="40384" xr:uid="{00000000-0005-0000-0000-0000DA9D0000}"/>
    <cellStyle name="Note 5 9 10 3" xfId="40385" xr:uid="{00000000-0005-0000-0000-0000DB9D0000}"/>
    <cellStyle name="Note 5 9 10 4" xfId="40386" xr:uid="{00000000-0005-0000-0000-0000DC9D0000}"/>
    <cellStyle name="Note 5 9 11" xfId="40387" xr:uid="{00000000-0005-0000-0000-0000DD9D0000}"/>
    <cellStyle name="Note 5 9 11 2" xfId="40388" xr:uid="{00000000-0005-0000-0000-0000DE9D0000}"/>
    <cellStyle name="Note 5 9 11 3" xfId="40389" xr:uid="{00000000-0005-0000-0000-0000DF9D0000}"/>
    <cellStyle name="Note 5 9 11 4" xfId="40390" xr:uid="{00000000-0005-0000-0000-0000E09D0000}"/>
    <cellStyle name="Note 5 9 12" xfId="40391" xr:uid="{00000000-0005-0000-0000-0000E19D0000}"/>
    <cellStyle name="Note 5 9 12 2" xfId="40392" xr:uid="{00000000-0005-0000-0000-0000E29D0000}"/>
    <cellStyle name="Note 5 9 12 3" xfId="40393" xr:uid="{00000000-0005-0000-0000-0000E39D0000}"/>
    <cellStyle name="Note 5 9 12 4" xfId="40394" xr:uid="{00000000-0005-0000-0000-0000E49D0000}"/>
    <cellStyle name="Note 5 9 13" xfId="40395" xr:uid="{00000000-0005-0000-0000-0000E59D0000}"/>
    <cellStyle name="Note 5 9 13 2" xfId="40396" xr:uid="{00000000-0005-0000-0000-0000E69D0000}"/>
    <cellStyle name="Note 5 9 13 3" xfId="40397" xr:uid="{00000000-0005-0000-0000-0000E79D0000}"/>
    <cellStyle name="Note 5 9 13 4" xfId="40398" xr:uid="{00000000-0005-0000-0000-0000E89D0000}"/>
    <cellStyle name="Note 5 9 14" xfId="40399" xr:uid="{00000000-0005-0000-0000-0000E99D0000}"/>
    <cellStyle name="Note 5 9 14 2" xfId="40400" xr:uid="{00000000-0005-0000-0000-0000EA9D0000}"/>
    <cellStyle name="Note 5 9 14 3" xfId="40401" xr:uid="{00000000-0005-0000-0000-0000EB9D0000}"/>
    <cellStyle name="Note 5 9 14 4" xfId="40402" xr:uid="{00000000-0005-0000-0000-0000EC9D0000}"/>
    <cellStyle name="Note 5 9 15" xfId="40403" xr:uid="{00000000-0005-0000-0000-0000ED9D0000}"/>
    <cellStyle name="Note 5 9 15 2" xfId="40404" xr:uid="{00000000-0005-0000-0000-0000EE9D0000}"/>
    <cellStyle name="Note 5 9 15 3" xfId="40405" xr:uid="{00000000-0005-0000-0000-0000EF9D0000}"/>
    <cellStyle name="Note 5 9 15 4" xfId="40406" xr:uid="{00000000-0005-0000-0000-0000F09D0000}"/>
    <cellStyle name="Note 5 9 16" xfId="40407" xr:uid="{00000000-0005-0000-0000-0000F19D0000}"/>
    <cellStyle name="Note 5 9 16 2" xfId="40408" xr:uid="{00000000-0005-0000-0000-0000F29D0000}"/>
    <cellStyle name="Note 5 9 16 3" xfId="40409" xr:uid="{00000000-0005-0000-0000-0000F39D0000}"/>
    <cellStyle name="Note 5 9 16 4" xfId="40410" xr:uid="{00000000-0005-0000-0000-0000F49D0000}"/>
    <cellStyle name="Note 5 9 17" xfId="40411" xr:uid="{00000000-0005-0000-0000-0000F59D0000}"/>
    <cellStyle name="Note 5 9 17 2" xfId="40412" xr:uid="{00000000-0005-0000-0000-0000F69D0000}"/>
    <cellStyle name="Note 5 9 17 3" xfId="40413" xr:uid="{00000000-0005-0000-0000-0000F79D0000}"/>
    <cellStyle name="Note 5 9 17 4" xfId="40414" xr:uid="{00000000-0005-0000-0000-0000F89D0000}"/>
    <cellStyle name="Note 5 9 18" xfId="40415" xr:uid="{00000000-0005-0000-0000-0000F99D0000}"/>
    <cellStyle name="Note 5 9 18 2" xfId="40416" xr:uid="{00000000-0005-0000-0000-0000FA9D0000}"/>
    <cellStyle name="Note 5 9 18 3" xfId="40417" xr:uid="{00000000-0005-0000-0000-0000FB9D0000}"/>
    <cellStyle name="Note 5 9 18 4" xfId="40418" xr:uid="{00000000-0005-0000-0000-0000FC9D0000}"/>
    <cellStyle name="Note 5 9 19" xfId="40419" xr:uid="{00000000-0005-0000-0000-0000FD9D0000}"/>
    <cellStyle name="Note 5 9 19 2" xfId="40420" xr:uid="{00000000-0005-0000-0000-0000FE9D0000}"/>
    <cellStyle name="Note 5 9 19 3" xfId="40421" xr:uid="{00000000-0005-0000-0000-0000FF9D0000}"/>
    <cellStyle name="Note 5 9 19 4" xfId="40422" xr:uid="{00000000-0005-0000-0000-0000009E0000}"/>
    <cellStyle name="Note 5 9 2" xfId="40423" xr:uid="{00000000-0005-0000-0000-0000019E0000}"/>
    <cellStyle name="Note 5 9 2 2" xfId="40424" xr:uid="{00000000-0005-0000-0000-0000029E0000}"/>
    <cellStyle name="Note 5 9 2 3" xfId="40425" xr:uid="{00000000-0005-0000-0000-0000039E0000}"/>
    <cellStyle name="Note 5 9 2 4" xfId="40426" xr:uid="{00000000-0005-0000-0000-0000049E0000}"/>
    <cellStyle name="Note 5 9 20" xfId="40427" xr:uid="{00000000-0005-0000-0000-0000059E0000}"/>
    <cellStyle name="Note 5 9 20 2" xfId="40428" xr:uid="{00000000-0005-0000-0000-0000069E0000}"/>
    <cellStyle name="Note 5 9 20 3" xfId="40429" xr:uid="{00000000-0005-0000-0000-0000079E0000}"/>
    <cellStyle name="Note 5 9 20 4" xfId="40430" xr:uid="{00000000-0005-0000-0000-0000089E0000}"/>
    <cellStyle name="Note 5 9 21" xfId="40431" xr:uid="{00000000-0005-0000-0000-0000099E0000}"/>
    <cellStyle name="Note 5 9 22" xfId="40432" xr:uid="{00000000-0005-0000-0000-00000A9E0000}"/>
    <cellStyle name="Note 5 9 3" xfId="40433" xr:uid="{00000000-0005-0000-0000-00000B9E0000}"/>
    <cellStyle name="Note 5 9 3 2" xfId="40434" xr:uid="{00000000-0005-0000-0000-00000C9E0000}"/>
    <cellStyle name="Note 5 9 3 3" xfId="40435" xr:uid="{00000000-0005-0000-0000-00000D9E0000}"/>
    <cellStyle name="Note 5 9 3 4" xfId="40436" xr:uid="{00000000-0005-0000-0000-00000E9E0000}"/>
    <cellStyle name="Note 5 9 4" xfId="40437" xr:uid="{00000000-0005-0000-0000-00000F9E0000}"/>
    <cellStyle name="Note 5 9 4 2" xfId="40438" xr:uid="{00000000-0005-0000-0000-0000109E0000}"/>
    <cellStyle name="Note 5 9 4 3" xfId="40439" xr:uid="{00000000-0005-0000-0000-0000119E0000}"/>
    <cellStyle name="Note 5 9 4 4" xfId="40440" xr:uid="{00000000-0005-0000-0000-0000129E0000}"/>
    <cellStyle name="Note 5 9 5" xfId="40441" xr:uid="{00000000-0005-0000-0000-0000139E0000}"/>
    <cellStyle name="Note 5 9 5 2" xfId="40442" xr:uid="{00000000-0005-0000-0000-0000149E0000}"/>
    <cellStyle name="Note 5 9 5 3" xfId="40443" xr:uid="{00000000-0005-0000-0000-0000159E0000}"/>
    <cellStyle name="Note 5 9 5 4" xfId="40444" xr:uid="{00000000-0005-0000-0000-0000169E0000}"/>
    <cellStyle name="Note 5 9 6" xfId="40445" xr:uid="{00000000-0005-0000-0000-0000179E0000}"/>
    <cellStyle name="Note 5 9 6 2" xfId="40446" xr:uid="{00000000-0005-0000-0000-0000189E0000}"/>
    <cellStyle name="Note 5 9 6 3" xfId="40447" xr:uid="{00000000-0005-0000-0000-0000199E0000}"/>
    <cellStyle name="Note 5 9 6 4" xfId="40448" xr:uid="{00000000-0005-0000-0000-00001A9E0000}"/>
    <cellStyle name="Note 5 9 7" xfId="40449" xr:uid="{00000000-0005-0000-0000-00001B9E0000}"/>
    <cellStyle name="Note 5 9 7 2" xfId="40450" xr:uid="{00000000-0005-0000-0000-00001C9E0000}"/>
    <cellStyle name="Note 5 9 7 3" xfId="40451" xr:uid="{00000000-0005-0000-0000-00001D9E0000}"/>
    <cellStyle name="Note 5 9 7 4" xfId="40452" xr:uid="{00000000-0005-0000-0000-00001E9E0000}"/>
    <cellStyle name="Note 5 9 8" xfId="40453" xr:uid="{00000000-0005-0000-0000-00001F9E0000}"/>
    <cellStyle name="Note 5 9 8 2" xfId="40454" xr:uid="{00000000-0005-0000-0000-0000209E0000}"/>
    <cellStyle name="Note 5 9 8 3" xfId="40455" xr:uid="{00000000-0005-0000-0000-0000219E0000}"/>
    <cellStyle name="Note 5 9 8 4" xfId="40456" xr:uid="{00000000-0005-0000-0000-0000229E0000}"/>
    <cellStyle name="Note 5 9 9" xfId="40457" xr:uid="{00000000-0005-0000-0000-0000239E0000}"/>
    <cellStyle name="Note 5 9 9 2" xfId="40458" xr:uid="{00000000-0005-0000-0000-0000249E0000}"/>
    <cellStyle name="Note 5 9 9 3" xfId="40459" xr:uid="{00000000-0005-0000-0000-0000259E0000}"/>
    <cellStyle name="Note 5 9 9 4" xfId="40460" xr:uid="{00000000-0005-0000-0000-0000269E0000}"/>
    <cellStyle name="Note 6" xfId="40461" xr:uid="{00000000-0005-0000-0000-0000279E0000}"/>
    <cellStyle name="Note 6 10" xfId="40462" xr:uid="{00000000-0005-0000-0000-0000289E0000}"/>
    <cellStyle name="Note 6 10 10" xfId="40463" xr:uid="{00000000-0005-0000-0000-0000299E0000}"/>
    <cellStyle name="Note 6 10 10 2" xfId="40464" xr:uid="{00000000-0005-0000-0000-00002A9E0000}"/>
    <cellStyle name="Note 6 10 10 3" xfId="40465" xr:uid="{00000000-0005-0000-0000-00002B9E0000}"/>
    <cellStyle name="Note 6 10 10 4" xfId="40466" xr:uid="{00000000-0005-0000-0000-00002C9E0000}"/>
    <cellStyle name="Note 6 10 11" xfId="40467" xr:uid="{00000000-0005-0000-0000-00002D9E0000}"/>
    <cellStyle name="Note 6 10 11 2" xfId="40468" xr:uid="{00000000-0005-0000-0000-00002E9E0000}"/>
    <cellStyle name="Note 6 10 11 3" xfId="40469" xr:uid="{00000000-0005-0000-0000-00002F9E0000}"/>
    <cellStyle name="Note 6 10 11 4" xfId="40470" xr:uid="{00000000-0005-0000-0000-0000309E0000}"/>
    <cellStyle name="Note 6 10 12" xfId="40471" xr:uid="{00000000-0005-0000-0000-0000319E0000}"/>
    <cellStyle name="Note 6 10 12 2" xfId="40472" xr:uid="{00000000-0005-0000-0000-0000329E0000}"/>
    <cellStyle name="Note 6 10 12 3" xfId="40473" xr:uid="{00000000-0005-0000-0000-0000339E0000}"/>
    <cellStyle name="Note 6 10 12 4" xfId="40474" xr:uid="{00000000-0005-0000-0000-0000349E0000}"/>
    <cellStyle name="Note 6 10 13" xfId="40475" xr:uid="{00000000-0005-0000-0000-0000359E0000}"/>
    <cellStyle name="Note 6 10 13 2" xfId="40476" xr:uid="{00000000-0005-0000-0000-0000369E0000}"/>
    <cellStyle name="Note 6 10 13 3" xfId="40477" xr:uid="{00000000-0005-0000-0000-0000379E0000}"/>
    <cellStyle name="Note 6 10 13 4" xfId="40478" xr:uid="{00000000-0005-0000-0000-0000389E0000}"/>
    <cellStyle name="Note 6 10 14" xfId="40479" xr:uid="{00000000-0005-0000-0000-0000399E0000}"/>
    <cellStyle name="Note 6 10 14 2" xfId="40480" xr:uid="{00000000-0005-0000-0000-00003A9E0000}"/>
    <cellStyle name="Note 6 10 14 3" xfId="40481" xr:uid="{00000000-0005-0000-0000-00003B9E0000}"/>
    <cellStyle name="Note 6 10 14 4" xfId="40482" xr:uid="{00000000-0005-0000-0000-00003C9E0000}"/>
    <cellStyle name="Note 6 10 15" xfId="40483" xr:uid="{00000000-0005-0000-0000-00003D9E0000}"/>
    <cellStyle name="Note 6 10 15 2" xfId="40484" xr:uid="{00000000-0005-0000-0000-00003E9E0000}"/>
    <cellStyle name="Note 6 10 15 3" xfId="40485" xr:uid="{00000000-0005-0000-0000-00003F9E0000}"/>
    <cellStyle name="Note 6 10 15 4" xfId="40486" xr:uid="{00000000-0005-0000-0000-0000409E0000}"/>
    <cellStyle name="Note 6 10 16" xfId="40487" xr:uid="{00000000-0005-0000-0000-0000419E0000}"/>
    <cellStyle name="Note 6 10 16 2" xfId="40488" xr:uid="{00000000-0005-0000-0000-0000429E0000}"/>
    <cellStyle name="Note 6 10 16 3" xfId="40489" xr:uid="{00000000-0005-0000-0000-0000439E0000}"/>
    <cellStyle name="Note 6 10 16 4" xfId="40490" xr:uid="{00000000-0005-0000-0000-0000449E0000}"/>
    <cellStyle name="Note 6 10 17" xfId="40491" xr:uid="{00000000-0005-0000-0000-0000459E0000}"/>
    <cellStyle name="Note 6 10 17 2" xfId="40492" xr:uid="{00000000-0005-0000-0000-0000469E0000}"/>
    <cellStyle name="Note 6 10 17 3" xfId="40493" xr:uid="{00000000-0005-0000-0000-0000479E0000}"/>
    <cellStyle name="Note 6 10 17 4" xfId="40494" xr:uid="{00000000-0005-0000-0000-0000489E0000}"/>
    <cellStyle name="Note 6 10 18" xfId="40495" xr:uid="{00000000-0005-0000-0000-0000499E0000}"/>
    <cellStyle name="Note 6 10 18 2" xfId="40496" xr:uid="{00000000-0005-0000-0000-00004A9E0000}"/>
    <cellStyle name="Note 6 10 18 3" xfId="40497" xr:uid="{00000000-0005-0000-0000-00004B9E0000}"/>
    <cellStyle name="Note 6 10 18 4" xfId="40498" xr:uid="{00000000-0005-0000-0000-00004C9E0000}"/>
    <cellStyle name="Note 6 10 19" xfId="40499" xr:uid="{00000000-0005-0000-0000-00004D9E0000}"/>
    <cellStyle name="Note 6 10 19 2" xfId="40500" xr:uid="{00000000-0005-0000-0000-00004E9E0000}"/>
    <cellStyle name="Note 6 10 19 3" xfId="40501" xr:uid="{00000000-0005-0000-0000-00004F9E0000}"/>
    <cellStyle name="Note 6 10 19 4" xfId="40502" xr:uid="{00000000-0005-0000-0000-0000509E0000}"/>
    <cellStyle name="Note 6 10 2" xfId="40503" xr:uid="{00000000-0005-0000-0000-0000519E0000}"/>
    <cellStyle name="Note 6 10 2 2" xfId="40504" xr:uid="{00000000-0005-0000-0000-0000529E0000}"/>
    <cellStyle name="Note 6 10 2 3" xfId="40505" xr:uid="{00000000-0005-0000-0000-0000539E0000}"/>
    <cellStyle name="Note 6 10 2 4" xfId="40506" xr:uid="{00000000-0005-0000-0000-0000549E0000}"/>
    <cellStyle name="Note 6 10 20" xfId="40507" xr:uid="{00000000-0005-0000-0000-0000559E0000}"/>
    <cellStyle name="Note 6 10 20 2" xfId="40508" xr:uid="{00000000-0005-0000-0000-0000569E0000}"/>
    <cellStyle name="Note 6 10 20 3" xfId="40509" xr:uid="{00000000-0005-0000-0000-0000579E0000}"/>
    <cellStyle name="Note 6 10 20 4" xfId="40510" xr:uid="{00000000-0005-0000-0000-0000589E0000}"/>
    <cellStyle name="Note 6 10 21" xfId="40511" xr:uid="{00000000-0005-0000-0000-0000599E0000}"/>
    <cellStyle name="Note 6 10 22" xfId="40512" xr:uid="{00000000-0005-0000-0000-00005A9E0000}"/>
    <cellStyle name="Note 6 10 3" xfId="40513" xr:uid="{00000000-0005-0000-0000-00005B9E0000}"/>
    <cellStyle name="Note 6 10 3 2" xfId="40514" xr:uid="{00000000-0005-0000-0000-00005C9E0000}"/>
    <cellStyle name="Note 6 10 3 3" xfId="40515" xr:uid="{00000000-0005-0000-0000-00005D9E0000}"/>
    <cellStyle name="Note 6 10 3 4" xfId="40516" xr:uid="{00000000-0005-0000-0000-00005E9E0000}"/>
    <cellStyle name="Note 6 10 4" xfId="40517" xr:uid="{00000000-0005-0000-0000-00005F9E0000}"/>
    <cellStyle name="Note 6 10 4 2" xfId="40518" xr:uid="{00000000-0005-0000-0000-0000609E0000}"/>
    <cellStyle name="Note 6 10 4 3" xfId="40519" xr:uid="{00000000-0005-0000-0000-0000619E0000}"/>
    <cellStyle name="Note 6 10 4 4" xfId="40520" xr:uid="{00000000-0005-0000-0000-0000629E0000}"/>
    <cellStyle name="Note 6 10 5" xfId="40521" xr:uid="{00000000-0005-0000-0000-0000639E0000}"/>
    <cellStyle name="Note 6 10 5 2" xfId="40522" xr:uid="{00000000-0005-0000-0000-0000649E0000}"/>
    <cellStyle name="Note 6 10 5 3" xfId="40523" xr:uid="{00000000-0005-0000-0000-0000659E0000}"/>
    <cellStyle name="Note 6 10 5 4" xfId="40524" xr:uid="{00000000-0005-0000-0000-0000669E0000}"/>
    <cellStyle name="Note 6 10 6" xfId="40525" xr:uid="{00000000-0005-0000-0000-0000679E0000}"/>
    <cellStyle name="Note 6 10 6 2" xfId="40526" xr:uid="{00000000-0005-0000-0000-0000689E0000}"/>
    <cellStyle name="Note 6 10 6 3" xfId="40527" xr:uid="{00000000-0005-0000-0000-0000699E0000}"/>
    <cellStyle name="Note 6 10 6 4" xfId="40528" xr:uid="{00000000-0005-0000-0000-00006A9E0000}"/>
    <cellStyle name="Note 6 10 7" xfId="40529" xr:uid="{00000000-0005-0000-0000-00006B9E0000}"/>
    <cellStyle name="Note 6 10 7 2" xfId="40530" xr:uid="{00000000-0005-0000-0000-00006C9E0000}"/>
    <cellStyle name="Note 6 10 7 3" xfId="40531" xr:uid="{00000000-0005-0000-0000-00006D9E0000}"/>
    <cellStyle name="Note 6 10 7 4" xfId="40532" xr:uid="{00000000-0005-0000-0000-00006E9E0000}"/>
    <cellStyle name="Note 6 10 8" xfId="40533" xr:uid="{00000000-0005-0000-0000-00006F9E0000}"/>
    <cellStyle name="Note 6 10 8 2" xfId="40534" xr:uid="{00000000-0005-0000-0000-0000709E0000}"/>
    <cellStyle name="Note 6 10 8 3" xfId="40535" xr:uid="{00000000-0005-0000-0000-0000719E0000}"/>
    <cellStyle name="Note 6 10 8 4" xfId="40536" xr:uid="{00000000-0005-0000-0000-0000729E0000}"/>
    <cellStyle name="Note 6 10 9" xfId="40537" xr:uid="{00000000-0005-0000-0000-0000739E0000}"/>
    <cellStyle name="Note 6 10 9 2" xfId="40538" xr:uid="{00000000-0005-0000-0000-0000749E0000}"/>
    <cellStyle name="Note 6 10 9 3" xfId="40539" xr:uid="{00000000-0005-0000-0000-0000759E0000}"/>
    <cellStyle name="Note 6 10 9 4" xfId="40540" xr:uid="{00000000-0005-0000-0000-0000769E0000}"/>
    <cellStyle name="Note 6 11" xfId="40541" xr:uid="{00000000-0005-0000-0000-0000779E0000}"/>
    <cellStyle name="Note 6 11 10" xfId="40542" xr:uid="{00000000-0005-0000-0000-0000789E0000}"/>
    <cellStyle name="Note 6 11 10 2" xfId="40543" xr:uid="{00000000-0005-0000-0000-0000799E0000}"/>
    <cellStyle name="Note 6 11 10 3" xfId="40544" xr:uid="{00000000-0005-0000-0000-00007A9E0000}"/>
    <cellStyle name="Note 6 11 10 4" xfId="40545" xr:uid="{00000000-0005-0000-0000-00007B9E0000}"/>
    <cellStyle name="Note 6 11 11" xfId="40546" xr:uid="{00000000-0005-0000-0000-00007C9E0000}"/>
    <cellStyle name="Note 6 11 11 2" xfId="40547" xr:uid="{00000000-0005-0000-0000-00007D9E0000}"/>
    <cellStyle name="Note 6 11 11 3" xfId="40548" xr:uid="{00000000-0005-0000-0000-00007E9E0000}"/>
    <cellStyle name="Note 6 11 11 4" xfId="40549" xr:uid="{00000000-0005-0000-0000-00007F9E0000}"/>
    <cellStyle name="Note 6 11 12" xfId="40550" xr:uid="{00000000-0005-0000-0000-0000809E0000}"/>
    <cellStyle name="Note 6 11 12 2" xfId="40551" xr:uid="{00000000-0005-0000-0000-0000819E0000}"/>
    <cellStyle name="Note 6 11 12 3" xfId="40552" xr:uid="{00000000-0005-0000-0000-0000829E0000}"/>
    <cellStyle name="Note 6 11 12 4" xfId="40553" xr:uid="{00000000-0005-0000-0000-0000839E0000}"/>
    <cellStyle name="Note 6 11 13" xfId="40554" xr:uid="{00000000-0005-0000-0000-0000849E0000}"/>
    <cellStyle name="Note 6 11 13 2" xfId="40555" xr:uid="{00000000-0005-0000-0000-0000859E0000}"/>
    <cellStyle name="Note 6 11 13 3" xfId="40556" xr:uid="{00000000-0005-0000-0000-0000869E0000}"/>
    <cellStyle name="Note 6 11 13 4" xfId="40557" xr:uid="{00000000-0005-0000-0000-0000879E0000}"/>
    <cellStyle name="Note 6 11 14" xfId="40558" xr:uid="{00000000-0005-0000-0000-0000889E0000}"/>
    <cellStyle name="Note 6 11 14 2" xfId="40559" xr:uid="{00000000-0005-0000-0000-0000899E0000}"/>
    <cellStyle name="Note 6 11 14 3" xfId="40560" xr:uid="{00000000-0005-0000-0000-00008A9E0000}"/>
    <cellStyle name="Note 6 11 14 4" xfId="40561" xr:uid="{00000000-0005-0000-0000-00008B9E0000}"/>
    <cellStyle name="Note 6 11 15" xfId="40562" xr:uid="{00000000-0005-0000-0000-00008C9E0000}"/>
    <cellStyle name="Note 6 11 15 2" xfId="40563" xr:uid="{00000000-0005-0000-0000-00008D9E0000}"/>
    <cellStyle name="Note 6 11 15 3" xfId="40564" xr:uid="{00000000-0005-0000-0000-00008E9E0000}"/>
    <cellStyle name="Note 6 11 15 4" xfId="40565" xr:uid="{00000000-0005-0000-0000-00008F9E0000}"/>
    <cellStyle name="Note 6 11 16" xfId="40566" xr:uid="{00000000-0005-0000-0000-0000909E0000}"/>
    <cellStyle name="Note 6 11 16 2" xfId="40567" xr:uid="{00000000-0005-0000-0000-0000919E0000}"/>
    <cellStyle name="Note 6 11 16 3" xfId="40568" xr:uid="{00000000-0005-0000-0000-0000929E0000}"/>
    <cellStyle name="Note 6 11 16 4" xfId="40569" xr:uid="{00000000-0005-0000-0000-0000939E0000}"/>
    <cellStyle name="Note 6 11 17" xfId="40570" xr:uid="{00000000-0005-0000-0000-0000949E0000}"/>
    <cellStyle name="Note 6 11 17 2" xfId="40571" xr:uid="{00000000-0005-0000-0000-0000959E0000}"/>
    <cellStyle name="Note 6 11 17 3" xfId="40572" xr:uid="{00000000-0005-0000-0000-0000969E0000}"/>
    <cellStyle name="Note 6 11 17 4" xfId="40573" xr:uid="{00000000-0005-0000-0000-0000979E0000}"/>
    <cellStyle name="Note 6 11 18" xfId="40574" xr:uid="{00000000-0005-0000-0000-0000989E0000}"/>
    <cellStyle name="Note 6 11 18 2" xfId="40575" xr:uid="{00000000-0005-0000-0000-0000999E0000}"/>
    <cellStyle name="Note 6 11 18 3" xfId="40576" xr:uid="{00000000-0005-0000-0000-00009A9E0000}"/>
    <cellStyle name="Note 6 11 18 4" xfId="40577" xr:uid="{00000000-0005-0000-0000-00009B9E0000}"/>
    <cellStyle name="Note 6 11 19" xfId="40578" xr:uid="{00000000-0005-0000-0000-00009C9E0000}"/>
    <cellStyle name="Note 6 11 19 2" xfId="40579" xr:uid="{00000000-0005-0000-0000-00009D9E0000}"/>
    <cellStyle name="Note 6 11 19 3" xfId="40580" xr:uid="{00000000-0005-0000-0000-00009E9E0000}"/>
    <cellStyle name="Note 6 11 19 4" xfId="40581" xr:uid="{00000000-0005-0000-0000-00009F9E0000}"/>
    <cellStyle name="Note 6 11 2" xfId="40582" xr:uid="{00000000-0005-0000-0000-0000A09E0000}"/>
    <cellStyle name="Note 6 11 2 2" xfId="40583" xr:uid="{00000000-0005-0000-0000-0000A19E0000}"/>
    <cellStyle name="Note 6 11 2 3" xfId="40584" xr:uid="{00000000-0005-0000-0000-0000A29E0000}"/>
    <cellStyle name="Note 6 11 2 4" xfId="40585" xr:uid="{00000000-0005-0000-0000-0000A39E0000}"/>
    <cellStyle name="Note 6 11 20" xfId="40586" xr:uid="{00000000-0005-0000-0000-0000A49E0000}"/>
    <cellStyle name="Note 6 11 20 2" xfId="40587" xr:uid="{00000000-0005-0000-0000-0000A59E0000}"/>
    <cellStyle name="Note 6 11 20 3" xfId="40588" xr:uid="{00000000-0005-0000-0000-0000A69E0000}"/>
    <cellStyle name="Note 6 11 20 4" xfId="40589" xr:uid="{00000000-0005-0000-0000-0000A79E0000}"/>
    <cellStyle name="Note 6 11 21" xfId="40590" xr:uid="{00000000-0005-0000-0000-0000A89E0000}"/>
    <cellStyle name="Note 6 11 22" xfId="40591" xr:uid="{00000000-0005-0000-0000-0000A99E0000}"/>
    <cellStyle name="Note 6 11 3" xfId="40592" xr:uid="{00000000-0005-0000-0000-0000AA9E0000}"/>
    <cellStyle name="Note 6 11 3 2" xfId="40593" xr:uid="{00000000-0005-0000-0000-0000AB9E0000}"/>
    <cellStyle name="Note 6 11 3 3" xfId="40594" xr:uid="{00000000-0005-0000-0000-0000AC9E0000}"/>
    <cellStyle name="Note 6 11 3 4" xfId="40595" xr:uid="{00000000-0005-0000-0000-0000AD9E0000}"/>
    <cellStyle name="Note 6 11 4" xfId="40596" xr:uid="{00000000-0005-0000-0000-0000AE9E0000}"/>
    <cellStyle name="Note 6 11 4 2" xfId="40597" xr:uid="{00000000-0005-0000-0000-0000AF9E0000}"/>
    <cellStyle name="Note 6 11 4 3" xfId="40598" xr:uid="{00000000-0005-0000-0000-0000B09E0000}"/>
    <cellStyle name="Note 6 11 4 4" xfId="40599" xr:uid="{00000000-0005-0000-0000-0000B19E0000}"/>
    <cellStyle name="Note 6 11 5" xfId="40600" xr:uid="{00000000-0005-0000-0000-0000B29E0000}"/>
    <cellStyle name="Note 6 11 5 2" xfId="40601" xr:uid="{00000000-0005-0000-0000-0000B39E0000}"/>
    <cellStyle name="Note 6 11 5 3" xfId="40602" xr:uid="{00000000-0005-0000-0000-0000B49E0000}"/>
    <cellStyle name="Note 6 11 5 4" xfId="40603" xr:uid="{00000000-0005-0000-0000-0000B59E0000}"/>
    <cellStyle name="Note 6 11 6" xfId="40604" xr:uid="{00000000-0005-0000-0000-0000B69E0000}"/>
    <cellStyle name="Note 6 11 6 2" xfId="40605" xr:uid="{00000000-0005-0000-0000-0000B79E0000}"/>
    <cellStyle name="Note 6 11 6 3" xfId="40606" xr:uid="{00000000-0005-0000-0000-0000B89E0000}"/>
    <cellStyle name="Note 6 11 6 4" xfId="40607" xr:uid="{00000000-0005-0000-0000-0000B99E0000}"/>
    <cellStyle name="Note 6 11 7" xfId="40608" xr:uid="{00000000-0005-0000-0000-0000BA9E0000}"/>
    <cellStyle name="Note 6 11 7 2" xfId="40609" xr:uid="{00000000-0005-0000-0000-0000BB9E0000}"/>
    <cellStyle name="Note 6 11 7 3" xfId="40610" xr:uid="{00000000-0005-0000-0000-0000BC9E0000}"/>
    <cellStyle name="Note 6 11 7 4" xfId="40611" xr:uid="{00000000-0005-0000-0000-0000BD9E0000}"/>
    <cellStyle name="Note 6 11 8" xfId="40612" xr:uid="{00000000-0005-0000-0000-0000BE9E0000}"/>
    <cellStyle name="Note 6 11 8 2" xfId="40613" xr:uid="{00000000-0005-0000-0000-0000BF9E0000}"/>
    <cellStyle name="Note 6 11 8 3" xfId="40614" xr:uid="{00000000-0005-0000-0000-0000C09E0000}"/>
    <cellStyle name="Note 6 11 8 4" xfId="40615" xr:uid="{00000000-0005-0000-0000-0000C19E0000}"/>
    <cellStyle name="Note 6 11 9" xfId="40616" xr:uid="{00000000-0005-0000-0000-0000C29E0000}"/>
    <cellStyle name="Note 6 11 9 2" xfId="40617" xr:uid="{00000000-0005-0000-0000-0000C39E0000}"/>
    <cellStyle name="Note 6 11 9 3" xfId="40618" xr:uid="{00000000-0005-0000-0000-0000C49E0000}"/>
    <cellStyle name="Note 6 11 9 4" xfId="40619" xr:uid="{00000000-0005-0000-0000-0000C59E0000}"/>
    <cellStyle name="Note 6 12" xfId="40620" xr:uid="{00000000-0005-0000-0000-0000C69E0000}"/>
    <cellStyle name="Note 6 12 10" xfId="40621" xr:uid="{00000000-0005-0000-0000-0000C79E0000}"/>
    <cellStyle name="Note 6 12 10 2" xfId="40622" xr:uid="{00000000-0005-0000-0000-0000C89E0000}"/>
    <cellStyle name="Note 6 12 10 3" xfId="40623" xr:uid="{00000000-0005-0000-0000-0000C99E0000}"/>
    <cellStyle name="Note 6 12 10 4" xfId="40624" xr:uid="{00000000-0005-0000-0000-0000CA9E0000}"/>
    <cellStyle name="Note 6 12 11" xfId="40625" xr:uid="{00000000-0005-0000-0000-0000CB9E0000}"/>
    <cellStyle name="Note 6 12 11 2" xfId="40626" xr:uid="{00000000-0005-0000-0000-0000CC9E0000}"/>
    <cellStyle name="Note 6 12 11 3" xfId="40627" xr:uid="{00000000-0005-0000-0000-0000CD9E0000}"/>
    <cellStyle name="Note 6 12 11 4" xfId="40628" xr:uid="{00000000-0005-0000-0000-0000CE9E0000}"/>
    <cellStyle name="Note 6 12 12" xfId="40629" xr:uid="{00000000-0005-0000-0000-0000CF9E0000}"/>
    <cellStyle name="Note 6 12 12 2" xfId="40630" xr:uid="{00000000-0005-0000-0000-0000D09E0000}"/>
    <cellStyle name="Note 6 12 12 3" xfId="40631" xr:uid="{00000000-0005-0000-0000-0000D19E0000}"/>
    <cellStyle name="Note 6 12 12 4" xfId="40632" xr:uid="{00000000-0005-0000-0000-0000D29E0000}"/>
    <cellStyle name="Note 6 12 13" xfId="40633" xr:uid="{00000000-0005-0000-0000-0000D39E0000}"/>
    <cellStyle name="Note 6 12 13 2" xfId="40634" xr:uid="{00000000-0005-0000-0000-0000D49E0000}"/>
    <cellStyle name="Note 6 12 13 3" xfId="40635" xr:uid="{00000000-0005-0000-0000-0000D59E0000}"/>
    <cellStyle name="Note 6 12 13 4" xfId="40636" xr:uid="{00000000-0005-0000-0000-0000D69E0000}"/>
    <cellStyle name="Note 6 12 14" xfId="40637" xr:uid="{00000000-0005-0000-0000-0000D79E0000}"/>
    <cellStyle name="Note 6 12 14 2" xfId="40638" xr:uid="{00000000-0005-0000-0000-0000D89E0000}"/>
    <cellStyle name="Note 6 12 14 3" xfId="40639" xr:uid="{00000000-0005-0000-0000-0000D99E0000}"/>
    <cellStyle name="Note 6 12 14 4" xfId="40640" xr:uid="{00000000-0005-0000-0000-0000DA9E0000}"/>
    <cellStyle name="Note 6 12 15" xfId="40641" xr:uid="{00000000-0005-0000-0000-0000DB9E0000}"/>
    <cellStyle name="Note 6 12 15 2" xfId="40642" xr:uid="{00000000-0005-0000-0000-0000DC9E0000}"/>
    <cellStyle name="Note 6 12 15 3" xfId="40643" xr:uid="{00000000-0005-0000-0000-0000DD9E0000}"/>
    <cellStyle name="Note 6 12 15 4" xfId="40644" xr:uid="{00000000-0005-0000-0000-0000DE9E0000}"/>
    <cellStyle name="Note 6 12 16" xfId="40645" xr:uid="{00000000-0005-0000-0000-0000DF9E0000}"/>
    <cellStyle name="Note 6 12 16 2" xfId="40646" xr:uid="{00000000-0005-0000-0000-0000E09E0000}"/>
    <cellStyle name="Note 6 12 16 3" xfId="40647" xr:uid="{00000000-0005-0000-0000-0000E19E0000}"/>
    <cellStyle name="Note 6 12 16 4" xfId="40648" xr:uid="{00000000-0005-0000-0000-0000E29E0000}"/>
    <cellStyle name="Note 6 12 17" xfId="40649" xr:uid="{00000000-0005-0000-0000-0000E39E0000}"/>
    <cellStyle name="Note 6 12 17 2" xfId="40650" xr:uid="{00000000-0005-0000-0000-0000E49E0000}"/>
    <cellStyle name="Note 6 12 17 3" xfId="40651" xr:uid="{00000000-0005-0000-0000-0000E59E0000}"/>
    <cellStyle name="Note 6 12 17 4" xfId="40652" xr:uid="{00000000-0005-0000-0000-0000E69E0000}"/>
    <cellStyle name="Note 6 12 18" xfId="40653" xr:uid="{00000000-0005-0000-0000-0000E79E0000}"/>
    <cellStyle name="Note 6 12 18 2" xfId="40654" xr:uid="{00000000-0005-0000-0000-0000E89E0000}"/>
    <cellStyle name="Note 6 12 18 3" xfId="40655" xr:uid="{00000000-0005-0000-0000-0000E99E0000}"/>
    <cellStyle name="Note 6 12 18 4" xfId="40656" xr:uid="{00000000-0005-0000-0000-0000EA9E0000}"/>
    <cellStyle name="Note 6 12 19" xfId="40657" xr:uid="{00000000-0005-0000-0000-0000EB9E0000}"/>
    <cellStyle name="Note 6 12 19 2" xfId="40658" xr:uid="{00000000-0005-0000-0000-0000EC9E0000}"/>
    <cellStyle name="Note 6 12 19 3" xfId="40659" xr:uid="{00000000-0005-0000-0000-0000ED9E0000}"/>
    <cellStyle name="Note 6 12 19 4" xfId="40660" xr:uid="{00000000-0005-0000-0000-0000EE9E0000}"/>
    <cellStyle name="Note 6 12 2" xfId="40661" xr:uid="{00000000-0005-0000-0000-0000EF9E0000}"/>
    <cellStyle name="Note 6 12 2 2" xfId="40662" xr:uid="{00000000-0005-0000-0000-0000F09E0000}"/>
    <cellStyle name="Note 6 12 2 3" xfId="40663" xr:uid="{00000000-0005-0000-0000-0000F19E0000}"/>
    <cellStyle name="Note 6 12 2 4" xfId="40664" xr:uid="{00000000-0005-0000-0000-0000F29E0000}"/>
    <cellStyle name="Note 6 12 20" xfId="40665" xr:uid="{00000000-0005-0000-0000-0000F39E0000}"/>
    <cellStyle name="Note 6 12 20 2" xfId="40666" xr:uid="{00000000-0005-0000-0000-0000F49E0000}"/>
    <cellStyle name="Note 6 12 20 3" xfId="40667" xr:uid="{00000000-0005-0000-0000-0000F59E0000}"/>
    <cellStyle name="Note 6 12 20 4" xfId="40668" xr:uid="{00000000-0005-0000-0000-0000F69E0000}"/>
    <cellStyle name="Note 6 12 21" xfId="40669" xr:uid="{00000000-0005-0000-0000-0000F79E0000}"/>
    <cellStyle name="Note 6 12 22" xfId="40670" xr:uid="{00000000-0005-0000-0000-0000F89E0000}"/>
    <cellStyle name="Note 6 12 3" xfId="40671" xr:uid="{00000000-0005-0000-0000-0000F99E0000}"/>
    <cellStyle name="Note 6 12 3 2" xfId="40672" xr:uid="{00000000-0005-0000-0000-0000FA9E0000}"/>
    <cellStyle name="Note 6 12 3 3" xfId="40673" xr:uid="{00000000-0005-0000-0000-0000FB9E0000}"/>
    <cellStyle name="Note 6 12 3 4" xfId="40674" xr:uid="{00000000-0005-0000-0000-0000FC9E0000}"/>
    <cellStyle name="Note 6 12 4" xfId="40675" xr:uid="{00000000-0005-0000-0000-0000FD9E0000}"/>
    <cellStyle name="Note 6 12 4 2" xfId="40676" xr:uid="{00000000-0005-0000-0000-0000FE9E0000}"/>
    <cellStyle name="Note 6 12 4 3" xfId="40677" xr:uid="{00000000-0005-0000-0000-0000FF9E0000}"/>
    <cellStyle name="Note 6 12 4 4" xfId="40678" xr:uid="{00000000-0005-0000-0000-0000009F0000}"/>
    <cellStyle name="Note 6 12 5" xfId="40679" xr:uid="{00000000-0005-0000-0000-0000019F0000}"/>
    <cellStyle name="Note 6 12 5 2" xfId="40680" xr:uid="{00000000-0005-0000-0000-0000029F0000}"/>
    <cellStyle name="Note 6 12 5 3" xfId="40681" xr:uid="{00000000-0005-0000-0000-0000039F0000}"/>
    <cellStyle name="Note 6 12 5 4" xfId="40682" xr:uid="{00000000-0005-0000-0000-0000049F0000}"/>
    <cellStyle name="Note 6 12 6" xfId="40683" xr:uid="{00000000-0005-0000-0000-0000059F0000}"/>
    <cellStyle name="Note 6 12 6 2" xfId="40684" xr:uid="{00000000-0005-0000-0000-0000069F0000}"/>
    <cellStyle name="Note 6 12 6 3" xfId="40685" xr:uid="{00000000-0005-0000-0000-0000079F0000}"/>
    <cellStyle name="Note 6 12 6 4" xfId="40686" xr:uid="{00000000-0005-0000-0000-0000089F0000}"/>
    <cellStyle name="Note 6 12 7" xfId="40687" xr:uid="{00000000-0005-0000-0000-0000099F0000}"/>
    <cellStyle name="Note 6 12 7 2" xfId="40688" xr:uid="{00000000-0005-0000-0000-00000A9F0000}"/>
    <cellStyle name="Note 6 12 7 3" xfId="40689" xr:uid="{00000000-0005-0000-0000-00000B9F0000}"/>
    <cellStyle name="Note 6 12 7 4" xfId="40690" xr:uid="{00000000-0005-0000-0000-00000C9F0000}"/>
    <cellStyle name="Note 6 12 8" xfId="40691" xr:uid="{00000000-0005-0000-0000-00000D9F0000}"/>
    <cellStyle name="Note 6 12 8 2" xfId="40692" xr:uid="{00000000-0005-0000-0000-00000E9F0000}"/>
    <cellStyle name="Note 6 12 8 3" xfId="40693" xr:uid="{00000000-0005-0000-0000-00000F9F0000}"/>
    <cellStyle name="Note 6 12 8 4" xfId="40694" xr:uid="{00000000-0005-0000-0000-0000109F0000}"/>
    <cellStyle name="Note 6 12 9" xfId="40695" xr:uid="{00000000-0005-0000-0000-0000119F0000}"/>
    <cellStyle name="Note 6 12 9 2" xfId="40696" xr:uid="{00000000-0005-0000-0000-0000129F0000}"/>
    <cellStyle name="Note 6 12 9 3" xfId="40697" xr:uid="{00000000-0005-0000-0000-0000139F0000}"/>
    <cellStyle name="Note 6 12 9 4" xfId="40698" xr:uid="{00000000-0005-0000-0000-0000149F0000}"/>
    <cellStyle name="Note 6 13" xfId="40699" xr:uid="{00000000-0005-0000-0000-0000159F0000}"/>
    <cellStyle name="Note 6 13 10" xfId="40700" xr:uid="{00000000-0005-0000-0000-0000169F0000}"/>
    <cellStyle name="Note 6 13 10 2" xfId="40701" xr:uid="{00000000-0005-0000-0000-0000179F0000}"/>
    <cellStyle name="Note 6 13 10 3" xfId="40702" xr:uid="{00000000-0005-0000-0000-0000189F0000}"/>
    <cellStyle name="Note 6 13 10 4" xfId="40703" xr:uid="{00000000-0005-0000-0000-0000199F0000}"/>
    <cellStyle name="Note 6 13 11" xfId="40704" xr:uid="{00000000-0005-0000-0000-00001A9F0000}"/>
    <cellStyle name="Note 6 13 11 2" xfId="40705" xr:uid="{00000000-0005-0000-0000-00001B9F0000}"/>
    <cellStyle name="Note 6 13 11 3" xfId="40706" xr:uid="{00000000-0005-0000-0000-00001C9F0000}"/>
    <cellStyle name="Note 6 13 11 4" xfId="40707" xr:uid="{00000000-0005-0000-0000-00001D9F0000}"/>
    <cellStyle name="Note 6 13 12" xfId="40708" xr:uid="{00000000-0005-0000-0000-00001E9F0000}"/>
    <cellStyle name="Note 6 13 12 2" xfId="40709" xr:uid="{00000000-0005-0000-0000-00001F9F0000}"/>
    <cellStyle name="Note 6 13 12 3" xfId="40710" xr:uid="{00000000-0005-0000-0000-0000209F0000}"/>
    <cellStyle name="Note 6 13 12 4" xfId="40711" xr:uid="{00000000-0005-0000-0000-0000219F0000}"/>
    <cellStyle name="Note 6 13 13" xfId="40712" xr:uid="{00000000-0005-0000-0000-0000229F0000}"/>
    <cellStyle name="Note 6 13 13 2" xfId="40713" xr:uid="{00000000-0005-0000-0000-0000239F0000}"/>
    <cellStyle name="Note 6 13 13 3" xfId="40714" xr:uid="{00000000-0005-0000-0000-0000249F0000}"/>
    <cellStyle name="Note 6 13 13 4" xfId="40715" xr:uid="{00000000-0005-0000-0000-0000259F0000}"/>
    <cellStyle name="Note 6 13 14" xfId="40716" xr:uid="{00000000-0005-0000-0000-0000269F0000}"/>
    <cellStyle name="Note 6 13 14 2" xfId="40717" xr:uid="{00000000-0005-0000-0000-0000279F0000}"/>
    <cellStyle name="Note 6 13 14 3" xfId="40718" xr:uid="{00000000-0005-0000-0000-0000289F0000}"/>
    <cellStyle name="Note 6 13 14 4" xfId="40719" xr:uid="{00000000-0005-0000-0000-0000299F0000}"/>
    <cellStyle name="Note 6 13 15" xfId="40720" xr:uid="{00000000-0005-0000-0000-00002A9F0000}"/>
    <cellStyle name="Note 6 13 15 2" xfId="40721" xr:uid="{00000000-0005-0000-0000-00002B9F0000}"/>
    <cellStyle name="Note 6 13 15 3" xfId="40722" xr:uid="{00000000-0005-0000-0000-00002C9F0000}"/>
    <cellStyle name="Note 6 13 15 4" xfId="40723" xr:uid="{00000000-0005-0000-0000-00002D9F0000}"/>
    <cellStyle name="Note 6 13 16" xfId="40724" xr:uid="{00000000-0005-0000-0000-00002E9F0000}"/>
    <cellStyle name="Note 6 13 16 2" xfId="40725" xr:uid="{00000000-0005-0000-0000-00002F9F0000}"/>
    <cellStyle name="Note 6 13 16 3" xfId="40726" xr:uid="{00000000-0005-0000-0000-0000309F0000}"/>
    <cellStyle name="Note 6 13 16 4" xfId="40727" xr:uid="{00000000-0005-0000-0000-0000319F0000}"/>
    <cellStyle name="Note 6 13 17" xfId="40728" xr:uid="{00000000-0005-0000-0000-0000329F0000}"/>
    <cellStyle name="Note 6 13 17 2" xfId="40729" xr:uid="{00000000-0005-0000-0000-0000339F0000}"/>
    <cellStyle name="Note 6 13 17 3" xfId="40730" xr:uid="{00000000-0005-0000-0000-0000349F0000}"/>
    <cellStyle name="Note 6 13 17 4" xfId="40731" xr:uid="{00000000-0005-0000-0000-0000359F0000}"/>
    <cellStyle name="Note 6 13 18" xfId="40732" xr:uid="{00000000-0005-0000-0000-0000369F0000}"/>
    <cellStyle name="Note 6 13 18 2" xfId="40733" xr:uid="{00000000-0005-0000-0000-0000379F0000}"/>
    <cellStyle name="Note 6 13 18 3" xfId="40734" xr:uid="{00000000-0005-0000-0000-0000389F0000}"/>
    <cellStyle name="Note 6 13 18 4" xfId="40735" xr:uid="{00000000-0005-0000-0000-0000399F0000}"/>
    <cellStyle name="Note 6 13 19" xfId="40736" xr:uid="{00000000-0005-0000-0000-00003A9F0000}"/>
    <cellStyle name="Note 6 13 19 2" xfId="40737" xr:uid="{00000000-0005-0000-0000-00003B9F0000}"/>
    <cellStyle name="Note 6 13 19 3" xfId="40738" xr:uid="{00000000-0005-0000-0000-00003C9F0000}"/>
    <cellStyle name="Note 6 13 19 4" xfId="40739" xr:uid="{00000000-0005-0000-0000-00003D9F0000}"/>
    <cellStyle name="Note 6 13 2" xfId="40740" xr:uid="{00000000-0005-0000-0000-00003E9F0000}"/>
    <cellStyle name="Note 6 13 2 2" xfId="40741" xr:uid="{00000000-0005-0000-0000-00003F9F0000}"/>
    <cellStyle name="Note 6 13 2 3" xfId="40742" xr:uid="{00000000-0005-0000-0000-0000409F0000}"/>
    <cellStyle name="Note 6 13 2 4" xfId="40743" xr:uid="{00000000-0005-0000-0000-0000419F0000}"/>
    <cellStyle name="Note 6 13 20" xfId="40744" xr:uid="{00000000-0005-0000-0000-0000429F0000}"/>
    <cellStyle name="Note 6 13 20 2" xfId="40745" xr:uid="{00000000-0005-0000-0000-0000439F0000}"/>
    <cellStyle name="Note 6 13 20 3" xfId="40746" xr:uid="{00000000-0005-0000-0000-0000449F0000}"/>
    <cellStyle name="Note 6 13 20 4" xfId="40747" xr:uid="{00000000-0005-0000-0000-0000459F0000}"/>
    <cellStyle name="Note 6 13 21" xfId="40748" xr:uid="{00000000-0005-0000-0000-0000469F0000}"/>
    <cellStyle name="Note 6 13 22" xfId="40749" xr:uid="{00000000-0005-0000-0000-0000479F0000}"/>
    <cellStyle name="Note 6 13 3" xfId="40750" xr:uid="{00000000-0005-0000-0000-0000489F0000}"/>
    <cellStyle name="Note 6 13 3 2" xfId="40751" xr:uid="{00000000-0005-0000-0000-0000499F0000}"/>
    <cellStyle name="Note 6 13 3 3" xfId="40752" xr:uid="{00000000-0005-0000-0000-00004A9F0000}"/>
    <cellStyle name="Note 6 13 3 4" xfId="40753" xr:uid="{00000000-0005-0000-0000-00004B9F0000}"/>
    <cellStyle name="Note 6 13 4" xfId="40754" xr:uid="{00000000-0005-0000-0000-00004C9F0000}"/>
    <cellStyle name="Note 6 13 4 2" xfId="40755" xr:uid="{00000000-0005-0000-0000-00004D9F0000}"/>
    <cellStyle name="Note 6 13 4 3" xfId="40756" xr:uid="{00000000-0005-0000-0000-00004E9F0000}"/>
    <cellStyle name="Note 6 13 4 4" xfId="40757" xr:uid="{00000000-0005-0000-0000-00004F9F0000}"/>
    <cellStyle name="Note 6 13 5" xfId="40758" xr:uid="{00000000-0005-0000-0000-0000509F0000}"/>
    <cellStyle name="Note 6 13 5 2" xfId="40759" xr:uid="{00000000-0005-0000-0000-0000519F0000}"/>
    <cellStyle name="Note 6 13 5 3" xfId="40760" xr:uid="{00000000-0005-0000-0000-0000529F0000}"/>
    <cellStyle name="Note 6 13 5 4" xfId="40761" xr:uid="{00000000-0005-0000-0000-0000539F0000}"/>
    <cellStyle name="Note 6 13 6" xfId="40762" xr:uid="{00000000-0005-0000-0000-0000549F0000}"/>
    <cellStyle name="Note 6 13 6 2" xfId="40763" xr:uid="{00000000-0005-0000-0000-0000559F0000}"/>
    <cellStyle name="Note 6 13 6 3" xfId="40764" xr:uid="{00000000-0005-0000-0000-0000569F0000}"/>
    <cellStyle name="Note 6 13 6 4" xfId="40765" xr:uid="{00000000-0005-0000-0000-0000579F0000}"/>
    <cellStyle name="Note 6 13 7" xfId="40766" xr:uid="{00000000-0005-0000-0000-0000589F0000}"/>
    <cellStyle name="Note 6 13 7 2" xfId="40767" xr:uid="{00000000-0005-0000-0000-0000599F0000}"/>
    <cellStyle name="Note 6 13 7 3" xfId="40768" xr:uid="{00000000-0005-0000-0000-00005A9F0000}"/>
    <cellStyle name="Note 6 13 7 4" xfId="40769" xr:uid="{00000000-0005-0000-0000-00005B9F0000}"/>
    <cellStyle name="Note 6 13 8" xfId="40770" xr:uid="{00000000-0005-0000-0000-00005C9F0000}"/>
    <cellStyle name="Note 6 13 8 2" xfId="40771" xr:uid="{00000000-0005-0000-0000-00005D9F0000}"/>
    <cellStyle name="Note 6 13 8 3" xfId="40772" xr:uid="{00000000-0005-0000-0000-00005E9F0000}"/>
    <cellStyle name="Note 6 13 8 4" xfId="40773" xr:uid="{00000000-0005-0000-0000-00005F9F0000}"/>
    <cellStyle name="Note 6 13 9" xfId="40774" xr:uid="{00000000-0005-0000-0000-0000609F0000}"/>
    <cellStyle name="Note 6 13 9 2" xfId="40775" xr:uid="{00000000-0005-0000-0000-0000619F0000}"/>
    <cellStyle name="Note 6 13 9 3" xfId="40776" xr:uid="{00000000-0005-0000-0000-0000629F0000}"/>
    <cellStyle name="Note 6 13 9 4" xfId="40777" xr:uid="{00000000-0005-0000-0000-0000639F0000}"/>
    <cellStyle name="Note 6 14" xfId="40778" xr:uid="{00000000-0005-0000-0000-0000649F0000}"/>
    <cellStyle name="Note 6 14 10" xfId="40779" xr:uid="{00000000-0005-0000-0000-0000659F0000}"/>
    <cellStyle name="Note 6 14 10 2" xfId="40780" xr:uid="{00000000-0005-0000-0000-0000669F0000}"/>
    <cellStyle name="Note 6 14 10 3" xfId="40781" xr:uid="{00000000-0005-0000-0000-0000679F0000}"/>
    <cellStyle name="Note 6 14 10 4" xfId="40782" xr:uid="{00000000-0005-0000-0000-0000689F0000}"/>
    <cellStyle name="Note 6 14 11" xfId="40783" xr:uid="{00000000-0005-0000-0000-0000699F0000}"/>
    <cellStyle name="Note 6 14 11 2" xfId="40784" xr:uid="{00000000-0005-0000-0000-00006A9F0000}"/>
    <cellStyle name="Note 6 14 11 3" xfId="40785" xr:uid="{00000000-0005-0000-0000-00006B9F0000}"/>
    <cellStyle name="Note 6 14 11 4" xfId="40786" xr:uid="{00000000-0005-0000-0000-00006C9F0000}"/>
    <cellStyle name="Note 6 14 12" xfId="40787" xr:uid="{00000000-0005-0000-0000-00006D9F0000}"/>
    <cellStyle name="Note 6 14 12 2" xfId="40788" xr:uid="{00000000-0005-0000-0000-00006E9F0000}"/>
    <cellStyle name="Note 6 14 12 3" xfId="40789" xr:uid="{00000000-0005-0000-0000-00006F9F0000}"/>
    <cellStyle name="Note 6 14 12 4" xfId="40790" xr:uid="{00000000-0005-0000-0000-0000709F0000}"/>
    <cellStyle name="Note 6 14 13" xfId="40791" xr:uid="{00000000-0005-0000-0000-0000719F0000}"/>
    <cellStyle name="Note 6 14 13 2" xfId="40792" xr:uid="{00000000-0005-0000-0000-0000729F0000}"/>
    <cellStyle name="Note 6 14 13 3" xfId="40793" xr:uid="{00000000-0005-0000-0000-0000739F0000}"/>
    <cellStyle name="Note 6 14 13 4" xfId="40794" xr:uid="{00000000-0005-0000-0000-0000749F0000}"/>
    <cellStyle name="Note 6 14 14" xfId="40795" xr:uid="{00000000-0005-0000-0000-0000759F0000}"/>
    <cellStyle name="Note 6 14 14 2" xfId="40796" xr:uid="{00000000-0005-0000-0000-0000769F0000}"/>
    <cellStyle name="Note 6 14 14 3" xfId="40797" xr:uid="{00000000-0005-0000-0000-0000779F0000}"/>
    <cellStyle name="Note 6 14 14 4" xfId="40798" xr:uid="{00000000-0005-0000-0000-0000789F0000}"/>
    <cellStyle name="Note 6 14 15" xfId="40799" xr:uid="{00000000-0005-0000-0000-0000799F0000}"/>
    <cellStyle name="Note 6 14 15 2" xfId="40800" xr:uid="{00000000-0005-0000-0000-00007A9F0000}"/>
    <cellStyle name="Note 6 14 15 3" xfId="40801" xr:uid="{00000000-0005-0000-0000-00007B9F0000}"/>
    <cellStyle name="Note 6 14 15 4" xfId="40802" xr:uid="{00000000-0005-0000-0000-00007C9F0000}"/>
    <cellStyle name="Note 6 14 16" xfId="40803" xr:uid="{00000000-0005-0000-0000-00007D9F0000}"/>
    <cellStyle name="Note 6 14 16 2" xfId="40804" xr:uid="{00000000-0005-0000-0000-00007E9F0000}"/>
    <cellStyle name="Note 6 14 16 3" xfId="40805" xr:uid="{00000000-0005-0000-0000-00007F9F0000}"/>
    <cellStyle name="Note 6 14 16 4" xfId="40806" xr:uid="{00000000-0005-0000-0000-0000809F0000}"/>
    <cellStyle name="Note 6 14 17" xfId="40807" xr:uid="{00000000-0005-0000-0000-0000819F0000}"/>
    <cellStyle name="Note 6 14 17 2" xfId="40808" xr:uid="{00000000-0005-0000-0000-0000829F0000}"/>
    <cellStyle name="Note 6 14 17 3" xfId="40809" xr:uid="{00000000-0005-0000-0000-0000839F0000}"/>
    <cellStyle name="Note 6 14 17 4" xfId="40810" xr:uid="{00000000-0005-0000-0000-0000849F0000}"/>
    <cellStyle name="Note 6 14 18" xfId="40811" xr:uid="{00000000-0005-0000-0000-0000859F0000}"/>
    <cellStyle name="Note 6 14 18 2" xfId="40812" xr:uid="{00000000-0005-0000-0000-0000869F0000}"/>
    <cellStyle name="Note 6 14 18 3" xfId="40813" xr:uid="{00000000-0005-0000-0000-0000879F0000}"/>
    <cellStyle name="Note 6 14 18 4" xfId="40814" xr:uid="{00000000-0005-0000-0000-0000889F0000}"/>
    <cellStyle name="Note 6 14 19" xfId="40815" xr:uid="{00000000-0005-0000-0000-0000899F0000}"/>
    <cellStyle name="Note 6 14 19 2" xfId="40816" xr:uid="{00000000-0005-0000-0000-00008A9F0000}"/>
    <cellStyle name="Note 6 14 19 3" xfId="40817" xr:uid="{00000000-0005-0000-0000-00008B9F0000}"/>
    <cellStyle name="Note 6 14 19 4" xfId="40818" xr:uid="{00000000-0005-0000-0000-00008C9F0000}"/>
    <cellStyle name="Note 6 14 2" xfId="40819" xr:uid="{00000000-0005-0000-0000-00008D9F0000}"/>
    <cellStyle name="Note 6 14 2 2" xfId="40820" xr:uid="{00000000-0005-0000-0000-00008E9F0000}"/>
    <cellStyle name="Note 6 14 2 3" xfId="40821" xr:uid="{00000000-0005-0000-0000-00008F9F0000}"/>
    <cellStyle name="Note 6 14 2 4" xfId="40822" xr:uid="{00000000-0005-0000-0000-0000909F0000}"/>
    <cellStyle name="Note 6 14 20" xfId="40823" xr:uid="{00000000-0005-0000-0000-0000919F0000}"/>
    <cellStyle name="Note 6 14 20 2" xfId="40824" xr:uid="{00000000-0005-0000-0000-0000929F0000}"/>
    <cellStyle name="Note 6 14 20 3" xfId="40825" xr:uid="{00000000-0005-0000-0000-0000939F0000}"/>
    <cellStyle name="Note 6 14 20 4" xfId="40826" xr:uid="{00000000-0005-0000-0000-0000949F0000}"/>
    <cellStyle name="Note 6 14 21" xfId="40827" xr:uid="{00000000-0005-0000-0000-0000959F0000}"/>
    <cellStyle name="Note 6 14 22" xfId="40828" xr:uid="{00000000-0005-0000-0000-0000969F0000}"/>
    <cellStyle name="Note 6 14 3" xfId="40829" xr:uid="{00000000-0005-0000-0000-0000979F0000}"/>
    <cellStyle name="Note 6 14 3 2" xfId="40830" xr:uid="{00000000-0005-0000-0000-0000989F0000}"/>
    <cellStyle name="Note 6 14 3 3" xfId="40831" xr:uid="{00000000-0005-0000-0000-0000999F0000}"/>
    <cellStyle name="Note 6 14 3 4" xfId="40832" xr:uid="{00000000-0005-0000-0000-00009A9F0000}"/>
    <cellStyle name="Note 6 14 4" xfId="40833" xr:uid="{00000000-0005-0000-0000-00009B9F0000}"/>
    <cellStyle name="Note 6 14 4 2" xfId="40834" xr:uid="{00000000-0005-0000-0000-00009C9F0000}"/>
    <cellStyle name="Note 6 14 4 3" xfId="40835" xr:uid="{00000000-0005-0000-0000-00009D9F0000}"/>
    <cellStyle name="Note 6 14 4 4" xfId="40836" xr:uid="{00000000-0005-0000-0000-00009E9F0000}"/>
    <cellStyle name="Note 6 14 5" xfId="40837" xr:uid="{00000000-0005-0000-0000-00009F9F0000}"/>
    <cellStyle name="Note 6 14 5 2" xfId="40838" xr:uid="{00000000-0005-0000-0000-0000A09F0000}"/>
    <cellStyle name="Note 6 14 5 3" xfId="40839" xr:uid="{00000000-0005-0000-0000-0000A19F0000}"/>
    <cellStyle name="Note 6 14 5 4" xfId="40840" xr:uid="{00000000-0005-0000-0000-0000A29F0000}"/>
    <cellStyle name="Note 6 14 6" xfId="40841" xr:uid="{00000000-0005-0000-0000-0000A39F0000}"/>
    <cellStyle name="Note 6 14 6 2" xfId="40842" xr:uid="{00000000-0005-0000-0000-0000A49F0000}"/>
    <cellStyle name="Note 6 14 6 3" xfId="40843" xr:uid="{00000000-0005-0000-0000-0000A59F0000}"/>
    <cellStyle name="Note 6 14 6 4" xfId="40844" xr:uid="{00000000-0005-0000-0000-0000A69F0000}"/>
    <cellStyle name="Note 6 14 7" xfId="40845" xr:uid="{00000000-0005-0000-0000-0000A79F0000}"/>
    <cellStyle name="Note 6 14 7 2" xfId="40846" xr:uid="{00000000-0005-0000-0000-0000A89F0000}"/>
    <cellStyle name="Note 6 14 7 3" xfId="40847" xr:uid="{00000000-0005-0000-0000-0000A99F0000}"/>
    <cellStyle name="Note 6 14 7 4" xfId="40848" xr:uid="{00000000-0005-0000-0000-0000AA9F0000}"/>
    <cellStyle name="Note 6 14 8" xfId="40849" xr:uid="{00000000-0005-0000-0000-0000AB9F0000}"/>
    <cellStyle name="Note 6 14 8 2" xfId="40850" xr:uid="{00000000-0005-0000-0000-0000AC9F0000}"/>
    <cellStyle name="Note 6 14 8 3" xfId="40851" xr:uid="{00000000-0005-0000-0000-0000AD9F0000}"/>
    <cellStyle name="Note 6 14 8 4" xfId="40852" xr:uid="{00000000-0005-0000-0000-0000AE9F0000}"/>
    <cellStyle name="Note 6 14 9" xfId="40853" xr:uid="{00000000-0005-0000-0000-0000AF9F0000}"/>
    <cellStyle name="Note 6 14 9 2" xfId="40854" xr:uid="{00000000-0005-0000-0000-0000B09F0000}"/>
    <cellStyle name="Note 6 14 9 3" xfId="40855" xr:uid="{00000000-0005-0000-0000-0000B19F0000}"/>
    <cellStyle name="Note 6 14 9 4" xfId="40856" xr:uid="{00000000-0005-0000-0000-0000B29F0000}"/>
    <cellStyle name="Note 6 15" xfId="40857" xr:uid="{00000000-0005-0000-0000-0000B39F0000}"/>
    <cellStyle name="Note 6 15 10" xfId="40858" xr:uid="{00000000-0005-0000-0000-0000B49F0000}"/>
    <cellStyle name="Note 6 15 10 2" xfId="40859" xr:uid="{00000000-0005-0000-0000-0000B59F0000}"/>
    <cellStyle name="Note 6 15 10 3" xfId="40860" xr:uid="{00000000-0005-0000-0000-0000B69F0000}"/>
    <cellStyle name="Note 6 15 10 4" xfId="40861" xr:uid="{00000000-0005-0000-0000-0000B79F0000}"/>
    <cellStyle name="Note 6 15 11" xfId="40862" xr:uid="{00000000-0005-0000-0000-0000B89F0000}"/>
    <cellStyle name="Note 6 15 11 2" xfId="40863" xr:uid="{00000000-0005-0000-0000-0000B99F0000}"/>
    <cellStyle name="Note 6 15 11 3" xfId="40864" xr:uid="{00000000-0005-0000-0000-0000BA9F0000}"/>
    <cellStyle name="Note 6 15 11 4" xfId="40865" xr:uid="{00000000-0005-0000-0000-0000BB9F0000}"/>
    <cellStyle name="Note 6 15 12" xfId="40866" xr:uid="{00000000-0005-0000-0000-0000BC9F0000}"/>
    <cellStyle name="Note 6 15 12 2" xfId="40867" xr:uid="{00000000-0005-0000-0000-0000BD9F0000}"/>
    <cellStyle name="Note 6 15 12 3" xfId="40868" xr:uid="{00000000-0005-0000-0000-0000BE9F0000}"/>
    <cellStyle name="Note 6 15 12 4" xfId="40869" xr:uid="{00000000-0005-0000-0000-0000BF9F0000}"/>
    <cellStyle name="Note 6 15 13" xfId="40870" xr:uid="{00000000-0005-0000-0000-0000C09F0000}"/>
    <cellStyle name="Note 6 15 13 2" xfId="40871" xr:uid="{00000000-0005-0000-0000-0000C19F0000}"/>
    <cellStyle name="Note 6 15 13 3" xfId="40872" xr:uid="{00000000-0005-0000-0000-0000C29F0000}"/>
    <cellStyle name="Note 6 15 13 4" xfId="40873" xr:uid="{00000000-0005-0000-0000-0000C39F0000}"/>
    <cellStyle name="Note 6 15 14" xfId="40874" xr:uid="{00000000-0005-0000-0000-0000C49F0000}"/>
    <cellStyle name="Note 6 15 14 2" xfId="40875" xr:uid="{00000000-0005-0000-0000-0000C59F0000}"/>
    <cellStyle name="Note 6 15 14 3" xfId="40876" xr:uid="{00000000-0005-0000-0000-0000C69F0000}"/>
    <cellStyle name="Note 6 15 14 4" xfId="40877" xr:uid="{00000000-0005-0000-0000-0000C79F0000}"/>
    <cellStyle name="Note 6 15 15" xfId="40878" xr:uid="{00000000-0005-0000-0000-0000C89F0000}"/>
    <cellStyle name="Note 6 15 15 2" xfId="40879" xr:uid="{00000000-0005-0000-0000-0000C99F0000}"/>
    <cellStyle name="Note 6 15 15 3" xfId="40880" xr:uid="{00000000-0005-0000-0000-0000CA9F0000}"/>
    <cellStyle name="Note 6 15 15 4" xfId="40881" xr:uid="{00000000-0005-0000-0000-0000CB9F0000}"/>
    <cellStyle name="Note 6 15 16" xfId="40882" xr:uid="{00000000-0005-0000-0000-0000CC9F0000}"/>
    <cellStyle name="Note 6 15 16 2" xfId="40883" xr:uid="{00000000-0005-0000-0000-0000CD9F0000}"/>
    <cellStyle name="Note 6 15 16 3" xfId="40884" xr:uid="{00000000-0005-0000-0000-0000CE9F0000}"/>
    <cellStyle name="Note 6 15 16 4" xfId="40885" xr:uid="{00000000-0005-0000-0000-0000CF9F0000}"/>
    <cellStyle name="Note 6 15 17" xfId="40886" xr:uid="{00000000-0005-0000-0000-0000D09F0000}"/>
    <cellStyle name="Note 6 15 17 2" xfId="40887" xr:uid="{00000000-0005-0000-0000-0000D19F0000}"/>
    <cellStyle name="Note 6 15 17 3" xfId="40888" xr:uid="{00000000-0005-0000-0000-0000D29F0000}"/>
    <cellStyle name="Note 6 15 17 4" xfId="40889" xr:uid="{00000000-0005-0000-0000-0000D39F0000}"/>
    <cellStyle name="Note 6 15 18" xfId="40890" xr:uid="{00000000-0005-0000-0000-0000D49F0000}"/>
    <cellStyle name="Note 6 15 18 2" xfId="40891" xr:uid="{00000000-0005-0000-0000-0000D59F0000}"/>
    <cellStyle name="Note 6 15 18 3" xfId="40892" xr:uid="{00000000-0005-0000-0000-0000D69F0000}"/>
    <cellStyle name="Note 6 15 18 4" xfId="40893" xr:uid="{00000000-0005-0000-0000-0000D79F0000}"/>
    <cellStyle name="Note 6 15 19" xfId="40894" xr:uid="{00000000-0005-0000-0000-0000D89F0000}"/>
    <cellStyle name="Note 6 15 19 2" xfId="40895" xr:uid="{00000000-0005-0000-0000-0000D99F0000}"/>
    <cellStyle name="Note 6 15 19 3" xfId="40896" xr:uid="{00000000-0005-0000-0000-0000DA9F0000}"/>
    <cellStyle name="Note 6 15 19 4" xfId="40897" xr:uid="{00000000-0005-0000-0000-0000DB9F0000}"/>
    <cellStyle name="Note 6 15 2" xfId="40898" xr:uid="{00000000-0005-0000-0000-0000DC9F0000}"/>
    <cellStyle name="Note 6 15 2 2" xfId="40899" xr:uid="{00000000-0005-0000-0000-0000DD9F0000}"/>
    <cellStyle name="Note 6 15 2 3" xfId="40900" xr:uid="{00000000-0005-0000-0000-0000DE9F0000}"/>
    <cellStyle name="Note 6 15 2 4" xfId="40901" xr:uid="{00000000-0005-0000-0000-0000DF9F0000}"/>
    <cellStyle name="Note 6 15 20" xfId="40902" xr:uid="{00000000-0005-0000-0000-0000E09F0000}"/>
    <cellStyle name="Note 6 15 20 2" xfId="40903" xr:uid="{00000000-0005-0000-0000-0000E19F0000}"/>
    <cellStyle name="Note 6 15 20 3" xfId="40904" xr:uid="{00000000-0005-0000-0000-0000E29F0000}"/>
    <cellStyle name="Note 6 15 20 4" xfId="40905" xr:uid="{00000000-0005-0000-0000-0000E39F0000}"/>
    <cellStyle name="Note 6 15 21" xfId="40906" xr:uid="{00000000-0005-0000-0000-0000E49F0000}"/>
    <cellStyle name="Note 6 15 22" xfId="40907" xr:uid="{00000000-0005-0000-0000-0000E59F0000}"/>
    <cellStyle name="Note 6 15 3" xfId="40908" xr:uid="{00000000-0005-0000-0000-0000E69F0000}"/>
    <cellStyle name="Note 6 15 3 2" xfId="40909" xr:uid="{00000000-0005-0000-0000-0000E79F0000}"/>
    <cellStyle name="Note 6 15 3 3" xfId="40910" xr:uid="{00000000-0005-0000-0000-0000E89F0000}"/>
    <cellStyle name="Note 6 15 3 4" xfId="40911" xr:uid="{00000000-0005-0000-0000-0000E99F0000}"/>
    <cellStyle name="Note 6 15 4" xfId="40912" xr:uid="{00000000-0005-0000-0000-0000EA9F0000}"/>
    <cellStyle name="Note 6 15 4 2" xfId="40913" xr:uid="{00000000-0005-0000-0000-0000EB9F0000}"/>
    <cellStyle name="Note 6 15 4 3" xfId="40914" xr:uid="{00000000-0005-0000-0000-0000EC9F0000}"/>
    <cellStyle name="Note 6 15 4 4" xfId="40915" xr:uid="{00000000-0005-0000-0000-0000ED9F0000}"/>
    <cellStyle name="Note 6 15 5" xfId="40916" xr:uid="{00000000-0005-0000-0000-0000EE9F0000}"/>
    <cellStyle name="Note 6 15 5 2" xfId="40917" xr:uid="{00000000-0005-0000-0000-0000EF9F0000}"/>
    <cellStyle name="Note 6 15 5 3" xfId="40918" xr:uid="{00000000-0005-0000-0000-0000F09F0000}"/>
    <cellStyle name="Note 6 15 5 4" xfId="40919" xr:uid="{00000000-0005-0000-0000-0000F19F0000}"/>
    <cellStyle name="Note 6 15 6" xfId="40920" xr:uid="{00000000-0005-0000-0000-0000F29F0000}"/>
    <cellStyle name="Note 6 15 6 2" xfId="40921" xr:uid="{00000000-0005-0000-0000-0000F39F0000}"/>
    <cellStyle name="Note 6 15 6 3" xfId="40922" xr:uid="{00000000-0005-0000-0000-0000F49F0000}"/>
    <cellStyle name="Note 6 15 6 4" xfId="40923" xr:uid="{00000000-0005-0000-0000-0000F59F0000}"/>
    <cellStyle name="Note 6 15 7" xfId="40924" xr:uid="{00000000-0005-0000-0000-0000F69F0000}"/>
    <cellStyle name="Note 6 15 7 2" xfId="40925" xr:uid="{00000000-0005-0000-0000-0000F79F0000}"/>
    <cellStyle name="Note 6 15 7 3" xfId="40926" xr:uid="{00000000-0005-0000-0000-0000F89F0000}"/>
    <cellStyle name="Note 6 15 7 4" xfId="40927" xr:uid="{00000000-0005-0000-0000-0000F99F0000}"/>
    <cellStyle name="Note 6 15 8" xfId="40928" xr:uid="{00000000-0005-0000-0000-0000FA9F0000}"/>
    <cellStyle name="Note 6 15 8 2" xfId="40929" xr:uid="{00000000-0005-0000-0000-0000FB9F0000}"/>
    <cellStyle name="Note 6 15 8 3" xfId="40930" xr:uid="{00000000-0005-0000-0000-0000FC9F0000}"/>
    <cellStyle name="Note 6 15 8 4" xfId="40931" xr:uid="{00000000-0005-0000-0000-0000FD9F0000}"/>
    <cellStyle name="Note 6 15 9" xfId="40932" xr:uid="{00000000-0005-0000-0000-0000FE9F0000}"/>
    <cellStyle name="Note 6 15 9 2" xfId="40933" xr:uid="{00000000-0005-0000-0000-0000FF9F0000}"/>
    <cellStyle name="Note 6 15 9 3" xfId="40934" xr:uid="{00000000-0005-0000-0000-000000A00000}"/>
    <cellStyle name="Note 6 15 9 4" xfId="40935" xr:uid="{00000000-0005-0000-0000-000001A00000}"/>
    <cellStyle name="Note 6 16" xfId="40936" xr:uid="{00000000-0005-0000-0000-000002A00000}"/>
    <cellStyle name="Note 6 16 10" xfId="40937" xr:uid="{00000000-0005-0000-0000-000003A00000}"/>
    <cellStyle name="Note 6 16 10 2" xfId="40938" xr:uid="{00000000-0005-0000-0000-000004A00000}"/>
    <cellStyle name="Note 6 16 10 3" xfId="40939" xr:uid="{00000000-0005-0000-0000-000005A00000}"/>
    <cellStyle name="Note 6 16 10 4" xfId="40940" xr:uid="{00000000-0005-0000-0000-000006A00000}"/>
    <cellStyle name="Note 6 16 11" xfId="40941" xr:uid="{00000000-0005-0000-0000-000007A00000}"/>
    <cellStyle name="Note 6 16 11 2" xfId="40942" xr:uid="{00000000-0005-0000-0000-000008A00000}"/>
    <cellStyle name="Note 6 16 11 3" xfId="40943" xr:uid="{00000000-0005-0000-0000-000009A00000}"/>
    <cellStyle name="Note 6 16 11 4" xfId="40944" xr:uid="{00000000-0005-0000-0000-00000AA00000}"/>
    <cellStyle name="Note 6 16 12" xfId="40945" xr:uid="{00000000-0005-0000-0000-00000BA00000}"/>
    <cellStyle name="Note 6 16 12 2" xfId="40946" xr:uid="{00000000-0005-0000-0000-00000CA00000}"/>
    <cellStyle name="Note 6 16 12 3" xfId="40947" xr:uid="{00000000-0005-0000-0000-00000DA00000}"/>
    <cellStyle name="Note 6 16 12 4" xfId="40948" xr:uid="{00000000-0005-0000-0000-00000EA00000}"/>
    <cellStyle name="Note 6 16 13" xfId="40949" xr:uid="{00000000-0005-0000-0000-00000FA00000}"/>
    <cellStyle name="Note 6 16 13 2" xfId="40950" xr:uid="{00000000-0005-0000-0000-000010A00000}"/>
    <cellStyle name="Note 6 16 13 3" xfId="40951" xr:uid="{00000000-0005-0000-0000-000011A00000}"/>
    <cellStyle name="Note 6 16 13 4" xfId="40952" xr:uid="{00000000-0005-0000-0000-000012A00000}"/>
    <cellStyle name="Note 6 16 14" xfId="40953" xr:uid="{00000000-0005-0000-0000-000013A00000}"/>
    <cellStyle name="Note 6 16 14 2" xfId="40954" xr:uid="{00000000-0005-0000-0000-000014A00000}"/>
    <cellStyle name="Note 6 16 14 3" xfId="40955" xr:uid="{00000000-0005-0000-0000-000015A00000}"/>
    <cellStyle name="Note 6 16 14 4" xfId="40956" xr:uid="{00000000-0005-0000-0000-000016A00000}"/>
    <cellStyle name="Note 6 16 15" xfId="40957" xr:uid="{00000000-0005-0000-0000-000017A00000}"/>
    <cellStyle name="Note 6 16 15 2" xfId="40958" xr:uid="{00000000-0005-0000-0000-000018A00000}"/>
    <cellStyle name="Note 6 16 15 3" xfId="40959" xr:uid="{00000000-0005-0000-0000-000019A00000}"/>
    <cellStyle name="Note 6 16 15 4" xfId="40960" xr:uid="{00000000-0005-0000-0000-00001AA00000}"/>
    <cellStyle name="Note 6 16 16" xfId="40961" xr:uid="{00000000-0005-0000-0000-00001BA00000}"/>
    <cellStyle name="Note 6 16 16 2" xfId="40962" xr:uid="{00000000-0005-0000-0000-00001CA00000}"/>
    <cellStyle name="Note 6 16 16 3" xfId="40963" xr:uid="{00000000-0005-0000-0000-00001DA00000}"/>
    <cellStyle name="Note 6 16 16 4" xfId="40964" xr:uid="{00000000-0005-0000-0000-00001EA00000}"/>
    <cellStyle name="Note 6 16 17" xfId="40965" xr:uid="{00000000-0005-0000-0000-00001FA00000}"/>
    <cellStyle name="Note 6 16 17 2" xfId="40966" xr:uid="{00000000-0005-0000-0000-000020A00000}"/>
    <cellStyle name="Note 6 16 17 3" xfId="40967" xr:uid="{00000000-0005-0000-0000-000021A00000}"/>
    <cellStyle name="Note 6 16 17 4" xfId="40968" xr:uid="{00000000-0005-0000-0000-000022A00000}"/>
    <cellStyle name="Note 6 16 18" xfId="40969" xr:uid="{00000000-0005-0000-0000-000023A00000}"/>
    <cellStyle name="Note 6 16 18 2" xfId="40970" xr:uid="{00000000-0005-0000-0000-000024A00000}"/>
    <cellStyle name="Note 6 16 18 3" xfId="40971" xr:uid="{00000000-0005-0000-0000-000025A00000}"/>
    <cellStyle name="Note 6 16 18 4" xfId="40972" xr:uid="{00000000-0005-0000-0000-000026A00000}"/>
    <cellStyle name="Note 6 16 19" xfId="40973" xr:uid="{00000000-0005-0000-0000-000027A00000}"/>
    <cellStyle name="Note 6 16 19 2" xfId="40974" xr:uid="{00000000-0005-0000-0000-000028A00000}"/>
    <cellStyle name="Note 6 16 19 3" xfId="40975" xr:uid="{00000000-0005-0000-0000-000029A00000}"/>
    <cellStyle name="Note 6 16 19 4" xfId="40976" xr:uid="{00000000-0005-0000-0000-00002AA00000}"/>
    <cellStyle name="Note 6 16 2" xfId="40977" xr:uid="{00000000-0005-0000-0000-00002BA00000}"/>
    <cellStyle name="Note 6 16 2 2" xfId="40978" xr:uid="{00000000-0005-0000-0000-00002CA00000}"/>
    <cellStyle name="Note 6 16 2 3" xfId="40979" xr:uid="{00000000-0005-0000-0000-00002DA00000}"/>
    <cellStyle name="Note 6 16 2 4" xfId="40980" xr:uid="{00000000-0005-0000-0000-00002EA00000}"/>
    <cellStyle name="Note 6 16 20" xfId="40981" xr:uid="{00000000-0005-0000-0000-00002FA00000}"/>
    <cellStyle name="Note 6 16 20 2" xfId="40982" xr:uid="{00000000-0005-0000-0000-000030A00000}"/>
    <cellStyle name="Note 6 16 20 3" xfId="40983" xr:uid="{00000000-0005-0000-0000-000031A00000}"/>
    <cellStyle name="Note 6 16 20 4" xfId="40984" xr:uid="{00000000-0005-0000-0000-000032A00000}"/>
    <cellStyle name="Note 6 16 21" xfId="40985" xr:uid="{00000000-0005-0000-0000-000033A00000}"/>
    <cellStyle name="Note 6 16 22" xfId="40986" xr:uid="{00000000-0005-0000-0000-000034A00000}"/>
    <cellStyle name="Note 6 16 3" xfId="40987" xr:uid="{00000000-0005-0000-0000-000035A00000}"/>
    <cellStyle name="Note 6 16 3 2" xfId="40988" xr:uid="{00000000-0005-0000-0000-000036A00000}"/>
    <cellStyle name="Note 6 16 3 3" xfId="40989" xr:uid="{00000000-0005-0000-0000-000037A00000}"/>
    <cellStyle name="Note 6 16 3 4" xfId="40990" xr:uid="{00000000-0005-0000-0000-000038A00000}"/>
    <cellStyle name="Note 6 16 4" xfId="40991" xr:uid="{00000000-0005-0000-0000-000039A00000}"/>
    <cellStyle name="Note 6 16 4 2" xfId="40992" xr:uid="{00000000-0005-0000-0000-00003AA00000}"/>
    <cellStyle name="Note 6 16 4 3" xfId="40993" xr:uid="{00000000-0005-0000-0000-00003BA00000}"/>
    <cellStyle name="Note 6 16 4 4" xfId="40994" xr:uid="{00000000-0005-0000-0000-00003CA00000}"/>
    <cellStyle name="Note 6 16 5" xfId="40995" xr:uid="{00000000-0005-0000-0000-00003DA00000}"/>
    <cellStyle name="Note 6 16 5 2" xfId="40996" xr:uid="{00000000-0005-0000-0000-00003EA00000}"/>
    <cellStyle name="Note 6 16 5 3" xfId="40997" xr:uid="{00000000-0005-0000-0000-00003FA00000}"/>
    <cellStyle name="Note 6 16 5 4" xfId="40998" xr:uid="{00000000-0005-0000-0000-000040A00000}"/>
    <cellStyle name="Note 6 16 6" xfId="40999" xr:uid="{00000000-0005-0000-0000-000041A00000}"/>
    <cellStyle name="Note 6 16 6 2" xfId="41000" xr:uid="{00000000-0005-0000-0000-000042A00000}"/>
    <cellStyle name="Note 6 16 6 3" xfId="41001" xr:uid="{00000000-0005-0000-0000-000043A00000}"/>
    <cellStyle name="Note 6 16 6 4" xfId="41002" xr:uid="{00000000-0005-0000-0000-000044A00000}"/>
    <cellStyle name="Note 6 16 7" xfId="41003" xr:uid="{00000000-0005-0000-0000-000045A00000}"/>
    <cellStyle name="Note 6 16 7 2" xfId="41004" xr:uid="{00000000-0005-0000-0000-000046A00000}"/>
    <cellStyle name="Note 6 16 7 3" xfId="41005" xr:uid="{00000000-0005-0000-0000-000047A00000}"/>
    <cellStyle name="Note 6 16 7 4" xfId="41006" xr:uid="{00000000-0005-0000-0000-000048A00000}"/>
    <cellStyle name="Note 6 16 8" xfId="41007" xr:uid="{00000000-0005-0000-0000-000049A00000}"/>
    <cellStyle name="Note 6 16 8 2" xfId="41008" xr:uid="{00000000-0005-0000-0000-00004AA00000}"/>
    <cellStyle name="Note 6 16 8 3" xfId="41009" xr:uid="{00000000-0005-0000-0000-00004BA00000}"/>
    <cellStyle name="Note 6 16 8 4" xfId="41010" xr:uid="{00000000-0005-0000-0000-00004CA00000}"/>
    <cellStyle name="Note 6 16 9" xfId="41011" xr:uid="{00000000-0005-0000-0000-00004DA00000}"/>
    <cellStyle name="Note 6 16 9 2" xfId="41012" xr:uid="{00000000-0005-0000-0000-00004EA00000}"/>
    <cellStyle name="Note 6 16 9 3" xfId="41013" xr:uid="{00000000-0005-0000-0000-00004FA00000}"/>
    <cellStyle name="Note 6 16 9 4" xfId="41014" xr:uid="{00000000-0005-0000-0000-000050A00000}"/>
    <cellStyle name="Note 6 17" xfId="41015" xr:uid="{00000000-0005-0000-0000-000051A00000}"/>
    <cellStyle name="Note 6 17 10" xfId="41016" xr:uid="{00000000-0005-0000-0000-000052A00000}"/>
    <cellStyle name="Note 6 17 10 2" xfId="41017" xr:uid="{00000000-0005-0000-0000-000053A00000}"/>
    <cellStyle name="Note 6 17 10 3" xfId="41018" xr:uid="{00000000-0005-0000-0000-000054A00000}"/>
    <cellStyle name="Note 6 17 10 4" xfId="41019" xr:uid="{00000000-0005-0000-0000-000055A00000}"/>
    <cellStyle name="Note 6 17 11" xfId="41020" xr:uid="{00000000-0005-0000-0000-000056A00000}"/>
    <cellStyle name="Note 6 17 11 2" xfId="41021" xr:uid="{00000000-0005-0000-0000-000057A00000}"/>
    <cellStyle name="Note 6 17 11 3" xfId="41022" xr:uid="{00000000-0005-0000-0000-000058A00000}"/>
    <cellStyle name="Note 6 17 11 4" xfId="41023" xr:uid="{00000000-0005-0000-0000-000059A00000}"/>
    <cellStyle name="Note 6 17 12" xfId="41024" xr:uid="{00000000-0005-0000-0000-00005AA00000}"/>
    <cellStyle name="Note 6 17 12 2" xfId="41025" xr:uid="{00000000-0005-0000-0000-00005BA00000}"/>
    <cellStyle name="Note 6 17 12 3" xfId="41026" xr:uid="{00000000-0005-0000-0000-00005CA00000}"/>
    <cellStyle name="Note 6 17 12 4" xfId="41027" xr:uid="{00000000-0005-0000-0000-00005DA00000}"/>
    <cellStyle name="Note 6 17 13" xfId="41028" xr:uid="{00000000-0005-0000-0000-00005EA00000}"/>
    <cellStyle name="Note 6 17 13 2" xfId="41029" xr:uid="{00000000-0005-0000-0000-00005FA00000}"/>
    <cellStyle name="Note 6 17 13 3" xfId="41030" xr:uid="{00000000-0005-0000-0000-000060A00000}"/>
    <cellStyle name="Note 6 17 13 4" xfId="41031" xr:uid="{00000000-0005-0000-0000-000061A00000}"/>
    <cellStyle name="Note 6 17 14" xfId="41032" xr:uid="{00000000-0005-0000-0000-000062A00000}"/>
    <cellStyle name="Note 6 17 14 2" xfId="41033" xr:uid="{00000000-0005-0000-0000-000063A00000}"/>
    <cellStyle name="Note 6 17 14 3" xfId="41034" xr:uid="{00000000-0005-0000-0000-000064A00000}"/>
    <cellStyle name="Note 6 17 14 4" xfId="41035" xr:uid="{00000000-0005-0000-0000-000065A00000}"/>
    <cellStyle name="Note 6 17 15" xfId="41036" xr:uid="{00000000-0005-0000-0000-000066A00000}"/>
    <cellStyle name="Note 6 17 15 2" xfId="41037" xr:uid="{00000000-0005-0000-0000-000067A00000}"/>
    <cellStyle name="Note 6 17 15 3" xfId="41038" xr:uid="{00000000-0005-0000-0000-000068A00000}"/>
    <cellStyle name="Note 6 17 15 4" xfId="41039" xr:uid="{00000000-0005-0000-0000-000069A00000}"/>
    <cellStyle name="Note 6 17 16" xfId="41040" xr:uid="{00000000-0005-0000-0000-00006AA00000}"/>
    <cellStyle name="Note 6 17 16 2" xfId="41041" xr:uid="{00000000-0005-0000-0000-00006BA00000}"/>
    <cellStyle name="Note 6 17 16 3" xfId="41042" xr:uid="{00000000-0005-0000-0000-00006CA00000}"/>
    <cellStyle name="Note 6 17 16 4" xfId="41043" xr:uid="{00000000-0005-0000-0000-00006DA00000}"/>
    <cellStyle name="Note 6 17 17" xfId="41044" xr:uid="{00000000-0005-0000-0000-00006EA00000}"/>
    <cellStyle name="Note 6 17 17 2" xfId="41045" xr:uid="{00000000-0005-0000-0000-00006FA00000}"/>
    <cellStyle name="Note 6 17 17 3" xfId="41046" xr:uid="{00000000-0005-0000-0000-000070A00000}"/>
    <cellStyle name="Note 6 17 17 4" xfId="41047" xr:uid="{00000000-0005-0000-0000-000071A00000}"/>
    <cellStyle name="Note 6 17 18" xfId="41048" xr:uid="{00000000-0005-0000-0000-000072A00000}"/>
    <cellStyle name="Note 6 17 18 2" xfId="41049" xr:uid="{00000000-0005-0000-0000-000073A00000}"/>
    <cellStyle name="Note 6 17 18 3" xfId="41050" xr:uid="{00000000-0005-0000-0000-000074A00000}"/>
    <cellStyle name="Note 6 17 18 4" xfId="41051" xr:uid="{00000000-0005-0000-0000-000075A00000}"/>
    <cellStyle name="Note 6 17 19" xfId="41052" xr:uid="{00000000-0005-0000-0000-000076A00000}"/>
    <cellStyle name="Note 6 17 19 2" xfId="41053" xr:uid="{00000000-0005-0000-0000-000077A00000}"/>
    <cellStyle name="Note 6 17 19 3" xfId="41054" xr:uid="{00000000-0005-0000-0000-000078A00000}"/>
    <cellStyle name="Note 6 17 19 4" xfId="41055" xr:uid="{00000000-0005-0000-0000-000079A00000}"/>
    <cellStyle name="Note 6 17 2" xfId="41056" xr:uid="{00000000-0005-0000-0000-00007AA00000}"/>
    <cellStyle name="Note 6 17 2 2" xfId="41057" xr:uid="{00000000-0005-0000-0000-00007BA00000}"/>
    <cellStyle name="Note 6 17 2 3" xfId="41058" xr:uid="{00000000-0005-0000-0000-00007CA00000}"/>
    <cellStyle name="Note 6 17 2 4" xfId="41059" xr:uid="{00000000-0005-0000-0000-00007DA00000}"/>
    <cellStyle name="Note 6 17 20" xfId="41060" xr:uid="{00000000-0005-0000-0000-00007EA00000}"/>
    <cellStyle name="Note 6 17 20 2" xfId="41061" xr:uid="{00000000-0005-0000-0000-00007FA00000}"/>
    <cellStyle name="Note 6 17 20 3" xfId="41062" xr:uid="{00000000-0005-0000-0000-000080A00000}"/>
    <cellStyle name="Note 6 17 20 4" xfId="41063" xr:uid="{00000000-0005-0000-0000-000081A00000}"/>
    <cellStyle name="Note 6 17 21" xfId="41064" xr:uid="{00000000-0005-0000-0000-000082A00000}"/>
    <cellStyle name="Note 6 17 22" xfId="41065" xr:uid="{00000000-0005-0000-0000-000083A00000}"/>
    <cellStyle name="Note 6 17 3" xfId="41066" xr:uid="{00000000-0005-0000-0000-000084A00000}"/>
    <cellStyle name="Note 6 17 3 2" xfId="41067" xr:uid="{00000000-0005-0000-0000-000085A00000}"/>
    <cellStyle name="Note 6 17 3 3" xfId="41068" xr:uid="{00000000-0005-0000-0000-000086A00000}"/>
    <cellStyle name="Note 6 17 3 4" xfId="41069" xr:uid="{00000000-0005-0000-0000-000087A00000}"/>
    <cellStyle name="Note 6 17 4" xfId="41070" xr:uid="{00000000-0005-0000-0000-000088A00000}"/>
    <cellStyle name="Note 6 17 4 2" xfId="41071" xr:uid="{00000000-0005-0000-0000-000089A00000}"/>
    <cellStyle name="Note 6 17 4 3" xfId="41072" xr:uid="{00000000-0005-0000-0000-00008AA00000}"/>
    <cellStyle name="Note 6 17 4 4" xfId="41073" xr:uid="{00000000-0005-0000-0000-00008BA00000}"/>
    <cellStyle name="Note 6 17 5" xfId="41074" xr:uid="{00000000-0005-0000-0000-00008CA00000}"/>
    <cellStyle name="Note 6 17 5 2" xfId="41075" xr:uid="{00000000-0005-0000-0000-00008DA00000}"/>
    <cellStyle name="Note 6 17 5 3" xfId="41076" xr:uid="{00000000-0005-0000-0000-00008EA00000}"/>
    <cellStyle name="Note 6 17 5 4" xfId="41077" xr:uid="{00000000-0005-0000-0000-00008FA00000}"/>
    <cellStyle name="Note 6 17 6" xfId="41078" xr:uid="{00000000-0005-0000-0000-000090A00000}"/>
    <cellStyle name="Note 6 17 6 2" xfId="41079" xr:uid="{00000000-0005-0000-0000-000091A00000}"/>
    <cellStyle name="Note 6 17 6 3" xfId="41080" xr:uid="{00000000-0005-0000-0000-000092A00000}"/>
    <cellStyle name="Note 6 17 6 4" xfId="41081" xr:uid="{00000000-0005-0000-0000-000093A00000}"/>
    <cellStyle name="Note 6 17 7" xfId="41082" xr:uid="{00000000-0005-0000-0000-000094A00000}"/>
    <cellStyle name="Note 6 17 7 2" xfId="41083" xr:uid="{00000000-0005-0000-0000-000095A00000}"/>
    <cellStyle name="Note 6 17 7 3" xfId="41084" xr:uid="{00000000-0005-0000-0000-000096A00000}"/>
    <cellStyle name="Note 6 17 7 4" xfId="41085" xr:uid="{00000000-0005-0000-0000-000097A00000}"/>
    <cellStyle name="Note 6 17 8" xfId="41086" xr:uid="{00000000-0005-0000-0000-000098A00000}"/>
    <cellStyle name="Note 6 17 8 2" xfId="41087" xr:uid="{00000000-0005-0000-0000-000099A00000}"/>
    <cellStyle name="Note 6 17 8 3" xfId="41088" xr:uid="{00000000-0005-0000-0000-00009AA00000}"/>
    <cellStyle name="Note 6 17 8 4" xfId="41089" xr:uid="{00000000-0005-0000-0000-00009BA00000}"/>
    <cellStyle name="Note 6 17 9" xfId="41090" xr:uid="{00000000-0005-0000-0000-00009CA00000}"/>
    <cellStyle name="Note 6 17 9 2" xfId="41091" xr:uid="{00000000-0005-0000-0000-00009DA00000}"/>
    <cellStyle name="Note 6 17 9 3" xfId="41092" xr:uid="{00000000-0005-0000-0000-00009EA00000}"/>
    <cellStyle name="Note 6 17 9 4" xfId="41093" xr:uid="{00000000-0005-0000-0000-00009FA00000}"/>
    <cellStyle name="Note 6 18" xfId="41094" xr:uid="{00000000-0005-0000-0000-0000A0A00000}"/>
    <cellStyle name="Note 6 18 10" xfId="41095" xr:uid="{00000000-0005-0000-0000-0000A1A00000}"/>
    <cellStyle name="Note 6 18 10 2" xfId="41096" xr:uid="{00000000-0005-0000-0000-0000A2A00000}"/>
    <cellStyle name="Note 6 18 10 3" xfId="41097" xr:uid="{00000000-0005-0000-0000-0000A3A00000}"/>
    <cellStyle name="Note 6 18 10 4" xfId="41098" xr:uid="{00000000-0005-0000-0000-0000A4A00000}"/>
    <cellStyle name="Note 6 18 11" xfId="41099" xr:uid="{00000000-0005-0000-0000-0000A5A00000}"/>
    <cellStyle name="Note 6 18 11 2" xfId="41100" xr:uid="{00000000-0005-0000-0000-0000A6A00000}"/>
    <cellStyle name="Note 6 18 11 3" xfId="41101" xr:uid="{00000000-0005-0000-0000-0000A7A00000}"/>
    <cellStyle name="Note 6 18 11 4" xfId="41102" xr:uid="{00000000-0005-0000-0000-0000A8A00000}"/>
    <cellStyle name="Note 6 18 12" xfId="41103" xr:uid="{00000000-0005-0000-0000-0000A9A00000}"/>
    <cellStyle name="Note 6 18 12 2" xfId="41104" xr:uid="{00000000-0005-0000-0000-0000AAA00000}"/>
    <cellStyle name="Note 6 18 12 3" xfId="41105" xr:uid="{00000000-0005-0000-0000-0000ABA00000}"/>
    <cellStyle name="Note 6 18 12 4" xfId="41106" xr:uid="{00000000-0005-0000-0000-0000ACA00000}"/>
    <cellStyle name="Note 6 18 13" xfId="41107" xr:uid="{00000000-0005-0000-0000-0000ADA00000}"/>
    <cellStyle name="Note 6 18 13 2" xfId="41108" xr:uid="{00000000-0005-0000-0000-0000AEA00000}"/>
    <cellStyle name="Note 6 18 13 3" xfId="41109" xr:uid="{00000000-0005-0000-0000-0000AFA00000}"/>
    <cellStyle name="Note 6 18 13 4" xfId="41110" xr:uid="{00000000-0005-0000-0000-0000B0A00000}"/>
    <cellStyle name="Note 6 18 14" xfId="41111" xr:uid="{00000000-0005-0000-0000-0000B1A00000}"/>
    <cellStyle name="Note 6 18 14 2" xfId="41112" xr:uid="{00000000-0005-0000-0000-0000B2A00000}"/>
    <cellStyle name="Note 6 18 14 3" xfId="41113" xr:uid="{00000000-0005-0000-0000-0000B3A00000}"/>
    <cellStyle name="Note 6 18 14 4" xfId="41114" xr:uid="{00000000-0005-0000-0000-0000B4A00000}"/>
    <cellStyle name="Note 6 18 15" xfId="41115" xr:uid="{00000000-0005-0000-0000-0000B5A00000}"/>
    <cellStyle name="Note 6 18 15 2" xfId="41116" xr:uid="{00000000-0005-0000-0000-0000B6A00000}"/>
    <cellStyle name="Note 6 18 15 3" xfId="41117" xr:uid="{00000000-0005-0000-0000-0000B7A00000}"/>
    <cellStyle name="Note 6 18 15 4" xfId="41118" xr:uid="{00000000-0005-0000-0000-0000B8A00000}"/>
    <cellStyle name="Note 6 18 16" xfId="41119" xr:uid="{00000000-0005-0000-0000-0000B9A00000}"/>
    <cellStyle name="Note 6 18 16 2" xfId="41120" xr:uid="{00000000-0005-0000-0000-0000BAA00000}"/>
    <cellStyle name="Note 6 18 16 3" xfId="41121" xr:uid="{00000000-0005-0000-0000-0000BBA00000}"/>
    <cellStyle name="Note 6 18 16 4" xfId="41122" xr:uid="{00000000-0005-0000-0000-0000BCA00000}"/>
    <cellStyle name="Note 6 18 17" xfId="41123" xr:uid="{00000000-0005-0000-0000-0000BDA00000}"/>
    <cellStyle name="Note 6 18 17 2" xfId="41124" xr:uid="{00000000-0005-0000-0000-0000BEA00000}"/>
    <cellStyle name="Note 6 18 17 3" xfId="41125" xr:uid="{00000000-0005-0000-0000-0000BFA00000}"/>
    <cellStyle name="Note 6 18 17 4" xfId="41126" xr:uid="{00000000-0005-0000-0000-0000C0A00000}"/>
    <cellStyle name="Note 6 18 18" xfId="41127" xr:uid="{00000000-0005-0000-0000-0000C1A00000}"/>
    <cellStyle name="Note 6 18 18 2" xfId="41128" xr:uid="{00000000-0005-0000-0000-0000C2A00000}"/>
    <cellStyle name="Note 6 18 18 3" xfId="41129" xr:uid="{00000000-0005-0000-0000-0000C3A00000}"/>
    <cellStyle name="Note 6 18 18 4" xfId="41130" xr:uid="{00000000-0005-0000-0000-0000C4A00000}"/>
    <cellStyle name="Note 6 18 19" xfId="41131" xr:uid="{00000000-0005-0000-0000-0000C5A00000}"/>
    <cellStyle name="Note 6 18 19 2" xfId="41132" xr:uid="{00000000-0005-0000-0000-0000C6A00000}"/>
    <cellStyle name="Note 6 18 19 3" xfId="41133" xr:uid="{00000000-0005-0000-0000-0000C7A00000}"/>
    <cellStyle name="Note 6 18 19 4" xfId="41134" xr:uid="{00000000-0005-0000-0000-0000C8A00000}"/>
    <cellStyle name="Note 6 18 2" xfId="41135" xr:uid="{00000000-0005-0000-0000-0000C9A00000}"/>
    <cellStyle name="Note 6 18 2 2" xfId="41136" xr:uid="{00000000-0005-0000-0000-0000CAA00000}"/>
    <cellStyle name="Note 6 18 2 3" xfId="41137" xr:uid="{00000000-0005-0000-0000-0000CBA00000}"/>
    <cellStyle name="Note 6 18 2 4" xfId="41138" xr:uid="{00000000-0005-0000-0000-0000CCA00000}"/>
    <cellStyle name="Note 6 18 20" xfId="41139" xr:uid="{00000000-0005-0000-0000-0000CDA00000}"/>
    <cellStyle name="Note 6 18 20 2" xfId="41140" xr:uid="{00000000-0005-0000-0000-0000CEA00000}"/>
    <cellStyle name="Note 6 18 20 3" xfId="41141" xr:uid="{00000000-0005-0000-0000-0000CFA00000}"/>
    <cellStyle name="Note 6 18 20 4" xfId="41142" xr:uid="{00000000-0005-0000-0000-0000D0A00000}"/>
    <cellStyle name="Note 6 18 21" xfId="41143" xr:uid="{00000000-0005-0000-0000-0000D1A00000}"/>
    <cellStyle name="Note 6 18 22" xfId="41144" xr:uid="{00000000-0005-0000-0000-0000D2A00000}"/>
    <cellStyle name="Note 6 18 3" xfId="41145" xr:uid="{00000000-0005-0000-0000-0000D3A00000}"/>
    <cellStyle name="Note 6 18 3 2" xfId="41146" xr:uid="{00000000-0005-0000-0000-0000D4A00000}"/>
    <cellStyle name="Note 6 18 3 3" xfId="41147" xr:uid="{00000000-0005-0000-0000-0000D5A00000}"/>
    <cellStyle name="Note 6 18 3 4" xfId="41148" xr:uid="{00000000-0005-0000-0000-0000D6A00000}"/>
    <cellStyle name="Note 6 18 4" xfId="41149" xr:uid="{00000000-0005-0000-0000-0000D7A00000}"/>
    <cellStyle name="Note 6 18 4 2" xfId="41150" xr:uid="{00000000-0005-0000-0000-0000D8A00000}"/>
    <cellStyle name="Note 6 18 4 3" xfId="41151" xr:uid="{00000000-0005-0000-0000-0000D9A00000}"/>
    <cellStyle name="Note 6 18 4 4" xfId="41152" xr:uid="{00000000-0005-0000-0000-0000DAA00000}"/>
    <cellStyle name="Note 6 18 5" xfId="41153" xr:uid="{00000000-0005-0000-0000-0000DBA00000}"/>
    <cellStyle name="Note 6 18 5 2" xfId="41154" xr:uid="{00000000-0005-0000-0000-0000DCA00000}"/>
    <cellStyle name="Note 6 18 5 3" xfId="41155" xr:uid="{00000000-0005-0000-0000-0000DDA00000}"/>
    <cellStyle name="Note 6 18 5 4" xfId="41156" xr:uid="{00000000-0005-0000-0000-0000DEA00000}"/>
    <cellStyle name="Note 6 18 6" xfId="41157" xr:uid="{00000000-0005-0000-0000-0000DFA00000}"/>
    <cellStyle name="Note 6 18 6 2" xfId="41158" xr:uid="{00000000-0005-0000-0000-0000E0A00000}"/>
    <cellStyle name="Note 6 18 6 3" xfId="41159" xr:uid="{00000000-0005-0000-0000-0000E1A00000}"/>
    <cellStyle name="Note 6 18 6 4" xfId="41160" xr:uid="{00000000-0005-0000-0000-0000E2A00000}"/>
    <cellStyle name="Note 6 18 7" xfId="41161" xr:uid="{00000000-0005-0000-0000-0000E3A00000}"/>
    <cellStyle name="Note 6 18 7 2" xfId="41162" xr:uid="{00000000-0005-0000-0000-0000E4A00000}"/>
    <cellStyle name="Note 6 18 7 3" xfId="41163" xr:uid="{00000000-0005-0000-0000-0000E5A00000}"/>
    <cellStyle name="Note 6 18 7 4" xfId="41164" xr:uid="{00000000-0005-0000-0000-0000E6A00000}"/>
    <cellStyle name="Note 6 18 8" xfId="41165" xr:uid="{00000000-0005-0000-0000-0000E7A00000}"/>
    <cellStyle name="Note 6 18 8 2" xfId="41166" xr:uid="{00000000-0005-0000-0000-0000E8A00000}"/>
    <cellStyle name="Note 6 18 8 3" xfId="41167" xr:uid="{00000000-0005-0000-0000-0000E9A00000}"/>
    <cellStyle name="Note 6 18 8 4" xfId="41168" xr:uid="{00000000-0005-0000-0000-0000EAA00000}"/>
    <cellStyle name="Note 6 18 9" xfId="41169" xr:uid="{00000000-0005-0000-0000-0000EBA00000}"/>
    <cellStyle name="Note 6 18 9 2" xfId="41170" xr:uid="{00000000-0005-0000-0000-0000ECA00000}"/>
    <cellStyle name="Note 6 18 9 3" xfId="41171" xr:uid="{00000000-0005-0000-0000-0000EDA00000}"/>
    <cellStyle name="Note 6 18 9 4" xfId="41172" xr:uid="{00000000-0005-0000-0000-0000EEA00000}"/>
    <cellStyle name="Note 6 19" xfId="41173" xr:uid="{00000000-0005-0000-0000-0000EFA00000}"/>
    <cellStyle name="Note 6 19 10" xfId="41174" xr:uid="{00000000-0005-0000-0000-0000F0A00000}"/>
    <cellStyle name="Note 6 19 10 2" xfId="41175" xr:uid="{00000000-0005-0000-0000-0000F1A00000}"/>
    <cellStyle name="Note 6 19 10 3" xfId="41176" xr:uid="{00000000-0005-0000-0000-0000F2A00000}"/>
    <cellStyle name="Note 6 19 10 4" xfId="41177" xr:uid="{00000000-0005-0000-0000-0000F3A00000}"/>
    <cellStyle name="Note 6 19 11" xfId="41178" xr:uid="{00000000-0005-0000-0000-0000F4A00000}"/>
    <cellStyle name="Note 6 19 11 2" xfId="41179" xr:uid="{00000000-0005-0000-0000-0000F5A00000}"/>
    <cellStyle name="Note 6 19 11 3" xfId="41180" xr:uid="{00000000-0005-0000-0000-0000F6A00000}"/>
    <cellStyle name="Note 6 19 11 4" xfId="41181" xr:uid="{00000000-0005-0000-0000-0000F7A00000}"/>
    <cellStyle name="Note 6 19 12" xfId="41182" xr:uid="{00000000-0005-0000-0000-0000F8A00000}"/>
    <cellStyle name="Note 6 19 12 2" xfId="41183" xr:uid="{00000000-0005-0000-0000-0000F9A00000}"/>
    <cellStyle name="Note 6 19 12 3" xfId="41184" xr:uid="{00000000-0005-0000-0000-0000FAA00000}"/>
    <cellStyle name="Note 6 19 12 4" xfId="41185" xr:uid="{00000000-0005-0000-0000-0000FBA00000}"/>
    <cellStyle name="Note 6 19 13" xfId="41186" xr:uid="{00000000-0005-0000-0000-0000FCA00000}"/>
    <cellStyle name="Note 6 19 13 2" xfId="41187" xr:uid="{00000000-0005-0000-0000-0000FDA00000}"/>
    <cellStyle name="Note 6 19 13 3" xfId="41188" xr:uid="{00000000-0005-0000-0000-0000FEA00000}"/>
    <cellStyle name="Note 6 19 13 4" xfId="41189" xr:uid="{00000000-0005-0000-0000-0000FFA00000}"/>
    <cellStyle name="Note 6 19 14" xfId="41190" xr:uid="{00000000-0005-0000-0000-000000A10000}"/>
    <cellStyle name="Note 6 19 14 2" xfId="41191" xr:uid="{00000000-0005-0000-0000-000001A10000}"/>
    <cellStyle name="Note 6 19 14 3" xfId="41192" xr:uid="{00000000-0005-0000-0000-000002A10000}"/>
    <cellStyle name="Note 6 19 14 4" xfId="41193" xr:uid="{00000000-0005-0000-0000-000003A10000}"/>
    <cellStyle name="Note 6 19 15" xfId="41194" xr:uid="{00000000-0005-0000-0000-000004A10000}"/>
    <cellStyle name="Note 6 19 15 2" xfId="41195" xr:uid="{00000000-0005-0000-0000-000005A10000}"/>
    <cellStyle name="Note 6 19 15 3" xfId="41196" xr:uid="{00000000-0005-0000-0000-000006A10000}"/>
    <cellStyle name="Note 6 19 15 4" xfId="41197" xr:uid="{00000000-0005-0000-0000-000007A10000}"/>
    <cellStyle name="Note 6 19 16" xfId="41198" xr:uid="{00000000-0005-0000-0000-000008A10000}"/>
    <cellStyle name="Note 6 19 16 2" xfId="41199" xr:uid="{00000000-0005-0000-0000-000009A10000}"/>
    <cellStyle name="Note 6 19 16 3" xfId="41200" xr:uid="{00000000-0005-0000-0000-00000AA10000}"/>
    <cellStyle name="Note 6 19 16 4" xfId="41201" xr:uid="{00000000-0005-0000-0000-00000BA10000}"/>
    <cellStyle name="Note 6 19 17" xfId="41202" xr:uid="{00000000-0005-0000-0000-00000CA10000}"/>
    <cellStyle name="Note 6 19 17 2" xfId="41203" xr:uid="{00000000-0005-0000-0000-00000DA10000}"/>
    <cellStyle name="Note 6 19 17 3" xfId="41204" xr:uid="{00000000-0005-0000-0000-00000EA10000}"/>
    <cellStyle name="Note 6 19 17 4" xfId="41205" xr:uid="{00000000-0005-0000-0000-00000FA10000}"/>
    <cellStyle name="Note 6 19 18" xfId="41206" xr:uid="{00000000-0005-0000-0000-000010A10000}"/>
    <cellStyle name="Note 6 19 18 2" xfId="41207" xr:uid="{00000000-0005-0000-0000-000011A10000}"/>
    <cellStyle name="Note 6 19 18 3" xfId="41208" xr:uid="{00000000-0005-0000-0000-000012A10000}"/>
    <cellStyle name="Note 6 19 18 4" xfId="41209" xr:uid="{00000000-0005-0000-0000-000013A10000}"/>
    <cellStyle name="Note 6 19 19" xfId="41210" xr:uid="{00000000-0005-0000-0000-000014A10000}"/>
    <cellStyle name="Note 6 19 19 2" xfId="41211" xr:uid="{00000000-0005-0000-0000-000015A10000}"/>
    <cellStyle name="Note 6 19 19 3" xfId="41212" xr:uid="{00000000-0005-0000-0000-000016A10000}"/>
    <cellStyle name="Note 6 19 19 4" xfId="41213" xr:uid="{00000000-0005-0000-0000-000017A10000}"/>
    <cellStyle name="Note 6 19 2" xfId="41214" xr:uid="{00000000-0005-0000-0000-000018A10000}"/>
    <cellStyle name="Note 6 19 2 2" xfId="41215" xr:uid="{00000000-0005-0000-0000-000019A10000}"/>
    <cellStyle name="Note 6 19 2 3" xfId="41216" xr:uid="{00000000-0005-0000-0000-00001AA10000}"/>
    <cellStyle name="Note 6 19 2 4" xfId="41217" xr:uid="{00000000-0005-0000-0000-00001BA10000}"/>
    <cellStyle name="Note 6 19 20" xfId="41218" xr:uid="{00000000-0005-0000-0000-00001CA10000}"/>
    <cellStyle name="Note 6 19 20 2" xfId="41219" xr:uid="{00000000-0005-0000-0000-00001DA10000}"/>
    <cellStyle name="Note 6 19 20 3" xfId="41220" xr:uid="{00000000-0005-0000-0000-00001EA10000}"/>
    <cellStyle name="Note 6 19 20 4" xfId="41221" xr:uid="{00000000-0005-0000-0000-00001FA10000}"/>
    <cellStyle name="Note 6 19 21" xfId="41222" xr:uid="{00000000-0005-0000-0000-000020A10000}"/>
    <cellStyle name="Note 6 19 22" xfId="41223" xr:uid="{00000000-0005-0000-0000-000021A10000}"/>
    <cellStyle name="Note 6 19 3" xfId="41224" xr:uid="{00000000-0005-0000-0000-000022A10000}"/>
    <cellStyle name="Note 6 19 3 2" xfId="41225" xr:uid="{00000000-0005-0000-0000-000023A10000}"/>
    <cellStyle name="Note 6 19 3 3" xfId="41226" xr:uid="{00000000-0005-0000-0000-000024A10000}"/>
    <cellStyle name="Note 6 19 3 4" xfId="41227" xr:uid="{00000000-0005-0000-0000-000025A10000}"/>
    <cellStyle name="Note 6 19 4" xfId="41228" xr:uid="{00000000-0005-0000-0000-000026A10000}"/>
    <cellStyle name="Note 6 19 4 2" xfId="41229" xr:uid="{00000000-0005-0000-0000-000027A10000}"/>
    <cellStyle name="Note 6 19 4 3" xfId="41230" xr:uid="{00000000-0005-0000-0000-000028A10000}"/>
    <cellStyle name="Note 6 19 4 4" xfId="41231" xr:uid="{00000000-0005-0000-0000-000029A10000}"/>
    <cellStyle name="Note 6 19 5" xfId="41232" xr:uid="{00000000-0005-0000-0000-00002AA10000}"/>
    <cellStyle name="Note 6 19 5 2" xfId="41233" xr:uid="{00000000-0005-0000-0000-00002BA10000}"/>
    <cellStyle name="Note 6 19 5 3" xfId="41234" xr:uid="{00000000-0005-0000-0000-00002CA10000}"/>
    <cellStyle name="Note 6 19 5 4" xfId="41235" xr:uid="{00000000-0005-0000-0000-00002DA10000}"/>
    <cellStyle name="Note 6 19 6" xfId="41236" xr:uid="{00000000-0005-0000-0000-00002EA10000}"/>
    <cellStyle name="Note 6 19 6 2" xfId="41237" xr:uid="{00000000-0005-0000-0000-00002FA10000}"/>
    <cellStyle name="Note 6 19 6 3" xfId="41238" xr:uid="{00000000-0005-0000-0000-000030A10000}"/>
    <cellStyle name="Note 6 19 6 4" xfId="41239" xr:uid="{00000000-0005-0000-0000-000031A10000}"/>
    <cellStyle name="Note 6 19 7" xfId="41240" xr:uid="{00000000-0005-0000-0000-000032A10000}"/>
    <cellStyle name="Note 6 19 7 2" xfId="41241" xr:uid="{00000000-0005-0000-0000-000033A10000}"/>
    <cellStyle name="Note 6 19 7 3" xfId="41242" xr:uid="{00000000-0005-0000-0000-000034A10000}"/>
    <cellStyle name="Note 6 19 7 4" xfId="41243" xr:uid="{00000000-0005-0000-0000-000035A10000}"/>
    <cellStyle name="Note 6 19 8" xfId="41244" xr:uid="{00000000-0005-0000-0000-000036A10000}"/>
    <cellStyle name="Note 6 19 8 2" xfId="41245" xr:uid="{00000000-0005-0000-0000-000037A10000}"/>
    <cellStyle name="Note 6 19 8 3" xfId="41246" xr:uid="{00000000-0005-0000-0000-000038A10000}"/>
    <cellStyle name="Note 6 19 8 4" xfId="41247" xr:uid="{00000000-0005-0000-0000-000039A10000}"/>
    <cellStyle name="Note 6 19 9" xfId="41248" xr:uid="{00000000-0005-0000-0000-00003AA10000}"/>
    <cellStyle name="Note 6 19 9 2" xfId="41249" xr:uid="{00000000-0005-0000-0000-00003BA10000}"/>
    <cellStyle name="Note 6 19 9 3" xfId="41250" xr:uid="{00000000-0005-0000-0000-00003CA10000}"/>
    <cellStyle name="Note 6 19 9 4" xfId="41251" xr:uid="{00000000-0005-0000-0000-00003DA10000}"/>
    <cellStyle name="Note 6 2" xfId="41252" xr:uid="{00000000-0005-0000-0000-00003EA10000}"/>
    <cellStyle name="Note 6 2 10" xfId="41253" xr:uid="{00000000-0005-0000-0000-00003FA10000}"/>
    <cellStyle name="Note 6 2 10 2" xfId="41254" xr:uid="{00000000-0005-0000-0000-000040A10000}"/>
    <cellStyle name="Note 6 2 10 3" xfId="41255" xr:uid="{00000000-0005-0000-0000-000041A10000}"/>
    <cellStyle name="Note 6 2 10 4" xfId="41256" xr:uid="{00000000-0005-0000-0000-000042A10000}"/>
    <cellStyle name="Note 6 2 11" xfId="41257" xr:uid="{00000000-0005-0000-0000-000043A10000}"/>
    <cellStyle name="Note 6 2 11 2" xfId="41258" xr:uid="{00000000-0005-0000-0000-000044A10000}"/>
    <cellStyle name="Note 6 2 11 3" xfId="41259" xr:uid="{00000000-0005-0000-0000-000045A10000}"/>
    <cellStyle name="Note 6 2 11 4" xfId="41260" xr:uid="{00000000-0005-0000-0000-000046A10000}"/>
    <cellStyle name="Note 6 2 12" xfId="41261" xr:uid="{00000000-0005-0000-0000-000047A10000}"/>
    <cellStyle name="Note 6 2 12 2" xfId="41262" xr:uid="{00000000-0005-0000-0000-000048A10000}"/>
    <cellStyle name="Note 6 2 12 3" xfId="41263" xr:uid="{00000000-0005-0000-0000-000049A10000}"/>
    <cellStyle name="Note 6 2 12 4" xfId="41264" xr:uid="{00000000-0005-0000-0000-00004AA10000}"/>
    <cellStyle name="Note 6 2 13" xfId="41265" xr:uid="{00000000-0005-0000-0000-00004BA10000}"/>
    <cellStyle name="Note 6 2 13 2" xfId="41266" xr:uid="{00000000-0005-0000-0000-00004CA10000}"/>
    <cellStyle name="Note 6 2 13 3" xfId="41267" xr:uid="{00000000-0005-0000-0000-00004DA10000}"/>
    <cellStyle name="Note 6 2 13 4" xfId="41268" xr:uid="{00000000-0005-0000-0000-00004EA10000}"/>
    <cellStyle name="Note 6 2 14" xfId="41269" xr:uid="{00000000-0005-0000-0000-00004FA10000}"/>
    <cellStyle name="Note 6 2 14 2" xfId="41270" xr:uid="{00000000-0005-0000-0000-000050A10000}"/>
    <cellStyle name="Note 6 2 14 3" xfId="41271" xr:uid="{00000000-0005-0000-0000-000051A10000}"/>
    <cellStyle name="Note 6 2 14 4" xfId="41272" xr:uid="{00000000-0005-0000-0000-000052A10000}"/>
    <cellStyle name="Note 6 2 15" xfId="41273" xr:uid="{00000000-0005-0000-0000-000053A10000}"/>
    <cellStyle name="Note 6 2 15 2" xfId="41274" xr:uid="{00000000-0005-0000-0000-000054A10000}"/>
    <cellStyle name="Note 6 2 15 3" xfId="41275" xr:uid="{00000000-0005-0000-0000-000055A10000}"/>
    <cellStyle name="Note 6 2 15 4" xfId="41276" xr:uid="{00000000-0005-0000-0000-000056A10000}"/>
    <cellStyle name="Note 6 2 16" xfId="41277" xr:uid="{00000000-0005-0000-0000-000057A10000}"/>
    <cellStyle name="Note 6 2 16 2" xfId="41278" xr:uid="{00000000-0005-0000-0000-000058A10000}"/>
    <cellStyle name="Note 6 2 16 3" xfId="41279" xr:uid="{00000000-0005-0000-0000-000059A10000}"/>
    <cellStyle name="Note 6 2 16 4" xfId="41280" xr:uid="{00000000-0005-0000-0000-00005AA10000}"/>
    <cellStyle name="Note 6 2 17" xfId="41281" xr:uid="{00000000-0005-0000-0000-00005BA10000}"/>
    <cellStyle name="Note 6 2 17 2" xfId="41282" xr:uid="{00000000-0005-0000-0000-00005CA10000}"/>
    <cellStyle name="Note 6 2 17 3" xfId="41283" xr:uid="{00000000-0005-0000-0000-00005DA10000}"/>
    <cellStyle name="Note 6 2 17 4" xfId="41284" xr:uid="{00000000-0005-0000-0000-00005EA10000}"/>
    <cellStyle name="Note 6 2 18" xfId="41285" xr:uid="{00000000-0005-0000-0000-00005FA10000}"/>
    <cellStyle name="Note 6 2 18 2" xfId="41286" xr:uid="{00000000-0005-0000-0000-000060A10000}"/>
    <cellStyle name="Note 6 2 18 3" xfId="41287" xr:uid="{00000000-0005-0000-0000-000061A10000}"/>
    <cellStyle name="Note 6 2 18 4" xfId="41288" xr:uid="{00000000-0005-0000-0000-000062A10000}"/>
    <cellStyle name="Note 6 2 19" xfId="41289" xr:uid="{00000000-0005-0000-0000-000063A10000}"/>
    <cellStyle name="Note 6 2 19 2" xfId="41290" xr:uid="{00000000-0005-0000-0000-000064A10000}"/>
    <cellStyle name="Note 6 2 19 3" xfId="41291" xr:uid="{00000000-0005-0000-0000-000065A10000}"/>
    <cellStyle name="Note 6 2 19 4" xfId="41292" xr:uid="{00000000-0005-0000-0000-000066A10000}"/>
    <cellStyle name="Note 6 2 2" xfId="41293" xr:uid="{00000000-0005-0000-0000-000067A10000}"/>
    <cellStyle name="Note 6 2 2 10" xfId="41294" xr:uid="{00000000-0005-0000-0000-000068A10000}"/>
    <cellStyle name="Note 6 2 2 10 2" xfId="41295" xr:uid="{00000000-0005-0000-0000-000069A10000}"/>
    <cellStyle name="Note 6 2 2 10 3" xfId="41296" xr:uid="{00000000-0005-0000-0000-00006AA10000}"/>
    <cellStyle name="Note 6 2 2 10 4" xfId="41297" xr:uid="{00000000-0005-0000-0000-00006BA10000}"/>
    <cellStyle name="Note 6 2 2 11" xfId="41298" xr:uid="{00000000-0005-0000-0000-00006CA10000}"/>
    <cellStyle name="Note 6 2 2 11 2" xfId="41299" xr:uid="{00000000-0005-0000-0000-00006DA10000}"/>
    <cellStyle name="Note 6 2 2 11 3" xfId="41300" xr:uid="{00000000-0005-0000-0000-00006EA10000}"/>
    <cellStyle name="Note 6 2 2 11 4" xfId="41301" xr:uid="{00000000-0005-0000-0000-00006FA10000}"/>
    <cellStyle name="Note 6 2 2 12" xfId="41302" xr:uid="{00000000-0005-0000-0000-000070A10000}"/>
    <cellStyle name="Note 6 2 2 12 2" xfId="41303" xr:uid="{00000000-0005-0000-0000-000071A10000}"/>
    <cellStyle name="Note 6 2 2 12 3" xfId="41304" xr:uid="{00000000-0005-0000-0000-000072A10000}"/>
    <cellStyle name="Note 6 2 2 12 4" xfId="41305" xr:uid="{00000000-0005-0000-0000-000073A10000}"/>
    <cellStyle name="Note 6 2 2 13" xfId="41306" xr:uid="{00000000-0005-0000-0000-000074A10000}"/>
    <cellStyle name="Note 6 2 2 13 2" xfId="41307" xr:uid="{00000000-0005-0000-0000-000075A10000}"/>
    <cellStyle name="Note 6 2 2 13 3" xfId="41308" xr:uid="{00000000-0005-0000-0000-000076A10000}"/>
    <cellStyle name="Note 6 2 2 13 4" xfId="41309" xr:uid="{00000000-0005-0000-0000-000077A10000}"/>
    <cellStyle name="Note 6 2 2 14" xfId="41310" xr:uid="{00000000-0005-0000-0000-000078A10000}"/>
    <cellStyle name="Note 6 2 2 14 2" xfId="41311" xr:uid="{00000000-0005-0000-0000-000079A10000}"/>
    <cellStyle name="Note 6 2 2 14 3" xfId="41312" xr:uid="{00000000-0005-0000-0000-00007AA10000}"/>
    <cellStyle name="Note 6 2 2 14 4" xfId="41313" xr:uid="{00000000-0005-0000-0000-00007BA10000}"/>
    <cellStyle name="Note 6 2 2 15" xfId="41314" xr:uid="{00000000-0005-0000-0000-00007CA10000}"/>
    <cellStyle name="Note 6 2 2 15 2" xfId="41315" xr:uid="{00000000-0005-0000-0000-00007DA10000}"/>
    <cellStyle name="Note 6 2 2 15 3" xfId="41316" xr:uid="{00000000-0005-0000-0000-00007EA10000}"/>
    <cellStyle name="Note 6 2 2 15 4" xfId="41317" xr:uid="{00000000-0005-0000-0000-00007FA10000}"/>
    <cellStyle name="Note 6 2 2 16" xfId="41318" xr:uid="{00000000-0005-0000-0000-000080A10000}"/>
    <cellStyle name="Note 6 2 2 16 2" xfId="41319" xr:uid="{00000000-0005-0000-0000-000081A10000}"/>
    <cellStyle name="Note 6 2 2 16 3" xfId="41320" xr:uid="{00000000-0005-0000-0000-000082A10000}"/>
    <cellStyle name="Note 6 2 2 16 4" xfId="41321" xr:uid="{00000000-0005-0000-0000-000083A10000}"/>
    <cellStyle name="Note 6 2 2 17" xfId="41322" xr:uid="{00000000-0005-0000-0000-000084A10000}"/>
    <cellStyle name="Note 6 2 2 17 2" xfId="41323" xr:uid="{00000000-0005-0000-0000-000085A10000}"/>
    <cellStyle name="Note 6 2 2 17 3" xfId="41324" xr:uid="{00000000-0005-0000-0000-000086A10000}"/>
    <cellStyle name="Note 6 2 2 17 4" xfId="41325" xr:uid="{00000000-0005-0000-0000-000087A10000}"/>
    <cellStyle name="Note 6 2 2 18" xfId="41326" xr:uid="{00000000-0005-0000-0000-000088A10000}"/>
    <cellStyle name="Note 6 2 2 18 2" xfId="41327" xr:uid="{00000000-0005-0000-0000-000089A10000}"/>
    <cellStyle name="Note 6 2 2 18 3" xfId="41328" xr:uid="{00000000-0005-0000-0000-00008AA10000}"/>
    <cellStyle name="Note 6 2 2 18 4" xfId="41329" xr:uid="{00000000-0005-0000-0000-00008BA10000}"/>
    <cellStyle name="Note 6 2 2 19" xfId="41330" xr:uid="{00000000-0005-0000-0000-00008CA10000}"/>
    <cellStyle name="Note 6 2 2 19 2" xfId="41331" xr:uid="{00000000-0005-0000-0000-00008DA10000}"/>
    <cellStyle name="Note 6 2 2 19 3" xfId="41332" xr:uid="{00000000-0005-0000-0000-00008EA10000}"/>
    <cellStyle name="Note 6 2 2 19 4" xfId="41333" xr:uid="{00000000-0005-0000-0000-00008FA10000}"/>
    <cellStyle name="Note 6 2 2 2" xfId="41334" xr:uid="{00000000-0005-0000-0000-000090A10000}"/>
    <cellStyle name="Note 6 2 2 2 10" xfId="41335" xr:uid="{00000000-0005-0000-0000-000091A10000}"/>
    <cellStyle name="Note 6 2 2 2 10 2" xfId="41336" xr:uid="{00000000-0005-0000-0000-000092A10000}"/>
    <cellStyle name="Note 6 2 2 2 10 3" xfId="41337" xr:uid="{00000000-0005-0000-0000-000093A10000}"/>
    <cellStyle name="Note 6 2 2 2 10 4" xfId="41338" xr:uid="{00000000-0005-0000-0000-000094A10000}"/>
    <cellStyle name="Note 6 2 2 2 11" xfId="41339" xr:uid="{00000000-0005-0000-0000-000095A10000}"/>
    <cellStyle name="Note 6 2 2 2 11 2" xfId="41340" xr:uid="{00000000-0005-0000-0000-000096A10000}"/>
    <cellStyle name="Note 6 2 2 2 11 3" xfId="41341" xr:uid="{00000000-0005-0000-0000-000097A10000}"/>
    <cellStyle name="Note 6 2 2 2 11 4" xfId="41342" xr:uid="{00000000-0005-0000-0000-000098A10000}"/>
    <cellStyle name="Note 6 2 2 2 12" xfId="41343" xr:uid="{00000000-0005-0000-0000-000099A10000}"/>
    <cellStyle name="Note 6 2 2 2 12 2" xfId="41344" xr:uid="{00000000-0005-0000-0000-00009AA10000}"/>
    <cellStyle name="Note 6 2 2 2 12 3" xfId="41345" xr:uid="{00000000-0005-0000-0000-00009BA10000}"/>
    <cellStyle name="Note 6 2 2 2 12 4" xfId="41346" xr:uid="{00000000-0005-0000-0000-00009CA10000}"/>
    <cellStyle name="Note 6 2 2 2 13" xfId="41347" xr:uid="{00000000-0005-0000-0000-00009DA10000}"/>
    <cellStyle name="Note 6 2 2 2 13 2" xfId="41348" xr:uid="{00000000-0005-0000-0000-00009EA10000}"/>
    <cellStyle name="Note 6 2 2 2 13 3" xfId="41349" xr:uid="{00000000-0005-0000-0000-00009FA10000}"/>
    <cellStyle name="Note 6 2 2 2 13 4" xfId="41350" xr:uid="{00000000-0005-0000-0000-0000A0A10000}"/>
    <cellStyle name="Note 6 2 2 2 14" xfId="41351" xr:uid="{00000000-0005-0000-0000-0000A1A10000}"/>
    <cellStyle name="Note 6 2 2 2 14 2" xfId="41352" xr:uid="{00000000-0005-0000-0000-0000A2A10000}"/>
    <cellStyle name="Note 6 2 2 2 14 3" xfId="41353" xr:uid="{00000000-0005-0000-0000-0000A3A10000}"/>
    <cellStyle name="Note 6 2 2 2 14 4" xfId="41354" xr:uid="{00000000-0005-0000-0000-0000A4A10000}"/>
    <cellStyle name="Note 6 2 2 2 15" xfId="41355" xr:uid="{00000000-0005-0000-0000-0000A5A10000}"/>
    <cellStyle name="Note 6 2 2 2 15 2" xfId="41356" xr:uid="{00000000-0005-0000-0000-0000A6A10000}"/>
    <cellStyle name="Note 6 2 2 2 15 3" xfId="41357" xr:uid="{00000000-0005-0000-0000-0000A7A10000}"/>
    <cellStyle name="Note 6 2 2 2 15 4" xfId="41358" xr:uid="{00000000-0005-0000-0000-0000A8A10000}"/>
    <cellStyle name="Note 6 2 2 2 16" xfId="41359" xr:uid="{00000000-0005-0000-0000-0000A9A10000}"/>
    <cellStyle name="Note 6 2 2 2 16 2" xfId="41360" xr:uid="{00000000-0005-0000-0000-0000AAA10000}"/>
    <cellStyle name="Note 6 2 2 2 16 3" xfId="41361" xr:uid="{00000000-0005-0000-0000-0000ABA10000}"/>
    <cellStyle name="Note 6 2 2 2 16 4" xfId="41362" xr:uid="{00000000-0005-0000-0000-0000ACA10000}"/>
    <cellStyle name="Note 6 2 2 2 17" xfId="41363" xr:uid="{00000000-0005-0000-0000-0000ADA10000}"/>
    <cellStyle name="Note 6 2 2 2 17 2" xfId="41364" xr:uid="{00000000-0005-0000-0000-0000AEA10000}"/>
    <cellStyle name="Note 6 2 2 2 17 3" xfId="41365" xr:uid="{00000000-0005-0000-0000-0000AFA10000}"/>
    <cellStyle name="Note 6 2 2 2 17 4" xfId="41366" xr:uid="{00000000-0005-0000-0000-0000B0A10000}"/>
    <cellStyle name="Note 6 2 2 2 18" xfId="41367" xr:uid="{00000000-0005-0000-0000-0000B1A10000}"/>
    <cellStyle name="Note 6 2 2 2 18 2" xfId="41368" xr:uid="{00000000-0005-0000-0000-0000B2A10000}"/>
    <cellStyle name="Note 6 2 2 2 18 3" xfId="41369" xr:uid="{00000000-0005-0000-0000-0000B3A10000}"/>
    <cellStyle name="Note 6 2 2 2 18 4" xfId="41370" xr:uid="{00000000-0005-0000-0000-0000B4A10000}"/>
    <cellStyle name="Note 6 2 2 2 19" xfId="41371" xr:uid="{00000000-0005-0000-0000-0000B5A10000}"/>
    <cellStyle name="Note 6 2 2 2 19 2" xfId="41372" xr:uid="{00000000-0005-0000-0000-0000B6A10000}"/>
    <cellStyle name="Note 6 2 2 2 19 3" xfId="41373" xr:uid="{00000000-0005-0000-0000-0000B7A10000}"/>
    <cellStyle name="Note 6 2 2 2 19 4" xfId="41374" xr:uid="{00000000-0005-0000-0000-0000B8A10000}"/>
    <cellStyle name="Note 6 2 2 2 2" xfId="41375" xr:uid="{00000000-0005-0000-0000-0000B9A10000}"/>
    <cellStyle name="Note 6 2 2 2 2 2" xfId="41376" xr:uid="{00000000-0005-0000-0000-0000BAA10000}"/>
    <cellStyle name="Note 6 2 2 2 2 3" xfId="41377" xr:uid="{00000000-0005-0000-0000-0000BBA10000}"/>
    <cellStyle name="Note 6 2 2 2 2 4" xfId="41378" xr:uid="{00000000-0005-0000-0000-0000BCA10000}"/>
    <cellStyle name="Note 6 2 2 2 20" xfId="41379" xr:uid="{00000000-0005-0000-0000-0000BDA10000}"/>
    <cellStyle name="Note 6 2 2 2 20 2" xfId="41380" xr:uid="{00000000-0005-0000-0000-0000BEA10000}"/>
    <cellStyle name="Note 6 2 2 2 20 3" xfId="41381" xr:uid="{00000000-0005-0000-0000-0000BFA10000}"/>
    <cellStyle name="Note 6 2 2 2 20 4" xfId="41382" xr:uid="{00000000-0005-0000-0000-0000C0A10000}"/>
    <cellStyle name="Note 6 2 2 2 21" xfId="41383" xr:uid="{00000000-0005-0000-0000-0000C1A10000}"/>
    <cellStyle name="Note 6 2 2 2 22" xfId="41384" xr:uid="{00000000-0005-0000-0000-0000C2A10000}"/>
    <cellStyle name="Note 6 2 2 2 3" xfId="41385" xr:uid="{00000000-0005-0000-0000-0000C3A10000}"/>
    <cellStyle name="Note 6 2 2 2 3 2" xfId="41386" xr:uid="{00000000-0005-0000-0000-0000C4A10000}"/>
    <cellStyle name="Note 6 2 2 2 3 3" xfId="41387" xr:uid="{00000000-0005-0000-0000-0000C5A10000}"/>
    <cellStyle name="Note 6 2 2 2 3 4" xfId="41388" xr:uid="{00000000-0005-0000-0000-0000C6A10000}"/>
    <cellStyle name="Note 6 2 2 2 4" xfId="41389" xr:uid="{00000000-0005-0000-0000-0000C7A10000}"/>
    <cellStyle name="Note 6 2 2 2 4 2" xfId="41390" xr:uid="{00000000-0005-0000-0000-0000C8A10000}"/>
    <cellStyle name="Note 6 2 2 2 4 3" xfId="41391" xr:uid="{00000000-0005-0000-0000-0000C9A10000}"/>
    <cellStyle name="Note 6 2 2 2 4 4" xfId="41392" xr:uid="{00000000-0005-0000-0000-0000CAA10000}"/>
    <cellStyle name="Note 6 2 2 2 5" xfId="41393" xr:uid="{00000000-0005-0000-0000-0000CBA10000}"/>
    <cellStyle name="Note 6 2 2 2 5 2" xfId="41394" xr:uid="{00000000-0005-0000-0000-0000CCA10000}"/>
    <cellStyle name="Note 6 2 2 2 5 3" xfId="41395" xr:uid="{00000000-0005-0000-0000-0000CDA10000}"/>
    <cellStyle name="Note 6 2 2 2 5 4" xfId="41396" xr:uid="{00000000-0005-0000-0000-0000CEA10000}"/>
    <cellStyle name="Note 6 2 2 2 6" xfId="41397" xr:uid="{00000000-0005-0000-0000-0000CFA10000}"/>
    <cellStyle name="Note 6 2 2 2 6 2" xfId="41398" xr:uid="{00000000-0005-0000-0000-0000D0A10000}"/>
    <cellStyle name="Note 6 2 2 2 6 3" xfId="41399" xr:uid="{00000000-0005-0000-0000-0000D1A10000}"/>
    <cellStyle name="Note 6 2 2 2 6 4" xfId="41400" xr:uid="{00000000-0005-0000-0000-0000D2A10000}"/>
    <cellStyle name="Note 6 2 2 2 7" xfId="41401" xr:uid="{00000000-0005-0000-0000-0000D3A10000}"/>
    <cellStyle name="Note 6 2 2 2 7 2" xfId="41402" xr:uid="{00000000-0005-0000-0000-0000D4A10000}"/>
    <cellStyle name="Note 6 2 2 2 7 3" xfId="41403" xr:uid="{00000000-0005-0000-0000-0000D5A10000}"/>
    <cellStyle name="Note 6 2 2 2 7 4" xfId="41404" xr:uid="{00000000-0005-0000-0000-0000D6A10000}"/>
    <cellStyle name="Note 6 2 2 2 8" xfId="41405" xr:uid="{00000000-0005-0000-0000-0000D7A10000}"/>
    <cellStyle name="Note 6 2 2 2 8 2" xfId="41406" xr:uid="{00000000-0005-0000-0000-0000D8A10000}"/>
    <cellStyle name="Note 6 2 2 2 8 3" xfId="41407" xr:uid="{00000000-0005-0000-0000-0000D9A10000}"/>
    <cellStyle name="Note 6 2 2 2 8 4" xfId="41408" xr:uid="{00000000-0005-0000-0000-0000DAA10000}"/>
    <cellStyle name="Note 6 2 2 2 9" xfId="41409" xr:uid="{00000000-0005-0000-0000-0000DBA10000}"/>
    <cellStyle name="Note 6 2 2 2 9 2" xfId="41410" xr:uid="{00000000-0005-0000-0000-0000DCA10000}"/>
    <cellStyle name="Note 6 2 2 2 9 3" xfId="41411" xr:uid="{00000000-0005-0000-0000-0000DDA10000}"/>
    <cellStyle name="Note 6 2 2 2 9 4" xfId="41412" xr:uid="{00000000-0005-0000-0000-0000DEA10000}"/>
    <cellStyle name="Note 6 2 2 20" xfId="41413" xr:uid="{00000000-0005-0000-0000-0000DFA10000}"/>
    <cellStyle name="Note 6 2 2 20 2" xfId="41414" xr:uid="{00000000-0005-0000-0000-0000E0A10000}"/>
    <cellStyle name="Note 6 2 2 20 3" xfId="41415" xr:uid="{00000000-0005-0000-0000-0000E1A10000}"/>
    <cellStyle name="Note 6 2 2 20 4" xfId="41416" xr:uid="{00000000-0005-0000-0000-0000E2A10000}"/>
    <cellStyle name="Note 6 2 2 21" xfId="41417" xr:uid="{00000000-0005-0000-0000-0000E3A10000}"/>
    <cellStyle name="Note 6 2 2 21 2" xfId="41418" xr:uid="{00000000-0005-0000-0000-0000E4A10000}"/>
    <cellStyle name="Note 6 2 2 21 3" xfId="41419" xr:uid="{00000000-0005-0000-0000-0000E5A10000}"/>
    <cellStyle name="Note 6 2 2 21 4" xfId="41420" xr:uid="{00000000-0005-0000-0000-0000E6A10000}"/>
    <cellStyle name="Note 6 2 2 22" xfId="41421" xr:uid="{00000000-0005-0000-0000-0000E7A10000}"/>
    <cellStyle name="Note 6 2 2 23" xfId="41422" xr:uid="{00000000-0005-0000-0000-0000E8A10000}"/>
    <cellStyle name="Note 6 2 2 3" xfId="41423" xr:uid="{00000000-0005-0000-0000-0000E9A10000}"/>
    <cellStyle name="Note 6 2 2 3 2" xfId="41424" xr:uid="{00000000-0005-0000-0000-0000EAA10000}"/>
    <cellStyle name="Note 6 2 2 3 3" xfId="41425" xr:uid="{00000000-0005-0000-0000-0000EBA10000}"/>
    <cellStyle name="Note 6 2 2 3 4" xfId="41426" xr:uid="{00000000-0005-0000-0000-0000ECA10000}"/>
    <cellStyle name="Note 6 2 2 4" xfId="41427" xr:uid="{00000000-0005-0000-0000-0000EDA10000}"/>
    <cellStyle name="Note 6 2 2 4 2" xfId="41428" xr:uid="{00000000-0005-0000-0000-0000EEA10000}"/>
    <cellStyle name="Note 6 2 2 4 3" xfId="41429" xr:uid="{00000000-0005-0000-0000-0000EFA10000}"/>
    <cellStyle name="Note 6 2 2 4 4" xfId="41430" xr:uid="{00000000-0005-0000-0000-0000F0A10000}"/>
    <cellStyle name="Note 6 2 2 5" xfId="41431" xr:uid="{00000000-0005-0000-0000-0000F1A10000}"/>
    <cellStyle name="Note 6 2 2 5 2" xfId="41432" xr:uid="{00000000-0005-0000-0000-0000F2A10000}"/>
    <cellStyle name="Note 6 2 2 5 3" xfId="41433" xr:uid="{00000000-0005-0000-0000-0000F3A10000}"/>
    <cellStyle name="Note 6 2 2 5 4" xfId="41434" xr:uid="{00000000-0005-0000-0000-0000F4A10000}"/>
    <cellStyle name="Note 6 2 2 6" xfId="41435" xr:uid="{00000000-0005-0000-0000-0000F5A10000}"/>
    <cellStyle name="Note 6 2 2 6 2" xfId="41436" xr:uid="{00000000-0005-0000-0000-0000F6A10000}"/>
    <cellStyle name="Note 6 2 2 6 3" xfId="41437" xr:uid="{00000000-0005-0000-0000-0000F7A10000}"/>
    <cellStyle name="Note 6 2 2 6 4" xfId="41438" xr:uid="{00000000-0005-0000-0000-0000F8A10000}"/>
    <cellStyle name="Note 6 2 2 7" xfId="41439" xr:uid="{00000000-0005-0000-0000-0000F9A10000}"/>
    <cellStyle name="Note 6 2 2 7 2" xfId="41440" xr:uid="{00000000-0005-0000-0000-0000FAA10000}"/>
    <cellStyle name="Note 6 2 2 7 3" xfId="41441" xr:uid="{00000000-0005-0000-0000-0000FBA10000}"/>
    <cellStyle name="Note 6 2 2 7 4" xfId="41442" xr:uid="{00000000-0005-0000-0000-0000FCA10000}"/>
    <cellStyle name="Note 6 2 2 8" xfId="41443" xr:uid="{00000000-0005-0000-0000-0000FDA10000}"/>
    <cellStyle name="Note 6 2 2 8 2" xfId="41444" xr:uid="{00000000-0005-0000-0000-0000FEA10000}"/>
    <cellStyle name="Note 6 2 2 8 3" xfId="41445" xr:uid="{00000000-0005-0000-0000-0000FFA10000}"/>
    <cellStyle name="Note 6 2 2 8 4" xfId="41446" xr:uid="{00000000-0005-0000-0000-000000A20000}"/>
    <cellStyle name="Note 6 2 2 9" xfId="41447" xr:uid="{00000000-0005-0000-0000-000001A20000}"/>
    <cellStyle name="Note 6 2 2 9 2" xfId="41448" xr:uid="{00000000-0005-0000-0000-000002A20000}"/>
    <cellStyle name="Note 6 2 2 9 3" xfId="41449" xr:uid="{00000000-0005-0000-0000-000003A20000}"/>
    <cellStyle name="Note 6 2 2 9 4" xfId="41450" xr:uid="{00000000-0005-0000-0000-000004A20000}"/>
    <cellStyle name="Note 6 2 20" xfId="41451" xr:uid="{00000000-0005-0000-0000-000005A20000}"/>
    <cellStyle name="Note 6 2 20 2" xfId="41452" xr:uid="{00000000-0005-0000-0000-000006A20000}"/>
    <cellStyle name="Note 6 2 20 3" xfId="41453" xr:uid="{00000000-0005-0000-0000-000007A20000}"/>
    <cellStyle name="Note 6 2 20 4" xfId="41454" xr:uid="{00000000-0005-0000-0000-000008A20000}"/>
    <cellStyle name="Note 6 2 21" xfId="41455" xr:uid="{00000000-0005-0000-0000-000009A20000}"/>
    <cellStyle name="Note 6 2 21 2" xfId="41456" xr:uid="{00000000-0005-0000-0000-00000AA20000}"/>
    <cellStyle name="Note 6 2 21 3" xfId="41457" xr:uid="{00000000-0005-0000-0000-00000BA20000}"/>
    <cellStyle name="Note 6 2 21 4" xfId="41458" xr:uid="{00000000-0005-0000-0000-00000CA20000}"/>
    <cellStyle name="Note 6 2 22" xfId="41459" xr:uid="{00000000-0005-0000-0000-00000DA20000}"/>
    <cellStyle name="Note 6 2 23" xfId="41460" xr:uid="{00000000-0005-0000-0000-00000EA20000}"/>
    <cellStyle name="Note 6 2 3" xfId="41461" xr:uid="{00000000-0005-0000-0000-00000FA20000}"/>
    <cellStyle name="Note 6 2 3 2" xfId="41462" xr:uid="{00000000-0005-0000-0000-000010A20000}"/>
    <cellStyle name="Note 6 2 3 3" xfId="41463" xr:uid="{00000000-0005-0000-0000-000011A20000}"/>
    <cellStyle name="Note 6 2 3 4" xfId="41464" xr:uid="{00000000-0005-0000-0000-000012A20000}"/>
    <cellStyle name="Note 6 2 4" xfId="41465" xr:uid="{00000000-0005-0000-0000-000013A20000}"/>
    <cellStyle name="Note 6 2 4 2" xfId="41466" xr:uid="{00000000-0005-0000-0000-000014A20000}"/>
    <cellStyle name="Note 6 2 4 3" xfId="41467" xr:uid="{00000000-0005-0000-0000-000015A20000}"/>
    <cellStyle name="Note 6 2 4 4" xfId="41468" xr:uid="{00000000-0005-0000-0000-000016A20000}"/>
    <cellStyle name="Note 6 2 5" xfId="41469" xr:uid="{00000000-0005-0000-0000-000017A20000}"/>
    <cellStyle name="Note 6 2 5 2" xfId="41470" xr:uid="{00000000-0005-0000-0000-000018A20000}"/>
    <cellStyle name="Note 6 2 5 3" xfId="41471" xr:uid="{00000000-0005-0000-0000-000019A20000}"/>
    <cellStyle name="Note 6 2 5 4" xfId="41472" xr:uid="{00000000-0005-0000-0000-00001AA20000}"/>
    <cellStyle name="Note 6 2 6" xfId="41473" xr:uid="{00000000-0005-0000-0000-00001BA20000}"/>
    <cellStyle name="Note 6 2 6 2" xfId="41474" xr:uid="{00000000-0005-0000-0000-00001CA20000}"/>
    <cellStyle name="Note 6 2 6 3" xfId="41475" xr:uid="{00000000-0005-0000-0000-00001DA20000}"/>
    <cellStyle name="Note 6 2 6 4" xfId="41476" xr:uid="{00000000-0005-0000-0000-00001EA20000}"/>
    <cellStyle name="Note 6 2 7" xfId="41477" xr:uid="{00000000-0005-0000-0000-00001FA20000}"/>
    <cellStyle name="Note 6 2 7 2" xfId="41478" xr:uid="{00000000-0005-0000-0000-000020A20000}"/>
    <cellStyle name="Note 6 2 7 3" xfId="41479" xr:uid="{00000000-0005-0000-0000-000021A20000}"/>
    <cellStyle name="Note 6 2 7 4" xfId="41480" xr:uid="{00000000-0005-0000-0000-000022A20000}"/>
    <cellStyle name="Note 6 2 8" xfId="41481" xr:uid="{00000000-0005-0000-0000-000023A20000}"/>
    <cellStyle name="Note 6 2 8 2" xfId="41482" xr:uid="{00000000-0005-0000-0000-000024A20000}"/>
    <cellStyle name="Note 6 2 8 3" xfId="41483" xr:uid="{00000000-0005-0000-0000-000025A20000}"/>
    <cellStyle name="Note 6 2 8 4" xfId="41484" xr:uid="{00000000-0005-0000-0000-000026A20000}"/>
    <cellStyle name="Note 6 2 9" xfId="41485" xr:uid="{00000000-0005-0000-0000-000027A20000}"/>
    <cellStyle name="Note 6 2 9 2" xfId="41486" xr:uid="{00000000-0005-0000-0000-000028A20000}"/>
    <cellStyle name="Note 6 2 9 3" xfId="41487" xr:uid="{00000000-0005-0000-0000-000029A20000}"/>
    <cellStyle name="Note 6 2 9 4" xfId="41488" xr:uid="{00000000-0005-0000-0000-00002AA20000}"/>
    <cellStyle name="Note 6 20" xfId="41489" xr:uid="{00000000-0005-0000-0000-00002BA20000}"/>
    <cellStyle name="Note 6 20 10" xfId="41490" xr:uid="{00000000-0005-0000-0000-00002CA20000}"/>
    <cellStyle name="Note 6 20 10 2" xfId="41491" xr:uid="{00000000-0005-0000-0000-00002DA20000}"/>
    <cellStyle name="Note 6 20 10 3" xfId="41492" xr:uid="{00000000-0005-0000-0000-00002EA20000}"/>
    <cellStyle name="Note 6 20 10 4" xfId="41493" xr:uid="{00000000-0005-0000-0000-00002FA20000}"/>
    <cellStyle name="Note 6 20 11" xfId="41494" xr:uid="{00000000-0005-0000-0000-000030A20000}"/>
    <cellStyle name="Note 6 20 11 2" xfId="41495" xr:uid="{00000000-0005-0000-0000-000031A20000}"/>
    <cellStyle name="Note 6 20 11 3" xfId="41496" xr:uid="{00000000-0005-0000-0000-000032A20000}"/>
    <cellStyle name="Note 6 20 11 4" xfId="41497" xr:uid="{00000000-0005-0000-0000-000033A20000}"/>
    <cellStyle name="Note 6 20 12" xfId="41498" xr:uid="{00000000-0005-0000-0000-000034A20000}"/>
    <cellStyle name="Note 6 20 12 2" xfId="41499" xr:uid="{00000000-0005-0000-0000-000035A20000}"/>
    <cellStyle name="Note 6 20 12 3" xfId="41500" xr:uid="{00000000-0005-0000-0000-000036A20000}"/>
    <cellStyle name="Note 6 20 12 4" xfId="41501" xr:uid="{00000000-0005-0000-0000-000037A20000}"/>
    <cellStyle name="Note 6 20 13" xfId="41502" xr:uid="{00000000-0005-0000-0000-000038A20000}"/>
    <cellStyle name="Note 6 20 13 2" xfId="41503" xr:uid="{00000000-0005-0000-0000-000039A20000}"/>
    <cellStyle name="Note 6 20 13 3" xfId="41504" xr:uid="{00000000-0005-0000-0000-00003AA20000}"/>
    <cellStyle name="Note 6 20 13 4" xfId="41505" xr:uid="{00000000-0005-0000-0000-00003BA20000}"/>
    <cellStyle name="Note 6 20 14" xfId="41506" xr:uid="{00000000-0005-0000-0000-00003CA20000}"/>
    <cellStyle name="Note 6 20 14 2" xfId="41507" xr:uid="{00000000-0005-0000-0000-00003DA20000}"/>
    <cellStyle name="Note 6 20 14 3" xfId="41508" xr:uid="{00000000-0005-0000-0000-00003EA20000}"/>
    <cellStyle name="Note 6 20 14 4" xfId="41509" xr:uid="{00000000-0005-0000-0000-00003FA20000}"/>
    <cellStyle name="Note 6 20 15" xfId="41510" xr:uid="{00000000-0005-0000-0000-000040A20000}"/>
    <cellStyle name="Note 6 20 15 2" xfId="41511" xr:uid="{00000000-0005-0000-0000-000041A20000}"/>
    <cellStyle name="Note 6 20 15 3" xfId="41512" xr:uid="{00000000-0005-0000-0000-000042A20000}"/>
    <cellStyle name="Note 6 20 15 4" xfId="41513" xr:uid="{00000000-0005-0000-0000-000043A20000}"/>
    <cellStyle name="Note 6 20 16" xfId="41514" xr:uid="{00000000-0005-0000-0000-000044A20000}"/>
    <cellStyle name="Note 6 20 16 2" xfId="41515" xr:uid="{00000000-0005-0000-0000-000045A20000}"/>
    <cellStyle name="Note 6 20 16 3" xfId="41516" xr:uid="{00000000-0005-0000-0000-000046A20000}"/>
    <cellStyle name="Note 6 20 16 4" xfId="41517" xr:uid="{00000000-0005-0000-0000-000047A20000}"/>
    <cellStyle name="Note 6 20 17" xfId="41518" xr:uid="{00000000-0005-0000-0000-000048A20000}"/>
    <cellStyle name="Note 6 20 17 2" xfId="41519" xr:uid="{00000000-0005-0000-0000-000049A20000}"/>
    <cellStyle name="Note 6 20 17 3" xfId="41520" xr:uid="{00000000-0005-0000-0000-00004AA20000}"/>
    <cellStyle name="Note 6 20 17 4" xfId="41521" xr:uid="{00000000-0005-0000-0000-00004BA20000}"/>
    <cellStyle name="Note 6 20 18" xfId="41522" xr:uid="{00000000-0005-0000-0000-00004CA20000}"/>
    <cellStyle name="Note 6 20 18 2" xfId="41523" xr:uid="{00000000-0005-0000-0000-00004DA20000}"/>
    <cellStyle name="Note 6 20 18 3" xfId="41524" xr:uid="{00000000-0005-0000-0000-00004EA20000}"/>
    <cellStyle name="Note 6 20 18 4" xfId="41525" xr:uid="{00000000-0005-0000-0000-00004FA20000}"/>
    <cellStyle name="Note 6 20 19" xfId="41526" xr:uid="{00000000-0005-0000-0000-000050A20000}"/>
    <cellStyle name="Note 6 20 19 2" xfId="41527" xr:uid="{00000000-0005-0000-0000-000051A20000}"/>
    <cellStyle name="Note 6 20 19 3" xfId="41528" xr:uid="{00000000-0005-0000-0000-000052A20000}"/>
    <cellStyle name="Note 6 20 19 4" xfId="41529" xr:uid="{00000000-0005-0000-0000-000053A20000}"/>
    <cellStyle name="Note 6 20 2" xfId="41530" xr:uid="{00000000-0005-0000-0000-000054A20000}"/>
    <cellStyle name="Note 6 20 2 2" xfId="41531" xr:uid="{00000000-0005-0000-0000-000055A20000}"/>
    <cellStyle name="Note 6 20 2 3" xfId="41532" xr:uid="{00000000-0005-0000-0000-000056A20000}"/>
    <cellStyle name="Note 6 20 2 4" xfId="41533" xr:uid="{00000000-0005-0000-0000-000057A20000}"/>
    <cellStyle name="Note 6 20 20" xfId="41534" xr:uid="{00000000-0005-0000-0000-000058A20000}"/>
    <cellStyle name="Note 6 20 20 2" xfId="41535" xr:uid="{00000000-0005-0000-0000-000059A20000}"/>
    <cellStyle name="Note 6 20 20 3" xfId="41536" xr:uid="{00000000-0005-0000-0000-00005AA20000}"/>
    <cellStyle name="Note 6 20 20 4" xfId="41537" xr:uid="{00000000-0005-0000-0000-00005BA20000}"/>
    <cellStyle name="Note 6 20 21" xfId="41538" xr:uid="{00000000-0005-0000-0000-00005CA20000}"/>
    <cellStyle name="Note 6 20 22" xfId="41539" xr:uid="{00000000-0005-0000-0000-00005DA20000}"/>
    <cellStyle name="Note 6 20 3" xfId="41540" xr:uid="{00000000-0005-0000-0000-00005EA20000}"/>
    <cellStyle name="Note 6 20 3 2" xfId="41541" xr:uid="{00000000-0005-0000-0000-00005FA20000}"/>
    <cellStyle name="Note 6 20 3 3" xfId="41542" xr:uid="{00000000-0005-0000-0000-000060A20000}"/>
    <cellStyle name="Note 6 20 3 4" xfId="41543" xr:uid="{00000000-0005-0000-0000-000061A20000}"/>
    <cellStyle name="Note 6 20 4" xfId="41544" xr:uid="{00000000-0005-0000-0000-000062A20000}"/>
    <cellStyle name="Note 6 20 4 2" xfId="41545" xr:uid="{00000000-0005-0000-0000-000063A20000}"/>
    <cellStyle name="Note 6 20 4 3" xfId="41546" xr:uid="{00000000-0005-0000-0000-000064A20000}"/>
    <cellStyle name="Note 6 20 4 4" xfId="41547" xr:uid="{00000000-0005-0000-0000-000065A20000}"/>
    <cellStyle name="Note 6 20 5" xfId="41548" xr:uid="{00000000-0005-0000-0000-000066A20000}"/>
    <cellStyle name="Note 6 20 5 2" xfId="41549" xr:uid="{00000000-0005-0000-0000-000067A20000}"/>
    <cellStyle name="Note 6 20 5 3" xfId="41550" xr:uid="{00000000-0005-0000-0000-000068A20000}"/>
    <cellStyle name="Note 6 20 5 4" xfId="41551" xr:uid="{00000000-0005-0000-0000-000069A20000}"/>
    <cellStyle name="Note 6 20 6" xfId="41552" xr:uid="{00000000-0005-0000-0000-00006AA20000}"/>
    <cellStyle name="Note 6 20 6 2" xfId="41553" xr:uid="{00000000-0005-0000-0000-00006BA20000}"/>
    <cellStyle name="Note 6 20 6 3" xfId="41554" xr:uid="{00000000-0005-0000-0000-00006CA20000}"/>
    <cellStyle name="Note 6 20 6 4" xfId="41555" xr:uid="{00000000-0005-0000-0000-00006DA20000}"/>
    <cellStyle name="Note 6 20 7" xfId="41556" xr:uid="{00000000-0005-0000-0000-00006EA20000}"/>
    <cellStyle name="Note 6 20 7 2" xfId="41557" xr:uid="{00000000-0005-0000-0000-00006FA20000}"/>
    <cellStyle name="Note 6 20 7 3" xfId="41558" xr:uid="{00000000-0005-0000-0000-000070A20000}"/>
    <cellStyle name="Note 6 20 7 4" xfId="41559" xr:uid="{00000000-0005-0000-0000-000071A20000}"/>
    <cellStyle name="Note 6 20 8" xfId="41560" xr:uid="{00000000-0005-0000-0000-000072A20000}"/>
    <cellStyle name="Note 6 20 8 2" xfId="41561" xr:uid="{00000000-0005-0000-0000-000073A20000}"/>
    <cellStyle name="Note 6 20 8 3" xfId="41562" xr:uid="{00000000-0005-0000-0000-000074A20000}"/>
    <cellStyle name="Note 6 20 8 4" xfId="41563" xr:uid="{00000000-0005-0000-0000-000075A20000}"/>
    <cellStyle name="Note 6 20 9" xfId="41564" xr:uid="{00000000-0005-0000-0000-000076A20000}"/>
    <cellStyle name="Note 6 20 9 2" xfId="41565" xr:uid="{00000000-0005-0000-0000-000077A20000}"/>
    <cellStyle name="Note 6 20 9 3" xfId="41566" xr:uid="{00000000-0005-0000-0000-000078A20000}"/>
    <cellStyle name="Note 6 20 9 4" xfId="41567" xr:uid="{00000000-0005-0000-0000-000079A20000}"/>
    <cellStyle name="Note 6 21" xfId="41568" xr:uid="{00000000-0005-0000-0000-00007AA20000}"/>
    <cellStyle name="Note 6 21 10" xfId="41569" xr:uid="{00000000-0005-0000-0000-00007BA20000}"/>
    <cellStyle name="Note 6 21 10 2" xfId="41570" xr:uid="{00000000-0005-0000-0000-00007CA20000}"/>
    <cellStyle name="Note 6 21 10 3" xfId="41571" xr:uid="{00000000-0005-0000-0000-00007DA20000}"/>
    <cellStyle name="Note 6 21 10 4" xfId="41572" xr:uid="{00000000-0005-0000-0000-00007EA20000}"/>
    <cellStyle name="Note 6 21 11" xfId="41573" xr:uid="{00000000-0005-0000-0000-00007FA20000}"/>
    <cellStyle name="Note 6 21 11 2" xfId="41574" xr:uid="{00000000-0005-0000-0000-000080A20000}"/>
    <cellStyle name="Note 6 21 11 3" xfId="41575" xr:uid="{00000000-0005-0000-0000-000081A20000}"/>
    <cellStyle name="Note 6 21 11 4" xfId="41576" xr:uid="{00000000-0005-0000-0000-000082A20000}"/>
    <cellStyle name="Note 6 21 12" xfId="41577" xr:uid="{00000000-0005-0000-0000-000083A20000}"/>
    <cellStyle name="Note 6 21 12 2" xfId="41578" xr:uid="{00000000-0005-0000-0000-000084A20000}"/>
    <cellStyle name="Note 6 21 12 3" xfId="41579" xr:uid="{00000000-0005-0000-0000-000085A20000}"/>
    <cellStyle name="Note 6 21 12 4" xfId="41580" xr:uid="{00000000-0005-0000-0000-000086A20000}"/>
    <cellStyle name="Note 6 21 13" xfId="41581" xr:uid="{00000000-0005-0000-0000-000087A20000}"/>
    <cellStyle name="Note 6 21 13 2" xfId="41582" xr:uid="{00000000-0005-0000-0000-000088A20000}"/>
    <cellStyle name="Note 6 21 13 3" xfId="41583" xr:uid="{00000000-0005-0000-0000-000089A20000}"/>
    <cellStyle name="Note 6 21 13 4" xfId="41584" xr:uid="{00000000-0005-0000-0000-00008AA20000}"/>
    <cellStyle name="Note 6 21 14" xfId="41585" xr:uid="{00000000-0005-0000-0000-00008BA20000}"/>
    <cellStyle name="Note 6 21 14 2" xfId="41586" xr:uid="{00000000-0005-0000-0000-00008CA20000}"/>
    <cellStyle name="Note 6 21 14 3" xfId="41587" xr:uid="{00000000-0005-0000-0000-00008DA20000}"/>
    <cellStyle name="Note 6 21 14 4" xfId="41588" xr:uid="{00000000-0005-0000-0000-00008EA20000}"/>
    <cellStyle name="Note 6 21 15" xfId="41589" xr:uid="{00000000-0005-0000-0000-00008FA20000}"/>
    <cellStyle name="Note 6 21 15 2" xfId="41590" xr:uid="{00000000-0005-0000-0000-000090A20000}"/>
    <cellStyle name="Note 6 21 15 3" xfId="41591" xr:uid="{00000000-0005-0000-0000-000091A20000}"/>
    <cellStyle name="Note 6 21 15 4" xfId="41592" xr:uid="{00000000-0005-0000-0000-000092A20000}"/>
    <cellStyle name="Note 6 21 16" xfId="41593" xr:uid="{00000000-0005-0000-0000-000093A20000}"/>
    <cellStyle name="Note 6 21 16 2" xfId="41594" xr:uid="{00000000-0005-0000-0000-000094A20000}"/>
    <cellStyle name="Note 6 21 16 3" xfId="41595" xr:uid="{00000000-0005-0000-0000-000095A20000}"/>
    <cellStyle name="Note 6 21 16 4" xfId="41596" xr:uid="{00000000-0005-0000-0000-000096A20000}"/>
    <cellStyle name="Note 6 21 17" xfId="41597" xr:uid="{00000000-0005-0000-0000-000097A20000}"/>
    <cellStyle name="Note 6 21 17 2" xfId="41598" xr:uid="{00000000-0005-0000-0000-000098A20000}"/>
    <cellStyle name="Note 6 21 17 3" xfId="41599" xr:uid="{00000000-0005-0000-0000-000099A20000}"/>
    <cellStyle name="Note 6 21 17 4" xfId="41600" xr:uid="{00000000-0005-0000-0000-00009AA20000}"/>
    <cellStyle name="Note 6 21 18" xfId="41601" xr:uid="{00000000-0005-0000-0000-00009BA20000}"/>
    <cellStyle name="Note 6 21 18 2" xfId="41602" xr:uid="{00000000-0005-0000-0000-00009CA20000}"/>
    <cellStyle name="Note 6 21 18 3" xfId="41603" xr:uid="{00000000-0005-0000-0000-00009DA20000}"/>
    <cellStyle name="Note 6 21 18 4" xfId="41604" xr:uid="{00000000-0005-0000-0000-00009EA20000}"/>
    <cellStyle name="Note 6 21 19" xfId="41605" xr:uid="{00000000-0005-0000-0000-00009FA20000}"/>
    <cellStyle name="Note 6 21 19 2" xfId="41606" xr:uid="{00000000-0005-0000-0000-0000A0A20000}"/>
    <cellStyle name="Note 6 21 19 3" xfId="41607" xr:uid="{00000000-0005-0000-0000-0000A1A20000}"/>
    <cellStyle name="Note 6 21 19 4" xfId="41608" xr:uid="{00000000-0005-0000-0000-0000A2A20000}"/>
    <cellStyle name="Note 6 21 2" xfId="41609" xr:uid="{00000000-0005-0000-0000-0000A3A20000}"/>
    <cellStyle name="Note 6 21 2 2" xfId="41610" xr:uid="{00000000-0005-0000-0000-0000A4A20000}"/>
    <cellStyle name="Note 6 21 2 3" xfId="41611" xr:uid="{00000000-0005-0000-0000-0000A5A20000}"/>
    <cellStyle name="Note 6 21 2 4" xfId="41612" xr:uid="{00000000-0005-0000-0000-0000A6A20000}"/>
    <cellStyle name="Note 6 21 20" xfId="41613" xr:uid="{00000000-0005-0000-0000-0000A7A20000}"/>
    <cellStyle name="Note 6 21 20 2" xfId="41614" xr:uid="{00000000-0005-0000-0000-0000A8A20000}"/>
    <cellStyle name="Note 6 21 20 3" xfId="41615" xr:uid="{00000000-0005-0000-0000-0000A9A20000}"/>
    <cellStyle name="Note 6 21 20 4" xfId="41616" xr:uid="{00000000-0005-0000-0000-0000AAA20000}"/>
    <cellStyle name="Note 6 21 21" xfId="41617" xr:uid="{00000000-0005-0000-0000-0000ABA20000}"/>
    <cellStyle name="Note 6 21 22" xfId="41618" xr:uid="{00000000-0005-0000-0000-0000ACA20000}"/>
    <cellStyle name="Note 6 21 3" xfId="41619" xr:uid="{00000000-0005-0000-0000-0000ADA20000}"/>
    <cellStyle name="Note 6 21 3 2" xfId="41620" xr:uid="{00000000-0005-0000-0000-0000AEA20000}"/>
    <cellStyle name="Note 6 21 3 3" xfId="41621" xr:uid="{00000000-0005-0000-0000-0000AFA20000}"/>
    <cellStyle name="Note 6 21 3 4" xfId="41622" xr:uid="{00000000-0005-0000-0000-0000B0A20000}"/>
    <cellStyle name="Note 6 21 4" xfId="41623" xr:uid="{00000000-0005-0000-0000-0000B1A20000}"/>
    <cellStyle name="Note 6 21 4 2" xfId="41624" xr:uid="{00000000-0005-0000-0000-0000B2A20000}"/>
    <cellStyle name="Note 6 21 4 3" xfId="41625" xr:uid="{00000000-0005-0000-0000-0000B3A20000}"/>
    <cellStyle name="Note 6 21 4 4" xfId="41626" xr:uid="{00000000-0005-0000-0000-0000B4A20000}"/>
    <cellStyle name="Note 6 21 5" xfId="41627" xr:uid="{00000000-0005-0000-0000-0000B5A20000}"/>
    <cellStyle name="Note 6 21 5 2" xfId="41628" xr:uid="{00000000-0005-0000-0000-0000B6A20000}"/>
    <cellStyle name="Note 6 21 5 3" xfId="41629" xr:uid="{00000000-0005-0000-0000-0000B7A20000}"/>
    <cellStyle name="Note 6 21 5 4" xfId="41630" xr:uid="{00000000-0005-0000-0000-0000B8A20000}"/>
    <cellStyle name="Note 6 21 6" xfId="41631" xr:uid="{00000000-0005-0000-0000-0000B9A20000}"/>
    <cellStyle name="Note 6 21 6 2" xfId="41632" xr:uid="{00000000-0005-0000-0000-0000BAA20000}"/>
    <cellStyle name="Note 6 21 6 3" xfId="41633" xr:uid="{00000000-0005-0000-0000-0000BBA20000}"/>
    <cellStyle name="Note 6 21 6 4" xfId="41634" xr:uid="{00000000-0005-0000-0000-0000BCA20000}"/>
    <cellStyle name="Note 6 21 7" xfId="41635" xr:uid="{00000000-0005-0000-0000-0000BDA20000}"/>
    <cellStyle name="Note 6 21 7 2" xfId="41636" xr:uid="{00000000-0005-0000-0000-0000BEA20000}"/>
    <cellStyle name="Note 6 21 7 3" xfId="41637" xr:uid="{00000000-0005-0000-0000-0000BFA20000}"/>
    <cellStyle name="Note 6 21 7 4" xfId="41638" xr:uid="{00000000-0005-0000-0000-0000C0A20000}"/>
    <cellStyle name="Note 6 21 8" xfId="41639" xr:uid="{00000000-0005-0000-0000-0000C1A20000}"/>
    <cellStyle name="Note 6 21 8 2" xfId="41640" xr:uid="{00000000-0005-0000-0000-0000C2A20000}"/>
    <cellStyle name="Note 6 21 8 3" xfId="41641" xr:uid="{00000000-0005-0000-0000-0000C3A20000}"/>
    <cellStyle name="Note 6 21 8 4" xfId="41642" xr:uid="{00000000-0005-0000-0000-0000C4A20000}"/>
    <cellStyle name="Note 6 21 9" xfId="41643" xr:uid="{00000000-0005-0000-0000-0000C5A20000}"/>
    <cellStyle name="Note 6 21 9 2" xfId="41644" xr:uid="{00000000-0005-0000-0000-0000C6A20000}"/>
    <cellStyle name="Note 6 21 9 3" xfId="41645" xr:uid="{00000000-0005-0000-0000-0000C7A20000}"/>
    <cellStyle name="Note 6 21 9 4" xfId="41646" xr:uid="{00000000-0005-0000-0000-0000C8A20000}"/>
    <cellStyle name="Note 6 22" xfId="41647" xr:uid="{00000000-0005-0000-0000-0000C9A20000}"/>
    <cellStyle name="Note 6 22 10" xfId="41648" xr:uid="{00000000-0005-0000-0000-0000CAA20000}"/>
    <cellStyle name="Note 6 22 10 2" xfId="41649" xr:uid="{00000000-0005-0000-0000-0000CBA20000}"/>
    <cellStyle name="Note 6 22 10 3" xfId="41650" xr:uid="{00000000-0005-0000-0000-0000CCA20000}"/>
    <cellStyle name="Note 6 22 10 4" xfId="41651" xr:uid="{00000000-0005-0000-0000-0000CDA20000}"/>
    <cellStyle name="Note 6 22 11" xfId="41652" xr:uid="{00000000-0005-0000-0000-0000CEA20000}"/>
    <cellStyle name="Note 6 22 11 2" xfId="41653" xr:uid="{00000000-0005-0000-0000-0000CFA20000}"/>
    <cellStyle name="Note 6 22 11 3" xfId="41654" xr:uid="{00000000-0005-0000-0000-0000D0A20000}"/>
    <cellStyle name="Note 6 22 11 4" xfId="41655" xr:uid="{00000000-0005-0000-0000-0000D1A20000}"/>
    <cellStyle name="Note 6 22 12" xfId="41656" xr:uid="{00000000-0005-0000-0000-0000D2A20000}"/>
    <cellStyle name="Note 6 22 12 2" xfId="41657" xr:uid="{00000000-0005-0000-0000-0000D3A20000}"/>
    <cellStyle name="Note 6 22 12 3" xfId="41658" xr:uid="{00000000-0005-0000-0000-0000D4A20000}"/>
    <cellStyle name="Note 6 22 12 4" xfId="41659" xr:uid="{00000000-0005-0000-0000-0000D5A20000}"/>
    <cellStyle name="Note 6 22 13" xfId="41660" xr:uid="{00000000-0005-0000-0000-0000D6A20000}"/>
    <cellStyle name="Note 6 22 13 2" xfId="41661" xr:uid="{00000000-0005-0000-0000-0000D7A20000}"/>
    <cellStyle name="Note 6 22 13 3" xfId="41662" xr:uid="{00000000-0005-0000-0000-0000D8A20000}"/>
    <cellStyle name="Note 6 22 13 4" xfId="41663" xr:uid="{00000000-0005-0000-0000-0000D9A20000}"/>
    <cellStyle name="Note 6 22 14" xfId="41664" xr:uid="{00000000-0005-0000-0000-0000DAA20000}"/>
    <cellStyle name="Note 6 22 14 2" xfId="41665" xr:uid="{00000000-0005-0000-0000-0000DBA20000}"/>
    <cellStyle name="Note 6 22 14 3" xfId="41666" xr:uid="{00000000-0005-0000-0000-0000DCA20000}"/>
    <cellStyle name="Note 6 22 14 4" xfId="41667" xr:uid="{00000000-0005-0000-0000-0000DDA20000}"/>
    <cellStyle name="Note 6 22 15" xfId="41668" xr:uid="{00000000-0005-0000-0000-0000DEA20000}"/>
    <cellStyle name="Note 6 22 15 2" xfId="41669" xr:uid="{00000000-0005-0000-0000-0000DFA20000}"/>
    <cellStyle name="Note 6 22 15 3" xfId="41670" xr:uid="{00000000-0005-0000-0000-0000E0A20000}"/>
    <cellStyle name="Note 6 22 15 4" xfId="41671" xr:uid="{00000000-0005-0000-0000-0000E1A20000}"/>
    <cellStyle name="Note 6 22 16" xfId="41672" xr:uid="{00000000-0005-0000-0000-0000E2A20000}"/>
    <cellStyle name="Note 6 22 16 2" xfId="41673" xr:uid="{00000000-0005-0000-0000-0000E3A20000}"/>
    <cellStyle name="Note 6 22 16 3" xfId="41674" xr:uid="{00000000-0005-0000-0000-0000E4A20000}"/>
    <cellStyle name="Note 6 22 16 4" xfId="41675" xr:uid="{00000000-0005-0000-0000-0000E5A20000}"/>
    <cellStyle name="Note 6 22 17" xfId="41676" xr:uid="{00000000-0005-0000-0000-0000E6A20000}"/>
    <cellStyle name="Note 6 22 17 2" xfId="41677" xr:uid="{00000000-0005-0000-0000-0000E7A20000}"/>
    <cellStyle name="Note 6 22 17 3" xfId="41678" xr:uid="{00000000-0005-0000-0000-0000E8A20000}"/>
    <cellStyle name="Note 6 22 17 4" xfId="41679" xr:uid="{00000000-0005-0000-0000-0000E9A20000}"/>
    <cellStyle name="Note 6 22 18" xfId="41680" xr:uid="{00000000-0005-0000-0000-0000EAA20000}"/>
    <cellStyle name="Note 6 22 18 2" xfId="41681" xr:uid="{00000000-0005-0000-0000-0000EBA20000}"/>
    <cellStyle name="Note 6 22 18 3" xfId="41682" xr:uid="{00000000-0005-0000-0000-0000ECA20000}"/>
    <cellStyle name="Note 6 22 18 4" xfId="41683" xr:uid="{00000000-0005-0000-0000-0000EDA20000}"/>
    <cellStyle name="Note 6 22 19" xfId="41684" xr:uid="{00000000-0005-0000-0000-0000EEA20000}"/>
    <cellStyle name="Note 6 22 19 2" xfId="41685" xr:uid="{00000000-0005-0000-0000-0000EFA20000}"/>
    <cellStyle name="Note 6 22 19 3" xfId="41686" xr:uid="{00000000-0005-0000-0000-0000F0A20000}"/>
    <cellStyle name="Note 6 22 19 4" xfId="41687" xr:uid="{00000000-0005-0000-0000-0000F1A20000}"/>
    <cellStyle name="Note 6 22 2" xfId="41688" xr:uid="{00000000-0005-0000-0000-0000F2A20000}"/>
    <cellStyle name="Note 6 22 2 2" xfId="41689" xr:uid="{00000000-0005-0000-0000-0000F3A20000}"/>
    <cellStyle name="Note 6 22 2 3" xfId="41690" xr:uid="{00000000-0005-0000-0000-0000F4A20000}"/>
    <cellStyle name="Note 6 22 2 4" xfId="41691" xr:uid="{00000000-0005-0000-0000-0000F5A20000}"/>
    <cellStyle name="Note 6 22 20" xfId="41692" xr:uid="{00000000-0005-0000-0000-0000F6A20000}"/>
    <cellStyle name="Note 6 22 20 2" xfId="41693" xr:uid="{00000000-0005-0000-0000-0000F7A20000}"/>
    <cellStyle name="Note 6 22 20 3" xfId="41694" xr:uid="{00000000-0005-0000-0000-0000F8A20000}"/>
    <cellStyle name="Note 6 22 20 4" xfId="41695" xr:uid="{00000000-0005-0000-0000-0000F9A20000}"/>
    <cellStyle name="Note 6 22 21" xfId="41696" xr:uid="{00000000-0005-0000-0000-0000FAA20000}"/>
    <cellStyle name="Note 6 22 22" xfId="41697" xr:uid="{00000000-0005-0000-0000-0000FBA20000}"/>
    <cellStyle name="Note 6 22 3" xfId="41698" xr:uid="{00000000-0005-0000-0000-0000FCA20000}"/>
    <cellStyle name="Note 6 22 3 2" xfId="41699" xr:uid="{00000000-0005-0000-0000-0000FDA20000}"/>
    <cellStyle name="Note 6 22 3 3" xfId="41700" xr:uid="{00000000-0005-0000-0000-0000FEA20000}"/>
    <cellStyle name="Note 6 22 3 4" xfId="41701" xr:uid="{00000000-0005-0000-0000-0000FFA20000}"/>
    <cellStyle name="Note 6 22 4" xfId="41702" xr:uid="{00000000-0005-0000-0000-000000A30000}"/>
    <cellStyle name="Note 6 22 4 2" xfId="41703" xr:uid="{00000000-0005-0000-0000-000001A30000}"/>
    <cellStyle name="Note 6 22 4 3" xfId="41704" xr:uid="{00000000-0005-0000-0000-000002A30000}"/>
    <cellStyle name="Note 6 22 4 4" xfId="41705" xr:uid="{00000000-0005-0000-0000-000003A30000}"/>
    <cellStyle name="Note 6 22 5" xfId="41706" xr:uid="{00000000-0005-0000-0000-000004A30000}"/>
    <cellStyle name="Note 6 22 5 2" xfId="41707" xr:uid="{00000000-0005-0000-0000-000005A30000}"/>
    <cellStyle name="Note 6 22 5 3" xfId="41708" xr:uid="{00000000-0005-0000-0000-000006A30000}"/>
    <cellStyle name="Note 6 22 5 4" xfId="41709" xr:uid="{00000000-0005-0000-0000-000007A30000}"/>
    <cellStyle name="Note 6 22 6" xfId="41710" xr:uid="{00000000-0005-0000-0000-000008A30000}"/>
    <cellStyle name="Note 6 22 6 2" xfId="41711" xr:uid="{00000000-0005-0000-0000-000009A30000}"/>
    <cellStyle name="Note 6 22 6 3" xfId="41712" xr:uid="{00000000-0005-0000-0000-00000AA30000}"/>
    <cellStyle name="Note 6 22 6 4" xfId="41713" xr:uid="{00000000-0005-0000-0000-00000BA30000}"/>
    <cellStyle name="Note 6 22 7" xfId="41714" xr:uid="{00000000-0005-0000-0000-00000CA30000}"/>
    <cellStyle name="Note 6 22 7 2" xfId="41715" xr:uid="{00000000-0005-0000-0000-00000DA30000}"/>
    <cellStyle name="Note 6 22 7 3" xfId="41716" xr:uid="{00000000-0005-0000-0000-00000EA30000}"/>
    <cellStyle name="Note 6 22 7 4" xfId="41717" xr:uid="{00000000-0005-0000-0000-00000FA30000}"/>
    <cellStyle name="Note 6 22 8" xfId="41718" xr:uid="{00000000-0005-0000-0000-000010A30000}"/>
    <cellStyle name="Note 6 22 8 2" xfId="41719" xr:uid="{00000000-0005-0000-0000-000011A30000}"/>
    <cellStyle name="Note 6 22 8 3" xfId="41720" xr:uid="{00000000-0005-0000-0000-000012A30000}"/>
    <cellStyle name="Note 6 22 8 4" xfId="41721" xr:uid="{00000000-0005-0000-0000-000013A30000}"/>
    <cellStyle name="Note 6 22 9" xfId="41722" xr:uid="{00000000-0005-0000-0000-000014A30000}"/>
    <cellStyle name="Note 6 22 9 2" xfId="41723" xr:uid="{00000000-0005-0000-0000-000015A30000}"/>
    <cellStyle name="Note 6 22 9 3" xfId="41724" xr:uid="{00000000-0005-0000-0000-000016A30000}"/>
    <cellStyle name="Note 6 22 9 4" xfId="41725" xr:uid="{00000000-0005-0000-0000-000017A30000}"/>
    <cellStyle name="Note 6 23" xfId="41726" xr:uid="{00000000-0005-0000-0000-000018A30000}"/>
    <cellStyle name="Note 6 23 10" xfId="41727" xr:uid="{00000000-0005-0000-0000-000019A30000}"/>
    <cellStyle name="Note 6 23 10 2" xfId="41728" xr:uid="{00000000-0005-0000-0000-00001AA30000}"/>
    <cellStyle name="Note 6 23 10 3" xfId="41729" xr:uid="{00000000-0005-0000-0000-00001BA30000}"/>
    <cellStyle name="Note 6 23 10 4" xfId="41730" xr:uid="{00000000-0005-0000-0000-00001CA30000}"/>
    <cellStyle name="Note 6 23 11" xfId="41731" xr:uid="{00000000-0005-0000-0000-00001DA30000}"/>
    <cellStyle name="Note 6 23 11 2" xfId="41732" xr:uid="{00000000-0005-0000-0000-00001EA30000}"/>
    <cellStyle name="Note 6 23 11 3" xfId="41733" xr:uid="{00000000-0005-0000-0000-00001FA30000}"/>
    <cellStyle name="Note 6 23 11 4" xfId="41734" xr:uid="{00000000-0005-0000-0000-000020A30000}"/>
    <cellStyle name="Note 6 23 12" xfId="41735" xr:uid="{00000000-0005-0000-0000-000021A30000}"/>
    <cellStyle name="Note 6 23 12 2" xfId="41736" xr:uid="{00000000-0005-0000-0000-000022A30000}"/>
    <cellStyle name="Note 6 23 12 3" xfId="41737" xr:uid="{00000000-0005-0000-0000-000023A30000}"/>
    <cellStyle name="Note 6 23 12 4" xfId="41738" xr:uid="{00000000-0005-0000-0000-000024A30000}"/>
    <cellStyle name="Note 6 23 13" xfId="41739" xr:uid="{00000000-0005-0000-0000-000025A30000}"/>
    <cellStyle name="Note 6 23 13 2" xfId="41740" xr:uid="{00000000-0005-0000-0000-000026A30000}"/>
    <cellStyle name="Note 6 23 13 3" xfId="41741" xr:uid="{00000000-0005-0000-0000-000027A30000}"/>
    <cellStyle name="Note 6 23 13 4" xfId="41742" xr:uid="{00000000-0005-0000-0000-000028A30000}"/>
    <cellStyle name="Note 6 23 14" xfId="41743" xr:uid="{00000000-0005-0000-0000-000029A30000}"/>
    <cellStyle name="Note 6 23 14 2" xfId="41744" xr:uid="{00000000-0005-0000-0000-00002AA30000}"/>
    <cellStyle name="Note 6 23 14 3" xfId="41745" xr:uid="{00000000-0005-0000-0000-00002BA30000}"/>
    <cellStyle name="Note 6 23 14 4" xfId="41746" xr:uid="{00000000-0005-0000-0000-00002CA30000}"/>
    <cellStyle name="Note 6 23 15" xfId="41747" xr:uid="{00000000-0005-0000-0000-00002DA30000}"/>
    <cellStyle name="Note 6 23 15 2" xfId="41748" xr:uid="{00000000-0005-0000-0000-00002EA30000}"/>
    <cellStyle name="Note 6 23 15 3" xfId="41749" xr:uid="{00000000-0005-0000-0000-00002FA30000}"/>
    <cellStyle name="Note 6 23 15 4" xfId="41750" xr:uid="{00000000-0005-0000-0000-000030A30000}"/>
    <cellStyle name="Note 6 23 16" xfId="41751" xr:uid="{00000000-0005-0000-0000-000031A30000}"/>
    <cellStyle name="Note 6 23 16 2" xfId="41752" xr:uid="{00000000-0005-0000-0000-000032A30000}"/>
    <cellStyle name="Note 6 23 16 3" xfId="41753" xr:uid="{00000000-0005-0000-0000-000033A30000}"/>
    <cellStyle name="Note 6 23 16 4" xfId="41754" xr:uid="{00000000-0005-0000-0000-000034A30000}"/>
    <cellStyle name="Note 6 23 17" xfId="41755" xr:uid="{00000000-0005-0000-0000-000035A30000}"/>
    <cellStyle name="Note 6 23 17 2" xfId="41756" xr:uid="{00000000-0005-0000-0000-000036A30000}"/>
    <cellStyle name="Note 6 23 17 3" xfId="41757" xr:uid="{00000000-0005-0000-0000-000037A30000}"/>
    <cellStyle name="Note 6 23 17 4" xfId="41758" xr:uid="{00000000-0005-0000-0000-000038A30000}"/>
    <cellStyle name="Note 6 23 18" xfId="41759" xr:uid="{00000000-0005-0000-0000-000039A30000}"/>
    <cellStyle name="Note 6 23 18 2" xfId="41760" xr:uid="{00000000-0005-0000-0000-00003AA30000}"/>
    <cellStyle name="Note 6 23 18 3" xfId="41761" xr:uid="{00000000-0005-0000-0000-00003BA30000}"/>
    <cellStyle name="Note 6 23 18 4" xfId="41762" xr:uid="{00000000-0005-0000-0000-00003CA30000}"/>
    <cellStyle name="Note 6 23 19" xfId="41763" xr:uid="{00000000-0005-0000-0000-00003DA30000}"/>
    <cellStyle name="Note 6 23 19 2" xfId="41764" xr:uid="{00000000-0005-0000-0000-00003EA30000}"/>
    <cellStyle name="Note 6 23 19 3" xfId="41765" xr:uid="{00000000-0005-0000-0000-00003FA30000}"/>
    <cellStyle name="Note 6 23 19 4" xfId="41766" xr:uid="{00000000-0005-0000-0000-000040A30000}"/>
    <cellStyle name="Note 6 23 2" xfId="41767" xr:uid="{00000000-0005-0000-0000-000041A30000}"/>
    <cellStyle name="Note 6 23 2 2" xfId="41768" xr:uid="{00000000-0005-0000-0000-000042A30000}"/>
    <cellStyle name="Note 6 23 2 3" xfId="41769" xr:uid="{00000000-0005-0000-0000-000043A30000}"/>
    <cellStyle name="Note 6 23 2 4" xfId="41770" xr:uid="{00000000-0005-0000-0000-000044A30000}"/>
    <cellStyle name="Note 6 23 20" xfId="41771" xr:uid="{00000000-0005-0000-0000-000045A30000}"/>
    <cellStyle name="Note 6 23 20 2" xfId="41772" xr:uid="{00000000-0005-0000-0000-000046A30000}"/>
    <cellStyle name="Note 6 23 20 3" xfId="41773" xr:uid="{00000000-0005-0000-0000-000047A30000}"/>
    <cellStyle name="Note 6 23 20 4" xfId="41774" xr:uid="{00000000-0005-0000-0000-000048A30000}"/>
    <cellStyle name="Note 6 23 21" xfId="41775" xr:uid="{00000000-0005-0000-0000-000049A30000}"/>
    <cellStyle name="Note 6 23 22" xfId="41776" xr:uid="{00000000-0005-0000-0000-00004AA30000}"/>
    <cellStyle name="Note 6 23 3" xfId="41777" xr:uid="{00000000-0005-0000-0000-00004BA30000}"/>
    <cellStyle name="Note 6 23 3 2" xfId="41778" xr:uid="{00000000-0005-0000-0000-00004CA30000}"/>
    <cellStyle name="Note 6 23 3 3" xfId="41779" xr:uid="{00000000-0005-0000-0000-00004DA30000}"/>
    <cellStyle name="Note 6 23 3 4" xfId="41780" xr:uid="{00000000-0005-0000-0000-00004EA30000}"/>
    <cellStyle name="Note 6 23 4" xfId="41781" xr:uid="{00000000-0005-0000-0000-00004FA30000}"/>
    <cellStyle name="Note 6 23 4 2" xfId="41782" xr:uid="{00000000-0005-0000-0000-000050A30000}"/>
    <cellStyle name="Note 6 23 4 3" xfId="41783" xr:uid="{00000000-0005-0000-0000-000051A30000}"/>
    <cellStyle name="Note 6 23 4 4" xfId="41784" xr:uid="{00000000-0005-0000-0000-000052A30000}"/>
    <cellStyle name="Note 6 23 5" xfId="41785" xr:uid="{00000000-0005-0000-0000-000053A30000}"/>
    <cellStyle name="Note 6 23 5 2" xfId="41786" xr:uid="{00000000-0005-0000-0000-000054A30000}"/>
    <cellStyle name="Note 6 23 5 3" xfId="41787" xr:uid="{00000000-0005-0000-0000-000055A30000}"/>
    <cellStyle name="Note 6 23 5 4" xfId="41788" xr:uid="{00000000-0005-0000-0000-000056A30000}"/>
    <cellStyle name="Note 6 23 6" xfId="41789" xr:uid="{00000000-0005-0000-0000-000057A30000}"/>
    <cellStyle name="Note 6 23 6 2" xfId="41790" xr:uid="{00000000-0005-0000-0000-000058A30000}"/>
    <cellStyle name="Note 6 23 6 3" xfId="41791" xr:uid="{00000000-0005-0000-0000-000059A30000}"/>
    <cellStyle name="Note 6 23 6 4" xfId="41792" xr:uid="{00000000-0005-0000-0000-00005AA30000}"/>
    <cellStyle name="Note 6 23 7" xfId="41793" xr:uid="{00000000-0005-0000-0000-00005BA30000}"/>
    <cellStyle name="Note 6 23 7 2" xfId="41794" xr:uid="{00000000-0005-0000-0000-00005CA30000}"/>
    <cellStyle name="Note 6 23 7 3" xfId="41795" xr:uid="{00000000-0005-0000-0000-00005DA30000}"/>
    <cellStyle name="Note 6 23 7 4" xfId="41796" xr:uid="{00000000-0005-0000-0000-00005EA30000}"/>
    <cellStyle name="Note 6 23 8" xfId="41797" xr:uid="{00000000-0005-0000-0000-00005FA30000}"/>
    <cellStyle name="Note 6 23 8 2" xfId="41798" xr:uid="{00000000-0005-0000-0000-000060A30000}"/>
    <cellStyle name="Note 6 23 8 3" xfId="41799" xr:uid="{00000000-0005-0000-0000-000061A30000}"/>
    <cellStyle name="Note 6 23 8 4" xfId="41800" xr:uid="{00000000-0005-0000-0000-000062A30000}"/>
    <cellStyle name="Note 6 23 9" xfId="41801" xr:uid="{00000000-0005-0000-0000-000063A30000}"/>
    <cellStyle name="Note 6 23 9 2" xfId="41802" xr:uid="{00000000-0005-0000-0000-000064A30000}"/>
    <cellStyle name="Note 6 23 9 3" xfId="41803" xr:uid="{00000000-0005-0000-0000-000065A30000}"/>
    <cellStyle name="Note 6 23 9 4" xfId="41804" xr:uid="{00000000-0005-0000-0000-000066A30000}"/>
    <cellStyle name="Note 6 24" xfId="41805" xr:uid="{00000000-0005-0000-0000-000067A30000}"/>
    <cellStyle name="Note 6 24 2" xfId="41806" xr:uid="{00000000-0005-0000-0000-000068A30000}"/>
    <cellStyle name="Note 6 24 3" xfId="41807" xr:uid="{00000000-0005-0000-0000-000069A30000}"/>
    <cellStyle name="Note 6 24 4" xfId="41808" xr:uid="{00000000-0005-0000-0000-00006AA30000}"/>
    <cellStyle name="Note 6 25" xfId="41809" xr:uid="{00000000-0005-0000-0000-00006BA30000}"/>
    <cellStyle name="Note 6 25 2" xfId="41810" xr:uid="{00000000-0005-0000-0000-00006CA30000}"/>
    <cellStyle name="Note 6 25 3" xfId="41811" xr:uid="{00000000-0005-0000-0000-00006DA30000}"/>
    <cellStyle name="Note 6 25 4" xfId="41812" xr:uid="{00000000-0005-0000-0000-00006EA30000}"/>
    <cellStyle name="Note 6 26" xfId="41813" xr:uid="{00000000-0005-0000-0000-00006FA30000}"/>
    <cellStyle name="Note 6 26 2" xfId="41814" xr:uid="{00000000-0005-0000-0000-000070A30000}"/>
    <cellStyle name="Note 6 26 3" xfId="41815" xr:uid="{00000000-0005-0000-0000-000071A30000}"/>
    <cellStyle name="Note 6 26 4" xfId="41816" xr:uid="{00000000-0005-0000-0000-000072A30000}"/>
    <cellStyle name="Note 6 27" xfId="41817" xr:uid="{00000000-0005-0000-0000-000073A30000}"/>
    <cellStyle name="Note 6 27 2" xfId="41818" xr:uid="{00000000-0005-0000-0000-000074A30000}"/>
    <cellStyle name="Note 6 27 3" xfId="41819" xr:uid="{00000000-0005-0000-0000-000075A30000}"/>
    <cellStyle name="Note 6 27 4" xfId="41820" xr:uid="{00000000-0005-0000-0000-000076A30000}"/>
    <cellStyle name="Note 6 28" xfId="41821" xr:uid="{00000000-0005-0000-0000-000077A30000}"/>
    <cellStyle name="Note 6 28 2" xfId="41822" xr:uid="{00000000-0005-0000-0000-000078A30000}"/>
    <cellStyle name="Note 6 28 3" xfId="41823" xr:uid="{00000000-0005-0000-0000-000079A30000}"/>
    <cellStyle name="Note 6 28 4" xfId="41824" xr:uid="{00000000-0005-0000-0000-00007AA30000}"/>
    <cellStyle name="Note 6 29" xfId="41825" xr:uid="{00000000-0005-0000-0000-00007BA30000}"/>
    <cellStyle name="Note 6 29 2" xfId="41826" xr:uid="{00000000-0005-0000-0000-00007CA30000}"/>
    <cellStyle name="Note 6 29 3" xfId="41827" xr:uid="{00000000-0005-0000-0000-00007DA30000}"/>
    <cellStyle name="Note 6 29 4" xfId="41828" xr:uid="{00000000-0005-0000-0000-00007EA30000}"/>
    <cellStyle name="Note 6 3" xfId="41829" xr:uid="{00000000-0005-0000-0000-00007FA30000}"/>
    <cellStyle name="Note 6 3 2" xfId="41830" xr:uid="{00000000-0005-0000-0000-000080A30000}"/>
    <cellStyle name="Note 6 3 2 10" xfId="41831" xr:uid="{00000000-0005-0000-0000-000081A30000}"/>
    <cellStyle name="Note 6 3 2 10 2" xfId="41832" xr:uid="{00000000-0005-0000-0000-000082A30000}"/>
    <cellStyle name="Note 6 3 2 10 3" xfId="41833" xr:uid="{00000000-0005-0000-0000-000083A30000}"/>
    <cellStyle name="Note 6 3 2 10 4" xfId="41834" xr:uid="{00000000-0005-0000-0000-000084A30000}"/>
    <cellStyle name="Note 6 3 2 11" xfId="41835" xr:uid="{00000000-0005-0000-0000-000085A30000}"/>
    <cellStyle name="Note 6 3 2 11 2" xfId="41836" xr:uid="{00000000-0005-0000-0000-000086A30000}"/>
    <cellStyle name="Note 6 3 2 11 3" xfId="41837" xr:uid="{00000000-0005-0000-0000-000087A30000}"/>
    <cellStyle name="Note 6 3 2 11 4" xfId="41838" xr:uid="{00000000-0005-0000-0000-000088A30000}"/>
    <cellStyle name="Note 6 3 2 12" xfId="41839" xr:uid="{00000000-0005-0000-0000-000089A30000}"/>
    <cellStyle name="Note 6 3 2 12 2" xfId="41840" xr:uid="{00000000-0005-0000-0000-00008AA30000}"/>
    <cellStyle name="Note 6 3 2 12 3" xfId="41841" xr:uid="{00000000-0005-0000-0000-00008BA30000}"/>
    <cellStyle name="Note 6 3 2 12 4" xfId="41842" xr:uid="{00000000-0005-0000-0000-00008CA30000}"/>
    <cellStyle name="Note 6 3 2 13" xfId="41843" xr:uid="{00000000-0005-0000-0000-00008DA30000}"/>
    <cellStyle name="Note 6 3 2 13 2" xfId="41844" xr:uid="{00000000-0005-0000-0000-00008EA30000}"/>
    <cellStyle name="Note 6 3 2 13 3" xfId="41845" xr:uid="{00000000-0005-0000-0000-00008FA30000}"/>
    <cellStyle name="Note 6 3 2 13 4" xfId="41846" xr:uid="{00000000-0005-0000-0000-000090A30000}"/>
    <cellStyle name="Note 6 3 2 14" xfId="41847" xr:uid="{00000000-0005-0000-0000-000091A30000}"/>
    <cellStyle name="Note 6 3 2 14 2" xfId="41848" xr:uid="{00000000-0005-0000-0000-000092A30000}"/>
    <cellStyle name="Note 6 3 2 14 3" xfId="41849" xr:uid="{00000000-0005-0000-0000-000093A30000}"/>
    <cellStyle name="Note 6 3 2 14 4" xfId="41850" xr:uid="{00000000-0005-0000-0000-000094A30000}"/>
    <cellStyle name="Note 6 3 2 15" xfId="41851" xr:uid="{00000000-0005-0000-0000-000095A30000}"/>
    <cellStyle name="Note 6 3 2 15 2" xfId="41852" xr:uid="{00000000-0005-0000-0000-000096A30000}"/>
    <cellStyle name="Note 6 3 2 15 3" xfId="41853" xr:uid="{00000000-0005-0000-0000-000097A30000}"/>
    <cellStyle name="Note 6 3 2 15 4" xfId="41854" xr:uid="{00000000-0005-0000-0000-000098A30000}"/>
    <cellStyle name="Note 6 3 2 16" xfId="41855" xr:uid="{00000000-0005-0000-0000-000099A30000}"/>
    <cellStyle name="Note 6 3 2 16 2" xfId="41856" xr:uid="{00000000-0005-0000-0000-00009AA30000}"/>
    <cellStyle name="Note 6 3 2 16 3" xfId="41857" xr:uid="{00000000-0005-0000-0000-00009BA30000}"/>
    <cellStyle name="Note 6 3 2 16 4" xfId="41858" xr:uid="{00000000-0005-0000-0000-00009CA30000}"/>
    <cellStyle name="Note 6 3 2 17" xfId="41859" xr:uid="{00000000-0005-0000-0000-00009DA30000}"/>
    <cellStyle name="Note 6 3 2 17 2" xfId="41860" xr:uid="{00000000-0005-0000-0000-00009EA30000}"/>
    <cellStyle name="Note 6 3 2 17 3" xfId="41861" xr:uid="{00000000-0005-0000-0000-00009FA30000}"/>
    <cellStyle name="Note 6 3 2 17 4" xfId="41862" xr:uid="{00000000-0005-0000-0000-0000A0A30000}"/>
    <cellStyle name="Note 6 3 2 18" xfId="41863" xr:uid="{00000000-0005-0000-0000-0000A1A30000}"/>
    <cellStyle name="Note 6 3 2 18 2" xfId="41864" xr:uid="{00000000-0005-0000-0000-0000A2A30000}"/>
    <cellStyle name="Note 6 3 2 18 3" xfId="41865" xr:uid="{00000000-0005-0000-0000-0000A3A30000}"/>
    <cellStyle name="Note 6 3 2 18 4" xfId="41866" xr:uid="{00000000-0005-0000-0000-0000A4A30000}"/>
    <cellStyle name="Note 6 3 2 19" xfId="41867" xr:uid="{00000000-0005-0000-0000-0000A5A30000}"/>
    <cellStyle name="Note 6 3 2 19 2" xfId="41868" xr:uid="{00000000-0005-0000-0000-0000A6A30000}"/>
    <cellStyle name="Note 6 3 2 19 3" xfId="41869" xr:uid="{00000000-0005-0000-0000-0000A7A30000}"/>
    <cellStyle name="Note 6 3 2 19 4" xfId="41870" xr:uid="{00000000-0005-0000-0000-0000A8A30000}"/>
    <cellStyle name="Note 6 3 2 2" xfId="41871" xr:uid="{00000000-0005-0000-0000-0000A9A30000}"/>
    <cellStyle name="Note 6 3 2 2 2" xfId="41872" xr:uid="{00000000-0005-0000-0000-0000AAA30000}"/>
    <cellStyle name="Note 6 3 2 2 3" xfId="41873" xr:uid="{00000000-0005-0000-0000-0000ABA30000}"/>
    <cellStyle name="Note 6 3 2 2 4" xfId="41874" xr:uid="{00000000-0005-0000-0000-0000ACA30000}"/>
    <cellStyle name="Note 6 3 2 20" xfId="41875" xr:uid="{00000000-0005-0000-0000-0000ADA30000}"/>
    <cellStyle name="Note 6 3 2 20 2" xfId="41876" xr:uid="{00000000-0005-0000-0000-0000AEA30000}"/>
    <cellStyle name="Note 6 3 2 20 3" xfId="41877" xr:uid="{00000000-0005-0000-0000-0000AFA30000}"/>
    <cellStyle name="Note 6 3 2 20 4" xfId="41878" xr:uid="{00000000-0005-0000-0000-0000B0A30000}"/>
    <cellStyle name="Note 6 3 2 21" xfId="41879" xr:uid="{00000000-0005-0000-0000-0000B1A30000}"/>
    <cellStyle name="Note 6 3 2 22" xfId="41880" xr:uid="{00000000-0005-0000-0000-0000B2A30000}"/>
    <cellStyle name="Note 6 3 2 3" xfId="41881" xr:uid="{00000000-0005-0000-0000-0000B3A30000}"/>
    <cellStyle name="Note 6 3 2 3 2" xfId="41882" xr:uid="{00000000-0005-0000-0000-0000B4A30000}"/>
    <cellStyle name="Note 6 3 2 3 3" xfId="41883" xr:uid="{00000000-0005-0000-0000-0000B5A30000}"/>
    <cellStyle name="Note 6 3 2 3 4" xfId="41884" xr:uid="{00000000-0005-0000-0000-0000B6A30000}"/>
    <cellStyle name="Note 6 3 2 4" xfId="41885" xr:uid="{00000000-0005-0000-0000-0000B7A30000}"/>
    <cellStyle name="Note 6 3 2 4 2" xfId="41886" xr:uid="{00000000-0005-0000-0000-0000B8A30000}"/>
    <cellStyle name="Note 6 3 2 4 3" xfId="41887" xr:uid="{00000000-0005-0000-0000-0000B9A30000}"/>
    <cellStyle name="Note 6 3 2 4 4" xfId="41888" xr:uid="{00000000-0005-0000-0000-0000BAA30000}"/>
    <cellStyle name="Note 6 3 2 5" xfId="41889" xr:uid="{00000000-0005-0000-0000-0000BBA30000}"/>
    <cellStyle name="Note 6 3 2 5 2" xfId="41890" xr:uid="{00000000-0005-0000-0000-0000BCA30000}"/>
    <cellStyle name="Note 6 3 2 5 3" xfId="41891" xr:uid="{00000000-0005-0000-0000-0000BDA30000}"/>
    <cellStyle name="Note 6 3 2 5 4" xfId="41892" xr:uid="{00000000-0005-0000-0000-0000BEA30000}"/>
    <cellStyle name="Note 6 3 2 6" xfId="41893" xr:uid="{00000000-0005-0000-0000-0000BFA30000}"/>
    <cellStyle name="Note 6 3 2 6 2" xfId="41894" xr:uid="{00000000-0005-0000-0000-0000C0A30000}"/>
    <cellStyle name="Note 6 3 2 6 3" xfId="41895" xr:uid="{00000000-0005-0000-0000-0000C1A30000}"/>
    <cellStyle name="Note 6 3 2 6 4" xfId="41896" xr:uid="{00000000-0005-0000-0000-0000C2A30000}"/>
    <cellStyle name="Note 6 3 2 7" xfId="41897" xr:uid="{00000000-0005-0000-0000-0000C3A30000}"/>
    <cellStyle name="Note 6 3 2 7 2" xfId="41898" xr:uid="{00000000-0005-0000-0000-0000C4A30000}"/>
    <cellStyle name="Note 6 3 2 7 3" xfId="41899" xr:uid="{00000000-0005-0000-0000-0000C5A30000}"/>
    <cellStyle name="Note 6 3 2 7 4" xfId="41900" xr:uid="{00000000-0005-0000-0000-0000C6A30000}"/>
    <cellStyle name="Note 6 3 2 8" xfId="41901" xr:uid="{00000000-0005-0000-0000-0000C7A30000}"/>
    <cellStyle name="Note 6 3 2 8 2" xfId="41902" xr:uid="{00000000-0005-0000-0000-0000C8A30000}"/>
    <cellStyle name="Note 6 3 2 8 3" xfId="41903" xr:uid="{00000000-0005-0000-0000-0000C9A30000}"/>
    <cellStyle name="Note 6 3 2 8 4" xfId="41904" xr:uid="{00000000-0005-0000-0000-0000CAA30000}"/>
    <cellStyle name="Note 6 3 2 9" xfId="41905" xr:uid="{00000000-0005-0000-0000-0000CBA30000}"/>
    <cellStyle name="Note 6 3 2 9 2" xfId="41906" xr:uid="{00000000-0005-0000-0000-0000CCA30000}"/>
    <cellStyle name="Note 6 3 2 9 3" xfId="41907" xr:uid="{00000000-0005-0000-0000-0000CDA30000}"/>
    <cellStyle name="Note 6 3 2 9 4" xfId="41908" xr:uid="{00000000-0005-0000-0000-0000CEA30000}"/>
    <cellStyle name="Note 6 3 3" xfId="41909" xr:uid="{00000000-0005-0000-0000-0000CFA30000}"/>
    <cellStyle name="Note 6 3 3 10" xfId="41910" xr:uid="{00000000-0005-0000-0000-0000D0A30000}"/>
    <cellStyle name="Note 6 3 3 10 2" xfId="41911" xr:uid="{00000000-0005-0000-0000-0000D1A30000}"/>
    <cellStyle name="Note 6 3 3 10 3" xfId="41912" xr:uid="{00000000-0005-0000-0000-0000D2A30000}"/>
    <cellStyle name="Note 6 3 3 10 4" xfId="41913" xr:uid="{00000000-0005-0000-0000-0000D3A30000}"/>
    <cellStyle name="Note 6 3 3 11" xfId="41914" xr:uid="{00000000-0005-0000-0000-0000D4A30000}"/>
    <cellStyle name="Note 6 3 3 11 2" xfId="41915" xr:uid="{00000000-0005-0000-0000-0000D5A30000}"/>
    <cellStyle name="Note 6 3 3 11 3" xfId="41916" xr:uid="{00000000-0005-0000-0000-0000D6A30000}"/>
    <cellStyle name="Note 6 3 3 11 4" xfId="41917" xr:uid="{00000000-0005-0000-0000-0000D7A30000}"/>
    <cellStyle name="Note 6 3 3 12" xfId="41918" xr:uid="{00000000-0005-0000-0000-0000D8A30000}"/>
    <cellStyle name="Note 6 3 3 12 2" xfId="41919" xr:uid="{00000000-0005-0000-0000-0000D9A30000}"/>
    <cellStyle name="Note 6 3 3 12 3" xfId="41920" xr:uid="{00000000-0005-0000-0000-0000DAA30000}"/>
    <cellStyle name="Note 6 3 3 12 4" xfId="41921" xr:uid="{00000000-0005-0000-0000-0000DBA30000}"/>
    <cellStyle name="Note 6 3 3 13" xfId="41922" xr:uid="{00000000-0005-0000-0000-0000DCA30000}"/>
    <cellStyle name="Note 6 3 3 13 2" xfId="41923" xr:uid="{00000000-0005-0000-0000-0000DDA30000}"/>
    <cellStyle name="Note 6 3 3 13 3" xfId="41924" xr:uid="{00000000-0005-0000-0000-0000DEA30000}"/>
    <cellStyle name="Note 6 3 3 13 4" xfId="41925" xr:uid="{00000000-0005-0000-0000-0000DFA30000}"/>
    <cellStyle name="Note 6 3 3 14" xfId="41926" xr:uid="{00000000-0005-0000-0000-0000E0A30000}"/>
    <cellStyle name="Note 6 3 3 14 2" xfId="41927" xr:uid="{00000000-0005-0000-0000-0000E1A30000}"/>
    <cellStyle name="Note 6 3 3 14 3" xfId="41928" xr:uid="{00000000-0005-0000-0000-0000E2A30000}"/>
    <cellStyle name="Note 6 3 3 14 4" xfId="41929" xr:uid="{00000000-0005-0000-0000-0000E3A30000}"/>
    <cellStyle name="Note 6 3 3 15" xfId="41930" xr:uid="{00000000-0005-0000-0000-0000E4A30000}"/>
    <cellStyle name="Note 6 3 3 15 2" xfId="41931" xr:uid="{00000000-0005-0000-0000-0000E5A30000}"/>
    <cellStyle name="Note 6 3 3 15 3" xfId="41932" xr:uid="{00000000-0005-0000-0000-0000E6A30000}"/>
    <cellStyle name="Note 6 3 3 15 4" xfId="41933" xr:uid="{00000000-0005-0000-0000-0000E7A30000}"/>
    <cellStyle name="Note 6 3 3 16" xfId="41934" xr:uid="{00000000-0005-0000-0000-0000E8A30000}"/>
    <cellStyle name="Note 6 3 3 16 2" xfId="41935" xr:uid="{00000000-0005-0000-0000-0000E9A30000}"/>
    <cellStyle name="Note 6 3 3 16 3" xfId="41936" xr:uid="{00000000-0005-0000-0000-0000EAA30000}"/>
    <cellStyle name="Note 6 3 3 16 4" xfId="41937" xr:uid="{00000000-0005-0000-0000-0000EBA30000}"/>
    <cellStyle name="Note 6 3 3 17" xfId="41938" xr:uid="{00000000-0005-0000-0000-0000ECA30000}"/>
    <cellStyle name="Note 6 3 3 17 2" xfId="41939" xr:uid="{00000000-0005-0000-0000-0000EDA30000}"/>
    <cellStyle name="Note 6 3 3 17 3" xfId="41940" xr:uid="{00000000-0005-0000-0000-0000EEA30000}"/>
    <cellStyle name="Note 6 3 3 17 4" xfId="41941" xr:uid="{00000000-0005-0000-0000-0000EFA30000}"/>
    <cellStyle name="Note 6 3 3 18" xfId="41942" xr:uid="{00000000-0005-0000-0000-0000F0A30000}"/>
    <cellStyle name="Note 6 3 3 18 2" xfId="41943" xr:uid="{00000000-0005-0000-0000-0000F1A30000}"/>
    <cellStyle name="Note 6 3 3 18 3" xfId="41944" xr:uid="{00000000-0005-0000-0000-0000F2A30000}"/>
    <cellStyle name="Note 6 3 3 18 4" xfId="41945" xr:uid="{00000000-0005-0000-0000-0000F3A30000}"/>
    <cellStyle name="Note 6 3 3 19" xfId="41946" xr:uid="{00000000-0005-0000-0000-0000F4A30000}"/>
    <cellStyle name="Note 6 3 3 19 2" xfId="41947" xr:uid="{00000000-0005-0000-0000-0000F5A30000}"/>
    <cellStyle name="Note 6 3 3 19 3" xfId="41948" xr:uid="{00000000-0005-0000-0000-0000F6A30000}"/>
    <cellStyle name="Note 6 3 3 19 4" xfId="41949" xr:uid="{00000000-0005-0000-0000-0000F7A30000}"/>
    <cellStyle name="Note 6 3 3 2" xfId="41950" xr:uid="{00000000-0005-0000-0000-0000F8A30000}"/>
    <cellStyle name="Note 6 3 3 2 2" xfId="41951" xr:uid="{00000000-0005-0000-0000-0000F9A30000}"/>
    <cellStyle name="Note 6 3 3 2 3" xfId="41952" xr:uid="{00000000-0005-0000-0000-0000FAA30000}"/>
    <cellStyle name="Note 6 3 3 2 4" xfId="41953" xr:uid="{00000000-0005-0000-0000-0000FBA30000}"/>
    <cellStyle name="Note 6 3 3 20" xfId="41954" xr:uid="{00000000-0005-0000-0000-0000FCA30000}"/>
    <cellStyle name="Note 6 3 3 20 2" xfId="41955" xr:uid="{00000000-0005-0000-0000-0000FDA30000}"/>
    <cellStyle name="Note 6 3 3 20 3" xfId="41956" xr:uid="{00000000-0005-0000-0000-0000FEA30000}"/>
    <cellStyle name="Note 6 3 3 20 4" xfId="41957" xr:uid="{00000000-0005-0000-0000-0000FFA30000}"/>
    <cellStyle name="Note 6 3 3 21" xfId="41958" xr:uid="{00000000-0005-0000-0000-000000A40000}"/>
    <cellStyle name="Note 6 3 3 22" xfId="41959" xr:uid="{00000000-0005-0000-0000-000001A40000}"/>
    <cellStyle name="Note 6 3 3 3" xfId="41960" xr:uid="{00000000-0005-0000-0000-000002A40000}"/>
    <cellStyle name="Note 6 3 3 3 2" xfId="41961" xr:uid="{00000000-0005-0000-0000-000003A40000}"/>
    <cellStyle name="Note 6 3 3 3 3" xfId="41962" xr:uid="{00000000-0005-0000-0000-000004A40000}"/>
    <cellStyle name="Note 6 3 3 3 4" xfId="41963" xr:uid="{00000000-0005-0000-0000-000005A40000}"/>
    <cellStyle name="Note 6 3 3 4" xfId="41964" xr:uid="{00000000-0005-0000-0000-000006A40000}"/>
    <cellStyle name="Note 6 3 3 4 2" xfId="41965" xr:uid="{00000000-0005-0000-0000-000007A40000}"/>
    <cellStyle name="Note 6 3 3 4 3" xfId="41966" xr:uid="{00000000-0005-0000-0000-000008A40000}"/>
    <cellStyle name="Note 6 3 3 4 4" xfId="41967" xr:uid="{00000000-0005-0000-0000-000009A40000}"/>
    <cellStyle name="Note 6 3 3 5" xfId="41968" xr:uid="{00000000-0005-0000-0000-00000AA40000}"/>
    <cellStyle name="Note 6 3 3 5 2" xfId="41969" xr:uid="{00000000-0005-0000-0000-00000BA40000}"/>
    <cellStyle name="Note 6 3 3 5 3" xfId="41970" xr:uid="{00000000-0005-0000-0000-00000CA40000}"/>
    <cellStyle name="Note 6 3 3 5 4" xfId="41971" xr:uid="{00000000-0005-0000-0000-00000DA40000}"/>
    <cellStyle name="Note 6 3 3 6" xfId="41972" xr:uid="{00000000-0005-0000-0000-00000EA40000}"/>
    <cellStyle name="Note 6 3 3 6 2" xfId="41973" xr:uid="{00000000-0005-0000-0000-00000FA40000}"/>
    <cellStyle name="Note 6 3 3 6 3" xfId="41974" xr:uid="{00000000-0005-0000-0000-000010A40000}"/>
    <cellStyle name="Note 6 3 3 6 4" xfId="41975" xr:uid="{00000000-0005-0000-0000-000011A40000}"/>
    <cellStyle name="Note 6 3 3 7" xfId="41976" xr:uid="{00000000-0005-0000-0000-000012A40000}"/>
    <cellStyle name="Note 6 3 3 7 2" xfId="41977" xr:uid="{00000000-0005-0000-0000-000013A40000}"/>
    <cellStyle name="Note 6 3 3 7 3" xfId="41978" xr:uid="{00000000-0005-0000-0000-000014A40000}"/>
    <cellStyle name="Note 6 3 3 7 4" xfId="41979" xr:uid="{00000000-0005-0000-0000-000015A40000}"/>
    <cellStyle name="Note 6 3 3 8" xfId="41980" xr:uid="{00000000-0005-0000-0000-000016A40000}"/>
    <cellStyle name="Note 6 3 3 8 2" xfId="41981" xr:uid="{00000000-0005-0000-0000-000017A40000}"/>
    <cellStyle name="Note 6 3 3 8 3" xfId="41982" xr:uid="{00000000-0005-0000-0000-000018A40000}"/>
    <cellStyle name="Note 6 3 3 8 4" xfId="41983" xr:uid="{00000000-0005-0000-0000-000019A40000}"/>
    <cellStyle name="Note 6 3 3 9" xfId="41984" xr:uid="{00000000-0005-0000-0000-00001AA40000}"/>
    <cellStyle name="Note 6 3 3 9 2" xfId="41985" xr:uid="{00000000-0005-0000-0000-00001BA40000}"/>
    <cellStyle name="Note 6 3 3 9 3" xfId="41986" xr:uid="{00000000-0005-0000-0000-00001CA40000}"/>
    <cellStyle name="Note 6 3 3 9 4" xfId="41987" xr:uid="{00000000-0005-0000-0000-00001DA40000}"/>
    <cellStyle name="Note 6 3 4" xfId="41988" xr:uid="{00000000-0005-0000-0000-00001EA40000}"/>
    <cellStyle name="Note 6 3 4 10" xfId="41989" xr:uid="{00000000-0005-0000-0000-00001FA40000}"/>
    <cellStyle name="Note 6 3 4 10 2" xfId="41990" xr:uid="{00000000-0005-0000-0000-000020A40000}"/>
    <cellStyle name="Note 6 3 4 10 3" xfId="41991" xr:uid="{00000000-0005-0000-0000-000021A40000}"/>
    <cellStyle name="Note 6 3 4 10 4" xfId="41992" xr:uid="{00000000-0005-0000-0000-000022A40000}"/>
    <cellStyle name="Note 6 3 4 11" xfId="41993" xr:uid="{00000000-0005-0000-0000-000023A40000}"/>
    <cellStyle name="Note 6 3 4 11 2" xfId="41994" xr:uid="{00000000-0005-0000-0000-000024A40000}"/>
    <cellStyle name="Note 6 3 4 11 3" xfId="41995" xr:uid="{00000000-0005-0000-0000-000025A40000}"/>
    <cellStyle name="Note 6 3 4 11 4" xfId="41996" xr:uid="{00000000-0005-0000-0000-000026A40000}"/>
    <cellStyle name="Note 6 3 4 12" xfId="41997" xr:uid="{00000000-0005-0000-0000-000027A40000}"/>
    <cellStyle name="Note 6 3 4 12 2" xfId="41998" xr:uid="{00000000-0005-0000-0000-000028A40000}"/>
    <cellStyle name="Note 6 3 4 12 3" xfId="41999" xr:uid="{00000000-0005-0000-0000-000029A40000}"/>
    <cellStyle name="Note 6 3 4 12 4" xfId="42000" xr:uid="{00000000-0005-0000-0000-00002AA40000}"/>
    <cellStyle name="Note 6 3 4 13" xfId="42001" xr:uid="{00000000-0005-0000-0000-00002BA40000}"/>
    <cellStyle name="Note 6 3 4 13 2" xfId="42002" xr:uid="{00000000-0005-0000-0000-00002CA40000}"/>
    <cellStyle name="Note 6 3 4 13 3" xfId="42003" xr:uid="{00000000-0005-0000-0000-00002DA40000}"/>
    <cellStyle name="Note 6 3 4 13 4" xfId="42004" xr:uid="{00000000-0005-0000-0000-00002EA40000}"/>
    <cellStyle name="Note 6 3 4 14" xfId="42005" xr:uid="{00000000-0005-0000-0000-00002FA40000}"/>
    <cellStyle name="Note 6 3 4 14 2" xfId="42006" xr:uid="{00000000-0005-0000-0000-000030A40000}"/>
    <cellStyle name="Note 6 3 4 14 3" xfId="42007" xr:uid="{00000000-0005-0000-0000-000031A40000}"/>
    <cellStyle name="Note 6 3 4 14 4" xfId="42008" xr:uid="{00000000-0005-0000-0000-000032A40000}"/>
    <cellStyle name="Note 6 3 4 15" xfId="42009" xr:uid="{00000000-0005-0000-0000-000033A40000}"/>
    <cellStyle name="Note 6 3 4 15 2" xfId="42010" xr:uid="{00000000-0005-0000-0000-000034A40000}"/>
    <cellStyle name="Note 6 3 4 15 3" xfId="42011" xr:uid="{00000000-0005-0000-0000-000035A40000}"/>
    <cellStyle name="Note 6 3 4 15 4" xfId="42012" xr:uid="{00000000-0005-0000-0000-000036A40000}"/>
    <cellStyle name="Note 6 3 4 16" xfId="42013" xr:uid="{00000000-0005-0000-0000-000037A40000}"/>
    <cellStyle name="Note 6 3 4 16 2" xfId="42014" xr:uid="{00000000-0005-0000-0000-000038A40000}"/>
    <cellStyle name="Note 6 3 4 16 3" xfId="42015" xr:uid="{00000000-0005-0000-0000-000039A40000}"/>
    <cellStyle name="Note 6 3 4 16 4" xfId="42016" xr:uid="{00000000-0005-0000-0000-00003AA40000}"/>
    <cellStyle name="Note 6 3 4 17" xfId="42017" xr:uid="{00000000-0005-0000-0000-00003BA40000}"/>
    <cellStyle name="Note 6 3 4 17 2" xfId="42018" xr:uid="{00000000-0005-0000-0000-00003CA40000}"/>
    <cellStyle name="Note 6 3 4 17 3" xfId="42019" xr:uid="{00000000-0005-0000-0000-00003DA40000}"/>
    <cellStyle name="Note 6 3 4 17 4" xfId="42020" xr:uid="{00000000-0005-0000-0000-00003EA40000}"/>
    <cellStyle name="Note 6 3 4 18" xfId="42021" xr:uid="{00000000-0005-0000-0000-00003FA40000}"/>
    <cellStyle name="Note 6 3 4 18 2" xfId="42022" xr:uid="{00000000-0005-0000-0000-000040A40000}"/>
    <cellStyle name="Note 6 3 4 18 3" xfId="42023" xr:uid="{00000000-0005-0000-0000-000041A40000}"/>
    <cellStyle name="Note 6 3 4 18 4" xfId="42024" xr:uid="{00000000-0005-0000-0000-000042A40000}"/>
    <cellStyle name="Note 6 3 4 19" xfId="42025" xr:uid="{00000000-0005-0000-0000-000043A40000}"/>
    <cellStyle name="Note 6 3 4 19 2" xfId="42026" xr:uid="{00000000-0005-0000-0000-000044A40000}"/>
    <cellStyle name="Note 6 3 4 19 3" xfId="42027" xr:uid="{00000000-0005-0000-0000-000045A40000}"/>
    <cellStyle name="Note 6 3 4 19 4" xfId="42028" xr:uid="{00000000-0005-0000-0000-000046A40000}"/>
    <cellStyle name="Note 6 3 4 2" xfId="42029" xr:uid="{00000000-0005-0000-0000-000047A40000}"/>
    <cellStyle name="Note 6 3 4 2 2" xfId="42030" xr:uid="{00000000-0005-0000-0000-000048A40000}"/>
    <cellStyle name="Note 6 3 4 2 3" xfId="42031" xr:uid="{00000000-0005-0000-0000-000049A40000}"/>
    <cellStyle name="Note 6 3 4 2 4" xfId="42032" xr:uid="{00000000-0005-0000-0000-00004AA40000}"/>
    <cellStyle name="Note 6 3 4 20" xfId="42033" xr:uid="{00000000-0005-0000-0000-00004BA40000}"/>
    <cellStyle name="Note 6 3 4 20 2" xfId="42034" xr:uid="{00000000-0005-0000-0000-00004CA40000}"/>
    <cellStyle name="Note 6 3 4 20 3" xfId="42035" xr:uid="{00000000-0005-0000-0000-00004DA40000}"/>
    <cellStyle name="Note 6 3 4 20 4" xfId="42036" xr:uid="{00000000-0005-0000-0000-00004EA40000}"/>
    <cellStyle name="Note 6 3 4 21" xfId="42037" xr:uid="{00000000-0005-0000-0000-00004FA40000}"/>
    <cellStyle name="Note 6 3 4 22" xfId="42038" xr:uid="{00000000-0005-0000-0000-000050A40000}"/>
    <cellStyle name="Note 6 3 4 3" xfId="42039" xr:uid="{00000000-0005-0000-0000-000051A40000}"/>
    <cellStyle name="Note 6 3 4 3 2" xfId="42040" xr:uid="{00000000-0005-0000-0000-000052A40000}"/>
    <cellStyle name="Note 6 3 4 3 3" xfId="42041" xr:uid="{00000000-0005-0000-0000-000053A40000}"/>
    <cellStyle name="Note 6 3 4 3 4" xfId="42042" xr:uid="{00000000-0005-0000-0000-000054A40000}"/>
    <cellStyle name="Note 6 3 4 4" xfId="42043" xr:uid="{00000000-0005-0000-0000-000055A40000}"/>
    <cellStyle name="Note 6 3 4 4 2" xfId="42044" xr:uid="{00000000-0005-0000-0000-000056A40000}"/>
    <cellStyle name="Note 6 3 4 4 3" xfId="42045" xr:uid="{00000000-0005-0000-0000-000057A40000}"/>
    <cellStyle name="Note 6 3 4 4 4" xfId="42046" xr:uid="{00000000-0005-0000-0000-000058A40000}"/>
    <cellStyle name="Note 6 3 4 5" xfId="42047" xr:uid="{00000000-0005-0000-0000-000059A40000}"/>
    <cellStyle name="Note 6 3 4 5 2" xfId="42048" xr:uid="{00000000-0005-0000-0000-00005AA40000}"/>
    <cellStyle name="Note 6 3 4 5 3" xfId="42049" xr:uid="{00000000-0005-0000-0000-00005BA40000}"/>
    <cellStyle name="Note 6 3 4 5 4" xfId="42050" xr:uid="{00000000-0005-0000-0000-00005CA40000}"/>
    <cellStyle name="Note 6 3 4 6" xfId="42051" xr:uid="{00000000-0005-0000-0000-00005DA40000}"/>
    <cellStyle name="Note 6 3 4 6 2" xfId="42052" xr:uid="{00000000-0005-0000-0000-00005EA40000}"/>
    <cellStyle name="Note 6 3 4 6 3" xfId="42053" xr:uid="{00000000-0005-0000-0000-00005FA40000}"/>
    <cellStyle name="Note 6 3 4 6 4" xfId="42054" xr:uid="{00000000-0005-0000-0000-000060A40000}"/>
    <cellStyle name="Note 6 3 4 7" xfId="42055" xr:uid="{00000000-0005-0000-0000-000061A40000}"/>
    <cellStyle name="Note 6 3 4 7 2" xfId="42056" xr:uid="{00000000-0005-0000-0000-000062A40000}"/>
    <cellStyle name="Note 6 3 4 7 3" xfId="42057" xr:uid="{00000000-0005-0000-0000-000063A40000}"/>
    <cellStyle name="Note 6 3 4 7 4" xfId="42058" xr:uid="{00000000-0005-0000-0000-000064A40000}"/>
    <cellStyle name="Note 6 3 4 8" xfId="42059" xr:uid="{00000000-0005-0000-0000-000065A40000}"/>
    <cellStyle name="Note 6 3 4 8 2" xfId="42060" xr:uid="{00000000-0005-0000-0000-000066A40000}"/>
    <cellStyle name="Note 6 3 4 8 3" xfId="42061" xr:uid="{00000000-0005-0000-0000-000067A40000}"/>
    <cellStyle name="Note 6 3 4 8 4" xfId="42062" xr:uid="{00000000-0005-0000-0000-000068A40000}"/>
    <cellStyle name="Note 6 3 4 9" xfId="42063" xr:uid="{00000000-0005-0000-0000-000069A40000}"/>
    <cellStyle name="Note 6 3 4 9 2" xfId="42064" xr:uid="{00000000-0005-0000-0000-00006AA40000}"/>
    <cellStyle name="Note 6 3 4 9 3" xfId="42065" xr:uid="{00000000-0005-0000-0000-00006BA40000}"/>
    <cellStyle name="Note 6 3 4 9 4" xfId="42066" xr:uid="{00000000-0005-0000-0000-00006CA40000}"/>
    <cellStyle name="Note 6 3 5" xfId="42067" xr:uid="{00000000-0005-0000-0000-00006DA40000}"/>
    <cellStyle name="Note 6 3 5 10" xfId="42068" xr:uid="{00000000-0005-0000-0000-00006EA40000}"/>
    <cellStyle name="Note 6 3 5 10 2" xfId="42069" xr:uid="{00000000-0005-0000-0000-00006FA40000}"/>
    <cellStyle name="Note 6 3 5 10 3" xfId="42070" xr:uid="{00000000-0005-0000-0000-000070A40000}"/>
    <cellStyle name="Note 6 3 5 10 4" xfId="42071" xr:uid="{00000000-0005-0000-0000-000071A40000}"/>
    <cellStyle name="Note 6 3 5 11" xfId="42072" xr:uid="{00000000-0005-0000-0000-000072A40000}"/>
    <cellStyle name="Note 6 3 5 11 2" xfId="42073" xr:uid="{00000000-0005-0000-0000-000073A40000}"/>
    <cellStyle name="Note 6 3 5 11 3" xfId="42074" xr:uid="{00000000-0005-0000-0000-000074A40000}"/>
    <cellStyle name="Note 6 3 5 11 4" xfId="42075" xr:uid="{00000000-0005-0000-0000-000075A40000}"/>
    <cellStyle name="Note 6 3 5 12" xfId="42076" xr:uid="{00000000-0005-0000-0000-000076A40000}"/>
    <cellStyle name="Note 6 3 5 12 2" xfId="42077" xr:uid="{00000000-0005-0000-0000-000077A40000}"/>
    <cellStyle name="Note 6 3 5 12 3" xfId="42078" xr:uid="{00000000-0005-0000-0000-000078A40000}"/>
    <cellStyle name="Note 6 3 5 12 4" xfId="42079" xr:uid="{00000000-0005-0000-0000-000079A40000}"/>
    <cellStyle name="Note 6 3 5 13" xfId="42080" xr:uid="{00000000-0005-0000-0000-00007AA40000}"/>
    <cellStyle name="Note 6 3 5 13 2" xfId="42081" xr:uid="{00000000-0005-0000-0000-00007BA40000}"/>
    <cellStyle name="Note 6 3 5 13 3" xfId="42082" xr:uid="{00000000-0005-0000-0000-00007CA40000}"/>
    <cellStyle name="Note 6 3 5 13 4" xfId="42083" xr:uid="{00000000-0005-0000-0000-00007DA40000}"/>
    <cellStyle name="Note 6 3 5 14" xfId="42084" xr:uid="{00000000-0005-0000-0000-00007EA40000}"/>
    <cellStyle name="Note 6 3 5 14 2" xfId="42085" xr:uid="{00000000-0005-0000-0000-00007FA40000}"/>
    <cellStyle name="Note 6 3 5 14 3" xfId="42086" xr:uid="{00000000-0005-0000-0000-000080A40000}"/>
    <cellStyle name="Note 6 3 5 14 4" xfId="42087" xr:uid="{00000000-0005-0000-0000-000081A40000}"/>
    <cellStyle name="Note 6 3 5 15" xfId="42088" xr:uid="{00000000-0005-0000-0000-000082A40000}"/>
    <cellStyle name="Note 6 3 5 15 2" xfId="42089" xr:uid="{00000000-0005-0000-0000-000083A40000}"/>
    <cellStyle name="Note 6 3 5 15 3" xfId="42090" xr:uid="{00000000-0005-0000-0000-000084A40000}"/>
    <cellStyle name="Note 6 3 5 15 4" xfId="42091" xr:uid="{00000000-0005-0000-0000-000085A40000}"/>
    <cellStyle name="Note 6 3 5 16" xfId="42092" xr:uid="{00000000-0005-0000-0000-000086A40000}"/>
    <cellStyle name="Note 6 3 5 16 2" xfId="42093" xr:uid="{00000000-0005-0000-0000-000087A40000}"/>
    <cellStyle name="Note 6 3 5 16 3" xfId="42094" xr:uid="{00000000-0005-0000-0000-000088A40000}"/>
    <cellStyle name="Note 6 3 5 16 4" xfId="42095" xr:uid="{00000000-0005-0000-0000-000089A40000}"/>
    <cellStyle name="Note 6 3 5 17" xfId="42096" xr:uid="{00000000-0005-0000-0000-00008AA40000}"/>
    <cellStyle name="Note 6 3 5 17 2" xfId="42097" xr:uid="{00000000-0005-0000-0000-00008BA40000}"/>
    <cellStyle name="Note 6 3 5 17 3" xfId="42098" xr:uid="{00000000-0005-0000-0000-00008CA40000}"/>
    <cellStyle name="Note 6 3 5 17 4" xfId="42099" xr:uid="{00000000-0005-0000-0000-00008DA40000}"/>
    <cellStyle name="Note 6 3 5 18" xfId="42100" xr:uid="{00000000-0005-0000-0000-00008EA40000}"/>
    <cellStyle name="Note 6 3 5 18 2" xfId="42101" xr:uid="{00000000-0005-0000-0000-00008FA40000}"/>
    <cellStyle name="Note 6 3 5 18 3" xfId="42102" xr:uid="{00000000-0005-0000-0000-000090A40000}"/>
    <cellStyle name="Note 6 3 5 18 4" xfId="42103" xr:uid="{00000000-0005-0000-0000-000091A40000}"/>
    <cellStyle name="Note 6 3 5 19" xfId="42104" xr:uid="{00000000-0005-0000-0000-000092A40000}"/>
    <cellStyle name="Note 6 3 5 19 2" xfId="42105" xr:uid="{00000000-0005-0000-0000-000093A40000}"/>
    <cellStyle name="Note 6 3 5 19 3" xfId="42106" xr:uid="{00000000-0005-0000-0000-000094A40000}"/>
    <cellStyle name="Note 6 3 5 19 4" xfId="42107" xr:uid="{00000000-0005-0000-0000-000095A40000}"/>
    <cellStyle name="Note 6 3 5 2" xfId="42108" xr:uid="{00000000-0005-0000-0000-000096A40000}"/>
    <cellStyle name="Note 6 3 5 2 2" xfId="42109" xr:uid="{00000000-0005-0000-0000-000097A40000}"/>
    <cellStyle name="Note 6 3 5 2 3" xfId="42110" xr:uid="{00000000-0005-0000-0000-000098A40000}"/>
    <cellStyle name="Note 6 3 5 2 4" xfId="42111" xr:uid="{00000000-0005-0000-0000-000099A40000}"/>
    <cellStyle name="Note 6 3 5 20" xfId="42112" xr:uid="{00000000-0005-0000-0000-00009AA40000}"/>
    <cellStyle name="Note 6 3 5 20 2" xfId="42113" xr:uid="{00000000-0005-0000-0000-00009BA40000}"/>
    <cellStyle name="Note 6 3 5 20 3" xfId="42114" xr:uid="{00000000-0005-0000-0000-00009CA40000}"/>
    <cellStyle name="Note 6 3 5 20 4" xfId="42115" xr:uid="{00000000-0005-0000-0000-00009DA40000}"/>
    <cellStyle name="Note 6 3 5 21" xfId="42116" xr:uid="{00000000-0005-0000-0000-00009EA40000}"/>
    <cellStyle name="Note 6 3 5 22" xfId="42117" xr:uid="{00000000-0005-0000-0000-00009FA40000}"/>
    <cellStyle name="Note 6 3 5 3" xfId="42118" xr:uid="{00000000-0005-0000-0000-0000A0A40000}"/>
    <cellStyle name="Note 6 3 5 3 2" xfId="42119" xr:uid="{00000000-0005-0000-0000-0000A1A40000}"/>
    <cellStyle name="Note 6 3 5 3 3" xfId="42120" xr:uid="{00000000-0005-0000-0000-0000A2A40000}"/>
    <cellStyle name="Note 6 3 5 3 4" xfId="42121" xr:uid="{00000000-0005-0000-0000-0000A3A40000}"/>
    <cellStyle name="Note 6 3 5 4" xfId="42122" xr:uid="{00000000-0005-0000-0000-0000A4A40000}"/>
    <cellStyle name="Note 6 3 5 4 2" xfId="42123" xr:uid="{00000000-0005-0000-0000-0000A5A40000}"/>
    <cellStyle name="Note 6 3 5 4 3" xfId="42124" xr:uid="{00000000-0005-0000-0000-0000A6A40000}"/>
    <cellStyle name="Note 6 3 5 4 4" xfId="42125" xr:uid="{00000000-0005-0000-0000-0000A7A40000}"/>
    <cellStyle name="Note 6 3 5 5" xfId="42126" xr:uid="{00000000-0005-0000-0000-0000A8A40000}"/>
    <cellStyle name="Note 6 3 5 5 2" xfId="42127" xr:uid="{00000000-0005-0000-0000-0000A9A40000}"/>
    <cellStyle name="Note 6 3 5 5 3" xfId="42128" xr:uid="{00000000-0005-0000-0000-0000AAA40000}"/>
    <cellStyle name="Note 6 3 5 5 4" xfId="42129" xr:uid="{00000000-0005-0000-0000-0000ABA40000}"/>
    <cellStyle name="Note 6 3 5 6" xfId="42130" xr:uid="{00000000-0005-0000-0000-0000ACA40000}"/>
    <cellStyle name="Note 6 3 5 6 2" xfId="42131" xr:uid="{00000000-0005-0000-0000-0000ADA40000}"/>
    <cellStyle name="Note 6 3 5 6 3" xfId="42132" xr:uid="{00000000-0005-0000-0000-0000AEA40000}"/>
    <cellStyle name="Note 6 3 5 6 4" xfId="42133" xr:uid="{00000000-0005-0000-0000-0000AFA40000}"/>
    <cellStyle name="Note 6 3 5 7" xfId="42134" xr:uid="{00000000-0005-0000-0000-0000B0A40000}"/>
    <cellStyle name="Note 6 3 5 7 2" xfId="42135" xr:uid="{00000000-0005-0000-0000-0000B1A40000}"/>
    <cellStyle name="Note 6 3 5 7 3" xfId="42136" xr:uid="{00000000-0005-0000-0000-0000B2A40000}"/>
    <cellStyle name="Note 6 3 5 7 4" xfId="42137" xr:uid="{00000000-0005-0000-0000-0000B3A40000}"/>
    <cellStyle name="Note 6 3 5 8" xfId="42138" xr:uid="{00000000-0005-0000-0000-0000B4A40000}"/>
    <cellStyle name="Note 6 3 5 8 2" xfId="42139" xr:uid="{00000000-0005-0000-0000-0000B5A40000}"/>
    <cellStyle name="Note 6 3 5 8 3" xfId="42140" xr:uid="{00000000-0005-0000-0000-0000B6A40000}"/>
    <cellStyle name="Note 6 3 5 8 4" xfId="42141" xr:uid="{00000000-0005-0000-0000-0000B7A40000}"/>
    <cellStyle name="Note 6 3 5 9" xfId="42142" xr:uid="{00000000-0005-0000-0000-0000B8A40000}"/>
    <cellStyle name="Note 6 3 5 9 2" xfId="42143" xr:uid="{00000000-0005-0000-0000-0000B9A40000}"/>
    <cellStyle name="Note 6 3 5 9 3" xfId="42144" xr:uid="{00000000-0005-0000-0000-0000BAA40000}"/>
    <cellStyle name="Note 6 3 5 9 4" xfId="42145" xr:uid="{00000000-0005-0000-0000-0000BBA40000}"/>
    <cellStyle name="Note 6 3 6" xfId="42146" xr:uid="{00000000-0005-0000-0000-0000BCA40000}"/>
    <cellStyle name="Note 6 30" xfId="42147" xr:uid="{00000000-0005-0000-0000-0000BDA40000}"/>
    <cellStyle name="Note 6 30 2" xfId="42148" xr:uid="{00000000-0005-0000-0000-0000BEA40000}"/>
    <cellStyle name="Note 6 30 3" xfId="42149" xr:uid="{00000000-0005-0000-0000-0000BFA40000}"/>
    <cellStyle name="Note 6 30 4" xfId="42150" xr:uid="{00000000-0005-0000-0000-0000C0A40000}"/>
    <cellStyle name="Note 6 31" xfId="42151" xr:uid="{00000000-0005-0000-0000-0000C1A40000}"/>
    <cellStyle name="Note 6 31 2" xfId="42152" xr:uid="{00000000-0005-0000-0000-0000C2A40000}"/>
    <cellStyle name="Note 6 31 3" xfId="42153" xr:uid="{00000000-0005-0000-0000-0000C3A40000}"/>
    <cellStyle name="Note 6 31 4" xfId="42154" xr:uid="{00000000-0005-0000-0000-0000C4A40000}"/>
    <cellStyle name="Note 6 32" xfId="42155" xr:uid="{00000000-0005-0000-0000-0000C5A40000}"/>
    <cellStyle name="Note 6 32 2" xfId="42156" xr:uid="{00000000-0005-0000-0000-0000C6A40000}"/>
    <cellStyle name="Note 6 32 3" xfId="42157" xr:uid="{00000000-0005-0000-0000-0000C7A40000}"/>
    <cellStyle name="Note 6 32 4" xfId="42158" xr:uid="{00000000-0005-0000-0000-0000C8A40000}"/>
    <cellStyle name="Note 6 33" xfId="42159" xr:uid="{00000000-0005-0000-0000-0000C9A40000}"/>
    <cellStyle name="Note 6 33 2" xfId="42160" xr:uid="{00000000-0005-0000-0000-0000CAA40000}"/>
    <cellStyle name="Note 6 33 3" xfId="42161" xr:uid="{00000000-0005-0000-0000-0000CBA40000}"/>
    <cellStyle name="Note 6 33 4" xfId="42162" xr:uid="{00000000-0005-0000-0000-0000CCA40000}"/>
    <cellStyle name="Note 6 34" xfId="42163" xr:uid="{00000000-0005-0000-0000-0000CDA40000}"/>
    <cellStyle name="Note 6 34 2" xfId="42164" xr:uid="{00000000-0005-0000-0000-0000CEA40000}"/>
    <cellStyle name="Note 6 34 3" xfId="42165" xr:uid="{00000000-0005-0000-0000-0000CFA40000}"/>
    <cellStyle name="Note 6 34 4" xfId="42166" xr:uid="{00000000-0005-0000-0000-0000D0A40000}"/>
    <cellStyle name="Note 6 35" xfId="42167" xr:uid="{00000000-0005-0000-0000-0000D1A40000}"/>
    <cellStyle name="Note 6 35 2" xfId="42168" xr:uid="{00000000-0005-0000-0000-0000D2A40000}"/>
    <cellStyle name="Note 6 35 3" xfId="42169" xr:uid="{00000000-0005-0000-0000-0000D3A40000}"/>
    <cellStyle name="Note 6 35 4" xfId="42170" xr:uid="{00000000-0005-0000-0000-0000D4A40000}"/>
    <cellStyle name="Note 6 36" xfId="42171" xr:uid="{00000000-0005-0000-0000-0000D5A40000}"/>
    <cellStyle name="Note 6 36 2" xfId="42172" xr:uid="{00000000-0005-0000-0000-0000D6A40000}"/>
    <cellStyle name="Note 6 36 3" xfId="42173" xr:uid="{00000000-0005-0000-0000-0000D7A40000}"/>
    <cellStyle name="Note 6 36 4" xfId="42174" xr:uid="{00000000-0005-0000-0000-0000D8A40000}"/>
    <cellStyle name="Note 6 37" xfId="42175" xr:uid="{00000000-0005-0000-0000-0000D9A40000}"/>
    <cellStyle name="Note 6 37 2" xfId="42176" xr:uid="{00000000-0005-0000-0000-0000DAA40000}"/>
    <cellStyle name="Note 6 37 3" xfId="42177" xr:uid="{00000000-0005-0000-0000-0000DBA40000}"/>
    <cellStyle name="Note 6 37 4" xfId="42178" xr:uid="{00000000-0005-0000-0000-0000DCA40000}"/>
    <cellStyle name="Note 6 38" xfId="42179" xr:uid="{00000000-0005-0000-0000-0000DDA40000}"/>
    <cellStyle name="Note 6 38 2" xfId="42180" xr:uid="{00000000-0005-0000-0000-0000DEA40000}"/>
    <cellStyle name="Note 6 38 3" xfId="42181" xr:uid="{00000000-0005-0000-0000-0000DFA40000}"/>
    <cellStyle name="Note 6 38 4" xfId="42182" xr:uid="{00000000-0005-0000-0000-0000E0A40000}"/>
    <cellStyle name="Note 6 39" xfId="42183" xr:uid="{00000000-0005-0000-0000-0000E1A40000}"/>
    <cellStyle name="Note 6 39 2" xfId="42184" xr:uid="{00000000-0005-0000-0000-0000E2A40000}"/>
    <cellStyle name="Note 6 39 3" xfId="42185" xr:uid="{00000000-0005-0000-0000-0000E3A40000}"/>
    <cellStyle name="Note 6 39 4" xfId="42186" xr:uid="{00000000-0005-0000-0000-0000E4A40000}"/>
    <cellStyle name="Note 6 4" xfId="42187" xr:uid="{00000000-0005-0000-0000-0000E5A40000}"/>
    <cellStyle name="Note 6 4 10" xfId="42188" xr:uid="{00000000-0005-0000-0000-0000E6A40000}"/>
    <cellStyle name="Note 6 4 10 2" xfId="42189" xr:uid="{00000000-0005-0000-0000-0000E7A40000}"/>
    <cellStyle name="Note 6 4 10 3" xfId="42190" xr:uid="{00000000-0005-0000-0000-0000E8A40000}"/>
    <cellStyle name="Note 6 4 10 4" xfId="42191" xr:uid="{00000000-0005-0000-0000-0000E9A40000}"/>
    <cellStyle name="Note 6 4 11" xfId="42192" xr:uid="{00000000-0005-0000-0000-0000EAA40000}"/>
    <cellStyle name="Note 6 4 11 2" xfId="42193" xr:uid="{00000000-0005-0000-0000-0000EBA40000}"/>
    <cellStyle name="Note 6 4 11 3" xfId="42194" xr:uid="{00000000-0005-0000-0000-0000ECA40000}"/>
    <cellStyle name="Note 6 4 11 4" xfId="42195" xr:uid="{00000000-0005-0000-0000-0000EDA40000}"/>
    <cellStyle name="Note 6 4 12" xfId="42196" xr:uid="{00000000-0005-0000-0000-0000EEA40000}"/>
    <cellStyle name="Note 6 4 12 2" xfId="42197" xr:uid="{00000000-0005-0000-0000-0000EFA40000}"/>
    <cellStyle name="Note 6 4 12 3" xfId="42198" xr:uid="{00000000-0005-0000-0000-0000F0A40000}"/>
    <cellStyle name="Note 6 4 12 4" xfId="42199" xr:uid="{00000000-0005-0000-0000-0000F1A40000}"/>
    <cellStyle name="Note 6 4 13" xfId="42200" xr:uid="{00000000-0005-0000-0000-0000F2A40000}"/>
    <cellStyle name="Note 6 4 13 2" xfId="42201" xr:uid="{00000000-0005-0000-0000-0000F3A40000}"/>
    <cellStyle name="Note 6 4 13 3" xfId="42202" xr:uid="{00000000-0005-0000-0000-0000F4A40000}"/>
    <cellStyle name="Note 6 4 13 4" xfId="42203" xr:uid="{00000000-0005-0000-0000-0000F5A40000}"/>
    <cellStyle name="Note 6 4 14" xfId="42204" xr:uid="{00000000-0005-0000-0000-0000F6A40000}"/>
    <cellStyle name="Note 6 4 14 2" xfId="42205" xr:uid="{00000000-0005-0000-0000-0000F7A40000}"/>
    <cellStyle name="Note 6 4 14 3" xfId="42206" xr:uid="{00000000-0005-0000-0000-0000F8A40000}"/>
    <cellStyle name="Note 6 4 14 4" xfId="42207" xr:uid="{00000000-0005-0000-0000-0000F9A40000}"/>
    <cellStyle name="Note 6 4 15" xfId="42208" xr:uid="{00000000-0005-0000-0000-0000FAA40000}"/>
    <cellStyle name="Note 6 4 15 2" xfId="42209" xr:uid="{00000000-0005-0000-0000-0000FBA40000}"/>
    <cellStyle name="Note 6 4 15 3" xfId="42210" xr:uid="{00000000-0005-0000-0000-0000FCA40000}"/>
    <cellStyle name="Note 6 4 15 4" xfId="42211" xr:uid="{00000000-0005-0000-0000-0000FDA40000}"/>
    <cellStyle name="Note 6 4 16" xfId="42212" xr:uid="{00000000-0005-0000-0000-0000FEA40000}"/>
    <cellStyle name="Note 6 4 16 2" xfId="42213" xr:uid="{00000000-0005-0000-0000-0000FFA40000}"/>
    <cellStyle name="Note 6 4 16 3" xfId="42214" xr:uid="{00000000-0005-0000-0000-000000A50000}"/>
    <cellStyle name="Note 6 4 16 4" xfId="42215" xr:uid="{00000000-0005-0000-0000-000001A50000}"/>
    <cellStyle name="Note 6 4 17" xfId="42216" xr:uid="{00000000-0005-0000-0000-000002A50000}"/>
    <cellStyle name="Note 6 4 17 2" xfId="42217" xr:uid="{00000000-0005-0000-0000-000003A50000}"/>
    <cellStyle name="Note 6 4 17 3" xfId="42218" xr:uid="{00000000-0005-0000-0000-000004A50000}"/>
    <cellStyle name="Note 6 4 17 4" xfId="42219" xr:uid="{00000000-0005-0000-0000-000005A50000}"/>
    <cellStyle name="Note 6 4 18" xfId="42220" xr:uid="{00000000-0005-0000-0000-000006A50000}"/>
    <cellStyle name="Note 6 4 18 2" xfId="42221" xr:uid="{00000000-0005-0000-0000-000007A50000}"/>
    <cellStyle name="Note 6 4 18 3" xfId="42222" xr:uid="{00000000-0005-0000-0000-000008A50000}"/>
    <cellStyle name="Note 6 4 18 4" xfId="42223" xr:uid="{00000000-0005-0000-0000-000009A50000}"/>
    <cellStyle name="Note 6 4 19" xfId="42224" xr:uid="{00000000-0005-0000-0000-00000AA50000}"/>
    <cellStyle name="Note 6 4 19 2" xfId="42225" xr:uid="{00000000-0005-0000-0000-00000BA50000}"/>
    <cellStyle name="Note 6 4 19 3" xfId="42226" xr:uid="{00000000-0005-0000-0000-00000CA50000}"/>
    <cellStyle name="Note 6 4 19 4" xfId="42227" xr:uid="{00000000-0005-0000-0000-00000DA50000}"/>
    <cellStyle name="Note 6 4 2" xfId="42228" xr:uid="{00000000-0005-0000-0000-00000EA50000}"/>
    <cellStyle name="Note 6 4 2 2" xfId="42229" xr:uid="{00000000-0005-0000-0000-00000FA50000}"/>
    <cellStyle name="Note 6 4 2 3" xfId="42230" xr:uid="{00000000-0005-0000-0000-000010A50000}"/>
    <cellStyle name="Note 6 4 2 4" xfId="42231" xr:uid="{00000000-0005-0000-0000-000011A50000}"/>
    <cellStyle name="Note 6 4 20" xfId="42232" xr:uid="{00000000-0005-0000-0000-000012A50000}"/>
    <cellStyle name="Note 6 4 20 2" xfId="42233" xr:uid="{00000000-0005-0000-0000-000013A50000}"/>
    <cellStyle name="Note 6 4 20 3" xfId="42234" xr:uid="{00000000-0005-0000-0000-000014A50000}"/>
    <cellStyle name="Note 6 4 20 4" xfId="42235" xr:uid="{00000000-0005-0000-0000-000015A50000}"/>
    <cellStyle name="Note 6 4 21" xfId="42236" xr:uid="{00000000-0005-0000-0000-000016A50000}"/>
    <cellStyle name="Note 6 4 22" xfId="42237" xr:uid="{00000000-0005-0000-0000-000017A50000}"/>
    <cellStyle name="Note 6 4 3" xfId="42238" xr:uid="{00000000-0005-0000-0000-000018A50000}"/>
    <cellStyle name="Note 6 4 3 2" xfId="42239" xr:uid="{00000000-0005-0000-0000-000019A50000}"/>
    <cellStyle name="Note 6 4 3 3" xfId="42240" xr:uid="{00000000-0005-0000-0000-00001AA50000}"/>
    <cellStyle name="Note 6 4 3 4" xfId="42241" xr:uid="{00000000-0005-0000-0000-00001BA50000}"/>
    <cellStyle name="Note 6 4 4" xfId="42242" xr:uid="{00000000-0005-0000-0000-00001CA50000}"/>
    <cellStyle name="Note 6 4 4 2" xfId="42243" xr:uid="{00000000-0005-0000-0000-00001DA50000}"/>
    <cellStyle name="Note 6 4 4 3" xfId="42244" xr:uid="{00000000-0005-0000-0000-00001EA50000}"/>
    <cellStyle name="Note 6 4 4 4" xfId="42245" xr:uid="{00000000-0005-0000-0000-00001FA50000}"/>
    <cellStyle name="Note 6 4 5" xfId="42246" xr:uid="{00000000-0005-0000-0000-000020A50000}"/>
    <cellStyle name="Note 6 4 5 2" xfId="42247" xr:uid="{00000000-0005-0000-0000-000021A50000}"/>
    <cellStyle name="Note 6 4 5 3" xfId="42248" xr:uid="{00000000-0005-0000-0000-000022A50000}"/>
    <cellStyle name="Note 6 4 5 4" xfId="42249" xr:uid="{00000000-0005-0000-0000-000023A50000}"/>
    <cellStyle name="Note 6 4 6" xfId="42250" xr:uid="{00000000-0005-0000-0000-000024A50000}"/>
    <cellStyle name="Note 6 4 6 2" xfId="42251" xr:uid="{00000000-0005-0000-0000-000025A50000}"/>
    <cellStyle name="Note 6 4 6 3" xfId="42252" xr:uid="{00000000-0005-0000-0000-000026A50000}"/>
    <cellStyle name="Note 6 4 6 4" xfId="42253" xr:uid="{00000000-0005-0000-0000-000027A50000}"/>
    <cellStyle name="Note 6 4 7" xfId="42254" xr:uid="{00000000-0005-0000-0000-000028A50000}"/>
    <cellStyle name="Note 6 4 7 2" xfId="42255" xr:uid="{00000000-0005-0000-0000-000029A50000}"/>
    <cellStyle name="Note 6 4 7 3" xfId="42256" xr:uid="{00000000-0005-0000-0000-00002AA50000}"/>
    <cellStyle name="Note 6 4 7 4" xfId="42257" xr:uid="{00000000-0005-0000-0000-00002BA50000}"/>
    <cellStyle name="Note 6 4 8" xfId="42258" xr:uid="{00000000-0005-0000-0000-00002CA50000}"/>
    <cellStyle name="Note 6 4 8 2" xfId="42259" xr:uid="{00000000-0005-0000-0000-00002DA50000}"/>
    <cellStyle name="Note 6 4 8 3" xfId="42260" xr:uid="{00000000-0005-0000-0000-00002EA50000}"/>
    <cellStyle name="Note 6 4 8 4" xfId="42261" xr:uid="{00000000-0005-0000-0000-00002FA50000}"/>
    <cellStyle name="Note 6 4 9" xfId="42262" xr:uid="{00000000-0005-0000-0000-000030A50000}"/>
    <cellStyle name="Note 6 4 9 2" xfId="42263" xr:uid="{00000000-0005-0000-0000-000031A50000}"/>
    <cellStyle name="Note 6 4 9 3" xfId="42264" xr:uid="{00000000-0005-0000-0000-000032A50000}"/>
    <cellStyle name="Note 6 4 9 4" xfId="42265" xr:uid="{00000000-0005-0000-0000-000033A50000}"/>
    <cellStyle name="Note 6 40" xfId="42266" xr:uid="{00000000-0005-0000-0000-000034A50000}"/>
    <cellStyle name="Note 6 40 2" xfId="42267" xr:uid="{00000000-0005-0000-0000-000035A50000}"/>
    <cellStyle name="Note 6 40 3" xfId="42268" xr:uid="{00000000-0005-0000-0000-000036A50000}"/>
    <cellStyle name="Note 6 40 4" xfId="42269" xr:uid="{00000000-0005-0000-0000-000037A50000}"/>
    <cellStyle name="Note 6 41" xfId="42270" xr:uid="{00000000-0005-0000-0000-000038A50000}"/>
    <cellStyle name="Note 6 41 2" xfId="42271" xr:uid="{00000000-0005-0000-0000-000039A50000}"/>
    <cellStyle name="Note 6 41 3" xfId="42272" xr:uid="{00000000-0005-0000-0000-00003AA50000}"/>
    <cellStyle name="Note 6 41 4" xfId="42273" xr:uid="{00000000-0005-0000-0000-00003BA50000}"/>
    <cellStyle name="Note 6 42" xfId="42274" xr:uid="{00000000-0005-0000-0000-00003CA50000}"/>
    <cellStyle name="Note 6 42 2" xfId="42275" xr:uid="{00000000-0005-0000-0000-00003DA50000}"/>
    <cellStyle name="Note 6 42 3" xfId="42276" xr:uid="{00000000-0005-0000-0000-00003EA50000}"/>
    <cellStyle name="Note 6 42 4" xfId="42277" xr:uid="{00000000-0005-0000-0000-00003FA50000}"/>
    <cellStyle name="Note 6 43" xfId="42278" xr:uid="{00000000-0005-0000-0000-000040A50000}"/>
    <cellStyle name="Note 6 44" xfId="42279" xr:uid="{00000000-0005-0000-0000-000041A50000}"/>
    <cellStyle name="Note 6 45" xfId="42280" xr:uid="{00000000-0005-0000-0000-000042A50000}"/>
    <cellStyle name="Note 6 5" xfId="42281" xr:uid="{00000000-0005-0000-0000-000043A50000}"/>
    <cellStyle name="Note 6 5 10" xfId="42282" xr:uid="{00000000-0005-0000-0000-000044A50000}"/>
    <cellStyle name="Note 6 5 10 2" xfId="42283" xr:uid="{00000000-0005-0000-0000-000045A50000}"/>
    <cellStyle name="Note 6 5 10 3" xfId="42284" xr:uid="{00000000-0005-0000-0000-000046A50000}"/>
    <cellStyle name="Note 6 5 10 4" xfId="42285" xr:uid="{00000000-0005-0000-0000-000047A50000}"/>
    <cellStyle name="Note 6 5 11" xfId="42286" xr:uid="{00000000-0005-0000-0000-000048A50000}"/>
    <cellStyle name="Note 6 5 11 2" xfId="42287" xr:uid="{00000000-0005-0000-0000-000049A50000}"/>
    <cellStyle name="Note 6 5 11 3" xfId="42288" xr:uid="{00000000-0005-0000-0000-00004AA50000}"/>
    <cellStyle name="Note 6 5 11 4" xfId="42289" xr:uid="{00000000-0005-0000-0000-00004BA50000}"/>
    <cellStyle name="Note 6 5 12" xfId="42290" xr:uid="{00000000-0005-0000-0000-00004CA50000}"/>
    <cellStyle name="Note 6 5 12 2" xfId="42291" xr:uid="{00000000-0005-0000-0000-00004DA50000}"/>
    <cellStyle name="Note 6 5 12 3" xfId="42292" xr:uid="{00000000-0005-0000-0000-00004EA50000}"/>
    <cellStyle name="Note 6 5 12 4" xfId="42293" xr:uid="{00000000-0005-0000-0000-00004FA50000}"/>
    <cellStyle name="Note 6 5 13" xfId="42294" xr:uid="{00000000-0005-0000-0000-000050A50000}"/>
    <cellStyle name="Note 6 5 13 2" xfId="42295" xr:uid="{00000000-0005-0000-0000-000051A50000}"/>
    <cellStyle name="Note 6 5 13 3" xfId="42296" xr:uid="{00000000-0005-0000-0000-000052A50000}"/>
    <cellStyle name="Note 6 5 13 4" xfId="42297" xr:uid="{00000000-0005-0000-0000-000053A50000}"/>
    <cellStyle name="Note 6 5 14" xfId="42298" xr:uid="{00000000-0005-0000-0000-000054A50000}"/>
    <cellStyle name="Note 6 5 14 2" xfId="42299" xr:uid="{00000000-0005-0000-0000-000055A50000}"/>
    <cellStyle name="Note 6 5 14 3" xfId="42300" xr:uid="{00000000-0005-0000-0000-000056A50000}"/>
    <cellStyle name="Note 6 5 14 4" xfId="42301" xr:uid="{00000000-0005-0000-0000-000057A50000}"/>
    <cellStyle name="Note 6 5 15" xfId="42302" xr:uid="{00000000-0005-0000-0000-000058A50000}"/>
    <cellStyle name="Note 6 5 15 2" xfId="42303" xr:uid="{00000000-0005-0000-0000-000059A50000}"/>
    <cellStyle name="Note 6 5 15 3" xfId="42304" xr:uid="{00000000-0005-0000-0000-00005AA50000}"/>
    <cellStyle name="Note 6 5 15 4" xfId="42305" xr:uid="{00000000-0005-0000-0000-00005BA50000}"/>
    <cellStyle name="Note 6 5 16" xfId="42306" xr:uid="{00000000-0005-0000-0000-00005CA50000}"/>
    <cellStyle name="Note 6 5 16 2" xfId="42307" xr:uid="{00000000-0005-0000-0000-00005DA50000}"/>
    <cellStyle name="Note 6 5 16 3" xfId="42308" xr:uid="{00000000-0005-0000-0000-00005EA50000}"/>
    <cellStyle name="Note 6 5 16 4" xfId="42309" xr:uid="{00000000-0005-0000-0000-00005FA50000}"/>
    <cellStyle name="Note 6 5 17" xfId="42310" xr:uid="{00000000-0005-0000-0000-000060A50000}"/>
    <cellStyle name="Note 6 5 17 2" xfId="42311" xr:uid="{00000000-0005-0000-0000-000061A50000}"/>
    <cellStyle name="Note 6 5 17 3" xfId="42312" xr:uid="{00000000-0005-0000-0000-000062A50000}"/>
    <cellStyle name="Note 6 5 17 4" xfId="42313" xr:uid="{00000000-0005-0000-0000-000063A50000}"/>
    <cellStyle name="Note 6 5 18" xfId="42314" xr:uid="{00000000-0005-0000-0000-000064A50000}"/>
    <cellStyle name="Note 6 5 18 2" xfId="42315" xr:uid="{00000000-0005-0000-0000-000065A50000}"/>
    <cellStyle name="Note 6 5 18 3" xfId="42316" xr:uid="{00000000-0005-0000-0000-000066A50000}"/>
    <cellStyle name="Note 6 5 18 4" xfId="42317" xr:uid="{00000000-0005-0000-0000-000067A50000}"/>
    <cellStyle name="Note 6 5 19" xfId="42318" xr:uid="{00000000-0005-0000-0000-000068A50000}"/>
    <cellStyle name="Note 6 5 19 2" xfId="42319" xr:uid="{00000000-0005-0000-0000-000069A50000}"/>
    <cellStyle name="Note 6 5 19 3" xfId="42320" xr:uid="{00000000-0005-0000-0000-00006AA50000}"/>
    <cellStyle name="Note 6 5 19 4" xfId="42321" xr:uid="{00000000-0005-0000-0000-00006BA50000}"/>
    <cellStyle name="Note 6 5 2" xfId="42322" xr:uid="{00000000-0005-0000-0000-00006CA50000}"/>
    <cellStyle name="Note 6 5 2 2" xfId="42323" xr:uid="{00000000-0005-0000-0000-00006DA50000}"/>
    <cellStyle name="Note 6 5 2 3" xfId="42324" xr:uid="{00000000-0005-0000-0000-00006EA50000}"/>
    <cellStyle name="Note 6 5 2 4" xfId="42325" xr:uid="{00000000-0005-0000-0000-00006FA50000}"/>
    <cellStyle name="Note 6 5 20" xfId="42326" xr:uid="{00000000-0005-0000-0000-000070A50000}"/>
    <cellStyle name="Note 6 5 20 2" xfId="42327" xr:uid="{00000000-0005-0000-0000-000071A50000}"/>
    <cellStyle name="Note 6 5 20 3" xfId="42328" xr:uid="{00000000-0005-0000-0000-000072A50000}"/>
    <cellStyle name="Note 6 5 20 4" xfId="42329" xr:uid="{00000000-0005-0000-0000-000073A50000}"/>
    <cellStyle name="Note 6 5 21" xfId="42330" xr:uid="{00000000-0005-0000-0000-000074A50000}"/>
    <cellStyle name="Note 6 5 22" xfId="42331" xr:uid="{00000000-0005-0000-0000-000075A50000}"/>
    <cellStyle name="Note 6 5 3" xfId="42332" xr:uid="{00000000-0005-0000-0000-000076A50000}"/>
    <cellStyle name="Note 6 5 3 2" xfId="42333" xr:uid="{00000000-0005-0000-0000-000077A50000}"/>
    <cellStyle name="Note 6 5 3 3" xfId="42334" xr:uid="{00000000-0005-0000-0000-000078A50000}"/>
    <cellStyle name="Note 6 5 3 4" xfId="42335" xr:uid="{00000000-0005-0000-0000-000079A50000}"/>
    <cellStyle name="Note 6 5 4" xfId="42336" xr:uid="{00000000-0005-0000-0000-00007AA50000}"/>
    <cellStyle name="Note 6 5 4 2" xfId="42337" xr:uid="{00000000-0005-0000-0000-00007BA50000}"/>
    <cellStyle name="Note 6 5 4 3" xfId="42338" xr:uid="{00000000-0005-0000-0000-00007CA50000}"/>
    <cellStyle name="Note 6 5 4 4" xfId="42339" xr:uid="{00000000-0005-0000-0000-00007DA50000}"/>
    <cellStyle name="Note 6 5 5" xfId="42340" xr:uid="{00000000-0005-0000-0000-00007EA50000}"/>
    <cellStyle name="Note 6 5 5 2" xfId="42341" xr:uid="{00000000-0005-0000-0000-00007FA50000}"/>
    <cellStyle name="Note 6 5 5 3" xfId="42342" xr:uid="{00000000-0005-0000-0000-000080A50000}"/>
    <cellStyle name="Note 6 5 5 4" xfId="42343" xr:uid="{00000000-0005-0000-0000-000081A50000}"/>
    <cellStyle name="Note 6 5 6" xfId="42344" xr:uid="{00000000-0005-0000-0000-000082A50000}"/>
    <cellStyle name="Note 6 5 6 2" xfId="42345" xr:uid="{00000000-0005-0000-0000-000083A50000}"/>
    <cellStyle name="Note 6 5 6 3" xfId="42346" xr:uid="{00000000-0005-0000-0000-000084A50000}"/>
    <cellStyle name="Note 6 5 6 4" xfId="42347" xr:uid="{00000000-0005-0000-0000-000085A50000}"/>
    <cellStyle name="Note 6 5 7" xfId="42348" xr:uid="{00000000-0005-0000-0000-000086A50000}"/>
    <cellStyle name="Note 6 5 7 2" xfId="42349" xr:uid="{00000000-0005-0000-0000-000087A50000}"/>
    <cellStyle name="Note 6 5 7 3" xfId="42350" xr:uid="{00000000-0005-0000-0000-000088A50000}"/>
    <cellStyle name="Note 6 5 7 4" xfId="42351" xr:uid="{00000000-0005-0000-0000-000089A50000}"/>
    <cellStyle name="Note 6 5 8" xfId="42352" xr:uid="{00000000-0005-0000-0000-00008AA50000}"/>
    <cellStyle name="Note 6 5 8 2" xfId="42353" xr:uid="{00000000-0005-0000-0000-00008BA50000}"/>
    <cellStyle name="Note 6 5 8 3" xfId="42354" xr:uid="{00000000-0005-0000-0000-00008CA50000}"/>
    <cellStyle name="Note 6 5 8 4" xfId="42355" xr:uid="{00000000-0005-0000-0000-00008DA50000}"/>
    <cellStyle name="Note 6 5 9" xfId="42356" xr:uid="{00000000-0005-0000-0000-00008EA50000}"/>
    <cellStyle name="Note 6 5 9 2" xfId="42357" xr:uid="{00000000-0005-0000-0000-00008FA50000}"/>
    <cellStyle name="Note 6 5 9 3" xfId="42358" xr:uid="{00000000-0005-0000-0000-000090A50000}"/>
    <cellStyle name="Note 6 5 9 4" xfId="42359" xr:uid="{00000000-0005-0000-0000-000091A50000}"/>
    <cellStyle name="Note 6 6" xfId="42360" xr:uid="{00000000-0005-0000-0000-000092A50000}"/>
    <cellStyle name="Note 6 6 10" xfId="42361" xr:uid="{00000000-0005-0000-0000-000093A50000}"/>
    <cellStyle name="Note 6 6 10 2" xfId="42362" xr:uid="{00000000-0005-0000-0000-000094A50000}"/>
    <cellStyle name="Note 6 6 10 3" xfId="42363" xr:uid="{00000000-0005-0000-0000-000095A50000}"/>
    <cellStyle name="Note 6 6 10 4" xfId="42364" xr:uid="{00000000-0005-0000-0000-000096A50000}"/>
    <cellStyle name="Note 6 6 11" xfId="42365" xr:uid="{00000000-0005-0000-0000-000097A50000}"/>
    <cellStyle name="Note 6 6 11 2" xfId="42366" xr:uid="{00000000-0005-0000-0000-000098A50000}"/>
    <cellStyle name="Note 6 6 11 3" xfId="42367" xr:uid="{00000000-0005-0000-0000-000099A50000}"/>
    <cellStyle name="Note 6 6 11 4" xfId="42368" xr:uid="{00000000-0005-0000-0000-00009AA50000}"/>
    <cellStyle name="Note 6 6 12" xfId="42369" xr:uid="{00000000-0005-0000-0000-00009BA50000}"/>
    <cellStyle name="Note 6 6 12 2" xfId="42370" xr:uid="{00000000-0005-0000-0000-00009CA50000}"/>
    <cellStyle name="Note 6 6 12 3" xfId="42371" xr:uid="{00000000-0005-0000-0000-00009DA50000}"/>
    <cellStyle name="Note 6 6 12 4" xfId="42372" xr:uid="{00000000-0005-0000-0000-00009EA50000}"/>
    <cellStyle name="Note 6 6 13" xfId="42373" xr:uid="{00000000-0005-0000-0000-00009FA50000}"/>
    <cellStyle name="Note 6 6 13 2" xfId="42374" xr:uid="{00000000-0005-0000-0000-0000A0A50000}"/>
    <cellStyle name="Note 6 6 13 3" xfId="42375" xr:uid="{00000000-0005-0000-0000-0000A1A50000}"/>
    <cellStyle name="Note 6 6 13 4" xfId="42376" xr:uid="{00000000-0005-0000-0000-0000A2A50000}"/>
    <cellStyle name="Note 6 6 14" xfId="42377" xr:uid="{00000000-0005-0000-0000-0000A3A50000}"/>
    <cellStyle name="Note 6 6 14 2" xfId="42378" xr:uid="{00000000-0005-0000-0000-0000A4A50000}"/>
    <cellStyle name="Note 6 6 14 3" xfId="42379" xr:uid="{00000000-0005-0000-0000-0000A5A50000}"/>
    <cellStyle name="Note 6 6 14 4" xfId="42380" xr:uid="{00000000-0005-0000-0000-0000A6A50000}"/>
    <cellStyle name="Note 6 6 15" xfId="42381" xr:uid="{00000000-0005-0000-0000-0000A7A50000}"/>
    <cellStyle name="Note 6 6 15 2" xfId="42382" xr:uid="{00000000-0005-0000-0000-0000A8A50000}"/>
    <cellStyle name="Note 6 6 15 3" xfId="42383" xr:uid="{00000000-0005-0000-0000-0000A9A50000}"/>
    <cellStyle name="Note 6 6 15 4" xfId="42384" xr:uid="{00000000-0005-0000-0000-0000AAA50000}"/>
    <cellStyle name="Note 6 6 16" xfId="42385" xr:uid="{00000000-0005-0000-0000-0000ABA50000}"/>
    <cellStyle name="Note 6 6 16 2" xfId="42386" xr:uid="{00000000-0005-0000-0000-0000ACA50000}"/>
    <cellStyle name="Note 6 6 16 3" xfId="42387" xr:uid="{00000000-0005-0000-0000-0000ADA50000}"/>
    <cellStyle name="Note 6 6 16 4" xfId="42388" xr:uid="{00000000-0005-0000-0000-0000AEA50000}"/>
    <cellStyle name="Note 6 6 17" xfId="42389" xr:uid="{00000000-0005-0000-0000-0000AFA50000}"/>
    <cellStyle name="Note 6 6 17 2" xfId="42390" xr:uid="{00000000-0005-0000-0000-0000B0A50000}"/>
    <cellStyle name="Note 6 6 17 3" xfId="42391" xr:uid="{00000000-0005-0000-0000-0000B1A50000}"/>
    <cellStyle name="Note 6 6 17 4" xfId="42392" xr:uid="{00000000-0005-0000-0000-0000B2A50000}"/>
    <cellStyle name="Note 6 6 18" xfId="42393" xr:uid="{00000000-0005-0000-0000-0000B3A50000}"/>
    <cellStyle name="Note 6 6 18 2" xfId="42394" xr:uid="{00000000-0005-0000-0000-0000B4A50000}"/>
    <cellStyle name="Note 6 6 18 3" xfId="42395" xr:uid="{00000000-0005-0000-0000-0000B5A50000}"/>
    <cellStyle name="Note 6 6 18 4" xfId="42396" xr:uid="{00000000-0005-0000-0000-0000B6A50000}"/>
    <cellStyle name="Note 6 6 19" xfId="42397" xr:uid="{00000000-0005-0000-0000-0000B7A50000}"/>
    <cellStyle name="Note 6 6 19 2" xfId="42398" xr:uid="{00000000-0005-0000-0000-0000B8A50000}"/>
    <cellStyle name="Note 6 6 19 3" xfId="42399" xr:uid="{00000000-0005-0000-0000-0000B9A50000}"/>
    <cellStyle name="Note 6 6 19 4" xfId="42400" xr:uid="{00000000-0005-0000-0000-0000BAA50000}"/>
    <cellStyle name="Note 6 6 2" xfId="42401" xr:uid="{00000000-0005-0000-0000-0000BBA50000}"/>
    <cellStyle name="Note 6 6 2 2" xfId="42402" xr:uid="{00000000-0005-0000-0000-0000BCA50000}"/>
    <cellStyle name="Note 6 6 2 3" xfId="42403" xr:uid="{00000000-0005-0000-0000-0000BDA50000}"/>
    <cellStyle name="Note 6 6 2 4" xfId="42404" xr:uid="{00000000-0005-0000-0000-0000BEA50000}"/>
    <cellStyle name="Note 6 6 20" xfId="42405" xr:uid="{00000000-0005-0000-0000-0000BFA50000}"/>
    <cellStyle name="Note 6 6 20 2" xfId="42406" xr:uid="{00000000-0005-0000-0000-0000C0A50000}"/>
    <cellStyle name="Note 6 6 20 3" xfId="42407" xr:uid="{00000000-0005-0000-0000-0000C1A50000}"/>
    <cellStyle name="Note 6 6 20 4" xfId="42408" xr:uid="{00000000-0005-0000-0000-0000C2A50000}"/>
    <cellStyle name="Note 6 6 21" xfId="42409" xr:uid="{00000000-0005-0000-0000-0000C3A50000}"/>
    <cellStyle name="Note 6 6 22" xfId="42410" xr:uid="{00000000-0005-0000-0000-0000C4A50000}"/>
    <cellStyle name="Note 6 6 3" xfId="42411" xr:uid="{00000000-0005-0000-0000-0000C5A50000}"/>
    <cellStyle name="Note 6 6 3 2" xfId="42412" xr:uid="{00000000-0005-0000-0000-0000C6A50000}"/>
    <cellStyle name="Note 6 6 3 3" xfId="42413" xr:uid="{00000000-0005-0000-0000-0000C7A50000}"/>
    <cellStyle name="Note 6 6 3 4" xfId="42414" xr:uid="{00000000-0005-0000-0000-0000C8A50000}"/>
    <cellStyle name="Note 6 6 4" xfId="42415" xr:uid="{00000000-0005-0000-0000-0000C9A50000}"/>
    <cellStyle name="Note 6 6 4 2" xfId="42416" xr:uid="{00000000-0005-0000-0000-0000CAA50000}"/>
    <cellStyle name="Note 6 6 4 3" xfId="42417" xr:uid="{00000000-0005-0000-0000-0000CBA50000}"/>
    <cellStyle name="Note 6 6 4 4" xfId="42418" xr:uid="{00000000-0005-0000-0000-0000CCA50000}"/>
    <cellStyle name="Note 6 6 5" xfId="42419" xr:uid="{00000000-0005-0000-0000-0000CDA50000}"/>
    <cellStyle name="Note 6 6 5 2" xfId="42420" xr:uid="{00000000-0005-0000-0000-0000CEA50000}"/>
    <cellStyle name="Note 6 6 5 3" xfId="42421" xr:uid="{00000000-0005-0000-0000-0000CFA50000}"/>
    <cellStyle name="Note 6 6 5 4" xfId="42422" xr:uid="{00000000-0005-0000-0000-0000D0A50000}"/>
    <cellStyle name="Note 6 6 6" xfId="42423" xr:uid="{00000000-0005-0000-0000-0000D1A50000}"/>
    <cellStyle name="Note 6 6 6 2" xfId="42424" xr:uid="{00000000-0005-0000-0000-0000D2A50000}"/>
    <cellStyle name="Note 6 6 6 3" xfId="42425" xr:uid="{00000000-0005-0000-0000-0000D3A50000}"/>
    <cellStyle name="Note 6 6 6 4" xfId="42426" xr:uid="{00000000-0005-0000-0000-0000D4A50000}"/>
    <cellStyle name="Note 6 6 7" xfId="42427" xr:uid="{00000000-0005-0000-0000-0000D5A50000}"/>
    <cellStyle name="Note 6 6 7 2" xfId="42428" xr:uid="{00000000-0005-0000-0000-0000D6A50000}"/>
    <cellStyle name="Note 6 6 7 3" xfId="42429" xr:uid="{00000000-0005-0000-0000-0000D7A50000}"/>
    <cellStyle name="Note 6 6 7 4" xfId="42430" xr:uid="{00000000-0005-0000-0000-0000D8A50000}"/>
    <cellStyle name="Note 6 6 8" xfId="42431" xr:uid="{00000000-0005-0000-0000-0000D9A50000}"/>
    <cellStyle name="Note 6 6 8 2" xfId="42432" xr:uid="{00000000-0005-0000-0000-0000DAA50000}"/>
    <cellStyle name="Note 6 6 8 3" xfId="42433" xr:uid="{00000000-0005-0000-0000-0000DBA50000}"/>
    <cellStyle name="Note 6 6 8 4" xfId="42434" xr:uid="{00000000-0005-0000-0000-0000DCA50000}"/>
    <cellStyle name="Note 6 6 9" xfId="42435" xr:uid="{00000000-0005-0000-0000-0000DDA50000}"/>
    <cellStyle name="Note 6 6 9 2" xfId="42436" xr:uid="{00000000-0005-0000-0000-0000DEA50000}"/>
    <cellStyle name="Note 6 6 9 3" xfId="42437" xr:uid="{00000000-0005-0000-0000-0000DFA50000}"/>
    <cellStyle name="Note 6 6 9 4" xfId="42438" xr:uid="{00000000-0005-0000-0000-0000E0A50000}"/>
    <cellStyle name="Note 6 7" xfId="42439" xr:uid="{00000000-0005-0000-0000-0000E1A50000}"/>
    <cellStyle name="Note 6 7 2" xfId="42440" xr:uid="{00000000-0005-0000-0000-0000E2A50000}"/>
    <cellStyle name="Note 6 7 2 10" xfId="42441" xr:uid="{00000000-0005-0000-0000-0000E3A50000}"/>
    <cellStyle name="Note 6 7 2 10 2" xfId="42442" xr:uid="{00000000-0005-0000-0000-0000E4A50000}"/>
    <cellStyle name="Note 6 7 2 10 3" xfId="42443" xr:uid="{00000000-0005-0000-0000-0000E5A50000}"/>
    <cellStyle name="Note 6 7 2 10 4" xfId="42444" xr:uid="{00000000-0005-0000-0000-0000E6A50000}"/>
    <cellStyle name="Note 6 7 2 11" xfId="42445" xr:uid="{00000000-0005-0000-0000-0000E7A50000}"/>
    <cellStyle name="Note 6 7 2 11 2" xfId="42446" xr:uid="{00000000-0005-0000-0000-0000E8A50000}"/>
    <cellStyle name="Note 6 7 2 11 3" xfId="42447" xr:uid="{00000000-0005-0000-0000-0000E9A50000}"/>
    <cellStyle name="Note 6 7 2 11 4" xfId="42448" xr:uid="{00000000-0005-0000-0000-0000EAA50000}"/>
    <cellStyle name="Note 6 7 2 12" xfId="42449" xr:uid="{00000000-0005-0000-0000-0000EBA50000}"/>
    <cellStyle name="Note 6 7 2 12 2" xfId="42450" xr:uid="{00000000-0005-0000-0000-0000ECA50000}"/>
    <cellStyle name="Note 6 7 2 12 3" xfId="42451" xr:uid="{00000000-0005-0000-0000-0000EDA50000}"/>
    <cellStyle name="Note 6 7 2 12 4" xfId="42452" xr:uid="{00000000-0005-0000-0000-0000EEA50000}"/>
    <cellStyle name="Note 6 7 2 13" xfId="42453" xr:uid="{00000000-0005-0000-0000-0000EFA50000}"/>
    <cellStyle name="Note 6 7 2 13 2" xfId="42454" xr:uid="{00000000-0005-0000-0000-0000F0A50000}"/>
    <cellStyle name="Note 6 7 2 13 3" xfId="42455" xr:uid="{00000000-0005-0000-0000-0000F1A50000}"/>
    <cellStyle name="Note 6 7 2 13 4" xfId="42456" xr:uid="{00000000-0005-0000-0000-0000F2A50000}"/>
    <cellStyle name="Note 6 7 2 14" xfId="42457" xr:uid="{00000000-0005-0000-0000-0000F3A50000}"/>
    <cellStyle name="Note 6 7 2 14 2" xfId="42458" xr:uid="{00000000-0005-0000-0000-0000F4A50000}"/>
    <cellStyle name="Note 6 7 2 14 3" xfId="42459" xr:uid="{00000000-0005-0000-0000-0000F5A50000}"/>
    <cellStyle name="Note 6 7 2 14 4" xfId="42460" xr:uid="{00000000-0005-0000-0000-0000F6A50000}"/>
    <cellStyle name="Note 6 7 2 15" xfId="42461" xr:uid="{00000000-0005-0000-0000-0000F7A50000}"/>
    <cellStyle name="Note 6 7 2 15 2" xfId="42462" xr:uid="{00000000-0005-0000-0000-0000F8A50000}"/>
    <cellStyle name="Note 6 7 2 15 3" xfId="42463" xr:uid="{00000000-0005-0000-0000-0000F9A50000}"/>
    <cellStyle name="Note 6 7 2 15 4" xfId="42464" xr:uid="{00000000-0005-0000-0000-0000FAA50000}"/>
    <cellStyle name="Note 6 7 2 16" xfId="42465" xr:uid="{00000000-0005-0000-0000-0000FBA50000}"/>
    <cellStyle name="Note 6 7 2 16 2" xfId="42466" xr:uid="{00000000-0005-0000-0000-0000FCA50000}"/>
    <cellStyle name="Note 6 7 2 16 3" xfId="42467" xr:uid="{00000000-0005-0000-0000-0000FDA50000}"/>
    <cellStyle name="Note 6 7 2 16 4" xfId="42468" xr:uid="{00000000-0005-0000-0000-0000FEA50000}"/>
    <cellStyle name="Note 6 7 2 17" xfId="42469" xr:uid="{00000000-0005-0000-0000-0000FFA50000}"/>
    <cellStyle name="Note 6 7 2 17 2" xfId="42470" xr:uid="{00000000-0005-0000-0000-000000A60000}"/>
    <cellStyle name="Note 6 7 2 17 3" xfId="42471" xr:uid="{00000000-0005-0000-0000-000001A60000}"/>
    <cellStyle name="Note 6 7 2 17 4" xfId="42472" xr:uid="{00000000-0005-0000-0000-000002A60000}"/>
    <cellStyle name="Note 6 7 2 18" xfId="42473" xr:uid="{00000000-0005-0000-0000-000003A60000}"/>
    <cellStyle name="Note 6 7 2 18 2" xfId="42474" xr:uid="{00000000-0005-0000-0000-000004A60000}"/>
    <cellStyle name="Note 6 7 2 18 3" xfId="42475" xr:uid="{00000000-0005-0000-0000-000005A60000}"/>
    <cellStyle name="Note 6 7 2 18 4" xfId="42476" xr:uid="{00000000-0005-0000-0000-000006A60000}"/>
    <cellStyle name="Note 6 7 2 19" xfId="42477" xr:uid="{00000000-0005-0000-0000-000007A60000}"/>
    <cellStyle name="Note 6 7 2 19 2" xfId="42478" xr:uid="{00000000-0005-0000-0000-000008A60000}"/>
    <cellStyle name="Note 6 7 2 19 3" xfId="42479" xr:uid="{00000000-0005-0000-0000-000009A60000}"/>
    <cellStyle name="Note 6 7 2 19 4" xfId="42480" xr:uid="{00000000-0005-0000-0000-00000AA60000}"/>
    <cellStyle name="Note 6 7 2 2" xfId="42481" xr:uid="{00000000-0005-0000-0000-00000BA60000}"/>
    <cellStyle name="Note 6 7 2 2 2" xfId="42482" xr:uid="{00000000-0005-0000-0000-00000CA60000}"/>
    <cellStyle name="Note 6 7 2 2 3" xfId="42483" xr:uid="{00000000-0005-0000-0000-00000DA60000}"/>
    <cellStyle name="Note 6 7 2 2 4" xfId="42484" xr:uid="{00000000-0005-0000-0000-00000EA60000}"/>
    <cellStyle name="Note 6 7 2 20" xfId="42485" xr:uid="{00000000-0005-0000-0000-00000FA60000}"/>
    <cellStyle name="Note 6 7 2 20 2" xfId="42486" xr:uid="{00000000-0005-0000-0000-000010A60000}"/>
    <cellStyle name="Note 6 7 2 20 3" xfId="42487" xr:uid="{00000000-0005-0000-0000-000011A60000}"/>
    <cellStyle name="Note 6 7 2 20 4" xfId="42488" xr:uid="{00000000-0005-0000-0000-000012A60000}"/>
    <cellStyle name="Note 6 7 2 21" xfId="42489" xr:uid="{00000000-0005-0000-0000-000013A60000}"/>
    <cellStyle name="Note 6 7 2 22" xfId="42490" xr:uid="{00000000-0005-0000-0000-000014A60000}"/>
    <cellStyle name="Note 6 7 2 3" xfId="42491" xr:uid="{00000000-0005-0000-0000-000015A60000}"/>
    <cellStyle name="Note 6 7 2 3 2" xfId="42492" xr:uid="{00000000-0005-0000-0000-000016A60000}"/>
    <cellStyle name="Note 6 7 2 3 3" xfId="42493" xr:uid="{00000000-0005-0000-0000-000017A60000}"/>
    <cellStyle name="Note 6 7 2 3 4" xfId="42494" xr:uid="{00000000-0005-0000-0000-000018A60000}"/>
    <cellStyle name="Note 6 7 2 4" xfId="42495" xr:uid="{00000000-0005-0000-0000-000019A60000}"/>
    <cellStyle name="Note 6 7 2 4 2" xfId="42496" xr:uid="{00000000-0005-0000-0000-00001AA60000}"/>
    <cellStyle name="Note 6 7 2 4 3" xfId="42497" xr:uid="{00000000-0005-0000-0000-00001BA60000}"/>
    <cellStyle name="Note 6 7 2 4 4" xfId="42498" xr:uid="{00000000-0005-0000-0000-00001CA60000}"/>
    <cellStyle name="Note 6 7 2 5" xfId="42499" xr:uid="{00000000-0005-0000-0000-00001DA60000}"/>
    <cellStyle name="Note 6 7 2 5 2" xfId="42500" xr:uid="{00000000-0005-0000-0000-00001EA60000}"/>
    <cellStyle name="Note 6 7 2 5 3" xfId="42501" xr:uid="{00000000-0005-0000-0000-00001FA60000}"/>
    <cellStyle name="Note 6 7 2 5 4" xfId="42502" xr:uid="{00000000-0005-0000-0000-000020A60000}"/>
    <cellStyle name="Note 6 7 2 6" xfId="42503" xr:uid="{00000000-0005-0000-0000-000021A60000}"/>
    <cellStyle name="Note 6 7 2 6 2" xfId="42504" xr:uid="{00000000-0005-0000-0000-000022A60000}"/>
    <cellStyle name="Note 6 7 2 6 3" xfId="42505" xr:uid="{00000000-0005-0000-0000-000023A60000}"/>
    <cellStyle name="Note 6 7 2 6 4" xfId="42506" xr:uid="{00000000-0005-0000-0000-000024A60000}"/>
    <cellStyle name="Note 6 7 2 7" xfId="42507" xr:uid="{00000000-0005-0000-0000-000025A60000}"/>
    <cellStyle name="Note 6 7 2 7 2" xfId="42508" xr:uid="{00000000-0005-0000-0000-000026A60000}"/>
    <cellStyle name="Note 6 7 2 7 3" xfId="42509" xr:uid="{00000000-0005-0000-0000-000027A60000}"/>
    <cellStyle name="Note 6 7 2 7 4" xfId="42510" xr:uid="{00000000-0005-0000-0000-000028A60000}"/>
    <cellStyle name="Note 6 7 2 8" xfId="42511" xr:uid="{00000000-0005-0000-0000-000029A60000}"/>
    <cellStyle name="Note 6 7 2 8 2" xfId="42512" xr:uid="{00000000-0005-0000-0000-00002AA60000}"/>
    <cellStyle name="Note 6 7 2 8 3" xfId="42513" xr:uid="{00000000-0005-0000-0000-00002BA60000}"/>
    <cellStyle name="Note 6 7 2 8 4" xfId="42514" xr:uid="{00000000-0005-0000-0000-00002CA60000}"/>
    <cellStyle name="Note 6 7 2 9" xfId="42515" xr:uid="{00000000-0005-0000-0000-00002DA60000}"/>
    <cellStyle name="Note 6 7 2 9 2" xfId="42516" xr:uid="{00000000-0005-0000-0000-00002EA60000}"/>
    <cellStyle name="Note 6 7 2 9 3" xfId="42517" xr:uid="{00000000-0005-0000-0000-00002FA60000}"/>
    <cellStyle name="Note 6 7 2 9 4" xfId="42518" xr:uid="{00000000-0005-0000-0000-000030A60000}"/>
    <cellStyle name="Note 6 7 3" xfId="42519" xr:uid="{00000000-0005-0000-0000-000031A60000}"/>
    <cellStyle name="Note 6 8" xfId="42520" xr:uid="{00000000-0005-0000-0000-000032A60000}"/>
    <cellStyle name="Note 6 8 2" xfId="42521" xr:uid="{00000000-0005-0000-0000-000033A60000}"/>
    <cellStyle name="Note 6 8 2 10" xfId="42522" xr:uid="{00000000-0005-0000-0000-000034A60000}"/>
    <cellStyle name="Note 6 8 2 10 2" xfId="42523" xr:uid="{00000000-0005-0000-0000-000035A60000}"/>
    <cellStyle name="Note 6 8 2 10 3" xfId="42524" xr:uid="{00000000-0005-0000-0000-000036A60000}"/>
    <cellStyle name="Note 6 8 2 10 4" xfId="42525" xr:uid="{00000000-0005-0000-0000-000037A60000}"/>
    <cellStyle name="Note 6 8 2 11" xfId="42526" xr:uid="{00000000-0005-0000-0000-000038A60000}"/>
    <cellStyle name="Note 6 8 2 11 2" xfId="42527" xr:uid="{00000000-0005-0000-0000-000039A60000}"/>
    <cellStyle name="Note 6 8 2 11 3" xfId="42528" xr:uid="{00000000-0005-0000-0000-00003AA60000}"/>
    <cellStyle name="Note 6 8 2 11 4" xfId="42529" xr:uid="{00000000-0005-0000-0000-00003BA60000}"/>
    <cellStyle name="Note 6 8 2 12" xfId="42530" xr:uid="{00000000-0005-0000-0000-00003CA60000}"/>
    <cellStyle name="Note 6 8 2 12 2" xfId="42531" xr:uid="{00000000-0005-0000-0000-00003DA60000}"/>
    <cellStyle name="Note 6 8 2 12 3" xfId="42532" xr:uid="{00000000-0005-0000-0000-00003EA60000}"/>
    <cellStyle name="Note 6 8 2 12 4" xfId="42533" xr:uid="{00000000-0005-0000-0000-00003FA60000}"/>
    <cellStyle name="Note 6 8 2 13" xfId="42534" xr:uid="{00000000-0005-0000-0000-000040A60000}"/>
    <cellStyle name="Note 6 8 2 13 2" xfId="42535" xr:uid="{00000000-0005-0000-0000-000041A60000}"/>
    <cellStyle name="Note 6 8 2 13 3" xfId="42536" xr:uid="{00000000-0005-0000-0000-000042A60000}"/>
    <cellStyle name="Note 6 8 2 13 4" xfId="42537" xr:uid="{00000000-0005-0000-0000-000043A60000}"/>
    <cellStyle name="Note 6 8 2 14" xfId="42538" xr:uid="{00000000-0005-0000-0000-000044A60000}"/>
    <cellStyle name="Note 6 8 2 14 2" xfId="42539" xr:uid="{00000000-0005-0000-0000-000045A60000}"/>
    <cellStyle name="Note 6 8 2 14 3" xfId="42540" xr:uid="{00000000-0005-0000-0000-000046A60000}"/>
    <cellStyle name="Note 6 8 2 14 4" xfId="42541" xr:uid="{00000000-0005-0000-0000-000047A60000}"/>
    <cellStyle name="Note 6 8 2 15" xfId="42542" xr:uid="{00000000-0005-0000-0000-000048A60000}"/>
    <cellStyle name="Note 6 8 2 15 2" xfId="42543" xr:uid="{00000000-0005-0000-0000-000049A60000}"/>
    <cellStyle name="Note 6 8 2 15 3" xfId="42544" xr:uid="{00000000-0005-0000-0000-00004AA60000}"/>
    <cellStyle name="Note 6 8 2 15 4" xfId="42545" xr:uid="{00000000-0005-0000-0000-00004BA60000}"/>
    <cellStyle name="Note 6 8 2 16" xfId="42546" xr:uid="{00000000-0005-0000-0000-00004CA60000}"/>
    <cellStyle name="Note 6 8 2 16 2" xfId="42547" xr:uid="{00000000-0005-0000-0000-00004DA60000}"/>
    <cellStyle name="Note 6 8 2 16 3" xfId="42548" xr:uid="{00000000-0005-0000-0000-00004EA60000}"/>
    <cellStyle name="Note 6 8 2 16 4" xfId="42549" xr:uid="{00000000-0005-0000-0000-00004FA60000}"/>
    <cellStyle name="Note 6 8 2 17" xfId="42550" xr:uid="{00000000-0005-0000-0000-000050A60000}"/>
    <cellStyle name="Note 6 8 2 17 2" xfId="42551" xr:uid="{00000000-0005-0000-0000-000051A60000}"/>
    <cellStyle name="Note 6 8 2 17 3" xfId="42552" xr:uid="{00000000-0005-0000-0000-000052A60000}"/>
    <cellStyle name="Note 6 8 2 17 4" xfId="42553" xr:uid="{00000000-0005-0000-0000-000053A60000}"/>
    <cellStyle name="Note 6 8 2 18" xfId="42554" xr:uid="{00000000-0005-0000-0000-000054A60000}"/>
    <cellStyle name="Note 6 8 2 18 2" xfId="42555" xr:uid="{00000000-0005-0000-0000-000055A60000}"/>
    <cellStyle name="Note 6 8 2 18 3" xfId="42556" xr:uid="{00000000-0005-0000-0000-000056A60000}"/>
    <cellStyle name="Note 6 8 2 18 4" xfId="42557" xr:uid="{00000000-0005-0000-0000-000057A60000}"/>
    <cellStyle name="Note 6 8 2 19" xfId="42558" xr:uid="{00000000-0005-0000-0000-000058A60000}"/>
    <cellStyle name="Note 6 8 2 19 2" xfId="42559" xr:uid="{00000000-0005-0000-0000-000059A60000}"/>
    <cellStyle name="Note 6 8 2 19 3" xfId="42560" xr:uid="{00000000-0005-0000-0000-00005AA60000}"/>
    <cellStyle name="Note 6 8 2 19 4" xfId="42561" xr:uid="{00000000-0005-0000-0000-00005BA60000}"/>
    <cellStyle name="Note 6 8 2 2" xfId="42562" xr:uid="{00000000-0005-0000-0000-00005CA60000}"/>
    <cellStyle name="Note 6 8 2 2 2" xfId="42563" xr:uid="{00000000-0005-0000-0000-00005DA60000}"/>
    <cellStyle name="Note 6 8 2 2 3" xfId="42564" xr:uid="{00000000-0005-0000-0000-00005EA60000}"/>
    <cellStyle name="Note 6 8 2 2 4" xfId="42565" xr:uid="{00000000-0005-0000-0000-00005FA60000}"/>
    <cellStyle name="Note 6 8 2 20" xfId="42566" xr:uid="{00000000-0005-0000-0000-000060A60000}"/>
    <cellStyle name="Note 6 8 2 20 2" xfId="42567" xr:uid="{00000000-0005-0000-0000-000061A60000}"/>
    <cellStyle name="Note 6 8 2 20 3" xfId="42568" xr:uid="{00000000-0005-0000-0000-000062A60000}"/>
    <cellStyle name="Note 6 8 2 20 4" xfId="42569" xr:uid="{00000000-0005-0000-0000-000063A60000}"/>
    <cellStyle name="Note 6 8 2 21" xfId="42570" xr:uid="{00000000-0005-0000-0000-000064A60000}"/>
    <cellStyle name="Note 6 8 2 22" xfId="42571" xr:uid="{00000000-0005-0000-0000-000065A60000}"/>
    <cellStyle name="Note 6 8 2 3" xfId="42572" xr:uid="{00000000-0005-0000-0000-000066A60000}"/>
    <cellStyle name="Note 6 8 2 3 2" xfId="42573" xr:uid="{00000000-0005-0000-0000-000067A60000}"/>
    <cellStyle name="Note 6 8 2 3 3" xfId="42574" xr:uid="{00000000-0005-0000-0000-000068A60000}"/>
    <cellStyle name="Note 6 8 2 3 4" xfId="42575" xr:uid="{00000000-0005-0000-0000-000069A60000}"/>
    <cellStyle name="Note 6 8 2 4" xfId="42576" xr:uid="{00000000-0005-0000-0000-00006AA60000}"/>
    <cellStyle name="Note 6 8 2 4 2" xfId="42577" xr:uid="{00000000-0005-0000-0000-00006BA60000}"/>
    <cellStyle name="Note 6 8 2 4 3" xfId="42578" xr:uid="{00000000-0005-0000-0000-00006CA60000}"/>
    <cellStyle name="Note 6 8 2 4 4" xfId="42579" xr:uid="{00000000-0005-0000-0000-00006DA60000}"/>
    <cellStyle name="Note 6 8 2 5" xfId="42580" xr:uid="{00000000-0005-0000-0000-00006EA60000}"/>
    <cellStyle name="Note 6 8 2 5 2" xfId="42581" xr:uid="{00000000-0005-0000-0000-00006FA60000}"/>
    <cellStyle name="Note 6 8 2 5 3" xfId="42582" xr:uid="{00000000-0005-0000-0000-000070A60000}"/>
    <cellStyle name="Note 6 8 2 5 4" xfId="42583" xr:uid="{00000000-0005-0000-0000-000071A60000}"/>
    <cellStyle name="Note 6 8 2 6" xfId="42584" xr:uid="{00000000-0005-0000-0000-000072A60000}"/>
    <cellStyle name="Note 6 8 2 6 2" xfId="42585" xr:uid="{00000000-0005-0000-0000-000073A60000}"/>
    <cellStyle name="Note 6 8 2 6 3" xfId="42586" xr:uid="{00000000-0005-0000-0000-000074A60000}"/>
    <cellStyle name="Note 6 8 2 6 4" xfId="42587" xr:uid="{00000000-0005-0000-0000-000075A60000}"/>
    <cellStyle name="Note 6 8 2 7" xfId="42588" xr:uid="{00000000-0005-0000-0000-000076A60000}"/>
    <cellStyle name="Note 6 8 2 7 2" xfId="42589" xr:uid="{00000000-0005-0000-0000-000077A60000}"/>
    <cellStyle name="Note 6 8 2 7 3" xfId="42590" xr:uid="{00000000-0005-0000-0000-000078A60000}"/>
    <cellStyle name="Note 6 8 2 7 4" xfId="42591" xr:uid="{00000000-0005-0000-0000-000079A60000}"/>
    <cellStyle name="Note 6 8 2 8" xfId="42592" xr:uid="{00000000-0005-0000-0000-00007AA60000}"/>
    <cellStyle name="Note 6 8 2 8 2" xfId="42593" xr:uid="{00000000-0005-0000-0000-00007BA60000}"/>
    <cellStyle name="Note 6 8 2 8 3" xfId="42594" xr:uid="{00000000-0005-0000-0000-00007CA60000}"/>
    <cellStyle name="Note 6 8 2 8 4" xfId="42595" xr:uid="{00000000-0005-0000-0000-00007DA60000}"/>
    <cellStyle name="Note 6 8 2 9" xfId="42596" xr:uid="{00000000-0005-0000-0000-00007EA60000}"/>
    <cellStyle name="Note 6 8 2 9 2" xfId="42597" xr:uid="{00000000-0005-0000-0000-00007FA60000}"/>
    <cellStyle name="Note 6 8 2 9 3" xfId="42598" xr:uid="{00000000-0005-0000-0000-000080A60000}"/>
    <cellStyle name="Note 6 8 2 9 4" xfId="42599" xr:uid="{00000000-0005-0000-0000-000081A60000}"/>
    <cellStyle name="Note 6 8 3" xfId="42600" xr:uid="{00000000-0005-0000-0000-000082A60000}"/>
    <cellStyle name="Note 6 9" xfId="42601" xr:uid="{00000000-0005-0000-0000-000083A60000}"/>
    <cellStyle name="Note 6 9 2" xfId="42602" xr:uid="{00000000-0005-0000-0000-000084A60000}"/>
    <cellStyle name="Note 6 9 2 10" xfId="42603" xr:uid="{00000000-0005-0000-0000-000085A60000}"/>
    <cellStyle name="Note 6 9 2 10 2" xfId="42604" xr:uid="{00000000-0005-0000-0000-000086A60000}"/>
    <cellStyle name="Note 6 9 2 10 3" xfId="42605" xr:uid="{00000000-0005-0000-0000-000087A60000}"/>
    <cellStyle name="Note 6 9 2 10 4" xfId="42606" xr:uid="{00000000-0005-0000-0000-000088A60000}"/>
    <cellStyle name="Note 6 9 2 11" xfId="42607" xr:uid="{00000000-0005-0000-0000-000089A60000}"/>
    <cellStyle name="Note 6 9 2 11 2" xfId="42608" xr:uid="{00000000-0005-0000-0000-00008AA60000}"/>
    <cellStyle name="Note 6 9 2 11 3" xfId="42609" xr:uid="{00000000-0005-0000-0000-00008BA60000}"/>
    <cellStyle name="Note 6 9 2 11 4" xfId="42610" xr:uid="{00000000-0005-0000-0000-00008CA60000}"/>
    <cellStyle name="Note 6 9 2 12" xfId="42611" xr:uid="{00000000-0005-0000-0000-00008DA60000}"/>
    <cellStyle name="Note 6 9 2 12 2" xfId="42612" xr:uid="{00000000-0005-0000-0000-00008EA60000}"/>
    <cellStyle name="Note 6 9 2 12 3" xfId="42613" xr:uid="{00000000-0005-0000-0000-00008FA60000}"/>
    <cellStyle name="Note 6 9 2 12 4" xfId="42614" xr:uid="{00000000-0005-0000-0000-000090A60000}"/>
    <cellStyle name="Note 6 9 2 13" xfId="42615" xr:uid="{00000000-0005-0000-0000-000091A60000}"/>
    <cellStyle name="Note 6 9 2 13 2" xfId="42616" xr:uid="{00000000-0005-0000-0000-000092A60000}"/>
    <cellStyle name="Note 6 9 2 13 3" xfId="42617" xr:uid="{00000000-0005-0000-0000-000093A60000}"/>
    <cellStyle name="Note 6 9 2 13 4" xfId="42618" xr:uid="{00000000-0005-0000-0000-000094A60000}"/>
    <cellStyle name="Note 6 9 2 14" xfId="42619" xr:uid="{00000000-0005-0000-0000-000095A60000}"/>
    <cellStyle name="Note 6 9 2 14 2" xfId="42620" xr:uid="{00000000-0005-0000-0000-000096A60000}"/>
    <cellStyle name="Note 6 9 2 14 3" xfId="42621" xr:uid="{00000000-0005-0000-0000-000097A60000}"/>
    <cellStyle name="Note 6 9 2 14 4" xfId="42622" xr:uid="{00000000-0005-0000-0000-000098A60000}"/>
    <cellStyle name="Note 6 9 2 15" xfId="42623" xr:uid="{00000000-0005-0000-0000-000099A60000}"/>
    <cellStyle name="Note 6 9 2 15 2" xfId="42624" xr:uid="{00000000-0005-0000-0000-00009AA60000}"/>
    <cellStyle name="Note 6 9 2 15 3" xfId="42625" xr:uid="{00000000-0005-0000-0000-00009BA60000}"/>
    <cellStyle name="Note 6 9 2 15 4" xfId="42626" xr:uid="{00000000-0005-0000-0000-00009CA60000}"/>
    <cellStyle name="Note 6 9 2 16" xfId="42627" xr:uid="{00000000-0005-0000-0000-00009DA60000}"/>
    <cellStyle name="Note 6 9 2 16 2" xfId="42628" xr:uid="{00000000-0005-0000-0000-00009EA60000}"/>
    <cellStyle name="Note 6 9 2 16 3" xfId="42629" xr:uid="{00000000-0005-0000-0000-00009FA60000}"/>
    <cellStyle name="Note 6 9 2 16 4" xfId="42630" xr:uid="{00000000-0005-0000-0000-0000A0A60000}"/>
    <cellStyle name="Note 6 9 2 17" xfId="42631" xr:uid="{00000000-0005-0000-0000-0000A1A60000}"/>
    <cellStyle name="Note 6 9 2 17 2" xfId="42632" xr:uid="{00000000-0005-0000-0000-0000A2A60000}"/>
    <cellStyle name="Note 6 9 2 17 3" xfId="42633" xr:uid="{00000000-0005-0000-0000-0000A3A60000}"/>
    <cellStyle name="Note 6 9 2 17 4" xfId="42634" xr:uid="{00000000-0005-0000-0000-0000A4A60000}"/>
    <cellStyle name="Note 6 9 2 18" xfId="42635" xr:uid="{00000000-0005-0000-0000-0000A5A60000}"/>
    <cellStyle name="Note 6 9 2 18 2" xfId="42636" xr:uid="{00000000-0005-0000-0000-0000A6A60000}"/>
    <cellStyle name="Note 6 9 2 18 3" xfId="42637" xr:uid="{00000000-0005-0000-0000-0000A7A60000}"/>
    <cellStyle name="Note 6 9 2 18 4" xfId="42638" xr:uid="{00000000-0005-0000-0000-0000A8A60000}"/>
    <cellStyle name="Note 6 9 2 19" xfId="42639" xr:uid="{00000000-0005-0000-0000-0000A9A60000}"/>
    <cellStyle name="Note 6 9 2 19 2" xfId="42640" xr:uid="{00000000-0005-0000-0000-0000AAA60000}"/>
    <cellStyle name="Note 6 9 2 19 3" xfId="42641" xr:uid="{00000000-0005-0000-0000-0000ABA60000}"/>
    <cellStyle name="Note 6 9 2 19 4" xfId="42642" xr:uid="{00000000-0005-0000-0000-0000ACA60000}"/>
    <cellStyle name="Note 6 9 2 2" xfId="42643" xr:uid="{00000000-0005-0000-0000-0000ADA60000}"/>
    <cellStyle name="Note 6 9 2 2 2" xfId="42644" xr:uid="{00000000-0005-0000-0000-0000AEA60000}"/>
    <cellStyle name="Note 6 9 2 2 3" xfId="42645" xr:uid="{00000000-0005-0000-0000-0000AFA60000}"/>
    <cellStyle name="Note 6 9 2 2 4" xfId="42646" xr:uid="{00000000-0005-0000-0000-0000B0A60000}"/>
    <cellStyle name="Note 6 9 2 20" xfId="42647" xr:uid="{00000000-0005-0000-0000-0000B1A60000}"/>
    <cellStyle name="Note 6 9 2 20 2" xfId="42648" xr:uid="{00000000-0005-0000-0000-0000B2A60000}"/>
    <cellStyle name="Note 6 9 2 20 3" xfId="42649" xr:uid="{00000000-0005-0000-0000-0000B3A60000}"/>
    <cellStyle name="Note 6 9 2 20 4" xfId="42650" xr:uid="{00000000-0005-0000-0000-0000B4A60000}"/>
    <cellStyle name="Note 6 9 2 21" xfId="42651" xr:uid="{00000000-0005-0000-0000-0000B5A60000}"/>
    <cellStyle name="Note 6 9 2 22" xfId="42652" xr:uid="{00000000-0005-0000-0000-0000B6A60000}"/>
    <cellStyle name="Note 6 9 2 3" xfId="42653" xr:uid="{00000000-0005-0000-0000-0000B7A60000}"/>
    <cellStyle name="Note 6 9 2 3 2" xfId="42654" xr:uid="{00000000-0005-0000-0000-0000B8A60000}"/>
    <cellStyle name="Note 6 9 2 3 3" xfId="42655" xr:uid="{00000000-0005-0000-0000-0000B9A60000}"/>
    <cellStyle name="Note 6 9 2 3 4" xfId="42656" xr:uid="{00000000-0005-0000-0000-0000BAA60000}"/>
    <cellStyle name="Note 6 9 2 4" xfId="42657" xr:uid="{00000000-0005-0000-0000-0000BBA60000}"/>
    <cellStyle name="Note 6 9 2 4 2" xfId="42658" xr:uid="{00000000-0005-0000-0000-0000BCA60000}"/>
    <cellStyle name="Note 6 9 2 4 3" xfId="42659" xr:uid="{00000000-0005-0000-0000-0000BDA60000}"/>
    <cellStyle name="Note 6 9 2 4 4" xfId="42660" xr:uid="{00000000-0005-0000-0000-0000BEA60000}"/>
    <cellStyle name="Note 6 9 2 5" xfId="42661" xr:uid="{00000000-0005-0000-0000-0000BFA60000}"/>
    <cellStyle name="Note 6 9 2 5 2" xfId="42662" xr:uid="{00000000-0005-0000-0000-0000C0A60000}"/>
    <cellStyle name="Note 6 9 2 5 3" xfId="42663" xr:uid="{00000000-0005-0000-0000-0000C1A60000}"/>
    <cellStyle name="Note 6 9 2 5 4" xfId="42664" xr:uid="{00000000-0005-0000-0000-0000C2A60000}"/>
    <cellStyle name="Note 6 9 2 6" xfId="42665" xr:uid="{00000000-0005-0000-0000-0000C3A60000}"/>
    <cellStyle name="Note 6 9 2 6 2" xfId="42666" xr:uid="{00000000-0005-0000-0000-0000C4A60000}"/>
    <cellStyle name="Note 6 9 2 6 3" xfId="42667" xr:uid="{00000000-0005-0000-0000-0000C5A60000}"/>
    <cellStyle name="Note 6 9 2 6 4" xfId="42668" xr:uid="{00000000-0005-0000-0000-0000C6A60000}"/>
    <cellStyle name="Note 6 9 2 7" xfId="42669" xr:uid="{00000000-0005-0000-0000-0000C7A60000}"/>
    <cellStyle name="Note 6 9 2 7 2" xfId="42670" xr:uid="{00000000-0005-0000-0000-0000C8A60000}"/>
    <cellStyle name="Note 6 9 2 7 3" xfId="42671" xr:uid="{00000000-0005-0000-0000-0000C9A60000}"/>
    <cellStyle name="Note 6 9 2 7 4" xfId="42672" xr:uid="{00000000-0005-0000-0000-0000CAA60000}"/>
    <cellStyle name="Note 6 9 2 8" xfId="42673" xr:uid="{00000000-0005-0000-0000-0000CBA60000}"/>
    <cellStyle name="Note 6 9 2 8 2" xfId="42674" xr:uid="{00000000-0005-0000-0000-0000CCA60000}"/>
    <cellStyle name="Note 6 9 2 8 3" xfId="42675" xr:uid="{00000000-0005-0000-0000-0000CDA60000}"/>
    <cellStyle name="Note 6 9 2 8 4" xfId="42676" xr:uid="{00000000-0005-0000-0000-0000CEA60000}"/>
    <cellStyle name="Note 6 9 2 9" xfId="42677" xr:uid="{00000000-0005-0000-0000-0000CFA60000}"/>
    <cellStyle name="Note 6 9 2 9 2" xfId="42678" xr:uid="{00000000-0005-0000-0000-0000D0A60000}"/>
    <cellStyle name="Note 6 9 2 9 3" xfId="42679" xr:uid="{00000000-0005-0000-0000-0000D1A60000}"/>
    <cellStyle name="Note 6 9 2 9 4" xfId="42680" xr:uid="{00000000-0005-0000-0000-0000D2A60000}"/>
    <cellStyle name="Note 6 9 3" xfId="42681" xr:uid="{00000000-0005-0000-0000-0000D3A60000}"/>
    <cellStyle name="Note 7" xfId="42682" xr:uid="{00000000-0005-0000-0000-0000D4A60000}"/>
    <cellStyle name="Note 7 10" xfId="42683" xr:uid="{00000000-0005-0000-0000-0000D5A60000}"/>
    <cellStyle name="Note 7 10 10" xfId="42684" xr:uid="{00000000-0005-0000-0000-0000D6A60000}"/>
    <cellStyle name="Note 7 10 10 2" xfId="42685" xr:uid="{00000000-0005-0000-0000-0000D7A60000}"/>
    <cellStyle name="Note 7 10 10 3" xfId="42686" xr:uid="{00000000-0005-0000-0000-0000D8A60000}"/>
    <cellStyle name="Note 7 10 10 4" xfId="42687" xr:uid="{00000000-0005-0000-0000-0000D9A60000}"/>
    <cellStyle name="Note 7 10 11" xfId="42688" xr:uid="{00000000-0005-0000-0000-0000DAA60000}"/>
    <cellStyle name="Note 7 10 11 2" xfId="42689" xr:uid="{00000000-0005-0000-0000-0000DBA60000}"/>
    <cellStyle name="Note 7 10 11 3" xfId="42690" xr:uid="{00000000-0005-0000-0000-0000DCA60000}"/>
    <cellStyle name="Note 7 10 11 4" xfId="42691" xr:uid="{00000000-0005-0000-0000-0000DDA60000}"/>
    <cellStyle name="Note 7 10 12" xfId="42692" xr:uid="{00000000-0005-0000-0000-0000DEA60000}"/>
    <cellStyle name="Note 7 10 12 2" xfId="42693" xr:uid="{00000000-0005-0000-0000-0000DFA60000}"/>
    <cellStyle name="Note 7 10 12 3" xfId="42694" xr:uid="{00000000-0005-0000-0000-0000E0A60000}"/>
    <cellStyle name="Note 7 10 12 4" xfId="42695" xr:uid="{00000000-0005-0000-0000-0000E1A60000}"/>
    <cellStyle name="Note 7 10 13" xfId="42696" xr:uid="{00000000-0005-0000-0000-0000E2A60000}"/>
    <cellStyle name="Note 7 10 13 2" xfId="42697" xr:uid="{00000000-0005-0000-0000-0000E3A60000}"/>
    <cellStyle name="Note 7 10 13 3" xfId="42698" xr:uid="{00000000-0005-0000-0000-0000E4A60000}"/>
    <cellStyle name="Note 7 10 13 4" xfId="42699" xr:uid="{00000000-0005-0000-0000-0000E5A60000}"/>
    <cellStyle name="Note 7 10 14" xfId="42700" xr:uid="{00000000-0005-0000-0000-0000E6A60000}"/>
    <cellStyle name="Note 7 10 14 2" xfId="42701" xr:uid="{00000000-0005-0000-0000-0000E7A60000}"/>
    <cellStyle name="Note 7 10 14 3" xfId="42702" xr:uid="{00000000-0005-0000-0000-0000E8A60000}"/>
    <cellStyle name="Note 7 10 14 4" xfId="42703" xr:uid="{00000000-0005-0000-0000-0000E9A60000}"/>
    <cellStyle name="Note 7 10 15" xfId="42704" xr:uid="{00000000-0005-0000-0000-0000EAA60000}"/>
    <cellStyle name="Note 7 10 15 2" xfId="42705" xr:uid="{00000000-0005-0000-0000-0000EBA60000}"/>
    <cellStyle name="Note 7 10 15 3" xfId="42706" xr:uid="{00000000-0005-0000-0000-0000ECA60000}"/>
    <cellStyle name="Note 7 10 15 4" xfId="42707" xr:uid="{00000000-0005-0000-0000-0000EDA60000}"/>
    <cellStyle name="Note 7 10 16" xfId="42708" xr:uid="{00000000-0005-0000-0000-0000EEA60000}"/>
    <cellStyle name="Note 7 10 16 2" xfId="42709" xr:uid="{00000000-0005-0000-0000-0000EFA60000}"/>
    <cellStyle name="Note 7 10 16 3" xfId="42710" xr:uid="{00000000-0005-0000-0000-0000F0A60000}"/>
    <cellStyle name="Note 7 10 16 4" xfId="42711" xr:uid="{00000000-0005-0000-0000-0000F1A60000}"/>
    <cellStyle name="Note 7 10 17" xfId="42712" xr:uid="{00000000-0005-0000-0000-0000F2A60000}"/>
    <cellStyle name="Note 7 10 17 2" xfId="42713" xr:uid="{00000000-0005-0000-0000-0000F3A60000}"/>
    <cellStyle name="Note 7 10 17 3" xfId="42714" xr:uid="{00000000-0005-0000-0000-0000F4A60000}"/>
    <cellStyle name="Note 7 10 17 4" xfId="42715" xr:uid="{00000000-0005-0000-0000-0000F5A60000}"/>
    <cellStyle name="Note 7 10 18" xfId="42716" xr:uid="{00000000-0005-0000-0000-0000F6A60000}"/>
    <cellStyle name="Note 7 10 18 2" xfId="42717" xr:uid="{00000000-0005-0000-0000-0000F7A60000}"/>
    <cellStyle name="Note 7 10 18 3" xfId="42718" xr:uid="{00000000-0005-0000-0000-0000F8A60000}"/>
    <cellStyle name="Note 7 10 18 4" xfId="42719" xr:uid="{00000000-0005-0000-0000-0000F9A60000}"/>
    <cellStyle name="Note 7 10 19" xfId="42720" xr:uid="{00000000-0005-0000-0000-0000FAA60000}"/>
    <cellStyle name="Note 7 10 19 2" xfId="42721" xr:uid="{00000000-0005-0000-0000-0000FBA60000}"/>
    <cellStyle name="Note 7 10 19 3" xfId="42722" xr:uid="{00000000-0005-0000-0000-0000FCA60000}"/>
    <cellStyle name="Note 7 10 19 4" xfId="42723" xr:uid="{00000000-0005-0000-0000-0000FDA60000}"/>
    <cellStyle name="Note 7 10 2" xfId="42724" xr:uid="{00000000-0005-0000-0000-0000FEA60000}"/>
    <cellStyle name="Note 7 10 2 2" xfId="42725" xr:uid="{00000000-0005-0000-0000-0000FFA60000}"/>
    <cellStyle name="Note 7 10 2 3" xfId="42726" xr:uid="{00000000-0005-0000-0000-000000A70000}"/>
    <cellStyle name="Note 7 10 2 4" xfId="42727" xr:uid="{00000000-0005-0000-0000-000001A70000}"/>
    <cellStyle name="Note 7 10 20" xfId="42728" xr:uid="{00000000-0005-0000-0000-000002A70000}"/>
    <cellStyle name="Note 7 10 20 2" xfId="42729" xr:uid="{00000000-0005-0000-0000-000003A70000}"/>
    <cellStyle name="Note 7 10 20 3" xfId="42730" xr:uid="{00000000-0005-0000-0000-000004A70000}"/>
    <cellStyle name="Note 7 10 20 4" xfId="42731" xr:uid="{00000000-0005-0000-0000-000005A70000}"/>
    <cellStyle name="Note 7 10 21" xfId="42732" xr:uid="{00000000-0005-0000-0000-000006A70000}"/>
    <cellStyle name="Note 7 10 22" xfId="42733" xr:uid="{00000000-0005-0000-0000-000007A70000}"/>
    <cellStyle name="Note 7 10 3" xfId="42734" xr:uid="{00000000-0005-0000-0000-000008A70000}"/>
    <cellStyle name="Note 7 10 3 2" xfId="42735" xr:uid="{00000000-0005-0000-0000-000009A70000}"/>
    <cellStyle name="Note 7 10 3 3" xfId="42736" xr:uid="{00000000-0005-0000-0000-00000AA70000}"/>
    <cellStyle name="Note 7 10 3 4" xfId="42737" xr:uid="{00000000-0005-0000-0000-00000BA70000}"/>
    <cellStyle name="Note 7 10 4" xfId="42738" xr:uid="{00000000-0005-0000-0000-00000CA70000}"/>
    <cellStyle name="Note 7 10 4 2" xfId="42739" xr:uid="{00000000-0005-0000-0000-00000DA70000}"/>
    <cellStyle name="Note 7 10 4 3" xfId="42740" xr:uid="{00000000-0005-0000-0000-00000EA70000}"/>
    <cellStyle name="Note 7 10 4 4" xfId="42741" xr:uid="{00000000-0005-0000-0000-00000FA70000}"/>
    <cellStyle name="Note 7 10 5" xfId="42742" xr:uid="{00000000-0005-0000-0000-000010A70000}"/>
    <cellStyle name="Note 7 10 5 2" xfId="42743" xr:uid="{00000000-0005-0000-0000-000011A70000}"/>
    <cellStyle name="Note 7 10 5 3" xfId="42744" xr:uid="{00000000-0005-0000-0000-000012A70000}"/>
    <cellStyle name="Note 7 10 5 4" xfId="42745" xr:uid="{00000000-0005-0000-0000-000013A70000}"/>
    <cellStyle name="Note 7 10 6" xfId="42746" xr:uid="{00000000-0005-0000-0000-000014A70000}"/>
    <cellStyle name="Note 7 10 6 2" xfId="42747" xr:uid="{00000000-0005-0000-0000-000015A70000}"/>
    <cellStyle name="Note 7 10 6 3" xfId="42748" xr:uid="{00000000-0005-0000-0000-000016A70000}"/>
    <cellStyle name="Note 7 10 6 4" xfId="42749" xr:uid="{00000000-0005-0000-0000-000017A70000}"/>
    <cellStyle name="Note 7 10 7" xfId="42750" xr:uid="{00000000-0005-0000-0000-000018A70000}"/>
    <cellStyle name="Note 7 10 7 2" xfId="42751" xr:uid="{00000000-0005-0000-0000-000019A70000}"/>
    <cellStyle name="Note 7 10 7 3" xfId="42752" xr:uid="{00000000-0005-0000-0000-00001AA70000}"/>
    <cellStyle name="Note 7 10 7 4" xfId="42753" xr:uid="{00000000-0005-0000-0000-00001BA70000}"/>
    <cellStyle name="Note 7 10 8" xfId="42754" xr:uid="{00000000-0005-0000-0000-00001CA70000}"/>
    <cellStyle name="Note 7 10 8 2" xfId="42755" xr:uid="{00000000-0005-0000-0000-00001DA70000}"/>
    <cellStyle name="Note 7 10 8 3" xfId="42756" xr:uid="{00000000-0005-0000-0000-00001EA70000}"/>
    <cellStyle name="Note 7 10 8 4" xfId="42757" xr:uid="{00000000-0005-0000-0000-00001FA70000}"/>
    <cellStyle name="Note 7 10 9" xfId="42758" xr:uid="{00000000-0005-0000-0000-000020A70000}"/>
    <cellStyle name="Note 7 10 9 2" xfId="42759" xr:uid="{00000000-0005-0000-0000-000021A70000}"/>
    <cellStyle name="Note 7 10 9 3" xfId="42760" xr:uid="{00000000-0005-0000-0000-000022A70000}"/>
    <cellStyle name="Note 7 10 9 4" xfId="42761" xr:uid="{00000000-0005-0000-0000-000023A70000}"/>
    <cellStyle name="Note 7 11" xfId="42762" xr:uid="{00000000-0005-0000-0000-000024A70000}"/>
    <cellStyle name="Note 7 11 10" xfId="42763" xr:uid="{00000000-0005-0000-0000-000025A70000}"/>
    <cellStyle name="Note 7 11 10 2" xfId="42764" xr:uid="{00000000-0005-0000-0000-000026A70000}"/>
    <cellStyle name="Note 7 11 10 3" xfId="42765" xr:uid="{00000000-0005-0000-0000-000027A70000}"/>
    <cellStyle name="Note 7 11 10 4" xfId="42766" xr:uid="{00000000-0005-0000-0000-000028A70000}"/>
    <cellStyle name="Note 7 11 11" xfId="42767" xr:uid="{00000000-0005-0000-0000-000029A70000}"/>
    <cellStyle name="Note 7 11 11 2" xfId="42768" xr:uid="{00000000-0005-0000-0000-00002AA70000}"/>
    <cellStyle name="Note 7 11 11 3" xfId="42769" xr:uid="{00000000-0005-0000-0000-00002BA70000}"/>
    <cellStyle name="Note 7 11 11 4" xfId="42770" xr:uid="{00000000-0005-0000-0000-00002CA70000}"/>
    <cellStyle name="Note 7 11 12" xfId="42771" xr:uid="{00000000-0005-0000-0000-00002DA70000}"/>
    <cellStyle name="Note 7 11 12 2" xfId="42772" xr:uid="{00000000-0005-0000-0000-00002EA70000}"/>
    <cellStyle name="Note 7 11 12 3" xfId="42773" xr:uid="{00000000-0005-0000-0000-00002FA70000}"/>
    <cellStyle name="Note 7 11 12 4" xfId="42774" xr:uid="{00000000-0005-0000-0000-000030A70000}"/>
    <cellStyle name="Note 7 11 13" xfId="42775" xr:uid="{00000000-0005-0000-0000-000031A70000}"/>
    <cellStyle name="Note 7 11 13 2" xfId="42776" xr:uid="{00000000-0005-0000-0000-000032A70000}"/>
    <cellStyle name="Note 7 11 13 3" xfId="42777" xr:uid="{00000000-0005-0000-0000-000033A70000}"/>
    <cellStyle name="Note 7 11 13 4" xfId="42778" xr:uid="{00000000-0005-0000-0000-000034A70000}"/>
    <cellStyle name="Note 7 11 14" xfId="42779" xr:uid="{00000000-0005-0000-0000-000035A70000}"/>
    <cellStyle name="Note 7 11 14 2" xfId="42780" xr:uid="{00000000-0005-0000-0000-000036A70000}"/>
    <cellStyle name="Note 7 11 14 3" xfId="42781" xr:uid="{00000000-0005-0000-0000-000037A70000}"/>
    <cellStyle name="Note 7 11 14 4" xfId="42782" xr:uid="{00000000-0005-0000-0000-000038A70000}"/>
    <cellStyle name="Note 7 11 15" xfId="42783" xr:uid="{00000000-0005-0000-0000-000039A70000}"/>
    <cellStyle name="Note 7 11 15 2" xfId="42784" xr:uid="{00000000-0005-0000-0000-00003AA70000}"/>
    <cellStyle name="Note 7 11 15 3" xfId="42785" xr:uid="{00000000-0005-0000-0000-00003BA70000}"/>
    <cellStyle name="Note 7 11 15 4" xfId="42786" xr:uid="{00000000-0005-0000-0000-00003CA70000}"/>
    <cellStyle name="Note 7 11 16" xfId="42787" xr:uid="{00000000-0005-0000-0000-00003DA70000}"/>
    <cellStyle name="Note 7 11 16 2" xfId="42788" xr:uid="{00000000-0005-0000-0000-00003EA70000}"/>
    <cellStyle name="Note 7 11 16 3" xfId="42789" xr:uid="{00000000-0005-0000-0000-00003FA70000}"/>
    <cellStyle name="Note 7 11 16 4" xfId="42790" xr:uid="{00000000-0005-0000-0000-000040A70000}"/>
    <cellStyle name="Note 7 11 17" xfId="42791" xr:uid="{00000000-0005-0000-0000-000041A70000}"/>
    <cellStyle name="Note 7 11 17 2" xfId="42792" xr:uid="{00000000-0005-0000-0000-000042A70000}"/>
    <cellStyle name="Note 7 11 17 3" xfId="42793" xr:uid="{00000000-0005-0000-0000-000043A70000}"/>
    <cellStyle name="Note 7 11 17 4" xfId="42794" xr:uid="{00000000-0005-0000-0000-000044A70000}"/>
    <cellStyle name="Note 7 11 18" xfId="42795" xr:uid="{00000000-0005-0000-0000-000045A70000}"/>
    <cellStyle name="Note 7 11 18 2" xfId="42796" xr:uid="{00000000-0005-0000-0000-000046A70000}"/>
    <cellStyle name="Note 7 11 18 3" xfId="42797" xr:uid="{00000000-0005-0000-0000-000047A70000}"/>
    <cellStyle name="Note 7 11 18 4" xfId="42798" xr:uid="{00000000-0005-0000-0000-000048A70000}"/>
    <cellStyle name="Note 7 11 19" xfId="42799" xr:uid="{00000000-0005-0000-0000-000049A70000}"/>
    <cellStyle name="Note 7 11 19 2" xfId="42800" xr:uid="{00000000-0005-0000-0000-00004AA70000}"/>
    <cellStyle name="Note 7 11 19 3" xfId="42801" xr:uid="{00000000-0005-0000-0000-00004BA70000}"/>
    <cellStyle name="Note 7 11 19 4" xfId="42802" xr:uid="{00000000-0005-0000-0000-00004CA70000}"/>
    <cellStyle name="Note 7 11 2" xfId="42803" xr:uid="{00000000-0005-0000-0000-00004DA70000}"/>
    <cellStyle name="Note 7 11 2 2" xfId="42804" xr:uid="{00000000-0005-0000-0000-00004EA70000}"/>
    <cellStyle name="Note 7 11 2 3" xfId="42805" xr:uid="{00000000-0005-0000-0000-00004FA70000}"/>
    <cellStyle name="Note 7 11 2 4" xfId="42806" xr:uid="{00000000-0005-0000-0000-000050A70000}"/>
    <cellStyle name="Note 7 11 20" xfId="42807" xr:uid="{00000000-0005-0000-0000-000051A70000}"/>
    <cellStyle name="Note 7 11 20 2" xfId="42808" xr:uid="{00000000-0005-0000-0000-000052A70000}"/>
    <cellStyle name="Note 7 11 20 3" xfId="42809" xr:uid="{00000000-0005-0000-0000-000053A70000}"/>
    <cellStyle name="Note 7 11 20 4" xfId="42810" xr:uid="{00000000-0005-0000-0000-000054A70000}"/>
    <cellStyle name="Note 7 11 21" xfId="42811" xr:uid="{00000000-0005-0000-0000-000055A70000}"/>
    <cellStyle name="Note 7 11 22" xfId="42812" xr:uid="{00000000-0005-0000-0000-000056A70000}"/>
    <cellStyle name="Note 7 11 3" xfId="42813" xr:uid="{00000000-0005-0000-0000-000057A70000}"/>
    <cellStyle name="Note 7 11 3 2" xfId="42814" xr:uid="{00000000-0005-0000-0000-000058A70000}"/>
    <cellStyle name="Note 7 11 3 3" xfId="42815" xr:uid="{00000000-0005-0000-0000-000059A70000}"/>
    <cellStyle name="Note 7 11 3 4" xfId="42816" xr:uid="{00000000-0005-0000-0000-00005AA70000}"/>
    <cellStyle name="Note 7 11 4" xfId="42817" xr:uid="{00000000-0005-0000-0000-00005BA70000}"/>
    <cellStyle name="Note 7 11 4 2" xfId="42818" xr:uid="{00000000-0005-0000-0000-00005CA70000}"/>
    <cellStyle name="Note 7 11 4 3" xfId="42819" xr:uid="{00000000-0005-0000-0000-00005DA70000}"/>
    <cellStyle name="Note 7 11 4 4" xfId="42820" xr:uid="{00000000-0005-0000-0000-00005EA70000}"/>
    <cellStyle name="Note 7 11 5" xfId="42821" xr:uid="{00000000-0005-0000-0000-00005FA70000}"/>
    <cellStyle name="Note 7 11 5 2" xfId="42822" xr:uid="{00000000-0005-0000-0000-000060A70000}"/>
    <cellStyle name="Note 7 11 5 3" xfId="42823" xr:uid="{00000000-0005-0000-0000-000061A70000}"/>
    <cellStyle name="Note 7 11 5 4" xfId="42824" xr:uid="{00000000-0005-0000-0000-000062A70000}"/>
    <cellStyle name="Note 7 11 6" xfId="42825" xr:uid="{00000000-0005-0000-0000-000063A70000}"/>
    <cellStyle name="Note 7 11 6 2" xfId="42826" xr:uid="{00000000-0005-0000-0000-000064A70000}"/>
    <cellStyle name="Note 7 11 6 3" xfId="42827" xr:uid="{00000000-0005-0000-0000-000065A70000}"/>
    <cellStyle name="Note 7 11 6 4" xfId="42828" xr:uid="{00000000-0005-0000-0000-000066A70000}"/>
    <cellStyle name="Note 7 11 7" xfId="42829" xr:uid="{00000000-0005-0000-0000-000067A70000}"/>
    <cellStyle name="Note 7 11 7 2" xfId="42830" xr:uid="{00000000-0005-0000-0000-000068A70000}"/>
    <cellStyle name="Note 7 11 7 3" xfId="42831" xr:uid="{00000000-0005-0000-0000-000069A70000}"/>
    <cellStyle name="Note 7 11 7 4" xfId="42832" xr:uid="{00000000-0005-0000-0000-00006AA70000}"/>
    <cellStyle name="Note 7 11 8" xfId="42833" xr:uid="{00000000-0005-0000-0000-00006BA70000}"/>
    <cellStyle name="Note 7 11 8 2" xfId="42834" xr:uid="{00000000-0005-0000-0000-00006CA70000}"/>
    <cellStyle name="Note 7 11 8 3" xfId="42835" xr:uid="{00000000-0005-0000-0000-00006DA70000}"/>
    <cellStyle name="Note 7 11 8 4" xfId="42836" xr:uid="{00000000-0005-0000-0000-00006EA70000}"/>
    <cellStyle name="Note 7 11 9" xfId="42837" xr:uid="{00000000-0005-0000-0000-00006FA70000}"/>
    <cellStyle name="Note 7 11 9 2" xfId="42838" xr:uid="{00000000-0005-0000-0000-000070A70000}"/>
    <cellStyle name="Note 7 11 9 3" xfId="42839" xr:uid="{00000000-0005-0000-0000-000071A70000}"/>
    <cellStyle name="Note 7 11 9 4" xfId="42840" xr:uid="{00000000-0005-0000-0000-000072A70000}"/>
    <cellStyle name="Note 7 12" xfId="42841" xr:uid="{00000000-0005-0000-0000-000073A70000}"/>
    <cellStyle name="Note 7 13" xfId="42842" xr:uid="{00000000-0005-0000-0000-000074A70000}"/>
    <cellStyle name="Note 7 2" xfId="42843" xr:uid="{00000000-0005-0000-0000-000075A70000}"/>
    <cellStyle name="Note 7 2 10" xfId="42844" xr:uid="{00000000-0005-0000-0000-000076A70000}"/>
    <cellStyle name="Note 7 2 10 2" xfId="42845" xr:uid="{00000000-0005-0000-0000-000077A70000}"/>
    <cellStyle name="Note 7 2 10 3" xfId="42846" xr:uid="{00000000-0005-0000-0000-000078A70000}"/>
    <cellStyle name="Note 7 2 10 4" xfId="42847" xr:uid="{00000000-0005-0000-0000-000079A70000}"/>
    <cellStyle name="Note 7 2 11" xfId="42848" xr:uid="{00000000-0005-0000-0000-00007AA70000}"/>
    <cellStyle name="Note 7 2 11 2" xfId="42849" xr:uid="{00000000-0005-0000-0000-00007BA70000}"/>
    <cellStyle name="Note 7 2 11 3" xfId="42850" xr:uid="{00000000-0005-0000-0000-00007CA70000}"/>
    <cellStyle name="Note 7 2 11 4" xfId="42851" xr:uid="{00000000-0005-0000-0000-00007DA70000}"/>
    <cellStyle name="Note 7 2 12" xfId="42852" xr:uid="{00000000-0005-0000-0000-00007EA70000}"/>
    <cellStyle name="Note 7 2 12 2" xfId="42853" xr:uid="{00000000-0005-0000-0000-00007FA70000}"/>
    <cellStyle name="Note 7 2 12 3" xfId="42854" xr:uid="{00000000-0005-0000-0000-000080A70000}"/>
    <cellStyle name="Note 7 2 12 4" xfId="42855" xr:uid="{00000000-0005-0000-0000-000081A70000}"/>
    <cellStyle name="Note 7 2 13" xfId="42856" xr:uid="{00000000-0005-0000-0000-000082A70000}"/>
    <cellStyle name="Note 7 2 13 2" xfId="42857" xr:uid="{00000000-0005-0000-0000-000083A70000}"/>
    <cellStyle name="Note 7 2 13 3" xfId="42858" xr:uid="{00000000-0005-0000-0000-000084A70000}"/>
    <cellStyle name="Note 7 2 13 4" xfId="42859" xr:uid="{00000000-0005-0000-0000-000085A70000}"/>
    <cellStyle name="Note 7 2 14" xfId="42860" xr:uid="{00000000-0005-0000-0000-000086A70000}"/>
    <cellStyle name="Note 7 2 14 2" xfId="42861" xr:uid="{00000000-0005-0000-0000-000087A70000}"/>
    <cellStyle name="Note 7 2 14 3" xfId="42862" xr:uid="{00000000-0005-0000-0000-000088A70000}"/>
    <cellStyle name="Note 7 2 14 4" xfId="42863" xr:uid="{00000000-0005-0000-0000-000089A70000}"/>
    <cellStyle name="Note 7 2 15" xfId="42864" xr:uid="{00000000-0005-0000-0000-00008AA70000}"/>
    <cellStyle name="Note 7 2 15 2" xfId="42865" xr:uid="{00000000-0005-0000-0000-00008BA70000}"/>
    <cellStyle name="Note 7 2 15 3" xfId="42866" xr:uid="{00000000-0005-0000-0000-00008CA70000}"/>
    <cellStyle name="Note 7 2 15 4" xfId="42867" xr:uid="{00000000-0005-0000-0000-00008DA70000}"/>
    <cellStyle name="Note 7 2 16" xfId="42868" xr:uid="{00000000-0005-0000-0000-00008EA70000}"/>
    <cellStyle name="Note 7 2 16 2" xfId="42869" xr:uid="{00000000-0005-0000-0000-00008FA70000}"/>
    <cellStyle name="Note 7 2 16 3" xfId="42870" xr:uid="{00000000-0005-0000-0000-000090A70000}"/>
    <cellStyle name="Note 7 2 16 4" xfId="42871" xr:uid="{00000000-0005-0000-0000-000091A70000}"/>
    <cellStyle name="Note 7 2 17" xfId="42872" xr:uid="{00000000-0005-0000-0000-000092A70000}"/>
    <cellStyle name="Note 7 2 17 2" xfId="42873" xr:uid="{00000000-0005-0000-0000-000093A70000}"/>
    <cellStyle name="Note 7 2 17 3" xfId="42874" xr:uid="{00000000-0005-0000-0000-000094A70000}"/>
    <cellStyle name="Note 7 2 17 4" xfId="42875" xr:uid="{00000000-0005-0000-0000-000095A70000}"/>
    <cellStyle name="Note 7 2 18" xfId="42876" xr:uid="{00000000-0005-0000-0000-000096A70000}"/>
    <cellStyle name="Note 7 2 18 2" xfId="42877" xr:uid="{00000000-0005-0000-0000-000097A70000}"/>
    <cellStyle name="Note 7 2 18 3" xfId="42878" xr:uid="{00000000-0005-0000-0000-000098A70000}"/>
    <cellStyle name="Note 7 2 18 4" xfId="42879" xr:uid="{00000000-0005-0000-0000-000099A70000}"/>
    <cellStyle name="Note 7 2 19" xfId="42880" xr:uid="{00000000-0005-0000-0000-00009AA70000}"/>
    <cellStyle name="Note 7 2 19 2" xfId="42881" xr:uid="{00000000-0005-0000-0000-00009BA70000}"/>
    <cellStyle name="Note 7 2 19 3" xfId="42882" xr:uid="{00000000-0005-0000-0000-00009CA70000}"/>
    <cellStyle name="Note 7 2 19 4" xfId="42883" xr:uid="{00000000-0005-0000-0000-00009DA70000}"/>
    <cellStyle name="Note 7 2 2" xfId="42884" xr:uid="{00000000-0005-0000-0000-00009EA70000}"/>
    <cellStyle name="Note 7 2 2 2" xfId="42885" xr:uid="{00000000-0005-0000-0000-00009FA70000}"/>
    <cellStyle name="Note 7 2 2 2 10" xfId="42886" xr:uid="{00000000-0005-0000-0000-0000A0A70000}"/>
    <cellStyle name="Note 7 2 2 2 10 2" xfId="42887" xr:uid="{00000000-0005-0000-0000-0000A1A70000}"/>
    <cellStyle name="Note 7 2 2 2 10 3" xfId="42888" xr:uid="{00000000-0005-0000-0000-0000A2A70000}"/>
    <cellStyle name="Note 7 2 2 2 10 4" xfId="42889" xr:uid="{00000000-0005-0000-0000-0000A3A70000}"/>
    <cellStyle name="Note 7 2 2 2 11" xfId="42890" xr:uid="{00000000-0005-0000-0000-0000A4A70000}"/>
    <cellStyle name="Note 7 2 2 2 11 2" xfId="42891" xr:uid="{00000000-0005-0000-0000-0000A5A70000}"/>
    <cellStyle name="Note 7 2 2 2 11 3" xfId="42892" xr:uid="{00000000-0005-0000-0000-0000A6A70000}"/>
    <cellStyle name="Note 7 2 2 2 11 4" xfId="42893" xr:uid="{00000000-0005-0000-0000-0000A7A70000}"/>
    <cellStyle name="Note 7 2 2 2 12" xfId="42894" xr:uid="{00000000-0005-0000-0000-0000A8A70000}"/>
    <cellStyle name="Note 7 2 2 2 12 2" xfId="42895" xr:uid="{00000000-0005-0000-0000-0000A9A70000}"/>
    <cellStyle name="Note 7 2 2 2 12 3" xfId="42896" xr:uid="{00000000-0005-0000-0000-0000AAA70000}"/>
    <cellStyle name="Note 7 2 2 2 12 4" xfId="42897" xr:uid="{00000000-0005-0000-0000-0000ABA70000}"/>
    <cellStyle name="Note 7 2 2 2 13" xfId="42898" xr:uid="{00000000-0005-0000-0000-0000ACA70000}"/>
    <cellStyle name="Note 7 2 2 2 13 2" xfId="42899" xr:uid="{00000000-0005-0000-0000-0000ADA70000}"/>
    <cellStyle name="Note 7 2 2 2 13 3" xfId="42900" xr:uid="{00000000-0005-0000-0000-0000AEA70000}"/>
    <cellStyle name="Note 7 2 2 2 13 4" xfId="42901" xr:uid="{00000000-0005-0000-0000-0000AFA70000}"/>
    <cellStyle name="Note 7 2 2 2 14" xfId="42902" xr:uid="{00000000-0005-0000-0000-0000B0A70000}"/>
    <cellStyle name="Note 7 2 2 2 14 2" xfId="42903" xr:uid="{00000000-0005-0000-0000-0000B1A70000}"/>
    <cellStyle name="Note 7 2 2 2 14 3" xfId="42904" xr:uid="{00000000-0005-0000-0000-0000B2A70000}"/>
    <cellStyle name="Note 7 2 2 2 14 4" xfId="42905" xr:uid="{00000000-0005-0000-0000-0000B3A70000}"/>
    <cellStyle name="Note 7 2 2 2 15" xfId="42906" xr:uid="{00000000-0005-0000-0000-0000B4A70000}"/>
    <cellStyle name="Note 7 2 2 2 15 2" xfId="42907" xr:uid="{00000000-0005-0000-0000-0000B5A70000}"/>
    <cellStyle name="Note 7 2 2 2 15 3" xfId="42908" xr:uid="{00000000-0005-0000-0000-0000B6A70000}"/>
    <cellStyle name="Note 7 2 2 2 15 4" xfId="42909" xr:uid="{00000000-0005-0000-0000-0000B7A70000}"/>
    <cellStyle name="Note 7 2 2 2 16" xfId="42910" xr:uid="{00000000-0005-0000-0000-0000B8A70000}"/>
    <cellStyle name="Note 7 2 2 2 16 2" xfId="42911" xr:uid="{00000000-0005-0000-0000-0000B9A70000}"/>
    <cellStyle name="Note 7 2 2 2 16 3" xfId="42912" xr:uid="{00000000-0005-0000-0000-0000BAA70000}"/>
    <cellStyle name="Note 7 2 2 2 16 4" xfId="42913" xr:uid="{00000000-0005-0000-0000-0000BBA70000}"/>
    <cellStyle name="Note 7 2 2 2 17" xfId="42914" xr:uid="{00000000-0005-0000-0000-0000BCA70000}"/>
    <cellStyle name="Note 7 2 2 2 17 2" xfId="42915" xr:uid="{00000000-0005-0000-0000-0000BDA70000}"/>
    <cellStyle name="Note 7 2 2 2 17 3" xfId="42916" xr:uid="{00000000-0005-0000-0000-0000BEA70000}"/>
    <cellStyle name="Note 7 2 2 2 17 4" xfId="42917" xr:uid="{00000000-0005-0000-0000-0000BFA70000}"/>
    <cellStyle name="Note 7 2 2 2 18" xfId="42918" xr:uid="{00000000-0005-0000-0000-0000C0A70000}"/>
    <cellStyle name="Note 7 2 2 2 18 2" xfId="42919" xr:uid="{00000000-0005-0000-0000-0000C1A70000}"/>
    <cellStyle name="Note 7 2 2 2 18 3" xfId="42920" xr:uid="{00000000-0005-0000-0000-0000C2A70000}"/>
    <cellStyle name="Note 7 2 2 2 18 4" xfId="42921" xr:uid="{00000000-0005-0000-0000-0000C3A70000}"/>
    <cellStyle name="Note 7 2 2 2 19" xfId="42922" xr:uid="{00000000-0005-0000-0000-0000C4A70000}"/>
    <cellStyle name="Note 7 2 2 2 19 2" xfId="42923" xr:uid="{00000000-0005-0000-0000-0000C5A70000}"/>
    <cellStyle name="Note 7 2 2 2 19 3" xfId="42924" xr:uid="{00000000-0005-0000-0000-0000C6A70000}"/>
    <cellStyle name="Note 7 2 2 2 19 4" xfId="42925" xr:uid="{00000000-0005-0000-0000-0000C7A70000}"/>
    <cellStyle name="Note 7 2 2 2 2" xfId="42926" xr:uid="{00000000-0005-0000-0000-0000C8A70000}"/>
    <cellStyle name="Note 7 2 2 2 2 2" xfId="42927" xr:uid="{00000000-0005-0000-0000-0000C9A70000}"/>
    <cellStyle name="Note 7 2 2 2 2 3" xfId="42928" xr:uid="{00000000-0005-0000-0000-0000CAA70000}"/>
    <cellStyle name="Note 7 2 2 2 2 4" xfId="42929" xr:uid="{00000000-0005-0000-0000-0000CBA70000}"/>
    <cellStyle name="Note 7 2 2 2 20" xfId="42930" xr:uid="{00000000-0005-0000-0000-0000CCA70000}"/>
    <cellStyle name="Note 7 2 2 2 20 2" xfId="42931" xr:uid="{00000000-0005-0000-0000-0000CDA70000}"/>
    <cellStyle name="Note 7 2 2 2 20 3" xfId="42932" xr:uid="{00000000-0005-0000-0000-0000CEA70000}"/>
    <cellStyle name="Note 7 2 2 2 20 4" xfId="42933" xr:uid="{00000000-0005-0000-0000-0000CFA70000}"/>
    <cellStyle name="Note 7 2 2 2 21" xfId="42934" xr:uid="{00000000-0005-0000-0000-0000D0A70000}"/>
    <cellStyle name="Note 7 2 2 2 22" xfId="42935" xr:uid="{00000000-0005-0000-0000-0000D1A70000}"/>
    <cellStyle name="Note 7 2 2 2 3" xfId="42936" xr:uid="{00000000-0005-0000-0000-0000D2A70000}"/>
    <cellStyle name="Note 7 2 2 2 3 2" xfId="42937" xr:uid="{00000000-0005-0000-0000-0000D3A70000}"/>
    <cellStyle name="Note 7 2 2 2 3 3" xfId="42938" xr:uid="{00000000-0005-0000-0000-0000D4A70000}"/>
    <cellStyle name="Note 7 2 2 2 3 4" xfId="42939" xr:uid="{00000000-0005-0000-0000-0000D5A70000}"/>
    <cellStyle name="Note 7 2 2 2 4" xfId="42940" xr:uid="{00000000-0005-0000-0000-0000D6A70000}"/>
    <cellStyle name="Note 7 2 2 2 4 2" xfId="42941" xr:uid="{00000000-0005-0000-0000-0000D7A70000}"/>
    <cellStyle name="Note 7 2 2 2 4 3" xfId="42942" xr:uid="{00000000-0005-0000-0000-0000D8A70000}"/>
    <cellStyle name="Note 7 2 2 2 4 4" xfId="42943" xr:uid="{00000000-0005-0000-0000-0000D9A70000}"/>
    <cellStyle name="Note 7 2 2 2 5" xfId="42944" xr:uid="{00000000-0005-0000-0000-0000DAA70000}"/>
    <cellStyle name="Note 7 2 2 2 5 2" xfId="42945" xr:uid="{00000000-0005-0000-0000-0000DBA70000}"/>
    <cellStyle name="Note 7 2 2 2 5 3" xfId="42946" xr:uid="{00000000-0005-0000-0000-0000DCA70000}"/>
    <cellStyle name="Note 7 2 2 2 5 4" xfId="42947" xr:uid="{00000000-0005-0000-0000-0000DDA70000}"/>
    <cellStyle name="Note 7 2 2 2 6" xfId="42948" xr:uid="{00000000-0005-0000-0000-0000DEA70000}"/>
    <cellStyle name="Note 7 2 2 2 6 2" xfId="42949" xr:uid="{00000000-0005-0000-0000-0000DFA70000}"/>
    <cellStyle name="Note 7 2 2 2 6 3" xfId="42950" xr:uid="{00000000-0005-0000-0000-0000E0A70000}"/>
    <cellStyle name="Note 7 2 2 2 6 4" xfId="42951" xr:uid="{00000000-0005-0000-0000-0000E1A70000}"/>
    <cellStyle name="Note 7 2 2 2 7" xfId="42952" xr:uid="{00000000-0005-0000-0000-0000E2A70000}"/>
    <cellStyle name="Note 7 2 2 2 7 2" xfId="42953" xr:uid="{00000000-0005-0000-0000-0000E3A70000}"/>
    <cellStyle name="Note 7 2 2 2 7 3" xfId="42954" xr:uid="{00000000-0005-0000-0000-0000E4A70000}"/>
    <cellStyle name="Note 7 2 2 2 7 4" xfId="42955" xr:uid="{00000000-0005-0000-0000-0000E5A70000}"/>
    <cellStyle name="Note 7 2 2 2 8" xfId="42956" xr:uid="{00000000-0005-0000-0000-0000E6A70000}"/>
    <cellStyle name="Note 7 2 2 2 8 2" xfId="42957" xr:uid="{00000000-0005-0000-0000-0000E7A70000}"/>
    <cellStyle name="Note 7 2 2 2 8 3" xfId="42958" xr:uid="{00000000-0005-0000-0000-0000E8A70000}"/>
    <cellStyle name="Note 7 2 2 2 8 4" xfId="42959" xr:uid="{00000000-0005-0000-0000-0000E9A70000}"/>
    <cellStyle name="Note 7 2 2 2 9" xfId="42960" xr:uid="{00000000-0005-0000-0000-0000EAA70000}"/>
    <cellStyle name="Note 7 2 2 2 9 2" xfId="42961" xr:uid="{00000000-0005-0000-0000-0000EBA70000}"/>
    <cellStyle name="Note 7 2 2 2 9 3" xfId="42962" xr:uid="{00000000-0005-0000-0000-0000ECA70000}"/>
    <cellStyle name="Note 7 2 2 2 9 4" xfId="42963" xr:uid="{00000000-0005-0000-0000-0000EDA70000}"/>
    <cellStyle name="Note 7 2 2 3" xfId="42964" xr:uid="{00000000-0005-0000-0000-0000EEA70000}"/>
    <cellStyle name="Note 7 2 20" xfId="42965" xr:uid="{00000000-0005-0000-0000-0000EFA70000}"/>
    <cellStyle name="Note 7 2 20 2" xfId="42966" xr:uid="{00000000-0005-0000-0000-0000F0A70000}"/>
    <cellStyle name="Note 7 2 20 3" xfId="42967" xr:uid="{00000000-0005-0000-0000-0000F1A70000}"/>
    <cellStyle name="Note 7 2 20 4" xfId="42968" xr:uid="{00000000-0005-0000-0000-0000F2A70000}"/>
    <cellStyle name="Note 7 2 21" xfId="42969" xr:uid="{00000000-0005-0000-0000-0000F3A70000}"/>
    <cellStyle name="Note 7 2 21 2" xfId="42970" xr:uid="{00000000-0005-0000-0000-0000F4A70000}"/>
    <cellStyle name="Note 7 2 21 3" xfId="42971" xr:uid="{00000000-0005-0000-0000-0000F5A70000}"/>
    <cellStyle name="Note 7 2 21 4" xfId="42972" xr:uid="{00000000-0005-0000-0000-0000F6A70000}"/>
    <cellStyle name="Note 7 2 22" xfId="42973" xr:uid="{00000000-0005-0000-0000-0000F7A70000}"/>
    <cellStyle name="Note 7 2 22 2" xfId="42974" xr:uid="{00000000-0005-0000-0000-0000F8A70000}"/>
    <cellStyle name="Note 7 2 22 3" xfId="42975" xr:uid="{00000000-0005-0000-0000-0000F9A70000}"/>
    <cellStyle name="Note 7 2 22 4" xfId="42976" xr:uid="{00000000-0005-0000-0000-0000FAA70000}"/>
    <cellStyle name="Note 7 2 23" xfId="42977" xr:uid="{00000000-0005-0000-0000-0000FBA70000}"/>
    <cellStyle name="Note 7 2 23 2" xfId="42978" xr:uid="{00000000-0005-0000-0000-0000FCA70000}"/>
    <cellStyle name="Note 7 2 23 3" xfId="42979" xr:uid="{00000000-0005-0000-0000-0000FDA70000}"/>
    <cellStyle name="Note 7 2 23 4" xfId="42980" xr:uid="{00000000-0005-0000-0000-0000FEA70000}"/>
    <cellStyle name="Note 7 2 24" xfId="42981" xr:uid="{00000000-0005-0000-0000-0000FFA70000}"/>
    <cellStyle name="Note 7 2 24 2" xfId="42982" xr:uid="{00000000-0005-0000-0000-000000A80000}"/>
    <cellStyle name="Note 7 2 24 3" xfId="42983" xr:uid="{00000000-0005-0000-0000-000001A80000}"/>
    <cellStyle name="Note 7 2 24 4" xfId="42984" xr:uid="{00000000-0005-0000-0000-000002A80000}"/>
    <cellStyle name="Note 7 2 25" xfId="42985" xr:uid="{00000000-0005-0000-0000-000003A80000}"/>
    <cellStyle name="Note 7 2 26" xfId="42986" xr:uid="{00000000-0005-0000-0000-000004A80000}"/>
    <cellStyle name="Note 7 2 3" xfId="42987" xr:uid="{00000000-0005-0000-0000-000005A80000}"/>
    <cellStyle name="Note 7 2 3 10" xfId="42988" xr:uid="{00000000-0005-0000-0000-000006A80000}"/>
    <cellStyle name="Note 7 2 3 10 2" xfId="42989" xr:uid="{00000000-0005-0000-0000-000007A80000}"/>
    <cellStyle name="Note 7 2 3 10 3" xfId="42990" xr:uid="{00000000-0005-0000-0000-000008A80000}"/>
    <cellStyle name="Note 7 2 3 10 4" xfId="42991" xr:uid="{00000000-0005-0000-0000-000009A80000}"/>
    <cellStyle name="Note 7 2 3 11" xfId="42992" xr:uid="{00000000-0005-0000-0000-00000AA80000}"/>
    <cellStyle name="Note 7 2 3 11 2" xfId="42993" xr:uid="{00000000-0005-0000-0000-00000BA80000}"/>
    <cellStyle name="Note 7 2 3 11 3" xfId="42994" xr:uid="{00000000-0005-0000-0000-00000CA80000}"/>
    <cellStyle name="Note 7 2 3 11 4" xfId="42995" xr:uid="{00000000-0005-0000-0000-00000DA80000}"/>
    <cellStyle name="Note 7 2 3 12" xfId="42996" xr:uid="{00000000-0005-0000-0000-00000EA80000}"/>
    <cellStyle name="Note 7 2 3 12 2" xfId="42997" xr:uid="{00000000-0005-0000-0000-00000FA80000}"/>
    <cellStyle name="Note 7 2 3 12 3" xfId="42998" xr:uid="{00000000-0005-0000-0000-000010A80000}"/>
    <cellStyle name="Note 7 2 3 12 4" xfId="42999" xr:uid="{00000000-0005-0000-0000-000011A80000}"/>
    <cellStyle name="Note 7 2 3 13" xfId="43000" xr:uid="{00000000-0005-0000-0000-000012A80000}"/>
    <cellStyle name="Note 7 2 3 13 2" xfId="43001" xr:uid="{00000000-0005-0000-0000-000013A80000}"/>
    <cellStyle name="Note 7 2 3 13 3" xfId="43002" xr:uid="{00000000-0005-0000-0000-000014A80000}"/>
    <cellStyle name="Note 7 2 3 13 4" xfId="43003" xr:uid="{00000000-0005-0000-0000-000015A80000}"/>
    <cellStyle name="Note 7 2 3 14" xfId="43004" xr:uid="{00000000-0005-0000-0000-000016A80000}"/>
    <cellStyle name="Note 7 2 3 14 2" xfId="43005" xr:uid="{00000000-0005-0000-0000-000017A80000}"/>
    <cellStyle name="Note 7 2 3 14 3" xfId="43006" xr:uid="{00000000-0005-0000-0000-000018A80000}"/>
    <cellStyle name="Note 7 2 3 14 4" xfId="43007" xr:uid="{00000000-0005-0000-0000-000019A80000}"/>
    <cellStyle name="Note 7 2 3 15" xfId="43008" xr:uid="{00000000-0005-0000-0000-00001AA80000}"/>
    <cellStyle name="Note 7 2 3 15 2" xfId="43009" xr:uid="{00000000-0005-0000-0000-00001BA80000}"/>
    <cellStyle name="Note 7 2 3 15 3" xfId="43010" xr:uid="{00000000-0005-0000-0000-00001CA80000}"/>
    <cellStyle name="Note 7 2 3 15 4" xfId="43011" xr:uid="{00000000-0005-0000-0000-00001DA80000}"/>
    <cellStyle name="Note 7 2 3 16" xfId="43012" xr:uid="{00000000-0005-0000-0000-00001EA80000}"/>
    <cellStyle name="Note 7 2 3 16 2" xfId="43013" xr:uid="{00000000-0005-0000-0000-00001FA80000}"/>
    <cellStyle name="Note 7 2 3 16 3" xfId="43014" xr:uid="{00000000-0005-0000-0000-000020A80000}"/>
    <cellStyle name="Note 7 2 3 16 4" xfId="43015" xr:uid="{00000000-0005-0000-0000-000021A80000}"/>
    <cellStyle name="Note 7 2 3 17" xfId="43016" xr:uid="{00000000-0005-0000-0000-000022A80000}"/>
    <cellStyle name="Note 7 2 3 17 2" xfId="43017" xr:uid="{00000000-0005-0000-0000-000023A80000}"/>
    <cellStyle name="Note 7 2 3 17 3" xfId="43018" xr:uid="{00000000-0005-0000-0000-000024A80000}"/>
    <cellStyle name="Note 7 2 3 17 4" xfId="43019" xr:uid="{00000000-0005-0000-0000-000025A80000}"/>
    <cellStyle name="Note 7 2 3 18" xfId="43020" xr:uid="{00000000-0005-0000-0000-000026A80000}"/>
    <cellStyle name="Note 7 2 3 18 2" xfId="43021" xr:uid="{00000000-0005-0000-0000-000027A80000}"/>
    <cellStyle name="Note 7 2 3 18 3" xfId="43022" xr:uid="{00000000-0005-0000-0000-000028A80000}"/>
    <cellStyle name="Note 7 2 3 18 4" xfId="43023" xr:uid="{00000000-0005-0000-0000-000029A80000}"/>
    <cellStyle name="Note 7 2 3 19" xfId="43024" xr:uid="{00000000-0005-0000-0000-00002AA80000}"/>
    <cellStyle name="Note 7 2 3 19 2" xfId="43025" xr:uid="{00000000-0005-0000-0000-00002BA80000}"/>
    <cellStyle name="Note 7 2 3 19 3" xfId="43026" xr:uid="{00000000-0005-0000-0000-00002CA80000}"/>
    <cellStyle name="Note 7 2 3 19 4" xfId="43027" xr:uid="{00000000-0005-0000-0000-00002DA80000}"/>
    <cellStyle name="Note 7 2 3 2" xfId="43028" xr:uid="{00000000-0005-0000-0000-00002EA80000}"/>
    <cellStyle name="Note 7 2 3 2 2" xfId="43029" xr:uid="{00000000-0005-0000-0000-00002FA80000}"/>
    <cellStyle name="Note 7 2 3 2 3" xfId="43030" xr:uid="{00000000-0005-0000-0000-000030A80000}"/>
    <cellStyle name="Note 7 2 3 2 4" xfId="43031" xr:uid="{00000000-0005-0000-0000-000031A80000}"/>
    <cellStyle name="Note 7 2 3 20" xfId="43032" xr:uid="{00000000-0005-0000-0000-000032A80000}"/>
    <cellStyle name="Note 7 2 3 20 2" xfId="43033" xr:uid="{00000000-0005-0000-0000-000033A80000}"/>
    <cellStyle name="Note 7 2 3 20 3" xfId="43034" xr:uid="{00000000-0005-0000-0000-000034A80000}"/>
    <cellStyle name="Note 7 2 3 20 4" xfId="43035" xr:uid="{00000000-0005-0000-0000-000035A80000}"/>
    <cellStyle name="Note 7 2 3 21" xfId="43036" xr:uid="{00000000-0005-0000-0000-000036A80000}"/>
    <cellStyle name="Note 7 2 3 22" xfId="43037" xr:uid="{00000000-0005-0000-0000-000037A80000}"/>
    <cellStyle name="Note 7 2 3 3" xfId="43038" xr:uid="{00000000-0005-0000-0000-000038A80000}"/>
    <cellStyle name="Note 7 2 3 3 2" xfId="43039" xr:uid="{00000000-0005-0000-0000-000039A80000}"/>
    <cellStyle name="Note 7 2 3 3 3" xfId="43040" xr:uid="{00000000-0005-0000-0000-00003AA80000}"/>
    <cellStyle name="Note 7 2 3 3 4" xfId="43041" xr:uid="{00000000-0005-0000-0000-00003BA80000}"/>
    <cellStyle name="Note 7 2 3 4" xfId="43042" xr:uid="{00000000-0005-0000-0000-00003CA80000}"/>
    <cellStyle name="Note 7 2 3 4 2" xfId="43043" xr:uid="{00000000-0005-0000-0000-00003DA80000}"/>
    <cellStyle name="Note 7 2 3 4 3" xfId="43044" xr:uid="{00000000-0005-0000-0000-00003EA80000}"/>
    <cellStyle name="Note 7 2 3 4 4" xfId="43045" xr:uid="{00000000-0005-0000-0000-00003FA80000}"/>
    <cellStyle name="Note 7 2 3 5" xfId="43046" xr:uid="{00000000-0005-0000-0000-000040A80000}"/>
    <cellStyle name="Note 7 2 3 5 2" xfId="43047" xr:uid="{00000000-0005-0000-0000-000041A80000}"/>
    <cellStyle name="Note 7 2 3 5 3" xfId="43048" xr:uid="{00000000-0005-0000-0000-000042A80000}"/>
    <cellStyle name="Note 7 2 3 5 4" xfId="43049" xr:uid="{00000000-0005-0000-0000-000043A80000}"/>
    <cellStyle name="Note 7 2 3 6" xfId="43050" xr:uid="{00000000-0005-0000-0000-000044A80000}"/>
    <cellStyle name="Note 7 2 3 6 2" xfId="43051" xr:uid="{00000000-0005-0000-0000-000045A80000}"/>
    <cellStyle name="Note 7 2 3 6 3" xfId="43052" xr:uid="{00000000-0005-0000-0000-000046A80000}"/>
    <cellStyle name="Note 7 2 3 6 4" xfId="43053" xr:uid="{00000000-0005-0000-0000-000047A80000}"/>
    <cellStyle name="Note 7 2 3 7" xfId="43054" xr:uid="{00000000-0005-0000-0000-000048A80000}"/>
    <cellStyle name="Note 7 2 3 7 2" xfId="43055" xr:uid="{00000000-0005-0000-0000-000049A80000}"/>
    <cellStyle name="Note 7 2 3 7 3" xfId="43056" xr:uid="{00000000-0005-0000-0000-00004AA80000}"/>
    <cellStyle name="Note 7 2 3 7 4" xfId="43057" xr:uid="{00000000-0005-0000-0000-00004BA80000}"/>
    <cellStyle name="Note 7 2 3 8" xfId="43058" xr:uid="{00000000-0005-0000-0000-00004CA80000}"/>
    <cellStyle name="Note 7 2 3 8 2" xfId="43059" xr:uid="{00000000-0005-0000-0000-00004DA80000}"/>
    <cellStyle name="Note 7 2 3 8 3" xfId="43060" xr:uid="{00000000-0005-0000-0000-00004EA80000}"/>
    <cellStyle name="Note 7 2 3 8 4" xfId="43061" xr:uid="{00000000-0005-0000-0000-00004FA80000}"/>
    <cellStyle name="Note 7 2 3 9" xfId="43062" xr:uid="{00000000-0005-0000-0000-000050A80000}"/>
    <cellStyle name="Note 7 2 3 9 2" xfId="43063" xr:uid="{00000000-0005-0000-0000-000051A80000}"/>
    <cellStyle name="Note 7 2 3 9 3" xfId="43064" xr:uid="{00000000-0005-0000-0000-000052A80000}"/>
    <cellStyle name="Note 7 2 3 9 4" xfId="43065" xr:uid="{00000000-0005-0000-0000-000053A80000}"/>
    <cellStyle name="Note 7 2 4" xfId="43066" xr:uid="{00000000-0005-0000-0000-000054A80000}"/>
    <cellStyle name="Note 7 2 4 10" xfId="43067" xr:uid="{00000000-0005-0000-0000-000055A80000}"/>
    <cellStyle name="Note 7 2 4 10 2" xfId="43068" xr:uid="{00000000-0005-0000-0000-000056A80000}"/>
    <cellStyle name="Note 7 2 4 10 3" xfId="43069" xr:uid="{00000000-0005-0000-0000-000057A80000}"/>
    <cellStyle name="Note 7 2 4 10 4" xfId="43070" xr:uid="{00000000-0005-0000-0000-000058A80000}"/>
    <cellStyle name="Note 7 2 4 11" xfId="43071" xr:uid="{00000000-0005-0000-0000-000059A80000}"/>
    <cellStyle name="Note 7 2 4 11 2" xfId="43072" xr:uid="{00000000-0005-0000-0000-00005AA80000}"/>
    <cellStyle name="Note 7 2 4 11 3" xfId="43073" xr:uid="{00000000-0005-0000-0000-00005BA80000}"/>
    <cellStyle name="Note 7 2 4 11 4" xfId="43074" xr:uid="{00000000-0005-0000-0000-00005CA80000}"/>
    <cellStyle name="Note 7 2 4 12" xfId="43075" xr:uid="{00000000-0005-0000-0000-00005DA80000}"/>
    <cellStyle name="Note 7 2 4 12 2" xfId="43076" xr:uid="{00000000-0005-0000-0000-00005EA80000}"/>
    <cellStyle name="Note 7 2 4 12 3" xfId="43077" xr:uid="{00000000-0005-0000-0000-00005FA80000}"/>
    <cellStyle name="Note 7 2 4 12 4" xfId="43078" xr:uid="{00000000-0005-0000-0000-000060A80000}"/>
    <cellStyle name="Note 7 2 4 13" xfId="43079" xr:uid="{00000000-0005-0000-0000-000061A80000}"/>
    <cellStyle name="Note 7 2 4 13 2" xfId="43080" xr:uid="{00000000-0005-0000-0000-000062A80000}"/>
    <cellStyle name="Note 7 2 4 13 3" xfId="43081" xr:uid="{00000000-0005-0000-0000-000063A80000}"/>
    <cellStyle name="Note 7 2 4 13 4" xfId="43082" xr:uid="{00000000-0005-0000-0000-000064A80000}"/>
    <cellStyle name="Note 7 2 4 14" xfId="43083" xr:uid="{00000000-0005-0000-0000-000065A80000}"/>
    <cellStyle name="Note 7 2 4 14 2" xfId="43084" xr:uid="{00000000-0005-0000-0000-000066A80000}"/>
    <cellStyle name="Note 7 2 4 14 3" xfId="43085" xr:uid="{00000000-0005-0000-0000-000067A80000}"/>
    <cellStyle name="Note 7 2 4 14 4" xfId="43086" xr:uid="{00000000-0005-0000-0000-000068A80000}"/>
    <cellStyle name="Note 7 2 4 15" xfId="43087" xr:uid="{00000000-0005-0000-0000-000069A80000}"/>
    <cellStyle name="Note 7 2 4 15 2" xfId="43088" xr:uid="{00000000-0005-0000-0000-00006AA80000}"/>
    <cellStyle name="Note 7 2 4 15 3" xfId="43089" xr:uid="{00000000-0005-0000-0000-00006BA80000}"/>
    <cellStyle name="Note 7 2 4 15 4" xfId="43090" xr:uid="{00000000-0005-0000-0000-00006CA80000}"/>
    <cellStyle name="Note 7 2 4 16" xfId="43091" xr:uid="{00000000-0005-0000-0000-00006DA80000}"/>
    <cellStyle name="Note 7 2 4 16 2" xfId="43092" xr:uid="{00000000-0005-0000-0000-00006EA80000}"/>
    <cellStyle name="Note 7 2 4 16 3" xfId="43093" xr:uid="{00000000-0005-0000-0000-00006FA80000}"/>
    <cellStyle name="Note 7 2 4 16 4" xfId="43094" xr:uid="{00000000-0005-0000-0000-000070A80000}"/>
    <cellStyle name="Note 7 2 4 17" xfId="43095" xr:uid="{00000000-0005-0000-0000-000071A80000}"/>
    <cellStyle name="Note 7 2 4 17 2" xfId="43096" xr:uid="{00000000-0005-0000-0000-000072A80000}"/>
    <cellStyle name="Note 7 2 4 17 3" xfId="43097" xr:uid="{00000000-0005-0000-0000-000073A80000}"/>
    <cellStyle name="Note 7 2 4 17 4" xfId="43098" xr:uid="{00000000-0005-0000-0000-000074A80000}"/>
    <cellStyle name="Note 7 2 4 18" xfId="43099" xr:uid="{00000000-0005-0000-0000-000075A80000}"/>
    <cellStyle name="Note 7 2 4 18 2" xfId="43100" xr:uid="{00000000-0005-0000-0000-000076A80000}"/>
    <cellStyle name="Note 7 2 4 18 3" xfId="43101" xr:uid="{00000000-0005-0000-0000-000077A80000}"/>
    <cellStyle name="Note 7 2 4 18 4" xfId="43102" xr:uid="{00000000-0005-0000-0000-000078A80000}"/>
    <cellStyle name="Note 7 2 4 19" xfId="43103" xr:uid="{00000000-0005-0000-0000-000079A80000}"/>
    <cellStyle name="Note 7 2 4 19 2" xfId="43104" xr:uid="{00000000-0005-0000-0000-00007AA80000}"/>
    <cellStyle name="Note 7 2 4 19 3" xfId="43105" xr:uid="{00000000-0005-0000-0000-00007BA80000}"/>
    <cellStyle name="Note 7 2 4 19 4" xfId="43106" xr:uid="{00000000-0005-0000-0000-00007CA80000}"/>
    <cellStyle name="Note 7 2 4 2" xfId="43107" xr:uid="{00000000-0005-0000-0000-00007DA80000}"/>
    <cellStyle name="Note 7 2 4 2 2" xfId="43108" xr:uid="{00000000-0005-0000-0000-00007EA80000}"/>
    <cellStyle name="Note 7 2 4 2 3" xfId="43109" xr:uid="{00000000-0005-0000-0000-00007FA80000}"/>
    <cellStyle name="Note 7 2 4 2 4" xfId="43110" xr:uid="{00000000-0005-0000-0000-000080A80000}"/>
    <cellStyle name="Note 7 2 4 20" xfId="43111" xr:uid="{00000000-0005-0000-0000-000081A80000}"/>
    <cellStyle name="Note 7 2 4 20 2" xfId="43112" xr:uid="{00000000-0005-0000-0000-000082A80000}"/>
    <cellStyle name="Note 7 2 4 20 3" xfId="43113" xr:uid="{00000000-0005-0000-0000-000083A80000}"/>
    <cellStyle name="Note 7 2 4 20 4" xfId="43114" xr:uid="{00000000-0005-0000-0000-000084A80000}"/>
    <cellStyle name="Note 7 2 4 21" xfId="43115" xr:uid="{00000000-0005-0000-0000-000085A80000}"/>
    <cellStyle name="Note 7 2 4 22" xfId="43116" xr:uid="{00000000-0005-0000-0000-000086A80000}"/>
    <cellStyle name="Note 7 2 4 3" xfId="43117" xr:uid="{00000000-0005-0000-0000-000087A80000}"/>
    <cellStyle name="Note 7 2 4 3 2" xfId="43118" xr:uid="{00000000-0005-0000-0000-000088A80000}"/>
    <cellStyle name="Note 7 2 4 3 3" xfId="43119" xr:uid="{00000000-0005-0000-0000-000089A80000}"/>
    <cellStyle name="Note 7 2 4 3 4" xfId="43120" xr:uid="{00000000-0005-0000-0000-00008AA80000}"/>
    <cellStyle name="Note 7 2 4 4" xfId="43121" xr:uid="{00000000-0005-0000-0000-00008BA80000}"/>
    <cellStyle name="Note 7 2 4 4 2" xfId="43122" xr:uid="{00000000-0005-0000-0000-00008CA80000}"/>
    <cellStyle name="Note 7 2 4 4 3" xfId="43123" xr:uid="{00000000-0005-0000-0000-00008DA80000}"/>
    <cellStyle name="Note 7 2 4 4 4" xfId="43124" xr:uid="{00000000-0005-0000-0000-00008EA80000}"/>
    <cellStyle name="Note 7 2 4 5" xfId="43125" xr:uid="{00000000-0005-0000-0000-00008FA80000}"/>
    <cellStyle name="Note 7 2 4 5 2" xfId="43126" xr:uid="{00000000-0005-0000-0000-000090A80000}"/>
    <cellStyle name="Note 7 2 4 5 3" xfId="43127" xr:uid="{00000000-0005-0000-0000-000091A80000}"/>
    <cellStyle name="Note 7 2 4 5 4" xfId="43128" xr:uid="{00000000-0005-0000-0000-000092A80000}"/>
    <cellStyle name="Note 7 2 4 6" xfId="43129" xr:uid="{00000000-0005-0000-0000-000093A80000}"/>
    <cellStyle name="Note 7 2 4 6 2" xfId="43130" xr:uid="{00000000-0005-0000-0000-000094A80000}"/>
    <cellStyle name="Note 7 2 4 6 3" xfId="43131" xr:uid="{00000000-0005-0000-0000-000095A80000}"/>
    <cellStyle name="Note 7 2 4 6 4" xfId="43132" xr:uid="{00000000-0005-0000-0000-000096A80000}"/>
    <cellStyle name="Note 7 2 4 7" xfId="43133" xr:uid="{00000000-0005-0000-0000-000097A80000}"/>
    <cellStyle name="Note 7 2 4 7 2" xfId="43134" xr:uid="{00000000-0005-0000-0000-000098A80000}"/>
    <cellStyle name="Note 7 2 4 7 3" xfId="43135" xr:uid="{00000000-0005-0000-0000-000099A80000}"/>
    <cellStyle name="Note 7 2 4 7 4" xfId="43136" xr:uid="{00000000-0005-0000-0000-00009AA80000}"/>
    <cellStyle name="Note 7 2 4 8" xfId="43137" xr:uid="{00000000-0005-0000-0000-00009BA80000}"/>
    <cellStyle name="Note 7 2 4 8 2" xfId="43138" xr:uid="{00000000-0005-0000-0000-00009CA80000}"/>
    <cellStyle name="Note 7 2 4 8 3" xfId="43139" xr:uid="{00000000-0005-0000-0000-00009DA80000}"/>
    <cellStyle name="Note 7 2 4 8 4" xfId="43140" xr:uid="{00000000-0005-0000-0000-00009EA80000}"/>
    <cellStyle name="Note 7 2 4 9" xfId="43141" xr:uid="{00000000-0005-0000-0000-00009FA80000}"/>
    <cellStyle name="Note 7 2 4 9 2" xfId="43142" xr:uid="{00000000-0005-0000-0000-0000A0A80000}"/>
    <cellStyle name="Note 7 2 4 9 3" xfId="43143" xr:uid="{00000000-0005-0000-0000-0000A1A80000}"/>
    <cellStyle name="Note 7 2 4 9 4" xfId="43144" xr:uid="{00000000-0005-0000-0000-0000A2A80000}"/>
    <cellStyle name="Note 7 2 5" xfId="43145" xr:uid="{00000000-0005-0000-0000-0000A3A80000}"/>
    <cellStyle name="Note 7 2 5 10" xfId="43146" xr:uid="{00000000-0005-0000-0000-0000A4A80000}"/>
    <cellStyle name="Note 7 2 5 10 2" xfId="43147" xr:uid="{00000000-0005-0000-0000-0000A5A80000}"/>
    <cellStyle name="Note 7 2 5 10 3" xfId="43148" xr:uid="{00000000-0005-0000-0000-0000A6A80000}"/>
    <cellStyle name="Note 7 2 5 10 4" xfId="43149" xr:uid="{00000000-0005-0000-0000-0000A7A80000}"/>
    <cellStyle name="Note 7 2 5 11" xfId="43150" xr:uid="{00000000-0005-0000-0000-0000A8A80000}"/>
    <cellStyle name="Note 7 2 5 11 2" xfId="43151" xr:uid="{00000000-0005-0000-0000-0000A9A80000}"/>
    <cellStyle name="Note 7 2 5 11 3" xfId="43152" xr:uid="{00000000-0005-0000-0000-0000AAA80000}"/>
    <cellStyle name="Note 7 2 5 11 4" xfId="43153" xr:uid="{00000000-0005-0000-0000-0000ABA80000}"/>
    <cellStyle name="Note 7 2 5 12" xfId="43154" xr:uid="{00000000-0005-0000-0000-0000ACA80000}"/>
    <cellStyle name="Note 7 2 5 12 2" xfId="43155" xr:uid="{00000000-0005-0000-0000-0000ADA80000}"/>
    <cellStyle name="Note 7 2 5 12 3" xfId="43156" xr:uid="{00000000-0005-0000-0000-0000AEA80000}"/>
    <cellStyle name="Note 7 2 5 12 4" xfId="43157" xr:uid="{00000000-0005-0000-0000-0000AFA80000}"/>
    <cellStyle name="Note 7 2 5 13" xfId="43158" xr:uid="{00000000-0005-0000-0000-0000B0A80000}"/>
    <cellStyle name="Note 7 2 5 13 2" xfId="43159" xr:uid="{00000000-0005-0000-0000-0000B1A80000}"/>
    <cellStyle name="Note 7 2 5 13 3" xfId="43160" xr:uid="{00000000-0005-0000-0000-0000B2A80000}"/>
    <cellStyle name="Note 7 2 5 13 4" xfId="43161" xr:uid="{00000000-0005-0000-0000-0000B3A80000}"/>
    <cellStyle name="Note 7 2 5 14" xfId="43162" xr:uid="{00000000-0005-0000-0000-0000B4A80000}"/>
    <cellStyle name="Note 7 2 5 14 2" xfId="43163" xr:uid="{00000000-0005-0000-0000-0000B5A80000}"/>
    <cellStyle name="Note 7 2 5 14 3" xfId="43164" xr:uid="{00000000-0005-0000-0000-0000B6A80000}"/>
    <cellStyle name="Note 7 2 5 14 4" xfId="43165" xr:uid="{00000000-0005-0000-0000-0000B7A80000}"/>
    <cellStyle name="Note 7 2 5 15" xfId="43166" xr:uid="{00000000-0005-0000-0000-0000B8A80000}"/>
    <cellStyle name="Note 7 2 5 15 2" xfId="43167" xr:uid="{00000000-0005-0000-0000-0000B9A80000}"/>
    <cellStyle name="Note 7 2 5 15 3" xfId="43168" xr:uid="{00000000-0005-0000-0000-0000BAA80000}"/>
    <cellStyle name="Note 7 2 5 15 4" xfId="43169" xr:uid="{00000000-0005-0000-0000-0000BBA80000}"/>
    <cellStyle name="Note 7 2 5 16" xfId="43170" xr:uid="{00000000-0005-0000-0000-0000BCA80000}"/>
    <cellStyle name="Note 7 2 5 16 2" xfId="43171" xr:uid="{00000000-0005-0000-0000-0000BDA80000}"/>
    <cellStyle name="Note 7 2 5 16 3" xfId="43172" xr:uid="{00000000-0005-0000-0000-0000BEA80000}"/>
    <cellStyle name="Note 7 2 5 16 4" xfId="43173" xr:uid="{00000000-0005-0000-0000-0000BFA80000}"/>
    <cellStyle name="Note 7 2 5 17" xfId="43174" xr:uid="{00000000-0005-0000-0000-0000C0A80000}"/>
    <cellStyle name="Note 7 2 5 17 2" xfId="43175" xr:uid="{00000000-0005-0000-0000-0000C1A80000}"/>
    <cellStyle name="Note 7 2 5 17 3" xfId="43176" xr:uid="{00000000-0005-0000-0000-0000C2A80000}"/>
    <cellStyle name="Note 7 2 5 17 4" xfId="43177" xr:uid="{00000000-0005-0000-0000-0000C3A80000}"/>
    <cellStyle name="Note 7 2 5 18" xfId="43178" xr:uid="{00000000-0005-0000-0000-0000C4A80000}"/>
    <cellStyle name="Note 7 2 5 18 2" xfId="43179" xr:uid="{00000000-0005-0000-0000-0000C5A80000}"/>
    <cellStyle name="Note 7 2 5 18 3" xfId="43180" xr:uid="{00000000-0005-0000-0000-0000C6A80000}"/>
    <cellStyle name="Note 7 2 5 18 4" xfId="43181" xr:uid="{00000000-0005-0000-0000-0000C7A80000}"/>
    <cellStyle name="Note 7 2 5 19" xfId="43182" xr:uid="{00000000-0005-0000-0000-0000C8A80000}"/>
    <cellStyle name="Note 7 2 5 19 2" xfId="43183" xr:uid="{00000000-0005-0000-0000-0000C9A80000}"/>
    <cellStyle name="Note 7 2 5 19 3" xfId="43184" xr:uid="{00000000-0005-0000-0000-0000CAA80000}"/>
    <cellStyle name="Note 7 2 5 19 4" xfId="43185" xr:uid="{00000000-0005-0000-0000-0000CBA80000}"/>
    <cellStyle name="Note 7 2 5 2" xfId="43186" xr:uid="{00000000-0005-0000-0000-0000CCA80000}"/>
    <cellStyle name="Note 7 2 5 2 2" xfId="43187" xr:uid="{00000000-0005-0000-0000-0000CDA80000}"/>
    <cellStyle name="Note 7 2 5 2 3" xfId="43188" xr:uid="{00000000-0005-0000-0000-0000CEA80000}"/>
    <cellStyle name="Note 7 2 5 2 4" xfId="43189" xr:uid="{00000000-0005-0000-0000-0000CFA80000}"/>
    <cellStyle name="Note 7 2 5 20" xfId="43190" xr:uid="{00000000-0005-0000-0000-0000D0A80000}"/>
    <cellStyle name="Note 7 2 5 20 2" xfId="43191" xr:uid="{00000000-0005-0000-0000-0000D1A80000}"/>
    <cellStyle name="Note 7 2 5 20 3" xfId="43192" xr:uid="{00000000-0005-0000-0000-0000D2A80000}"/>
    <cellStyle name="Note 7 2 5 20 4" xfId="43193" xr:uid="{00000000-0005-0000-0000-0000D3A80000}"/>
    <cellStyle name="Note 7 2 5 21" xfId="43194" xr:uid="{00000000-0005-0000-0000-0000D4A80000}"/>
    <cellStyle name="Note 7 2 5 22" xfId="43195" xr:uid="{00000000-0005-0000-0000-0000D5A80000}"/>
    <cellStyle name="Note 7 2 5 3" xfId="43196" xr:uid="{00000000-0005-0000-0000-0000D6A80000}"/>
    <cellStyle name="Note 7 2 5 3 2" xfId="43197" xr:uid="{00000000-0005-0000-0000-0000D7A80000}"/>
    <cellStyle name="Note 7 2 5 3 3" xfId="43198" xr:uid="{00000000-0005-0000-0000-0000D8A80000}"/>
    <cellStyle name="Note 7 2 5 3 4" xfId="43199" xr:uid="{00000000-0005-0000-0000-0000D9A80000}"/>
    <cellStyle name="Note 7 2 5 4" xfId="43200" xr:uid="{00000000-0005-0000-0000-0000DAA80000}"/>
    <cellStyle name="Note 7 2 5 4 2" xfId="43201" xr:uid="{00000000-0005-0000-0000-0000DBA80000}"/>
    <cellStyle name="Note 7 2 5 4 3" xfId="43202" xr:uid="{00000000-0005-0000-0000-0000DCA80000}"/>
    <cellStyle name="Note 7 2 5 4 4" xfId="43203" xr:uid="{00000000-0005-0000-0000-0000DDA80000}"/>
    <cellStyle name="Note 7 2 5 5" xfId="43204" xr:uid="{00000000-0005-0000-0000-0000DEA80000}"/>
    <cellStyle name="Note 7 2 5 5 2" xfId="43205" xr:uid="{00000000-0005-0000-0000-0000DFA80000}"/>
    <cellStyle name="Note 7 2 5 5 3" xfId="43206" xr:uid="{00000000-0005-0000-0000-0000E0A80000}"/>
    <cellStyle name="Note 7 2 5 5 4" xfId="43207" xr:uid="{00000000-0005-0000-0000-0000E1A80000}"/>
    <cellStyle name="Note 7 2 5 6" xfId="43208" xr:uid="{00000000-0005-0000-0000-0000E2A80000}"/>
    <cellStyle name="Note 7 2 5 6 2" xfId="43209" xr:uid="{00000000-0005-0000-0000-0000E3A80000}"/>
    <cellStyle name="Note 7 2 5 6 3" xfId="43210" xr:uid="{00000000-0005-0000-0000-0000E4A80000}"/>
    <cellStyle name="Note 7 2 5 6 4" xfId="43211" xr:uid="{00000000-0005-0000-0000-0000E5A80000}"/>
    <cellStyle name="Note 7 2 5 7" xfId="43212" xr:uid="{00000000-0005-0000-0000-0000E6A80000}"/>
    <cellStyle name="Note 7 2 5 7 2" xfId="43213" xr:uid="{00000000-0005-0000-0000-0000E7A80000}"/>
    <cellStyle name="Note 7 2 5 7 3" xfId="43214" xr:uid="{00000000-0005-0000-0000-0000E8A80000}"/>
    <cellStyle name="Note 7 2 5 7 4" xfId="43215" xr:uid="{00000000-0005-0000-0000-0000E9A80000}"/>
    <cellStyle name="Note 7 2 5 8" xfId="43216" xr:uid="{00000000-0005-0000-0000-0000EAA80000}"/>
    <cellStyle name="Note 7 2 5 8 2" xfId="43217" xr:uid="{00000000-0005-0000-0000-0000EBA80000}"/>
    <cellStyle name="Note 7 2 5 8 3" xfId="43218" xr:uid="{00000000-0005-0000-0000-0000ECA80000}"/>
    <cellStyle name="Note 7 2 5 8 4" xfId="43219" xr:uid="{00000000-0005-0000-0000-0000EDA80000}"/>
    <cellStyle name="Note 7 2 5 9" xfId="43220" xr:uid="{00000000-0005-0000-0000-0000EEA80000}"/>
    <cellStyle name="Note 7 2 5 9 2" xfId="43221" xr:uid="{00000000-0005-0000-0000-0000EFA80000}"/>
    <cellStyle name="Note 7 2 5 9 3" xfId="43222" xr:uid="{00000000-0005-0000-0000-0000F0A80000}"/>
    <cellStyle name="Note 7 2 5 9 4" xfId="43223" xr:uid="{00000000-0005-0000-0000-0000F1A80000}"/>
    <cellStyle name="Note 7 2 6" xfId="43224" xr:uid="{00000000-0005-0000-0000-0000F2A80000}"/>
    <cellStyle name="Note 7 2 6 2" xfId="43225" xr:uid="{00000000-0005-0000-0000-0000F3A80000}"/>
    <cellStyle name="Note 7 2 6 3" xfId="43226" xr:uid="{00000000-0005-0000-0000-0000F4A80000}"/>
    <cellStyle name="Note 7 2 6 4" xfId="43227" xr:uid="{00000000-0005-0000-0000-0000F5A80000}"/>
    <cellStyle name="Note 7 2 7" xfId="43228" xr:uid="{00000000-0005-0000-0000-0000F6A80000}"/>
    <cellStyle name="Note 7 2 7 2" xfId="43229" xr:uid="{00000000-0005-0000-0000-0000F7A80000}"/>
    <cellStyle name="Note 7 2 7 3" xfId="43230" xr:uid="{00000000-0005-0000-0000-0000F8A80000}"/>
    <cellStyle name="Note 7 2 7 4" xfId="43231" xr:uid="{00000000-0005-0000-0000-0000F9A80000}"/>
    <cellStyle name="Note 7 2 8" xfId="43232" xr:uid="{00000000-0005-0000-0000-0000FAA80000}"/>
    <cellStyle name="Note 7 2 8 2" xfId="43233" xr:uid="{00000000-0005-0000-0000-0000FBA80000}"/>
    <cellStyle name="Note 7 2 8 3" xfId="43234" xr:uid="{00000000-0005-0000-0000-0000FCA80000}"/>
    <cellStyle name="Note 7 2 8 4" xfId="43235" xr:uid="{00000000-0005-0000-0000-0000FDA80000}"/>
    <cellStyle name="Note 7 2 9" xfId="43236" xr:uid="{00000000-0005-0000-0000-0000FEA80000}"/>
    <cellStyle name="Note 7 2 9 2" xfId="43237" xr:uid="{00000000-0005-0000-0000-0000FFA80000}"/>
    <cellStyle name="Note 7 2 9 3" xfId="43238" xr:uid="{00000000-0005-0000-0000-000000A90000}"/>
    <cellStyle name="Note 7 2 9 4" xfId="43239" xr:uid="{00000000-0005-0000-0000-000001A90000}"/>
    <cellStyle name="Note 7 3" xfId="43240" xr:uid="{00000000-0005-0000-0000-000002A90000}"/>
    <cellStyle name="Note 7 3 2" xfId="43241" xr:uid="{00000000-0005-0000-0000-000003A90000}"/>
    <cellStyle name="Note 7 3 2 10" xfId="43242" xr:uid="{00000000-0005-0000-0000-000004A90000}"/>
    <cellStyle name="Note 7 3 2 10 2" xfId="43243" xr:uid="{00000000-0005-0000-0000-000005A90000}"/>
    <cellStyle name="Note 7 3 2 10 3" xfId="43244" xr:uid="{00000000-0005-0000-0000-000006A90000}"/>
    <cellStyle name="Note 7 3 2 10 4" xfId="43245" xr:uid="{00000000-0005-0000-0000-000007A90000}"/>
    <cellStyle name="Note 7 3 2 11" xfId="43246" xr:uid="{00000000-0005-0000-0000-000008A90000}"/>
    <cellStyle name="Note 7 3 2 11 2" xfId="43247" xr:uid="{00000000-0005-0000-0000-000009A90000}"/>
    <cellStyle name="Note 7 3 2 11 3" xfId="43248" xr:uid="{00000000-0005-0000-0000-00000AA90000}"/>
    <cellStyle name="Note 7 3 2 11 4" xfId="43249" xr:uid="{00000000-0005-0000-0000-00000BA90000}"/>
    <cellStyle name="Note 7 3 2 12" xfId="43250" xr:uid="{00000000-0005-0000-0000-00000CA90000}"/>
    <cellStyle name="Note 7 3 2 12 2" xfId="43251" xr:uid="{00000000-0005-0000-0000-00000DA90000}"/>
    <cellStyle name="Note 7 3 2 12 3" xfId="43252" xr:uid="{00000000-0005-0000-0000-00000EA90000}"/>
    <cellStyle name="Note 7 3 2 12 4" xfId="43253" xr:uid="{00000000-0005-0000-0000-00000FA90000}"/>
    <cellStyle name="Note 7 3 2 13" xfId="43254" xr:uid="{00000000-0005-0000-0000-000010A90000}"/>
    <cellStyle name="Note 7 3 2 13 2" xfId="43255" xr:uid="{00000000-0005-0000-0000-000011A90000}"/>
    <cellStyle name="Note 7 3 2 13 3" xfId="43256" xr:uid="{00000000-0005-0000-0000-000012A90000}"/>
    <cellStyle name="Note 7 3 2 13 4" xfId="43257" xr:uid="{00000000-0005-0000-0000-000013A90000}"/>
    <cellStyle name="Note 7 3 2 14" xfId="43258" xr:uid="{00000000-0005-0000-0000-000014A90000}"/>
    <cellStyle name="Note 7 3 2 14 2" xfId="43259" xr:uid="{00000000-0005-0000-0000-000015A90000}"/>
    <cellStyle name="Note 7 3 2 14 3" xfId="43260" xr:uid="{00000000-0005-0000-0000-000016A90000}"/>
    <cellStyle name="Note 7 3 2 14 4" xfId="43261" xr:uid="{00000000-0005-0000-0000-000017A90000}"/>
    <cellStyle name="Note 7 3 2 15" xfId="43262" xr:uid="{00000000-0005-0000-0000-000018A90000}"/>
    <cellStyle name="Note 7 3 2 15 2" xfId="43263" xr:uid="{00000000-0005-0000-0000-000019A90000}"/>
    <cellStyle name="Note 7 3 2 15 3" xfId="43264" xr:uid="{00000000-0005-0000-0000-00001AA90000}"/>
    <cellStyle name="Note 7 3 2 15 4" xfId="43265" xr:uid="{00000000-0005-0000-0000-00001BA90000}"/>
    <cellStyle name="Note 7 3 2 16" xfId="43266" xr:uid="{00000000-0005-0000-0000-00001CA90000}"/>
    <cellStyle name="Note 7 3 2 16 2" xfId="43267" xr:uid="{00000000-0005-0000-0000-00001DA90000}"/>
    <cellStyle name="Note 7 3 2 16 3" xfId="43268" xr:uid="{00000000-0005-0000-0000-00001EA90000}"/>
    <cellStyle name="Note 7 3 2 16 4" xfId="43269" xr:uid="{00000000-0005-0000-0000-00001FA90000}"/>
    <cellStyle name="Note 7 3 2 17" xfId="43270" xr:uid="{00000000-0005-0000-0000-000020A90000}"/>
    <cellStyle name="Note 7 3 2 17 2" xfId="43271" xr:uid="{00000000-0005-0000-0000-000021A90000}"/>
    <cellStyle name="Note 7 3 2 17 3" xfId="43272" xr:uid="{00000000-0005-0000-0000-000022A90000}"/>
    <cellStyle name="Note 7 3 2 17 4" xfId="43273" xr:uid="{00000000-0005-0000-0000-000023A90000}"/>
    <cellStyle name="Note 7 3 2 18" xfId="43274" xr:uid="{00000000-0005-0000-0000-000024A90000}"/>
    <cellStyle name="Note 7 3 2 18 2" xfId="43275" xr:uid="{00000000-0005-0000-0000-000025A90000}"/>
    <cellStyle name="Note 7 3 2 18 3" xfId="43276" xr:uid="{00000000-0005-0000-0000-000026A90000}"/>
    <cellStyle name="Note 7 3 2 18 4" xfId="43277" xr:uid="{00000000-0005-0000-0000-000027A90000}"/>
    <cellStyle name="Note 7 3 2 19" xfId="43278" xr:uid="{00000000-0005-0000-0000-000028A90000}"/>
    <cellStyle name="Note 7 3 2 19 2" xfId="43279" xr:uid="{00000000-0005-0000-0000-000029A90000}"/>
    <cellStyle name="Note 7 3 2 19 3" xfId="43280" xr:uid="{00000000-0005-0000-0000-00002AA90000}"/>
    <cellStyle name="Note 7 3 2 19 4" xfId="43281" xr:uid="{00000000-0005-0000-0000-00002BA90000}"/>
    <cellStyle name="Note 7 3 2 2" xfId="43282" xr:uid="{00000000-0005-0000-0000-00002CA90000}"/>
    <cellStyle name="Note 7 3 2 2 2" xfId="43283" xr:uid="{00000000-0005-0000-0000-00002DA90000}"/>
    <cellStyle name="Note 7 3 2 2 3" xfId="43284" xr:uid="{00000000-0005-0000-0000-00002EA90000}"/>
    <cellStyle name="Note 7 3 2 2 4" xfId="43285" xr:uid="{00000000-0005-0000-0000-00002FA90000}"/>
    <cellStyle name="Note 7 3 2 20" xfId="43286" xr:uid="{00000000-0005-0000-0000-000030A90000}"/>
    <cellStyle name="Note 7 3 2 20 2" xfId="43287" xr:uid="{00000000-0005-0000-0000-000031A90000}"/>
    <cellStyle name="Note 7 3 2 20 3" xfId="43288" xr:uid="{00000000-0005-0000-0000-000032A90000}"/>
    <cellStyle name="Note 7 3 2 20 4" xfId="43289" xr:uid="{00000000-0005-0000-0000-000033A90000}"/>
    <cellStyle name="Note 7 3 2 21" xfId="43290" xr:uid="{00000000-0005-0000-0000-000034A90000}"/>
    <cellStyle name="Note 7 3 2 22" xfId="43291" xr:uid="{00000000-0005-0000-0000-000035A90000}"/>
    <cellStyle name="Note 7 3 2 3" xfId="43292" xr:uid="{00000000-0005-0000-0000-000036A90000}"/>
    <cellStyle name="Note 7 3 2 3 2" xfId="43293" xr:uid="{00000000-0005-0000-0000-000037A90000}"/>
    <cellStyle name="Note 7 3 2 3 3" xfId="43294" xr:uid="{00000000-0005-0000-0000-000038A90000}"/>
    <cellStyle name="Note 7 3 2 3 4" xfId="43295" xr:uid="{00000000-0005-0000-0000-000039A90000}"/>
    <cellStyle name="Note 7 3 2 4" xfId="43296" xr:uid="{00000000-0005-0000-0000-00003AA90000}"/>
    <cellStyle name="Note 7 3 2 4 2" xfId="43297" xr:uid="{00000000-0005-0000-0000-00003BA90000}"/>
    <cellStyle name="Note 7 3 2 4 3" xfId="43298" xr:uid="{00000000-0005-0000-0000-00003CA90000}"/>
    <cellStyle name="Note 7 3 2 4 4" xfId="43299" xr:uid="{00000000-0005-0000-0000-00003DA90000}"/>
    <cellStyle name="Note 7 3 2 5" xfId="43300" xr:uid="{00000000-0005-0000-0000-00003EA90000}"/>
    <cellStyle name="Note 7 3 2 5 2" xfId="43301" xr:uid="{00000000-0005-0000-0000-00003FA90000}"/>
    <cellStyle name="Note 7 3 2 5 3" xfId="43302" xr:uid="{00000000-0005-0000-0000-000040A90000}"/>
    <cellStyle name="Note 7 3 2 5 4" xfId="43303" xr:uid="{00000000-0005-0000-0000-000041A90000}"/>
    <cellStyle name="Note 7 3 2 6" xfId="43304" xr:uid="{00000000-0005-0000-0000-000042A90000}"/>
    <cellStyle name="Note 7 3 2 6 2" xfId="43305" xr:uid="{00000000-0005-0000-0000-000043A90000}"/>
    <cellStyle name="Note 7 3 2 6 3" xfId="43306" xr:uid="{00000000-0005-0000-0000-000044A90000}"/>
    <cellStyle name="Note 7 3 2 6 4" xfId="43307" xr:uid="{00000000-0005-0000-0000-000045A90000}"/>
    <cellStyle name="Note 7 3 2 7" xfId="43308" xr:uid="{00000000-0005-0000-0000-000046A90000}"/>
    <cellStyle name="Note 7 3 2 7 2" xfId="43309" xr:uid="{00000000-0005-0000-0000-000047A90000}"/>
    <cellStyle name="Note 7 3 2 7 3" xfId="43310" xr:uid="{00000000-0005-0000-0000-000048A90000}"/>
    <cellStyle name="Note 7 3 2 7 4" xfId="43311" xr:uid="{00000000-0005-0000-0000-000049A90000}"/>
    <cellStyle name="Note 7 3 2 8" xfId="43312" xr:uid="{00000000-0005-0000-0000-00004AA90000}"/>
    <cellStyle name="Note 7 3 2 8 2" xfId="43313" xr:uid="{00000000-0005-0000-0000-00004BA90000}"/>
    <cellStyle name="Note 7 3 2 8 3" xfId="43314" xr:uid="{00000000-0005-0000-0000-00004CA90000}"/>
    <cellStyle name="Note 7 3 2 8 4" xfId="43315" xr:uid="{00000000-0005-0000-0000-00004DA90000}"/>
    <cellStyle name="Note 7 3 2 9" xfId="43316" xr:uid="{00000000-0005-0000-0000-00004EA90000}"/>
    <cellStyle name="Note 7 3 2 9 2" xfId="43317" xr:uid="{00000000-0005-0000-0000-00004FA90000}"/>
    <cellStyle name="Note 7 3 2 9 3" xfId="43318" xr:uid="{00000000-0005-0000-0000-000050A90000}"/>
    <cellStyle name="Note 7 3 2 9 4" xfId="43319" xr:uid="{00000000-0005-0000-0000-000051A90000}"/>
    <cellStyle name="Note 7 3 3" xfId="43320" xr:uid="{00000000-0005-0000-0000-000052A90000}"/>
    <cellStyle name="Note 7 4" xfId="43321" xr:uid="{00000000-0005-0000-0000-000053A90000}"/>
    <cellStyle name="Note 7 4 2" xfId="43322" xr:uid="{00000000-0005-0000-0000-000054A90000}"/>
    <cellStyle name="Note 7 4 2 10" xfId="43323" xr:uid="{00000000-0005-0000-0000-000055A90000}"/>
    <cellStyle name="Note 7 4 2 10 2" xfId="43324" xr:uid="{00000000-0005-0000-0000-000056A90000}"/>
    <cellStyle name="Note 7 4 2 10 3" xfId="43325" xr:uid="{00000000-0005-0000-0000-000057A90000}"/>
    <cellStyle name="Note 7 4 2 10 4" xfId="43326" xr:uid="{00000000-0005-0000-0000-000058A90000}"/>
    <cellStyle name="Note 7 4 2 11" xfId="43327" xr:uid="{00000000-0005-0000-0000-000059A90000}"/>
    <cellStyle name="Note 7 4 2 11 2" xfId="43328" xr:uid="{00000000-0005-0000-0000-00005AA90000}"/>
    <cellStyle name="Note 7 4 2 11 3" xfId="43329" xr:uid="{00000000-0005-0000-0000-00005BA90000}"/>
    <cellStyle name="Note 7 4 2 11 4" xfId="43330" xr:uid="{00000000-0005-0000-0000-00005CA90000}"/>
    <cellStyle name="Note 7 4 2 12" xfId="43331" xr:uid="{00000000-0005-0000-0000-00005DA90000}"/>
    <cellStyle name="Note 7 4 2 12 2" xfId="43332" xr:uid="{00000000-0005-0000-0000-00005EA90000}"/>
    <cellStyle name="Note 7 4 2 12 3" xfId="43333" xr:uid="{00000000-0005-0000-0000-00005FA90000}"/>
    <cellStyle name="Note 7 4 2 12 4" xfId="43334" xr:uid="{00000000-0005-0000-0000-000060A90000}"/>
    <cellStyle name="Note 7 4 2 13" xfId="43335" xr:uid="{00000000-0005-0000-0000-000061A90000}"/>
    <cellStyle name="Note 7 4 2 13 2" xfId="43336" xr:uid="{00000000-0005-0000-0000-000062A90000}"/>
    <cellStyle name="Note 7 4 2 13 3" xfId="43337" xr:uid="{00000000-0005-0000-0000-000063A90000}"/>
    <cellStyle name="Note 7 4 2 13 4" xfId="43338" xr:uid="{00000000-0005-0000-0000-000064A90000}"/>
    <cellStyle name="Note 7 4 2 14" xfId="43339" xr:uid="{00000000-0005-0000-0000-000065A90000}"/>
    <cellStyle name="Note 7 4 2 14 2" xfId="43340" xr:uid="{00000000-0005-0000-0000-000066A90000}"/>
    <cellStyle name="Note 7 4 2 14 3" xfId="43341" xr:uid="{00000000-0005-0000-0000-000067A90000}"/>
    <cellStyle name="Note 7 4 2 14 4" xfId="43342" xr:uid="{00000000-0005-0000-0000-000068A90000}"/>
    <cellStyle name="Note 7 4 2 15" xfId="43343" xr:uid="{00000000-0005-0000-0000-000069A90000}"/>
    <cellStyle name="Note 7 4 2 15 2" xfId="43344" xr:uid="{00000000-0005-0000-0000-00006AA90000}"/>
    <cellStyle name="Note 7 4 2 15 3" xfId="43345" xr:uid="{00000000-0005-0000-0000-00006BA90000}"/>
    <cellStyle name="Note 7 4 2 15 4" xfId="43346" xr:uid="{00000000-0005-0000-0000-00006CA90000}"/>
    <cellStyle name="Note 7 4 2 16" xfId="43347" xr:uid="{00000000-0005-0000-0000-00006DA90000}"/>
    <cellStyle name="Note 7 4 2 16 2" xfId="43348" xr:uid="{00000000-0005-0000-0000-00006EA90000}"/>
    <cellStyle name="Note 7 4 2 16 3" xfId="43349" xr:uid="{00000000-0005-0000-0000-00006FA90000}"/>
    <cellStyle name="Note 7 4 2 16 4" xfId="43350" xr:uid="{00000000-0005-0000-0000-000070A90000}"/>
    <cellStyle name="Note 7 4 2 17" xfId="43351" xr:uid="{00000000-0005-0000-0000-000071A90000}"/>
    <cellStyle name="Note 7 4 2 17 2" xfId="43352" xr:uid="{00000000-0005-0000-0000-000072A90000}"/>
    <cellStyle name="Note 7 4 2 17 3" xfId="43353" xr:uid="{00000000-0005-0000-0000-000073A90000}"/>
    <cellStyle name="Note 7 4 2 17 4" xfId="43354" xr:uid="{00000000-0005-0000-0000-000074A90000}"/>
    <cellStyle name="Note 7 4 2 18" xfId="43355" xr:uid="{00000000-0005-0000-0000-000075A90000}"/>
    <cellStyle name="Note 7 4 2 18 2" xfId="43356" xr:uid="{00000000-0005-0000-0000-000076A90000}"/>
    <cellStyle name="Note 7 4 2 18 3" xfId="43357" xr:uid="{00000000-0005-0000-0000-000077A90000}"/>
    <cellStyle name="Note 7 4 2 18 4" xfId="43358" xr:uid="{00000000-0005-0000-0000-000078A90000}"/>
    <cellStyle name="Note 7 4 2 19" xfId="43359" xr:uid="{00000000-0005-0000-0000-000079A90000}"/>
    <cellStyle name="Note 7 4 2 19 2" xfId="43360" xr:uid="{00000000-0005-0000-0000-00007AA90000}"/>
    <cellStyle name="Note 7 4 2 19 3" xfId="43361" xr:uid="{00000000-0005-0000-0000-00007BA90000}"/>
    <cellStyle name="Note 7 4 2 19 4" xfId="43362" xr:uid="{00000000-0005-0000-0000-00007CA90000}"/>
    <cellStyle name="Note 7 4 2 2" xfId="43363" xr:uid="{00000000-0005-0000-0000-00007DA90000}"/>
    <cellStyle name="Note 7 4 2 2 2" xfId="43364" xr:uid="{00000000-0005-0000-0000-00007EA90000}"/>
    <cellStyle name="Note 7 4 2 2 3" xfId="43365" xr:uid="{00000000-0005-0000-0000-00007FA90000}"/>
    <cellStyle name="Note 7 4 2 2 4" xfId="43366" xr:uid="{00000000-0005-0000-0000-000080A90000}"/>
    <cellStyle name="Note 7 4 2 20" xfId="43367" xr:uid="{00000000-0005-0000-0000-000081A90000}"/>
    <cellStyle name="Note 7 4 2 20 2" xfId="43368" xr:uid="{00000000-0005-0000-0000-000082A90000}"/>
    <cellStyle name="Note 7 4 2 20 3" xfId="43369" xr:uid="{00000000-0005-0000-0000-000083A90000}"/>
    <cellStyle name="Note 7 4 2 20 4" xfId="43370" xr:uid="{00000000-0005-0000-0000-000084A90000}"/>
    <cellStyle name="Note 7 4 2 21" xfId="43371" xr:uid="{00000000-0005-0000-0000-000085A90000}"/>
    <cellStyle name="Note 7 4 2 22" xfId="43372" xr:uid="{00000000-0005-0000-0000-000086A90000}"/>
    <cellStyle name="Note 7 4 2 3" xfId="43373" xr:uid="{00000000-0005-0000-0000-000087A90000}"/>
    <cellStyle name="Note 7 4 2 3 2" xfId="43374" xr:uid="{00000000-0005-0000-0000-000088A90000}"/>
    <cellStyle name="Note 7 4 2 3 3" xfId="43375" xr:uid="{00000000-0005-0000-0000-000089A90000}"/>
    <cellStyle name="Note 7 4 2 3 4" xfId="43376" xr:uid="{00000000-0005-0000-0000-00008AA90000}"/>
    <cellStyle name="Note 7 4 2 4" xfId="43377" xr:uid="{00000000-0005-0000-0000-00008BA90000}"/>
    <cellStyle name="Note 7 4 2 4 2" xfId="43378" xr:uid="{00000000-0005-0000-0000-00008CA90000}"/>
    <cellStyle name="Note 7 4 2 4 3" xfId="43379" xr:uid="{00000000-0005-0000-0000-00008DA90000}"/>
    <cellStyle name="Note 7 4 2 4 4" xfId="43380" xr:uid="{00000000-0005-0000-0000-00008EA90000}"/>
    <cellStyle name="Note 7 4 2 5" xfId="43381" xr:uid="{00000000-0005-0000-0000-00008FA90000}"/>
    <cellStyle name="Note 7 4 2 5 2" xfId="43382" xr:uid="{00000000-0005-0000-0000-000090A90000}"/>
    <cellStyle name="Note 7 4 2 5 3" xfId="43383" xr:uid="{00000000-0005-0000-0000-000091A90000}"/>
    <cellStyle name="Note 7 4 2 5 4" xfId="43384" xr:uid="{00000000-0005-0000-0000-000092A90000}"/>
    <cellStyle name="Note 7 4 2 6" xfId="43385" xr:uid="{00000000-0005-0000-0000-000093A90000}"/>
    <cellStyle name="Note 7 4 2 6 2" xfId="43386" xr:uid="{00000000-0005-0000-0000-000094A90000}"/>
    <cellStyle name="Note 7 4 2 6 3" xfId="43387" xr:uid="{00000000-0005-0000-0000-000095A90000}"/>
    <cellStyle name="Note 7 4 2 6 4" xfId="43388" xr:uid="{00000000-0005-0000-0000-000096A90000}"/>
    <cellStyle name="Note 7 4 2 7" xfId="43389" xr:uid="{00000000-0005-0000-0000-000097A90000}"/>
    <cellStyle name="Note 7 4 2 7 2" xfId="43390" xr:uid="{00000000-0005-0000-0000-000098A90000}"/>
    <cellStyle name="Note 7 4 2 7 3" xfId="43391" xr:uid="{00000000-0005-0000-0000-000099A90000}"/>
    <cellStyle name="Note 7 4 2 7 4" xfId="43392" xr:uid="{00000000-0005-0000-0000-00009AA90000}"/>
    <cellStyle name="Note 7 4 2 8" xfId="43393" xr:uid="{00000000-0005-0000-0000-00009BA90000}"/>
    <cellStyle name="Note 7 4 2 8 2" xfId="43394" xr:uid="{00000000-0005-0000-0000-00009CA90000}"/>
    <cellStyle name="Note 7 4 2 8 3" xfId="43395" xr:uid="{00000000-0005-0000-0000-00009DA90000}"/>
    <cellStyle name="Note 7 4 2 8 4" xfId="43396" xr:uid="{00000000-0005-0000-0000-00009EA90000}"/>
    <cellStyle name="Note 7 4 2 9" xfId="43397" xr:uid="{00000000-0005-0000-0000-00009FA90000}"/>
    <cellStyle name="Note 7 4 2 9 2" xfId="43398" xr:uid="{00000000-0005-0000-0000-0000A0A90000}"/>
    <cellStyle name="Note 7 4 2 9 3" xfId="43399" xr:uid="{00000000-0005-0000-0000-0000A1A90000}"/>
    <cellStyle name="Note 7 4 2 9 4" xfId="43400" xr:uid="{00000000-0005-0000-0000-0000A2A90000}"/>
    <cellStyle name="Note 7 4 3" xfId="43401" xr:uid="{00000000-0005-0000-0000-0000A3A90000}"/>
    <cellStyle name="Note 7 5" xfId="43402" xr:uid="{00000000-0005-0000-0000-0000A4A90000}"/>
    <cellStyle name="Note 7 5 2" xfId="43403" xr:uid="{00000000-0005-0000-0000-0000A5A90000}"/>
    <cellStyle name="Note 7 5 2 10" xfId="43404" xr:uid="{00000000-0005-0000-0000-0000A6A90000}"/>
    <cellStyle name="Note 7 5 2 10 2" xfId="43405" xr:uid="{00000000-0005-0000-0000-0000A7A90000}"/>
    <cellStyle name="Note 7 5 2 10 3" xfId="43406" xr:uid="{00000000-0005-0000-0000-0000A8A90000}"/>
    <cellStyle name="Note 7 5 2 10 4" xfId="43407" xr:uid="{00000000-0005-0000-0000-0000A9A90000}"/>
    <cellStyle name="Note 7 5 2 11" xfId="43408" xr:uid="{00000000-0005-0000-0000-0000AAA90000}"/>
    <cellStyle name="Note 7 5 2 11 2" xfId="43409" xr:uid="{00000000-0005-0000-0000-0000ABA90000}"/>
    <cellStyle name="Note 7 5 2 11 3" xfId="43410" xr:uid="{00000000-0005-0000-0000-0000ACA90000}"/>
    <cellStyle name="Note 7 5 2 11 4" xfId="43411" xr:uid="{00000000-0005-0000-0000-0000ADA90000}"/>
    <cellStyle name="Note 7 5 2 12" xfId="43412" xr:uid="{00000000-0005-0000-0000-0000AEA90000}"/>
    <cellStyle name="Note 7 5 2 12 2" xfId="43413" xr:uid="{00000000-0005-0000-0000-0000AFA90000}"/>
    <cellStyle name="Note 7 5 2 12 3" xfId="43414" xr:uid="{00000000-0005-0000-0000-0000B0A90000}"/>
    <cellStyle name="Note 7 5 2 12 4" xfId="43415" xr:uid="{00000000-0005-0000-0000-0000B1A90000}"/>
    <cellStyle name="Note 7 5 2 13" xfId="43416" xr:uid="{00000000-0005-0000-0000-0000B2A90000}"/>
    <cellStyle name="Note 7 5 2 13 2" xfId="43417" xr:uid="{00000000-0005-0000-0000-0000B3A90000}"/>
    <cellStyle name="Note 7 5 2 13 3" xfId="43418" xr:uid="{00000000-0005-0000-0000-0000B4A90000}"/>
    <cellStyle name="Note 7 5 2 13 4" xfId="43419" xr:uid="{00000000-0005-0000-0000-0000B5A90000}"/>
    <cellStyle name="Note 7 5 2 14" xfId="43420" xr:uid="{00000000-0005-0000-0000-0000B6A90000}"/>
    <cellStyle name="Note 7 5 2 14 2" xfId="43421" xr:uid="{00000000-0005-0000-0000-0000B7A90000}"/>
    <cellStyle name="Note 7 5 2 14 3" xfId="43422" xr:uid="{00000000-0005-0000-0000-0000B8A90000}"/>
    <cellStyle name="Note 7 5 2 14 4" xfId="43423" xr:uid="{00000000-0005-0000-0000-0000B9A90000}"/>
    <cellStyle name="Note 7 5 2 15" xfId="43424" xr:uid="{00000000-0005-0000-0000-0000BAA90000}"/>
    <cellStyle name="Note 7 5 2 15 2" xfId="43425" xr:uid="{00000000-0005-0000-0000-0000BBA90000}"/>
    <cellStyle name="Note 7 5 2 15 3" xfId="43426" xr:uid="{00000000-0005-0000-0000-0000BCA90000}"/>
    <cellStyle name="Note 7 5 2 15 4" xfId="43427" xr:uid="{00000000-0005-0000-0000-0000BDA90000}"/>
    <cellStyle name="Note 7 5 2 16" xfId="43428" xr:uid="{00000000-0005-0000-0000-0000BEA90000}"/>
    <cellStyle name="Note 7 5 2 16 2" xfId="43429" xr:uid="{00000000-0005-0000-0000-0000BFA90000}"/>
    <cellStyle name="Note 7 5 2 16 3" xfId="43430" xr:uid="{00000000-0005-0000-0000-0000C0A90000}"/>
    <cellStyle name="Note 7 5 2 16 4" xfId="43431" xr:uid="{00000000-0005-0000-0000-0000C1A90000}"/>
    <cellStyle name="Note 7 5 2 17" xfId="43432" xr:uid="{00000000-0005-0000-0000-0000C2A90000}"/>
    <cellStyle name="Note 7 5 2 17 2" xfId="43433" xr:uid="{00000000-0005-0000-0000-0000C3A90000}"/>
    <cellStyle name="Note 7 5 2 17 3" xfId="43434" xr:uid="{00000000-0005-0000-0000-0000C4A90000}"/>
    <cellStyle name="Note 7 5 2 17 4" xfId="43435" xr:uid="{00000000-0005-0000-0000-0000C5A90000}"/>
    <cellStyle name="Note 7 5 2 18" xfId="43436" xr:uid="{00000000-0005-0000-0000-0000C6A90000}"/>
    <cellStyle name="Note 7 5 2 18 2" xfId="43437" xr:uid="{00000000-0005-0000-0000-0000C7A90000}"/>
    <cellStyle name="Note 7 5 2 18 3" xfId="43438" xr:uid="{00000000-0005-0000-0000-0000C8A90000}"/>
    <cellStyle name="Note 7 5 2 18 4" xfId="43439" xr:uid="{00000000-0005-0000-0000-0000C9A90000}"/>
    <cellStyle name="Note 7 5 2 19" xfId="43440" xr:uid="{00000000-0005-0000-0000-0000CAA90000}"/>
    <cellStyle name="Note 7 5 2 19 2" xfId="43441" xr:uid="{00000000-0005-0000-0000-0000CBA90000}"/>
    <cellStyle name="Note 7 5 2 19 3" xfId="43442" xr:uid="{00000000-0005-0000-0000-0000CCA90000}"/>
    <cellStyle name="Note 7 5 2 19 4" xfId="43443" xr:uid="{00000000-0005-0000-0000-0000CDA90000}"/>
    <cellStyle name="Note 7 5 2 2" xfId="43444" xr:uid="{00000000-0005-0000-0000-0000CEA90000}"/>
    <cellStyle name="Note 7 5 2 2 2" xfId="43445" xr:uid="{00000000-0005-0000-0000-0000CFA90000}"/>
    <cellStyle name="Note 7 5 2 2 3" xfId="43446" xr:uid="{00000000-0005-0000-0000-0000D0A90000}"/>
    <cellStyle name="Note 7 5 2 2 4" xfId="43447" xr:uid="{00000000-0005-0000-0000-0000D1A90000}"/>
    <cellStyle name="Note 7 5 2 20" xfId="43448" xr:uid="{00000000-0005-0000-0000-0000D2A90000}"/>
    <cellStyle name="Note 7 5 2 20 2" xfId="43449" xr:uid="{00000000-0005-0000-0000-0000D3A90000}"/>
    <cellStyle name="Note 7 5 2 20 3" xfId="43450" xr:uid="{00000000-0005-0000-0000-0000D4A90000}"/>
    <cellStyle name="Note 7 5 2 20 4" xfId="43451" xr:uid="{00000000-0005-0000-0000-0000D5A90000}"/>
    <cellStyle name="Note 7 5 2 21" xfId="43452" xr:uid="{00000000-0005-0000-0000-0000D6A90000}"/>
    <cellStyle name="Note 7 5 2 22" xfId="43453" xr:uid="{00000000-0005-0000-0000-0000D7A90000}"/>
    <cellStyle name="Note 7 5 2 3" xfId="43454" xr:uid="{00000000-0005-0000-0000-0000D8A90000}"/>
    <cellStyle name="Note 7 5 2 3 2" xfId="43455" xr:uid="{00000000-0005-0000-0000-0000D9A90000}"/>
    <cellStyle name="Note 7 5 2 3 3" xfId="43456" xr:uid="{00000000-0005-0000-0000-0000DAA90000}"/>
    <cellStyle name="Note 7 5 2 3 4" xfId="43457" xr:uid="{00000000-0005-0000-0000-0000DBA90000}"/>
    <cellStyle name="Note 7 5 2 4" xfId="43458" xr:uid="{00000000-0005-0000-0000-0000DCA90000}"/>
    <cellStyle name="Note 7 5 2 4 2" xfId="43459" xr:uid="{00000000-0005-0000-0000-0000DDA90000}"/>
    <cellStyle name="Note 7 5 2 4 3" xfId="43460" xr:uid="{00000000-0005-0000-0000-0000DEA90000}"/>
    <cellStyle name="Note 7 5 2 4 4" xfId="43461" xr:uid="{00000000-0005-0000-0000-0000DFA90000}"/>
    <cellStyle name="Note 7 5 2 5" xfId="43462" xr:uid="{00000000-0005-0000-0000-0000E0A90000}"/>
    <cellStyle name="Note 7 5 2 5 2" xfId="43463" xr:uid="{00000000-0005-0000-0000-0000E1A90000}"/>
    <cellStyle name="Note 7 5 2 5 3" xfId="43464" xr:uid="{00000000-0005-0000-0000-0000E2A90000}"/>
    <cellStyle name="Note 7 5 2 5 4" xfId="43465" xr:uid="{00000000-0005-0000-0000-0000E3A90000}"/>
    <cellStyle name="Note 7 5 2 6" xfId="43466" xr:uid="{00000000-0005-0000-0000-0000E4A90000}"/>
    <cellStyle name="Note 7 5 2 6 2" xfId="43467" xr:uid="{00000000-0005-0000-0000-0000E5A90000}"/>
    <cellStyle name="Note 7 5 2 6 3" xfId="43468" xr:uid="{00000000-0005-0000-0000-0000E6A90000}"/>
    <cellStyle name="Note 7 5 2 6 4" xfId="43469" xr:uid="{00000000-0005-0000-0000-0000E7A90000}"/>
    <cellStyle name="Note 7 5 2 7" xfId="43470" xr:uid="{00000000-0005-0000-0000-0000E8A90000}"/>
    <cellStyle name="Note 7 5 2 7 2" xfId="43471" xr:uid="{00000000-0005-0000-0000-0000E9A90000}"/>
    <cellStyle name="Note 7 5 2 7 3" xfId="43472" xr:uid="{00000000-0005-0000-0000-0000EAA90000}"/>
    <cellStyle name="Note 7 5 2 7 4" xfId="43473" xr:uid="{00000000-0005-0000-0000-0000EBA90000}"/>
    <cellStyle name="Note 7 5 2 8" xfId="43474" xr:uid="{00000000-0005-0000-0000-0000ECA90000}"/>
    <cellStyle name="Note 7 5 2 8 2" xfId="43475" xr:uid="{00000000-0005-0000-0000-0000EDA90000}"/>
    <cellStyle name="Note 7 5 2 8 3" xfId="43476" xr:uid="{00000000-0005-0000-0000-0000EEA90000}"/>
    <cellStyle name="Note 7 5 2 8 4" xfId="43477" xr:uid="{00000000-0005-0000-0000-0000EFA90000}"/>
    <cellStyle name="Note 7 5 2 9" xfId="43478" xr:uid="{00000000-0005-0000-0000-0000F0A90000}"/>
    <cellStyle name="Note 7 5 2 9 2" xfId="43479" xr:uid="{00000000-0005-0000-0000-0000F1A90000}"/>
    <cellStyle name="Note 7 5 2 9 3" xfId="43480" xr:uid="{00000000-0005-0000-0000-0000F2A90000}"/>
    <cellStyle name="Note 7 5 2 9 4" xfId="43481" xr:uid="{00000000-0005-0000-0000-0000F3A90000}"/>
    <cellStyle name="Note 7 5 3" xfId="43482" xr:uid="{00000000-0005-0000-0000-0000F4A90000}"/>
    <cellStyle name="Note 7 6" xfId="43483" xr:uid="{00000000-0005-0000-0000-0000F5A90000}"/>
    <cellStyle name="Note 7 6 10" xfId="43484" xr:uid="{00000000-0005-0000-0000-0000F6A90000}"/>
    <cellStyle name="Note 7 6 10 2" xfId="43485" xr:uid="{00000000-0005-0000-0000-0000F7A90000}"/>
    <cellStyle name="Note 7 6 10 3" xfId="43486" xr:uid="{00000000-0005-0000-0000-0000F8A90000}"/>
    <cellStyle name="Note 7 6 10 4" xfId="43487" xr:uid="{00000000-0005-0000-0000-0000F9A90000}"/>
    <cellStyle name="Note 7 6 11" xfId="43488" xr:uid="{00000000-0005-0000-0000-0000FAA90000}"/>
    <cellStyle name="Note 7 6 11 2" xfId="43489" xr:uid="{00000000-0005-0000-0000-0000FBA90000}"/>
    <cellStyle name="Note 7 6 11 3" xfId="43490" xr:uid="{00000000-0005-0000-0000-0000FCA90000}"/>
    <cellStyle name="Note 7 6 11 4" xfId="43491" xr:uid="{00000000-0005-0000-0000-0000FDA90000}"/>
    <cellStyle name="Note 7 6 12" xfId="43492" xr:uid="{00000000-0005-0000-0000-0000FEA90000}"/>
    <cellStyle name="Note 7 6 12 2" xfId="43493" xr:uid="{00000000-0005-0000-0000-0000FFA90000}"/>
    <cellStyle name="Note 7 6 12 3" xfId="43494" xr:uid="{00000000-0005-0000-0000-000000AA0000}"/>
    <cellStyle name="Note 7 6 12 4" xfId="43495" xr:uid="{00000000-0005-0000-0000-000001AA0000}"/>
    <cellStyle name="Note 7 6 13" xfId="43496" xr:uid="{00000000-0005-0000-0000-000002AA0000}"/>
    <cellStyle name="Note 7 6 13 2" xfId="43497" xr:uid="{00000000-0005-0000-0000-000003AA0000}"/>
    <cellStyle name="Note 7 6 13 3" xfId="43498" xr:uid="{00000000-0005-0000-0000-000004AA0000}"/>
    <cellStyle name="Note 7 6 13 4" xfId="43499" xr:uid="{00000000-0005-0000-0000-000005AA0000}"/>
    <cellStyle name="Note 7 6 14" xfId="43500" xr:uid="{00000000-0005-0000-0000-000006AA0000}"/>
    <cellStyle name="Note 7 6 14 2" xfId="43501" xr:uid="{00000000-0005-0000-0000-000007AA0000}"/>
    <cellStyle name="Note 7 6 14 3" xfId="43502" xr:uid="{00000000-0005-0000-0000-000008AA0000}"/>
    <cellStyle name="Note 7 6 14 4" xfId="43503" xr:uid="{00000000-0005-0000-0000-000009AA0000}"/>
    <cellStyle name="Note 7 6 15" xfId="43504" xr:uid="{00000000-0005-0000-0000-00000AAA0000}"/>
    <cellStyle name="Note 7 6 15 2" xfId="43505" xr:uid="{00000000-0005-0000-0000-00000BAA0000}"/>
    <cellStyle name="Note 7 6 15 3" xfId="43506" xr:uid="{00000000-0005-0000-0000-00000CAA0000}"/>
    <cellStyle name="Note 7 6 15 4" xfId="43507" xr:uid="{00000000-0005-0000-0000-00000DAA0000}"/>
    <cellStyle name="Note 7 6 16" xfId="43508" xr:uid="{00000000-0005-0000-0000-00000EAA0000}"/>
    <cellStyle name="Note 7 6 16 2" xfId="43509" xr:uid="{00000000-0005-0000-0000-00000FAA0000}"/>
    <cellStyle name="Note 7 6 16 3" xfId="43510" xr:uid="{00000000-0005-0000-0000-000010AA0000}"/>
    <cellStyle name="Note 7 6 16 4" xfId="43511" xr:uid="{00000000-0005-0000-0000-000011AA0000}"/>
    <cellStyle name="Note 7 6 17" xfId="43512" xr:uid="{00000000-0005-0000-0000-000012AA0000}"/>
    <cellStyle name="Note 7 6 17 2" xfId="43513" xr:uid="{00000000-0005-0000-0000-000013AA0000}"/>
    <cellStyle name="Note 7 6 17 3" xfId="43514" xr:uid="{00000000-0005-0000-0000-000014AA0000}"/>
    <cellStyle name="Note 7 6 17 4" xfId="43515" xr:uid="{00000000-0005-0000-0000-000015AA0000}"/>
    <cellStyle name="Note 7 6 18" xfId="43516" xr:uid="{00000000-0005-0000-0000-000016AA0000}"/>
    <cellStyle name="Note 7 6 18 2" xfId="43517" xr:uid="{00000000-0005-0000-0000-000017AA0000}"/>
    <cellStyle name="Note 7 6 18 3" xfId="43518" xr:uid="{00000000-0005-0000-0000-000018AA0000}"/>
    <cellStyle name="Note 7 6 18 4" xfId="43519" xr:uid="{00000000-0005-0000-0000-000019AA0000}"/>
    <cellStyle name="Note 7 6 19" xfId="43520" xr:uid="{00000000-0005-0000-0000-00001AAA0000}"/>
    <cellStyle name="Note 7 6 19 2" xfId="43521" xr:uid="{00000000-0005-0000-0000-00001BAA0000}"/>
    <cellStyle name="Note 7 6 19 3" xfId="43522" xr:uid="{00000000-0005-0000-0000-00001CAA0000}"/>
    <cellStyle name="Note 7 6 19 4" xfId="43523" xr:uid="{00000000-0005-0000-0000-00001DAA0000}"/>
    <cellStyle name="Note 7 6 2" xfId="43524" xr:uid="{00000000-0005-0000-0000-00001EAA0000}"/>
    <cellStyle name="Note 7 6 2 2" xfId="43525" xr:uid="{00000000-0005-0000-0000-00001FAA0000}"/>
    <cellStyle name="Note 7 6 2 3" xfId="43526" xr:uid="{00000000-0005-0000-0000-000020AA0000}"/>
    <cellStyle name="Note 7 6 2 4" xfId="43527" xr:uid="{00000000-0005-0000-0000-000021AA0000}"/>
    <cellStyle name="Note 7 6 20" xfId="43528" xr:uid="{00000000-0005-0000-0000-000022AA0000}"/>
    <cellStyle name="Note 7 6 20 2" xfId="43529" xr:uid="{00000000-0005-0000-0000-000023AA0000}"/>
    <cellStyle name="Note 7 6 20 3" xfId="43530" xr:uid="{00000000-0005-0000-0000-000024AA0000}"/>
    <cellStyle name="Note 7 6 20 4" xfId="43531" xr:uid="{00000000-0005-0000-0000-000025AA0000}"/>
    <cellStyle name="Note 7 6 21" xfId="43532" xr:uid="{00000000-0005-0000-0000-000026AA0000}"/>
    <cellStyle name="Note 7 6 22" xfId="43533" xr:uid="{00000000-0005-0000-0000-000027AA0000}"/>
    <cellStyle name="Note 7 6 3" xfId="43534" xr:uid="{00000000-0005-0000-0000-000028AA0000}"/>
    <cellStyle name="Note 7 6 3 2" xfId="43535" xr:uid="{00000000-0005-0000-0000-000029AA0000}"/>
    <cellStyle name="Note 7 6 3 3" xfId="43536" xr:uid="{00000000-0005-0000-0000-00002AAA0000}"/>
    <cellStyle name="Note 7 6 3 4" xfId="43537" xr:uid="{00000000-0005-0000-0000-00002BAA0000}"/>
    <cellStyle name="Note 7 6 4" xfId="43538" xr:uid="{00000000-0005-0000-0000-00002CAA0000}"/>
    <cellStyle name="Note 7 6 4 2" xfId="43539" xr:uid="{00000000-0005-0000-0000-00002DAA0000}"/>
    <cellStyle name="Note 7 6 4 3" xfId="43540" xr:uid="{00000000-0005-0000-0000-00002EAA0000}"/>
    <cellStyle name="Note 7 6 4 4" xfId="43541" xr:uid="{00000000-0005-0000-0000-00002FAA0000}"/>
    <cellStyle name="Note 7 6 5" xfId="43542" xr:uid="{00000000-0005-0000-0000-000030AA0000}"/>
    <cellStyle name="Note 7 6 5 2" xfId="43543" xr:uid="{00000000-0005-0000-0000-000031AA0000}"/>
    <cellStyle name="Note 7 6 5 3" xfId="43544" xr:uid="{00000000-0005-0000-0000-000032AA0000}"/>
    <cellStyle name="Note 7 6 5 4" xfId="43545" xr:uid="{00000000-0005-0000-0000-000033AA0000}"/>
    <cellStyle name="Note 7 6 6" xfId="43546" xr:uid="{00000000-0005-0000-0000-000034AA0000}"/>
    <cellStyle name="Note 7 6 6 2" xfId="43547" xr:uid="{00000000-0005-0000-0000-000035AA0000}"/>
    <cellStyle name="Note 7 6 6 3" xfId="43548" xr:uid="{00000000-0005-0000-0000-000036AA0000}"/>
    <cellStyle name="Note 7 6 6 4" xfId="43549" xr:uid="{00000000-0005-0000-0000-000037AA0000}"/>
    <cellStyle name="Note 7 6 7" xfId="43550" xr:uid="{00000000-0005-0000-0000-000038AA0000}"/>
    <cellStyle name="Note 7 6 7 2" xfId="43551" xr:uid="{00000000-0005-0000-0000-000039AA0000}"/>
    <cellStyle name="Note 7 6 7 3" xfId="43552" xr:uid="{00000000-0005-0000-0000-00003AAA0000}"/>
    <cellStyle name="Note 7 6 7 4" xfId="43553" xr:uid="{00000000-0005-0000-0000-00003BAA0000}"/>
    <cellStyle name="Note 7 6 8" xfId="43554" xr:uid="{00000000-0005-0000-0000-00003CAA0000}"/>
    <cellStyle name="Note 7 6 8 2" xfId="43555" xr:uid="{00000000-0005-0000-0000-00003DAA0000}"/>
    <cellStyle name="Note 7 6 8 3" xfId="43556" xr:uid="{00000000-0005-0000-0000-00003EAA0000}"/>
    <cellStyle name="Note 7 6 8 4" xfId="43557" xr:uid="{00000000-0005-0000-0000-00003FAA0000}"/>
    <cellStyle name="Note 7 6 9" xfId="43558" xr:uid="{00000000-0005-0000-0000-000040AA0000}"/>
    <cellStyle name="Note 7 6 9 2" xfId="43559" xr:uid="{00000000-0005-0000-0000-000041AA0000}"/>
    <cellStyle name="Note 7 6 9 3" xfId="43560" xr:uid="{00000000-0005-0000-0000-000042AA0000}"/>
    <cellStyle name="Note 7 6 9 4" xfId="43561" xr:uid="{00000000-0005-0000-0000-000043AA0000}"/>
    <cellStyle name="Note 7 7" xfId="43562" xr:uid="{00000000-0005-0000-0000-000044AA0000}"/>
    <cellStyle name="Note 7 7 10" xfId="43563" xr:uid="{00000000-0005-0000-0000-000045AA0000}"/>
    <cellStyle name="Note 7 7 10 2" xfId="43564" xr:uid="{00000000-0005-0000-0000-000046AA0000}"/>
    <cellStyle name="Note 7 7 10 3" xfId="43565" xr:uid="{00000000-0005-0000-0000-000047AA0000}"/>
    <cellStyle name="Note 7 7 10 4" xfId="43566" xr:uid="{00000000-0005-0000-0000-000048AA0000}"/>
    <cellStyle name="Note 7 7 11" xfId="43567" xr:uid="{00000000-0005-0000-0000-000049AA0000}"/>
    <cellStyle name="Note 7 7 11 2" xfId="43568" xr:uid="{00000000-0005-0000-0000-00004AAA0000}"/>
    <cellStyle name="Note 7 7 11 3" xfId="43569" xr:uid="{00000000-0005-0000-0000-00004BAA0000}"/>
    <cellStyle name="Note 7 7 11 4" xfId="43570" xr:uid="{00000000-0005-0000-0000-00004CAA0000}"/>
    <cellStyle name="Note 7 7 12" xfId="43571" xr:uid="{00000000-0005-0000-0000-00004DAA0000}"/>
    <cellStyle name="Note 7 7 12 2" xfId="43572" xr:uid="{00000000-0005-0000-0000-00004EAA0000}"/>
    <cellStyle name="Note 7 7 12 3" xfId="43573" xr:uid="{00000000-0005-0000-0000-00004FAA0000}"/>
    <cellStyle name="Note 7 7 12 4" xfId="43574" xr:uid="{00000000-0005-0000-0000-000050AA0000}"/>
    <cellStyle name="Note 7 7 13" xfId="43575" xr:uid="{00000000-0005-0000-0000-000051AA0000}"/>
    <cellStyle name="Note 7 7 13 2" xfId="43576" xr:uid="{00000000-0005-0000-0000-000052AA0000}"/>
    <cellStyle name="Note 7 7 13 3" xfId="43577" xr:uid="{00000000-0005-0000-0000-000053AA0000}"/>
    <cellStyle name="Note 7 7 13 4" xfId="43578" xr:uid="{00000000-0005-0000-0000-000054AA0000}"/>
    <cellStyle name="Note 7 7 14" xfId="43579" xr:uid="{00000000-0005-0000-0000-000055AA0000}"/>
    <cellStyle name="Note 7 7 14 2" xfId="43580" xr:uid="{00000000-0005-0000-0000-000056AA0000}"/>
    <cellStyle name="Note 7 7 14 3" xfId="43581" xr:uid="{00000000-0005-0000-0000-000057AA0000}"/>
    <cellStyle name="Note 7 7 14 4" xfId="43582" xr:uid="{00000000-0005-0000-0000-000058AA0000}"/>
    <cellStyle name="Note 7 7 15" xfId="43583" xr:uid="{00000000-0005-0000-0000-000059AA0000}"/>
    <cellStyle name="Note 7 7 15 2" xfId="43584" xr:uid="{00000000-0005-0000-0000-00005AAA0000}"/>
    <cellStyle name="Note 7 7 15 3" xfId="43585" xr:uid="{00000000-0005-0000-0000-00005BAA0000}"/>
    <cellStyle name="Note 7 7 15 4" xfId="43586" xr:uid="{00000000-0005-0000-0000-00005CAA0000}"/>
    <cellStyle name="Note 7 7 16" xfId="43587" xr:uid="{00000000-0005-0000-0000-00005DAA0000}"/>
    <cellStyle name="Note 7 7 16 2" xfId="43588" xr:uid="{00000000-0005-0000-0000-00005EAA0000}"/>
    <cellStyle name="Note 7 7 16 3" xfId="43589" xr:uid="{00000000-0005-0000-0000-00005FAA0000}"/>
    <cellStyle name="Note 7 7 16 4" xfId="43590" xr:uid="{00000000-0005-0000-0000-000060AA0000}"/>
    <cellStyle name="Note 7 7 17" xfId="43591" xr:uid="{00000000-0005-0000-0000-000061AA0000}"/>
    <cellStyle name="Note 7 7 17 2" xfId="43592" xr:uid="{00000000-0005-0000-0000-000062AA0000}"/>
    <cellStyle name="Note 7 7 17 3" xfId="43593" xr:uid="{00000000-0005-0000-0000-000063AA0000}"/>
    <cellStyle name="Note 7 7 17 4" xfId="43594" xr:uid="{00000000-0005-0000-0000-000064AA0000}"/>
    <cellStyle name="Note 7 7 18" xfId="43595" xr:uid="{00000000-0005-0000-0000-000065AA0000}"/>
    <cellStyle name="Note 7 7 18 2" xfId="43596" xr:uid="{00000000-0005-0000-0000-000066AA0000}"/>
    <cellStyle name="Note 7 7 18 3" xfId="43597" xr:uid="{00000000-0005-0000-0000-000067AA0000}"/>
    <cellStyle name="Note 7 7 18 4" xfId="43598" xr:uid="{00000000-0005-0000-0000-000068AA0000}"/>
    <cellStyle name="Note 7 7 19" xfId="43599" xr:uid="{00000000-0005-0000-0000-000069AA0000}"/>
    <cellStyle name="Note 7 7 19 2" xfId="43600" xr:uid="{00000000-0005-0000-0000-00006AAA0000}"/>
    <cellStyle name="Note 7 7 19 3" xfId="43601" xr:uid="{00000000-0005-0000-0000-00006BAA0000}"/>
    <cellStyle name="Note 7 7 19 4" xfId="43602" xr:uid="{00000000-0005-0000-0000-00006CAA0000}"/>
    <cellStyle name="Note 7 7 2" xfId="43603" xr:uid="{00000000-0005-0000-0000-00006DAA0000}"/>
    <cellStyle name="Note 7 7 2 2" xfId="43604" xr:uid="{00000000-0005-0000-0000-00006EAA0000}"/>
    <cellStyle name="Note 7 7 2 3" xfId="43605" xr:uid="{00000000-0005-0000-0000-00006FAA0000}"/>
    <cellStyle name="Note 7 7 2 4" xfId="43606" xr:uid="{00000000-0005-0000-0000-000070AA0000}"/>
    <cellStyle name="Note 7 7 20" xfId="43607" xr:uid="{00000000-0005-0000-0000-000071AA0000}"/>
    <cellStyle name="Note 7 7 20 2" xfId="43608" xr:uid="{00000000-0005-0000-0000-000072AA0000}"/>
    <cellStyle name="Note 7 7 20 3" xfId="43609" xr:uid="{00000000-0005-0000-0000-000073AA0000}"/>
    <cellStyle name="Note 7 7 20 4" xfId="43610" xr:uid="{00000000-0005-0000-0000-000074AA0000}"/>
    <cellStyle name="Note 7 7 21" xfId="43611" xr:uid="{00000000-0005-0000-0000-000075AA0000}"/>
    <cellStyle name="Note 7 7 22" xfId="43612" xr:uid="{00000000-0005-0000-0000-000076AA0000}"/>
    <cellStyle name="Note 7 7 3" xfId="43613" xr:uid="{00000000-0005-0000-0000-000077AA0000}"/>
    <cellStyle name="Note 7 7 3 2" xfId="43614" xr:uid="{00000000-0005-0000-0000-000078AA0000}"/>
    <cellStyle name="Note 7 7 3 3" xfId="43615" xr:uid="{00000000-0005-0000-0000-000079AA0000}"/>
    <cellStyle name="Note 7 7 3 4" xfId="43616" xr:uid="{00000000-0005-0000-0000-00007AAA0000}"/>
    <cellStyle name="Note 7 7 4" xfId="43617" xr:uid="{00000000-0005-0000-0000-00007BAA0000}"/>
    <cellStyle name="Note 7 7 4 2" xfId="43618" xr:uid="{00000000-0005-0000-0000-00007CAA0000}"/>
    <cellStyle name="Note 7 7 4 3" xfId="43619" xr:uid="{00000000-0005-0000-0000-00007DAA0000}"/>
    <cellStyle name="Note 7 7 4 4" xfId="43620" xr:uid="{00000000-0005-0000-0000-00007EAA0000}"/>
    <cellStyle name="Note 7 7 5" xfId="43621" xr:uid="{00000000-0005-0000-0000-00007FAA0000}"/>
    <cellStyle name="Note 7 7 5 2" xfId="43622" xr:uid="{00000000-0005-0000-0000-000080AA0000}"/>
    <cellStyle name="Note 7 7 5 3" xfId="43623" xr:uid="{00000000-0005-0000-0000-000081AA0000}"/>
    <cellStyle name="Note 7 7 5 4" xfId="43624" xr:uid="{00000000-0005-0000-0000-000082AA0000}"/>
    <cellStyle name="Note 7 7 6" xfId="43625" xr:uid="{00000000-0005-0000-0000-000083AA0000}"/>
    <cellStyle name="Note 7 7 6 2" xfId="43626" xr:uid="{00000000-0005-0000-0000-000084AA0000}"/>
    <cellStyle name="Note 7 7 6 3" xfId="43627" xr:uid="{00000000-0005-0000-0000-000085AA0000}"/>
    <cellStyle name="Note 7 7 6 4" xfId="43628" xr:uid="{00000000-0005-0000-0000-000086AA0000}"/>
    <cellStyle name="Note 7 7 7" xfId="43629" xr:uid="{00000000-0005-0000-0000-000087AA0000}"/>
    <cellStyle name="Note 7 7 7 2" xfId="43630" xr:uid="{00000000-0005-0000-0000-000088AA0000}"/>
    <cellStyle name="Note 7 7 7 3" xfId="43631" xr:uid="{00000000-0005-0000-0000-000089AA0000}"/>
    <cellStyle name="Note 7 7 7 4" xfId="43632" xr:uid="{00000000-0005-0000-0000-00008AAA0000}"/>
    <cellStyle name="Note 7 7 8" xfId="43633" xr:uid="{00000000-0005-0000-0000-00008BAA0000}"/>
    <cellStyle name="Note 7 7 8 2" xfId="43634" xr:uid="{00000000-0005-0000-0000-00008CAA0000}"/>
    <cellStyle name="Note 7 7 8 3" xfId="43635" xr:uid="{00000000-0005-0000-0000-00008DAA0000}"/>
    <cellStyle name="Note 7 7 8 4" xfId="43636" xr:uid="{00000000-0005-0000-0000-00008EAA0000}"/>
    <cellStyle name="Note 7 7 9" xfId="43637" xr:uid="{00000000-0005-0000-0000-00008FAA0000}"/>
    <cellStyle name="Note 7 7 9 2" xfId="43638" xr:uid="{00000000-0005-0000-0000-000090AA0000}"/>
    <cellStyle name="Note 7 7 9 3" xfId="43639" xr:uid="{00000000-0005-0000-0000-000091AA0000}"/>
    <cellStyle name="Note 7 7 9 4" xfId="43640" xr:uid="{00000000-0005-0000-0000-000092AA0000}"/>
    <cellStyle name="Note 7 8" xfId="43641" xr:uid="{00000000-0005-0000-0000-000093AA0000}"/>
    <cellStyle name="Note 7 8 10" xfId="43642" xr:uid="{00000000-0005-0000-0000-000094AA0000}"/>
    <cellStyle name="Note 7 8 10 2" xfId="43643" xr:uid="{00000000-0005-0000-0000-000095AA0000}"/>
    <cellStyle name="Note 7 8 10 3" xfId="43644" xr:uid="{00000000-0005-0000-0000-000096AA0000}"/>
    <cellStyle name="Note 7 8 10 4" xfId="43645" xr:uid="{00000000-0005-0000-0000-000097AA0000}"/>
    <cellStyle name="Note 7 8 11" xfId="43646" xr:uid="{00000000-0005-0000-0000-000098AA0000}"/>
    <cellStyle name="Note 7 8 11 2" xfId="43647" xr:uid="{00000000-0005-0000-0000-000099AA0000}"/>
    <cellStyle name="Note 7 8 11 3" xfId="43648" xr:uid="{00000000-0005-0000-0000-00009AAA0000}"/>
    <cellStyle name="Note 7 8 11 4" xfId="43649" xr:uid="{00000000-0005-0000-0000-00009BAA0000}"/>
    <cellStyle name="Note 7 8 12" xfId="43650" xr:uid="{00000000-0005-0000-0000-00009CAA0000}"/>
    <cellStyle name="Note 7 8 12 2" xfId="43651" xr:uid="{00000000-0005-0000-0000-00009DAA0000}"/>
    <cellStyle name="Note 7 8 12 3" xfId="43652" xr:uid="{00000000-0005-0000-0000-00009EAA0000}"/>
    <cellStyle name="Note 7 8 12 4" xfId="43653" xr:uid="{00000000-0005-0000-0000-00009FAA0000}"/>
    <cellStyle name="Note 7 8 13" xfId="43654" xr:uid="{00000000-0005-0000-0000-0000A0AA0000}"/>
    <cellStyle name="Note 7 8 13 2" xfId="43655" xr:uid="{00000000-0005-0000-0000-0000A1AA0000}"/>
    <cellStyle name="Note 7 8 13 3" xfId="43656" xr:uid="{00000000-0005-0000-0000-0000A2AA0000}"/>
    <cellStyle name="Note 7 8 13 4" xfId="43657" xr:uid="{00000000-0005-0000-0000-0000A3AA0000}"/>
    <cellStyle name="Note 7 8 14" xfId="43658" xr:uid="{00000000-0005-0000-0000-0000A4AA0000}"/>
    <cellStyle name="Note 7 8 14 2" xfId="43659" xr:uid="{00000000-0005-0000-0000-0000A5AA0000}"/>
    <cellStyle name="Note 7 8 14 3" xfId="43660" xr:uid="{00000000-0005-0000-0000-0000A6AA0000}"/>
    <cellStyle name="Note 7 8 14 4" xfId="43661" xr:uid="{00000000-0005-0000-0000-0000A7AA0000}"/>
    <cellStyle name="Note 7 8 15" xfId="43662" xr:uid="{00000000-0005-0000-0000-0000A8AA0000}"/>
    <cellStyle name="Note 7 8 15 2" xfId="43663" xr:uid="{00000000-0005-0000-0000-0000A9AA0000}"/>
    <cellStyle name="Note 7 8 15 3" xfId="43664" xr:uid="{00000000-0005-0000-0000-0000AAAA0000}"/>
    <cellStyle name="Note 7 8 15 4" xfId="43665" xr:uid="{00000000-0005-0000-0000-0000ABAA0000}"/>
    <cellStyle name="Note 7 8 16" xfId="43666" xr:uid="{00000000-0005-0000-0000-0000ACAA0000}"/>
    <cellStyle name="Note 7 8 16 2" xfId="43667" xr:uid="{00000000-0005-0000-0000-0000ADAA0000}"/>
    <cellStyle name="Note 7 8 16 3" xfId="43668" xr:uid="{00000000-0005-0000-0000-0000AEAA0000}"/>
    <cellStyle name="Note 7 8 16 4" xfId="43669" xr:uid="{00000000-0005-0000-0000-0000AFAA0000}"/>
    <cellStyle name="Note 7 8 17" xfId="43670" xr:uid="{00000000-0005-0000-0000-0000B0AA0000}"/>
    <cellStyle name="Note 7 8 17 2" xfId="43671" xr:uid="{00000000-0005-0000-0000-0000B1AA0000}"/>
    <cellStyle name="Note 7 8 17 3" xfId="43672" xr:uid="{00000000-0005-0000-0000-0000B2AA0000}"/>
    <cellStyle name="Note 7 8 17 4" xfId="43673" xr:uid="{00000000-0005-0000-0000-0000B3AA0000}"/>
    <cellStyle name="Note 7 8 18" xfId="43674" xr:uid="{00000000-0005-0000-0000-0000B4AA0000}"/>
    <cellStyle name="Note 7 8 18 2" xfId="43675" xr:uid="{00000000-0005-0000-0000-0000B5AA0000}"/>
    <cellStyle name="Note 7 8 18 3" xfId="43676" xr:uid="{00000000-0005-0000-0000-0000B6AA0000}"/>
    <cellStyle name="Note 7 8 18 4" xfId="43677" xr:uid="{00000000-0005-0000-0000-0000B7AA0000}"/>
    <cellStyle name="Note 7 8 19" xfId="43678" xr:uid="{00000000-0005-0000-0000-0000B8AA0000}"/>
    <cellStyle name="Note 7 8 19 2" xfId="43679" xr:uid="{00000000-0005-0000-0000-0000B9AA0000}"/>
    <cellStyle name="Note 7 8 19 3" xfId="43680" xr:uid="{00000000-0005-0000-0000-0000BAAA0000}"/>
    <cellStyle name="Note 7 8 19 4" xfId="43681" xr:uid="{00000000-0005-0000-0000-0000BBAA0000}"/>
    <cellStyle name="Note 7 8 2" xfId="43682" xr:uid="{00000000-0005-0000-0000-0000BCAA0000}"/>
    <cellStyle name="Note 7 8 2 2" xfId="43683" xr:uid="{00000000-0005-0000-0000-0000BDAA0000}"/>
    <cellStyle name="Note 7 8 2 3" xfId="43684" xr:uid="{00000000-0005-0000-0000-0000BEAA0000}"/>
    <cellStyle name="Note 7 8 2 4" xfId="43685" xr:uid="{00000000-0005-0000-0000-0000BFAA0000}"/>
    <cellStyle name="Note 7 8 20" xfId="43686" xr:uid="{00000000-0005-0000-0000-0000C0AA0000}"/>
    <cellStyle name="Note 7 8 20 2" xfId="43687" xr:uid="{00000000-0005-0000-0000-0000C1AA0000}"/>
    <cellStyle name="Note 7 8 20 3" xfId="43688" xr:uid="{00000000-0005-0000-0000-0000C2AA0000}"/>
    <cellStyle name="Note 7 8 20 4" xfId="43689" xr:uid="{00000000-0005-0000-0000-0000C3AA0000}"/>
    <cellStyle name="Note 7 8 21" xfId="43690" xr:uid="{00000000-0005-0000-0000-0000C4AA0000}"/>
    <cellStyle name="Note 7 8 22" xfId="43691" xr:uid="{00000000-0005-0000-0000-0000C5AA0000}"/>
    <cellStyle name="Note 7 8 3" xfId="43692" xr:uid="{00000000-0005-0000-0000-0000C6AA0000}"/>
    <cellStyle name="Note 7 8 3 2" xfId="43693" xr:uid="{00000000-0005-0000-0000-0000C7AA0000}"/>
    <cellStyle name="Note 7 8 3 3" xfId="43694" xr:uid="{00000000-0005-0000-0000-0000C8AA0000}"/>
    <cellStyle name="Note 7 8 3 4" xfId="43695" xr:uid="{00000000-0005-0000-0000-0000C9AA0000}"/>
    <cellStyle name="Note 7 8 4" xfId="43696" xr:uid="{00000000-0005-0000-0000-0000CAAA0000}"/>
    <cellStyle name="Note 7 8 4 2" xfId="43697" xr:uid="{00000000-0005-0000-0000-0000CBAA0000}"/>
    <cellStyle name="Note 7 8 4 3" xfId="43698" xr:uid="{00000000-0005-0000-0000-0000CCAA0000}"/>
    <cellStyle name="Note 7 8 4 4" xfId="43699" xr:uid="{00000000-0005-0000-0000-0000CDAA0000}"/>
    <cellStyle name="Note 7 8 5" xfId="43700" xr:uid="{00000000-0005-0000-0000-0000CEAA0000}"/>
    <cellStyle name="Note 7 8 5 2" xfId="43701" xr:uid="{00000000-0005-0000-0000-0000CFAA0000}"/>
    <cellStyle name="Note 7 8 5 3" xfId="43702" xr:uid="{00000000-0005-0000-0000-0000D0AA0000}"/>
    <cellStyle name="Note 7 8 5 4" xfId="43703" xr:uid="{00000000-0005-0000-0000-0000D1AA0000}"/>
    <cellStyle name="Note 7 8 6" xfId="43704" xr:uid="{00000000-0005-0000-0000-0000D2AA0000}"/>
    <cellStyle name="Note 7 8 6 2" xfId="43705" xr:uid="{00000000-0005-0000-0000-0000D3AA0000}"/>
    <cellStyle name="Note 7 8 6 3" xfId="43706" xr:uid="{00000000-0005-0000-0000-0000D4AA0000}"/>
    <cellStyle name="Note 7 8 6 4" xfId="43707" xr:uid="{00000000-0005-0000-0000-0000D5AA0000}"/>
    <cellStyle name="Note 7 8 7" xfId="43708" xr:uid="{00000000-0005-0000-0000-0000D6AA0000}"/>
    <cellStyle name="Note 7 8 7 2" xfId="43709" xr:uid="{00000000-0005-0000-0000-0000D7AA0000}"/>
    <cellStyle name="Note 7 8 7 3" xfId="43710" xr:uid="{00000000-0005-0000-0000-0000D8AA0000}"/>
    <cellStyle name="Note 7 8 7 4" xfId="43711" xr:uid="{00000000-0005-0000-0000-0000D9AA0000}"/>
    <cellStyle name="Note 7 8 8" xfId="43712" xr:uid="{00000000-0005-0000-0000-0000DAAA0000}"/>
    <cellStyle name="Note 7 8 8 2" xfId="43713" xr:uid="{00000000-0005-0000-0000-0000DBAA0000}"/>
    <cellStyle name="Note 7 8 8 3" xfId="43714" xr:uid="{00000000-0005-0000-0000-0000DCAA0000}"/>
    <cellStyle name="Note 7 8 8 4" xfId="43715" xr:uid="{00000000-0005-0000-0000-0000DDAA0000}"/>
    <cellStyle name="Note 7 8 9" xfId="43716" xr:uid="{00000000-0005-0000-0000-0000DEAA0000}"/>
    <cellStyle name="Note 7 8 9 2" xfId="43717" xr:uid="{00000000-0005-0000-0000-0000DFAA0000}"/>
    <cellStyle name="Note 7 8 9 3" xfId="43718" xr:uid="{00000000-0005-0000-0000-0000E0AA0000}"/>
    <cellStyle name="Note 7 8 9 4" xfId="43719" xr:uid="{00000000-0005-0000-0000-0000E1AA0000}"/>
    <cellStyle name="Note 7 9" xfId="43720" xr:uid="{00000000-0005-0000-0000-0000E2AA0000}"/>
    <cellStyle name="Note 7 9 10" xfId="43721" xr:uid="{00000000-0005-0000-0000-0000E3AA0000}"/>
    <cellStyle name="Note 7 9 10 2" xfId="43722" xr:uid="{00000000-0005-0000-0000-0000E4AA0000}"/>
    <cellStyle name="Note 7 9 10 3" xfId="43723" xr:uid="{00000000-0005-0000-0000-0000E5AA0000}"/>
    <cellStyle name="Note 7 9 10 4" xfId="43724" xr:uid="{00000000-0005-0000-0000-0000E6AA0000}"/>
    <cellStyle name="Note 7 9 11" xfId="43725" xr:uid="{00000000-0005-0000-0000-0000E7AA0000}"/>
    <cellStyle name="Note 7 9 11 2" xfId="43726" xr:uid="{00000000-0005-0000-0000-0000E8AA0000}"/>
    <cellStyle name="Note 7 9 11 3" xfId="43727" xr:uid="{00000000-0005-0000-0000-0000E9AA0000}"/>
    <cellStyle name="Note 7 9 11 4" xfId="43728" xr:uid="{00000000-0005-0000-0000-0000EAAA0000}"/>
    <cellStyle name="Note 7 9 12" xfId="43729" xr:uid="{00000000-0005-0000-0000-0000EBAA0000}"/>
    <cellStyle name="Note 7 9 12 2" xfId="43730" xr:uid="{00000000-0005-0000-0000-0000ECAA0000}"/>
    <cellStyle name="Note 7 9 12 3" xfId="43731" xr:uid="{00000000-0005-0000-0000-0000EDAA0000}"/>
    <cellStyle name="Note 7 9 12 4" xfId="43732" xr:uid="{00000000-0005-0000-0000-0000EEAA0000}"/>
    <cellStyle name="Note 7 9 13" xfId="43733" xr:uid="{00000000-0005-0000-0000-0000EFAA0000}"/>
    <cellStyle name="Note 7 9 13 2" xfId="43734" xr:uid="{00000000-0005-0000-0000-0000F0AA0000}"/>
    <cellStyle name="Note 7 9 13 3" xfId="43735" xr:uid="{00000000-0005-0000-0000-0000F1AA0000}"/>
    <cellStyle name="Note 7 9 13 4" xfId="43736" xr:uid="{00000000-0005-0000-0000-0000F2AA0000}"/>
    <cellStyle name="Note 7 9 14" xfId="43737" xr:uid="{00000000-0005-0000-0000-0000F3AA0000}"/>
    <cellStyle name="Note 7 9 14 2" xfId="43738" xr:uid="{00000000-0005-0000-0000-0000F4AA0000}"/>
    <cellStyle name="Note 7 9 14 3" xfId="43739" xr:uid="{00000000-0005-0000-0000-0000F5AA0000}"/>
    <cellStyle name="Note 7 9 14 4" xfId="43740" xr:uid="{00000000-0005-0000-0000-0000F6AA0000}"/>
    <cellStyle name="Note 7 9 15" xfId="43741" xr:uid="{00000000-0005-0000-0000-0000F7AA0000}"/>
    <cellStyle name="Note 7 9 15 2" xfId="43742" xr:uid="{00000000-0005-0000-0000-0000F8AA0000}"/>
    <cellStyle name="Note 7 9 15 3" xfId="43743" xr:uid="{00000000-0005-0000-0000-0000F9AA0000}"/>
    <cellStyle name="Note 7 9 15 4" xfId="43744" xr:uid="{00000000-0005-0000-0000-0000FAAA0000}"/>
    <cellStyle name="Note 7 9 16" xfId="43745" xr:uid="{00000000-0005-0000-0000-0000FBAA0000}"/>
    <cellStyle name="Note 7 9 16 2" xfId="43746" xr:uid="{00000000-0005-0000-0000-0000FCAA0000}"/>
    <cellStyle name="Note 7 9 16 3" xfId="43747" xr:uid="{00000000-0005-0000-0000-0000FDAA0000}"/>
    <cellStyle name="Note 7 9 16 4" xfId="43748" xr:uid="{00000000-0005-0000-0000-0000FEAA0000}"/>
    <cellStyle name="Note 7 9 17" xfId="43749" xr:uid="{00000000-0005-0000-0000-0000FFAA0000}"/>
    <cellStyle name="Note 7 9 17 2" xfId="43750" xr:uid="{00000000-0005-0000-0000-000000AB0000}"/>
    <cellStyle name="Note 7 9 17 3" xfId="43751" xr:uid="{00000000-0005-0000-0000-000001AB0000}"/>
    <cellStyle name="Note 7 9 17 4" xfId="43752" xr:uid="{00000000-0005-0000-0000-000002AB0000}"/>
    <cellStyle name="Note 7 9 18" xfId="43753" xr:uid="{00000000-0005-0000-0000-000003AB0000}"/>
    <cellStyle name="Note 7 9 18 2" xfId="43754" xr:uid="{00000000-0005-0000-0000-000004AB0000}"/>
    <cellStyle name="Note 7 9 18 3" xfId="43755" xr:uid="{00000000-0005-0000-0000-000005AB0000}"/>
    <cellStyle name="Note 7 9 18 4" xfId="43756" xr:uid="{00000000-0005-0000-0000-000006AB0000}"/>
    <cellStyle name="Note 7 9 19" xfId="43757" xr:uid="{00000000-0005-0000-0000-000007AB0000}"/>
    <cellStyle name="Note 7 9 19 2" xfId="43758" xr:uid="{00000000-0005-0000-0000-000008AB0000}"/>
    <cellStyle name="Note 7 9 19 3" xfId="43759" xr:uid="{00000000-0005-0000-0000-000009AB0000}"/>
    <cellStyle name="Note 7 9 19 4" xfId="43760" xr:uid="{00000000-0005-0000-0000-00000AAB0000}"/>
    <cellStyle name="Note 7 9 2" xfId="43761" xr:uid="{00000000-0005-0000-0000-00000BAB0000}"/>
    <cellStyle name="Note 7 9 2 2" xfId="43762" xr:uid="{00000000-0005-0000-0000-00000CAB0000}"/>
    <cellStyle name="Note 7 9 2 3" xfId="43763" xr:uid="{00000000-0005-0000-0000-00000DAB0000}"/>
    <cellStyle name="Note 7 9 2 4" xfId="43764" xr:uid="{00000000-0005-0000-0000-00000EAB0000}"/>
    <cellStyle name="Note 7 9 20" xfId="43765" xr:uid="{00000000-0005-0000-0000-00000FAB0000}"/>
    <cellStyle name="Note 7 9 20 2" xfId="43766" xr:uid="{00000000-0005-0000-0000-000010AB0000}"/>
    <cellStyle name="Note 7 9 20 3" xfId="43767" xr:uid="{00000000-0005-0000-0000-000011AB0000}"/>
    <cellStyle name="Note 7 9 20 4" xfId="43768" xr:uid="{00000000-0005-0000-0000-000012AB0000}"/>
    <cellStyle name="Note 7 9 21" xfId="43769" xr:uid="{00000000-0005-0000-0000-000013AB0000}"/>
    <cellStyle name="Note 7 9 22" xfId="43770" xr:uid="{00000000-0005-0000-0000-000014AB0000}"/>
    <cellStyle name="Note 7 9 3" xfId="43771" xr:uid="{00000000-0005-0000-0000-000015AB0000}"/>
    <cellStyle name="Note 7 9 3 2" xfId="43772" xr:uid="{00000000-0005-0000-0000-000016AB0000}"/>
    <cellStyle name="Note 7 9 3 3" xfId="43773" xr:uid="{00000000-0005-0000-0000-000017AB0000}"/>
    <cellStyle name="Note 7 9 3 4" xfId="43774" xr:uid="{00000000-0005-0000-0000-000018AB0000}"/>
    <cellStyle name="Note 7 9 4" xfId="43775" xr:uid="{00000000-0005-0000-0000-000019AB0000}"/>
    <cellStyle name="Note 7 9 4 2" xfId="43776" xr:uid="{00000000-0005-0000-0000-00001AAB0000}"/>
    <cellStyle name="Note 7 9 4 3" xfId="43777" xr:uid="{00000000-0005-0000-0000-00001BAB0000}"/>
    <cellStyle name="Note 7 9 4 4" xfId="43778" xr:uid="{00000000-0005-0000-0000-00001CAB0000}"/>
    <cellStyle name="Note 7 9 5" xfId="43779" xr:uid="{00000000-0005-0000-0000-00001DAB0000}"/>
    <cellStyle name="Note 7 9 5 2" xfId="43780" xr:uid="{00000000-0005-0000-0000-00001EAB0000}"/>
    <cellStyle name="Note 7 9 5 3" xfId="43781" xr:uid="{00000000-0005-0000-0000-00001FAB0000}"/>
    <cellStyle name="Note 7 9 5 4" xfId="43782" xr:uid="{00000000-0005-0000-0000-000020AB0000}"/>
    <cellStyle name="Note 7 9 6" xfId="43783" xr:uid="{00000000-0005-0000-0000-000021AB0000}"/>
    <cellStyle name="Note 7 9 6 2" xfId="43784" xr:uid="{00000000-0005-0000-0000-000022AB0000}"/>
    <cellStyle name="Note 7 9 6 3" xfId="43785" xr:uid="{00000000-0005-0000-0000-000023AB0000}"/>
    <cellStyle name="Note 7 9 6 4" xfId="43786" xr:uid="{00000000-0005-0000-0000-000024AB0000}"/>
    <cellStyle name="Note 7 9 7" xfId="43787" xr:uid="{00000000-0005-0000-0000-000025AB0000}"/>
    <cellStyle name="Note 7 9 7 2" xfId="43788" xr:uid="{00000000-0005-0000-0000-000026AB0000}"/>
    <cellStyle name="Note 7 9 7 3" xfId="43789" xr:uid="{00000000-0005-0000-0000-000027AB0000}"/>
    <cellStyle name="Note 7 9 7 4" xfId="43790" xr:uid="{00000000-0005-0000-0000-000028AB0000}"/>
    <cellStyle name="Note 7 9 8" xfId="43791" xr:uid="{00000000-0005-0000-0000-000029AB0000}"/>
    <cellStyle name="Note 7 9 8 2" xfId="43792" xr:uid="{00000000-0005-0000-0000-00002AAB0000}"/>
    <cellStyle name="Note 7 9 8 3" xfId="43793" xr:uid="{00000000-0005-0000-0000-00002BAB0000}"/>
    <cellStyle name="Note 7 9 8 4" xfId="43794" xr:uid="{00000000-0005-0000-0000-00002CAB0000}"/>
    <cellStyle name="Note 7 9 9" xfId="43795" xr:uid="{00000000-0005-0000-0000-00002DAB0000}"/>
    <cellStyle name="Note 7 9 9 2" xfId="43796" xr:uid="{00000000-0005-0000-0000-00002EAB0000}"/>
    <cellStyle name="Note 7 9 9 3" xfId="43797" xr:uid="{00000000-0005-0000-0000-00002FAB0000}"/>
    <cellStyle name="Note 7 9 9 4" xfId="43798" xr:uid="{00000000-0005-0000-0000-000030AB0000}"/>
    <cellStyle name="Note 8" xfId="43799" xr:uid="{00000000-0005-0000-0000-000031AB0000}"/>
    <cellStyle name="Note 8 10" xfId="43800" xr:uid="{00000000-0005-0000-0000-000032AB0000}"/>
    <cellStyle name="Note 8 10 2" xfId="43801" xr:uid="{00000000-0005-0000-0000-000033AB0000}"/>
    <cellStyle name="Note 8 10 3" xfId="43802" xr:uid="{00000000-0005-0000-0000-000034AB0000}"/>
    <cellStyle name="Note 8 10 4" xfId="43803" xr:uid="{00000000-0005-0000-0000-000035AB0000}"/>
    <cellStyle name="Note 8 11" xfId="43804" xr:uid="{00000000-0005-0000-0000-000036AB0000}"/>
    <cellStyle name="Note 8 11 2" xfId="43805" xr:uid="{00000000-0005-0000-0000-000037AB0000}"/>
    <cellStyle name="Note 8 11 3" xfId="43806" xr:uid="{00000000-0005-0000-0000-000038AB0000}"/>
    <cellStyle name="Note 8 11 4" xfId="43807" xr:uid="{00000000-0005-0000-0000-000039AB0000}"/>
    <cellStyle name="Note 8 12" xfId="43808" xr:uid="{00000000-0005-0000-0000-00003AAB0000}"/>
    <cellStyle name="Note 8 12 2" xfId="43809" xr:uid="{00000000-0005-0000-0000-00003BAB0000}"/>
    <cellStyle name="Note 8 12 3" xfId="43810" xr:uid="{00000000-0005-0000-0000-00003CAB0000}"/>
    <cellStyle name="Note 8 12 4" xfId="43811" xr:uid="{00000000-0005-0000-0000-00003DAB0000}"/>
    <cellStyle name="Note 8 13" xfId="43812" xr:uid="{00000000-0005-0000-0000-00003EAB0000}"/>
    <cellStyle name="Note 8 13 2" xfId="43813" xr:uid="{00000000-0005-0000-0000-00003FAB0000}"/>
    <cellStyle name="Note 8 13 3" xfId="43814" xr:uid="{00000000-0005-0000-0000-000040AB0000}"/>
    <cellStyle name="Note 8 13 4" xfId="43815" xr:uid="{00000000-0005-0000-0000-000041AB0000}"/>
    <cellStyle name="Note 8 14" xfId="43816" xr:uid="{00000000-0005-0000-0000-000042AB0000}"/>
    <cellStyle name="Note 8 14 2" xfId="43817" xr:uid="{00000000-0005-0000-0000-000043AB0000}"/>
    <cellStyle name="Note 8 14 3" xfId="43818" xr:uid="{00000000-0005-0000-0000-000044AB0000}"/>
    <cellStyle name="Note 8 14 4" xfId="43819" xr:uid="{00000000-0005-0000-0000-000045AB0000}"/>
    <cellStyle name="Note 8 15" xfId="43820" xr:uid="{00000000-0005-0000-0000-000046AB0000}"/>
    <cellStyle name="Note 8 15 2" xfId="43821" xr:uid="{00000000-0005-0000-0000-000047AB0000}"/>
    <cellStyle name="Note 8 15 3" xfId="43822" xr:uid="{00000000-0005-0000-0000-000048AB0000}"/>
    <cellStyle name="Note 8 15 4" xfId="43823" xr:uid="{00000000-0005-0000-0000-000049AB0000}"/>
    <cellStyle name="Note 8 16" xfId="43824" xr:uid="{00000000-0005-0000-0000-00004AAB0000}"/>
    <cellStyle name="Note 8 16 2" xfId="43825" xr:uid="{00000000-0005-0000-0000-00004BAB0000}"/>
    <cellStyle name="Note 8 16 3" xfId="43826" xr:uid="{00000000-0005-0000-0000-00004CAB0000}"/>
    <cellStyle name="Note 8 16 4" xfId="43827" xr:uid="{00000000-0005-0000-0000-00004DAB0000}"/>
    <cellStyle name="Note 8 17" xfId="43828" xr:uid="{00000000-0005-0000-0000-00004EAB0000}"/>
    <cellStyle name="Note 8 17 2" xfId="43829" xr:uid="{00000000-0005-0000-0000-00004FAB0000}"/>
    <cellStyle name="Note 8 17 3" xfId="43830" xr:uid="{00000000-0005-0000-0000-000050AB0000}"/>
    <cellStyle name="Note 8 17 4" xfId="43831" xr:uid="{00000000-0005-0000-0000-000051AB0000}"/>
    <cellStyle name="Note 8 18" xfId="43832" xr:uid="{00000000-0005-0000-0000-000052AB0000}"/>
    <cellStyle name="Note 8 18 2" xfId="43833" xr:uid="{00000000-0005-0000-0000-000053AB0000}"/>
    <cellStyle name="Note 8 18 3" xfId="43834" xr:uid="{00000000-0005-0000-0000-000054AB0000}"/>
    <cellStyle name="Note 8 18 4" xfId="43835" xr:uid="{00000000-0005-0000-0000-000055AB0000}"/>
    <cellStyle name="Note 8 19" xfId="43836" xr:uid="{00000000-0005-0000-0000-000056AB0000}"/>
    <cellStyle name="Note 8 19 2" xfId="43837" xr:uid="{00000000-0005-0000-0000-000057AB0000}"/>
    <cellStyle name="Note 8 19 3" xfId="43838" xr:uid="{00000000-0005-0000-0000-000058AB0000}"/>
    <cellStyle name="Note 8 19 4" xfId="43839" xr:uid="{00000000-0005-0000-0000-000059AB0000}"/>
    <cellStyle name="Note 8 2" xfId="43840" xr:uid="{00000000-0005-0000-0000-00005AAB0000}"/>
    <cellStyle name="Note 8 2 2" xfId="43841" xr:uid="{00000000-0005-0000-0000-00005BAB0000}"/>
    <cellStyle name="Note 8 20" xfId="43842" xr:uid="{00000000-0005-0000-0000-00005CAB0000}"/>
    <cellStyle name="Note 8 20 2" xfId="43843" xr:uid="{00000000-0005-0000-0000-00005DAB0000}"/>
    <cellStyle name="Note 8 20 3" xfId="43844" xr:uid="{00000000-0005-0000-0000-00005EAB0000}"/>
    <cellStyle name="Note 8 20 4" xfId="43845" xr:uid="{00000000-0005-0000-0000-00005FAB0000}"/>
    <cellStyle name="Note 8 21" xfId="43846" xr:uid="{00000000-0005-0000-0000-000060AB0000}"/>
    <cellStyle name="Note 8 21 2" xfId="43847" xr:uid="{00000000-0005-0000-0000-000061AB0000}"/>
    <cellStyle name="Note 8 21 3" xfId="43848" xr:uid="{00000000-0005-0000-0000-000062AB0000}"/>
    <cellStyle name="Note 8 21 4" xfId="43849" xr:uid="{00000000-0005-0000-0000-000063AB0000}"/>
    <cellStyle name="Note 8 22" xfId="43850" xr:uid="{00000000-0005-0000-0000-000064AB0000}"/>
    <cellStyle name="Note 8 22 2" xfId="43851" xr:uid="{00000000-0005-0000-0000-000065AB0000}"/>
    <cellStyle name="Note 8 22 3" xfId="43852" xr:uid="{00000000-0005-0000-0000-000066AB0000}"/>
    <cellStyle name="Note 8 22 4" xfId="43853" xr:uid="{00000000-0005-0000-0000-000067AB0000}"/>
    <cellStyle name="Note 8 23" xfId="43854" xr:uid="{00000000-0005-0000-0000-000068AB0000}"/>
    <cellStyle name="Note 8 23 2" xfId="43855" xr:uid="{00000000-0005-0000-0000-000069AB0000}"/>
    <cellStyle name="Note 8 23 3" xfId="43856" xr:uid="{00000000-0005-0000-0000-00006AAB0000}"/>
    <cellStyle name="Note 8 23 4" xfId="43857" xr:uid="{00000000-0005-0000-0000-00006BAB0000}"/>
    <cellStyle name="Note 8 24" xfId="43858" xr:uid="{00000000-0005-0000-0000-00006CAB0000}"/>
    <cellStyle name="Note 8 24 2" xfId="43859" xr:uid="{00000000-0005-0000-0000-00006DAB0000}"/>
    <cellStyle name="Note 8 24 3" xfId="43860" xr:uid="{00000000-0005-0000-0000-00006EAB0000}"/>
    <cellStyle name="Note 8 24 4" xfId="43861" xr:uid="{00000000-0005-0000-0000-00006FAB0000}"/>
    <cellStyle name="Note 8 25" xfId="43862" xr:uid="{00000000-0005-0000-0000-000070AB0000}"/>
    <cellStyle name="Note 8 26" xfId="43863" xr:uid="{00000000-0005-0000-0000-000071AB0000}"/>
    <cellStyle name="Note 8 27" xfId="43864" xr:uid="{00000000-0005-0000-0000-000072AB0000}"/>
    <cellStyle name="Note 8 3" xfId="43865" xr:uid="{00000000-0005-0000-0000-000073AB0000}"/>
    <cellStyle name="Note 8 3 2" xfId="43866" xr:uid="{00000000-0005-0000-0000-000074AB0000}"/>
    <cellStyle name="Note 8 4" xfId="43867" xr:uid="{00000000-0005-0000-0000-000075AB0000}"/>
    <cellStyle name="Note 8 4 2" xfId="43868" xr:uid="{00000000-0005-0000-0000-000076AB0000}"/>
    <cellStyle name="Note 8 5" xfId="43869" xr:uid="{00000000-0005-0000-0000-000077AB0000}"/>
    <cellStyle name="Note 8 5 2" xfId="43870" xr:uid="{00000000-0005-0000-0000-000078AB0000}"/>
    <cellStyle name="Note 8 6" xfId="43871" xr:uid="{00000000-0005-0000-0000-000079AB0000}"/>
    <cellStyle name="Note 8 6 2" xfId="43872" xr:uid="{00000000-0005-0000-0000-00007AAB0000}"/>
    <cellStyle name="Note 8 6 3" xfId="43873" xr:uid="{00000000-0005-0000-0000-00007BAB0000}"/>
    <cellStyle name="Note 8 6 4" xfId="43874" xr:uid="{00000000-0005-0000-0000-00007CAB0000}"/>
    <cellStyle name="Note 8 7" xfId="43875" xr:uid="{00000000-0005-0000-0000-00007DAB0000}"/>
    <cellStyle name="Note 8 7 2" xfId="43876" xr:uid="{00000000-0005-0000-0000-00007EAB0000}"/>
    <cellStyle name="Note 8 7 3" xfId="43877" xr:uid="{00000000-0005-0000-0000-00007FAB0000}"/>
    <cellStyle name="Note 8 7 4" xfId="43878" xr:uid="{00000000-0005-0000-0000-000080AB0000}"/>
    <cellStyle name="Note 8 8" xfId="43879" xr:uid="{00000000-0005-0000-0000-000081AB0000}"/>
    <cellStyle name="Note 8 8 2" xfId="43880" xr:uid="{00000000-0005-0000-0000-000082AB0000}"/>
    <cellStyle name="Note 8 8 3" xfId="43881" xr:uid="{00000000-0005-0000-0000-000083AB0000}"/>
    <cellStyle name="Note 8 8 4" xfId="43882" xr:uid="{00000000-0005-0000-0000-000084AB0000}"/>
    <cellStyle name="Note 8 9" xfId="43883" xr:uid="{00000000-0005-0000-0000-000085AB0000}"/>
    <cellStyle name="Note 8 9 2" xfId="43884" xr:uid="{00000000-0005-0000-0000-000086AB0000}"/>
    <cellStyle name="Note 8 9 3" xfId="43885" xr:uid="{00000000-0005-0000-0000-000087AB0000}"/>
    <cellStyle name="Note 8 9 4" xfId="43886" xr:uid="{00000000-0005-0000-0000-000088AB0000}"/>
    <cellStyle name="Note 9" xfId="43887" xr:uid="{00000000-0005-0000-0000-000089AB0000}"/>
    <cellStyle name="Note 9 10" xfId="43888" xr:uid="{00000000-0005-0000-0000-00008AAB0000}"/>
    <cellStyle name="Note 9 10 2" xfId="43889" xr:uid="{00000000-0005-0000-0000-00008BAB0000}"/>
    <cellStyle name="Note 9 10 3" xfId="43890" xr:uid="{00000000-0005-0000-0000-00008CAB0000}"/>
    <cellStyle name="Note 9 10 4" xfId="43891" xr:uid="{00000000-0005-0000-0000-00008DAB0000}"/>
    <cellStyle name="Note 9 11" xfId="43892" xr:uid="{00000000-0005-0000-0000-00008EAB0000}"/>
    <cellStyle name="Note 9 11 2" xfId="43893" xr:uid="{00000000-0005-0000-0000-00008FAB0000}"/>
    <cellStyle name="Note 9 11 3" xfId="43894" xr:uid="{00000000-0005-0000-0000-000090AB0000}"/>
    <cellStyle name="Note 9 11 4" xfId="43895" xr:uid="{00000000-0005-0000-0000-000091AB0000}"/>
    <cellStyle name="Note 9 12" xfId="43896" xr:uid="{00000000-0005-0000-0000-000092AB0000}"/>
    <cellStyle name="Note 9 12 2" xfId="43897" xr:uid="{00000000-0005-0000-0000-000093AB0000}"/>
    <cellStyle name="Note 9 12 3" xfId="43898" xr:uid="{00000000-0005-0000-0000-000094AB0000}"/>
    <cellStyle name="Note 9 12 4" xfId="43899" xr:uid="{00000000-0005-0000-0000-000095AB0000}"/>
    <cellStyle name="Note 9 13" xfId="43900" xr:uid="{00000000-0005-0000-0000-000096AB0000}"/>
    <cellStyle name="Note 9 13 2" xfId="43901" xr:uid="{00000000-0005-0000-0000-000097AB0000}"/>
    <cellStyle name="Note 9 13 3" xfId="43902" xr:uid="{00000000-0005-0000-0000-000098AB0000}"/>
    <cellStyle name="Note 9 13 4" xfId="43903" xr:uid="{00000000-0005-0000-0000-000099AB0000}"/>
    <cellStyle name="Note 9 14" xfId="43904" xr:uid="{00000000-0005-0000-0000-00009AAB0000}"/>
    <cellStyle name="Note 9 14 2" xfId="43905" xr:uid="{00000000-0005-0000-0000-00009BAB0000}"/>
    <cellStyle name="Note 9 14 3" xfId="43906" xr:uid="{00000000-0005-0000-0000-00009CAB0000}"/>
    <cellStyle name="Note 9 14 4" xfId="43907" xr:uid="{00000000-0005-0000-0000-00009DAB0000}"/>
    <cellStyle name="Note 9 15" xfId="43908" xr:uid="{00000000-0005-0000-0000-00009EAB0000}"/>
    <cellStyle name="Note 9 15 2" xfId="43909" xr:uid="{00000000-0005-0000-0000-00009FAB0000}"/>
    <cellStyle name="Note 9 15 3" xfId="43910" xr:uid="{00000000-0005-0000-0000-0000A0AB0000}"/>
    <cellStyle name="Note 9 15 4" xfId="43911" xr:uid="{00000000-0005-0000-0000-0000A1AB0000}"/>
    <cellStyle name="Note 9 16" xfId="43912" xr:uid="{00000000-0005-0000-0000-0000A2AB0000}"/>
    <cellStyle name="Note 9 16 2" xfId="43913" xr:uid="{00000000-0005-0000-0000-0000A3AB0000}"/>
    <cellStyle name="Note 9 16 3" xfId="43914" xr:uid="{00000000-0005-0000-0000-0000A4AB0000}"/>
    <cellStyle name="Note 9 16 4" xfId="43915" xr:uid="{00000000-0005-0000-0000-0000A5AB0000}"/>
    <cellStyle name="Note 9 17" xfId="43916" xr:uid="{00000000-0005-0000-0000-0000A6AB0000}"/>
    <cellStyle name="Note 9 17 2" xfId="43917" xr:uid="{00000000-0005-0000-0000-0000A7AB0000}"/>
    <cellStyle name="Note 9 17 3" xfId="43918" xr:uid="{00000000-0005-0000-0000-0000A8AB0000}"/>
    <cellStyle name="Note 9 17 4" xfId="43919" xr:uid="{00000000-0005-0000-0000-0000A9AB0000}"/>
    <cellStyle name="Note 9 18" xfId="43920" xr:uid="{00000000-0005-0000-0000-0000AAAB0000}"/>
    <cellStyle name="Note 9 18 2" xfId="43921" xr:uid="{00000000-0005-0000-0000-0000ABAB0000}"/>
    <cellStyle name="Note 9 18 3" xfId="43922" xr:uid="{00000000-0005-0000-0000-0000ACAB0000}"/>
    <cellStyle name="Note 9 18 4" xfId="43923" xr:uid="{00000000-0005-0000-0000-0000ADAB0000}"/>
    <cellStyle name="Note 9 19" xfId="43924" xr:uid="{00000000-0005-0000-0000-0000AEAB0000}"/>
    <cellStyle name="Note 9 19 2" xfId="43925" xr:uid="{00000000-0005-0000-0000-0000AFAB0000}"/>
    <cellStyle name="Note 9 19 3" xfId="43926" xr:uid="{00000000-0005-0000-0000-0000B0AB0000}"/>
    <cellStyle name="Note 9 19 4" xfId="43927" xr:uid="{00000000-0005-0000-0000-0000B1AB0000}"/>
    <cellStyle name="Note 9 2" xfId="43928" xr:uid="{00000000-0005-0000-0000-0000B2AB0000}"/>
    <cellStyle name="Note 9 2 2" xfId="43929" xr:uid="{00000000-0005-0000-0000-0000B3AB0000}"/>
    <cellStyle name="Note 9 20" xfId="43930" xr:uid="{00000000-0005-0000-0000-0000B4AB0000}"/>
    <cellStyle name="Note 9 20 2" xfId="43931" xr:uid="{00000000-0005-0000-0000-0000B5AB0000}"/>
    <cellStyle name="Note 9 20 3" xfId="43932" xr:uid="{00000000-0005-0000-0000-0000B6AB0000}"/>
    <cellStyle name="Note 9 20 4" xfId="43933" xr:uid="{00000000-0005-0000-0000-0000B7AB0000}"/>
    <cellStyle name="Note 9 21" xfId="43934" xr:uid="{00000000-0005-0000-0000-0000B8AB0000}"/>
    <cellStyle name="Note 9 21 2" xfId="43935" xr:uid="{00000000-0005-0000-0000-0000B9AB0000}"/>
    <cellStyle name="Note 9 21 3" xfId="43936" xr:uid="{00000000-0005-0000-0000-0000BAAB0000}"/>
    <cellStyle name="Note 9 21 4" xfId="43937" xr:uid="{00000000-0005-0000-0000-0000BBAB0000}"/>
    <cellStyle name="Note 9 22" xfId="43938" xr:uid="{00000000-0005-0000-0000-0000BCAB0000}"/>
    <cellStyle name="Note 9 22 2" xfId="43939" xr:uid="{00000000-0005-0000-0000-0000BDAB0000}"/>
    <cellStyle name="Note 9 22 3" xfId="43940" xr:uid="{00000000-0005-0000-0000-0000BEAB0000}"/>
    <cellStyle name="Note 9 22 4" xfId="43941" xr:uid="{00000000-0005-0000-0000-0000BFAB0000}"/>
    <cellStyle name="Note 9 23" xfId="43942" xr:uid="{00000000-0005-0000-0000-0000C0AB0000}"/>
    <cellStyle name="Note 9 23 2" xfId="43943" xr:uid="{00000000-0005-0000-0000-0000C1AB0000}"/>
    <cellStyle name="Note 9 23 3" xfId="43944" xr:uid="{00000000-0005-0000-0000-0000C2AB0000}"/>
    <cellStyle name="Note 9 23 4" xfId="43945" xr:uid="{00000000-0005-0000-0000-0000C3AB0000}"/>
    <cellStyle name="Note 9 24" xfId="43946" xr:uid="{00000000-0005-0000-0000-0000C4AB0000}"/>
    <cellStyle name="Note 9 24 2" xfId="43947" xr:uid="{00000000-0005-0000-0000-0000C5AB0000}"/>
    <cellStyle name="Note 9 24 3" xfId="43948" xr:uid="{00000000-0005-0000-0000-0000C6AB0000}"/>
    <cellStyle name="Note 9 24 4" xfId="43949" xr:uid="{00000000-0005-0000-0000-0000C7AB0000}"/>
    <cellStyle name="Note 9 25" xfId="43950" xr:uid="{00000000-0005-0000-0000-0000C8AB0000}"/>
    <cellStyle name="Note 9 26" xfId="43951" xr:uid="{00000000-0005-0000-0000-0000C9AB0000}"/>
    <cellStyle name="Note 9 27" xfId="43952" xr:uid="{00000000-0005-0000-0000-0000CAAB0000}"/>
    <cellStyle name="Note 9 3" xfId="43953" xr:uid="{00000000-0005-0000-0000-0000CBAB0000}"/>
    <cellStyle name="Note 9 3 2" xfId="43954" xr:uid="{00000000-0005-0000-0000-0000CCAB0000}"/>
    <cellStyle name="Note 9 4" xfId="43955" xr:uid="{00000000-0005-0000-0000-0000CDAB0000}"/>
    <cellStyle name="Note 9 4 2" xfId="43956" xr:uid="{00000000-0005-0000-0000-0000CEAB0000}"/>
    <cellStyle name="Note 9 5" xfId="43957" xr:uid="{00000000-0005-0000-0000-0000CFAB0000}"/>
    <cellStyle name="Note 9 5 2" xfId="43958" xr:uid="{00000000-0005-0000-0000-0000D0AB0000}"/>
    <cellStyle name="Note 9 6" xfId="43959" xr:uid="{00000000-0005-0000-0000-0000D1AB0000}"/>
    <cellStyle name="Note 9 6 2" xfId="43960" xr:uid="{00000000-0005-0000-0000-0000D2AB0000}"/>
    <cellStyle name="Note 9 6 3" xfId="43961" xr:uid="{00000000-0005-0000-0000-0000D3AB0000}"/>
    <cellStyle name="Note 9 6 4" xfId="43962" xr:uid="{00000000-0005-0000-0000-0000D4AB0000}"/>
    <cellStyle name="Note 9 7" xfId="43963" xr:uid="{00000000-0005-0000-0000-0000D5AB0000}"/>
    <cellStyle name="Note 9 7 2" xfId="43964" xr:uid="{00000000-0005-0000-0000-0000D6AB0000}"/>
    <cellStyle name="Note 9 7 3" xfId="43965" xr:uid="{00000000-0005-0000-0000-0000D7AB0000}"/>
    <cellStyle name="Note 9 7 4" xfId="43966" xr:uid="{00000000-0005-0000-0000-0000D8AB0000}"/>
    <cellStyle name="Note 9 8" xfId="43967" xr:uid="{00000000-0005-0000-0000-0000D9AB0000}"/>
    <cellStyle name="Note 9 8 2" xfId="43968" xr:uid="{00000000-0005-0000-0000-0000DAAB0000}"/>
    <cellStyle name="Note 9 8 3" xfId="43969" xr:uid="{00000000-0005-0000-0000-0000DBAB0000}"/>
    <cellStyle name="Note 9 8 4" xfId="43970" xr:uid="{00000000-0005-0000-0000-0000DCAB0000}"/>
    <cellStyle name="Note 9 9" xfId="43971" xr:uid="{00000000-0005-0000-0000-0000DDAB0000}"/>
    <cellStyle name="Note 9 9 2" xfId="43972" xr:uid="{00000000-0005-0000-0000-0000DEAB0000}"/>
    <cellStyle name="Note 9 9 3" xfId="43973" xr:uid="{00000000-0005-0000-0000-0000DFAB0000}"/>
    <cellStyle name="Note 9 9 4" xfId="43974" xr:uid="{00000000-0005-0000-0000-0000E0AB0000}"/>
    <cellStyle name="Output 10" xfId="43975" xr:uid="{00000000-0005-0000-0000-0000E1AB0000}"/>
    <cellStyle name="Output 10 10" xfId="43976" xr:uid="{00000000-0005-0000-0000-0000E2AB0000}"/>
    <cellStyle name="Output 10 10 2" xfId="43977" xr:uid="{00000000-0005-0000-0000-0000E3AB0000}"/>
    <cellStyle name="Output 10 10 3" xfId="43978" xr:uid="{00000000-0005-0000-0000-0000E4AB0000}"/>
    <cellStyle name="Output 10 10 4" xfId="43979" xr:uid="{00000000-0005-0000-0000-0000E5AB0000}"/>
    <cellStyle name="Output 10 11" xfId="43980" xr:uid="{00000000-0005-0000-0000-0000E6AB0000}"/>
    <cellStyle name="Output 10 11 2" xfId="43981" xr:uid="{00000000-0005-0000-0000-0000E7AB0000}"/>
    <cellStyle name="Output 10 11 3" xfId="43982" xr:uid="{00000000-0005-0000-0000-0000E8AB0000}"/>
    <cellStyle name="Output 10 11 4" xfId="43983" xr:uid="{00000000-0005-0000-0000-0000E9AB0000}"/>
    <cellStyle name="Output 10 12" xfId="43984" xr:uid="{00000000-0005-0000-0000-0000EAAB0000}"/>
    <cellStyle name="Output 10 12 2" xfId="43985" xr:uid="{00000000-0005-0000-0000-0000EBAB0000}"/>
    <cellStyle name="Output 10 12 3" xfId="43986" xr:uid="{00000000-0005-0000-0000-0000ECAB0000}"/>
    <cellStyle name="Output 10 12 4" xfId="43987" xr:uid="{00000000-0005-0000-0000-0000EDAB0000}"/>
    <cellStyle name="Output 10 13" xfId="43988" xr:uid="{00000000-0005-0000-0000-0000EEAB0000}"/>
    <cellStyle name="Output 10 13 2" xfId="43989" xr:uid="{00000000-0005-0000-0000-0000EFAB0000}"/>
    <cellStyle name="Output 10 13 3" xfId="43990" xr:uid="{00000000-0005-0000-0000-0000F0AB0000}"/>
    <cellStyle name="Output 10 13 4" xfId="43991" xr:uid="{00000000-0005-0000-0000-0000F1AB0000}"/>
    <cellStyle name="Output 10 14" xfId="43992" xr:uid="{00000000-0005-0000-0000-0000F2AB0000}"/>
    <cellStyle name="Output 10 14 2" xfId="43993" xr:uid="{00000000-0005-0000-0000-0000F3AB0000}"/>
    <cellStyle name="Output 10 14 3" xfId="43994" xr:uid="{00000000-0005-0000-0000-0000F4AB0000}"/>
    <cellStyle name="Output 10 14 4" xfId="43995" xr:uid="{00000000-0005-0000-0000-0000F5AB0000}"/>
    <cellStyle name="Output 10 15" xfId="43996" xr:uid="{00000000-0005-0000-0000-0000F6AB0000}"/>
    <cellStyle name="Output 10 15 2" xfId="43997" xr:uid="{00000000-0005-0000-0000-0000F7AB0000}"/>
    <cellStyle name="Output 10 15 3" xfId="43998" xr:uid="{00000000-0005-0000-0000-0000F8AB0000}"/>
    <cellStyle name="Output 10 15 4" xfId="43999" xr:uid="{00000000-0005-0000-0000-0000F9AB0000}"/>
    <cellStyle name="Output 10 16" xfId="44000" xr:uid="{00000000-0005-0000-0000-0000FAAB0000}"/>
    <cellStyle name="Output 10 16 2" xfId="44001" xr:uid="{00000000-0005-0000-0000-0000FBAB0000}"/>
    <cellStyle name="Output 10 16 3" xfId="44002" xr:uid="{00000000-0005-0000-0000-0000FCAB0000}"/>
    <cellStyle name="Output 10 16 4" xfId="44003" xr:uid="{00000000-0005-0000-0000-0000FDAB0000}"/>
    <cellStyle name="Output 10 17" xfId="44004" xr:uid="{00000000-0005-0000-0000-0000FEAB0000}"/>
    <cellStyle name="Output 10 17 2" xfId="44005" xr:uid="{00000000-0005-0000-0000-0000FFAB0000}"/>
    <cellStyle name="Output 10 17 3" xfId="44006" xr:uid="{00000000-0005-0000-0000-000000AC0000}"/>
    <cellStyle name="Output 10 17 4" xfId="44007" xr:uid="{00000000-0005-0000-0000-000001AC0000}"/>
    <cellStyle name="Output 10 18" xfId="44008" xr:uid="{00000000-0005-0000-0000-000002AC0000}"/>
    <cellStyle name="Output 10 18 2" xfId="44009" xr:uid="{00000000-0005-0000-0000-000003AC0000}"/>
    <cellStyle name="Output 10 18 3" xfId="44010" xr:uid="{00000000-0005-0000-0000-000004AC0000}"/>
    <cellStyle name="Output 10 18 4" xfId="44011" xr:uid="{00000000-0005-0000-0000-000005AC0000}"/>
    <cellStyle name="Output 10 19" xfId="44012" xr:uid="{00000000-0005-0000-0000-000006AC0000}"/>
    <cellStyle name="Output 10 19 2" xfId="44013" xr:uid="{00000000-0005-0000-0000-000007AC0000}"/>
    <cellStyle name="Output 10 19 3" xfId="44014" xr:uid="{00000000-0005-0000-0000-000008AC0000}"/>
    <cellStyle name="Output 10 19 4" xfId="44015" xr:uid="{00000000-0005-0000-0000-000009AC0000}"/>
    <cellStyle name="Output 10 2" xfId="44016" xr:uid="{00000000-0005-0000-0000-00000AAC0000}"/>
    <cellStyle name="Output 10 2 2" xfId="44017" xr:uid="{00000000-0005-0000-0000-00000BAC0000}"/>
    <cellStyle name="Output 10 2 3" xfId="44018" xr:uid="{00000000-0005-0000-0000-00000CAC0000}"/>
    <cellStyle name="Output 10 2 4" xfId="44019" xr:uid="{00000000-0005-0000-0000-00000DAC0000}"/>
    <cellStyle name="Output 10 20" xfId="44020" xr:uid="{00000000-0005-0000-0000-00000EAC0000}"/>
    <cellStyle name="Output 10 20 2" xfId="44021" xr:uid="{00000000-0005-0000-0000-00000FAC0000}"/>
    <cellStyle name="Output 10 20 3" xfId="44022" xr:uid="{00000000-0005-0000-0000-000010AC0000}"/>
    <cellStyle name="Output 10 20 4" xfId="44023" xr:uid="{00000000-0005-0000-0000-000011AC0000}"/>
    <cellStyle name="Output 10 21" xfId="44024" xr:uid="{00000000-0005-0000-0000-000012AC0000}"/>
    <cellStyle name="Output 10 22" xfId="44025" xr:uid="{00000000-0005-0000-0000-000013AC0000}"/>
    <cellStyle name="Output 10 23" xfId="44026" xr:uid="{00000000-0005-0000-0000-000014AC0000}"/>
    <cellStyle name="Output 10 3" xfId="44027" xr:uid="{00000000-0005-0000-0000-000015AC0000}"/>
    <cellStyle name="Output 10 3 2" xfId="44028" xr:uid="{00000000-0005-0000-0000-000016AC0000}"/>
    <cellStyle name="Output 10 3 3" xfId="44029" xr:uid="{00000000-0005-0000-0000-000017AC0000}"/>
    <cellStyle name="Output 10 3 4" xfId="44030" xr:uid="{00000000-0005-0000-0000-000018AC0000}"/>
    <cellStyle name="Output 10 4" xfId="44031" xr:uid="{00000000-0005-0000-0000-000019AC0000}"/>
    <cellStyle name="Output 10 4 2" xfId="44032" xr:uid="{00000000-0005-0000-0000-00001AAC0000}"/>
    <cellStyle name="Output 10 4 3" xfId="44033" xr:uid="{00000000-0005-0000-0000-00001BAC0000}"/>
    <cellStyle name="Output 10 4 4" xfId="44034" xr:uid="{00000000-0005-0000-0000-00001CAC0000}"/>
    <cellStyle name="Output 10 5" xfId="44035" xr:uid="{00000000-0005-0000-0000-00001DAC0000}"/>
    <cellStyle name="Output 10 5 2" xfId="44036" xr:uid="{00000000-0005-0000-0000-00001EAC0000}"/>
    <cellStyle name="Output 10 5 3" xfId="44037" xr:uid="{00000000-0005-0000-0000-00001FAC0000}"/>
    <cellStyle name="Output 10 5 4" xfId="44038" xr:uid="{00000000-0005-0000-0000-000020AC0000}"/>
    <cellStyle name="Output 10 6" xfId="44039" xr:uid="{00000000-0005-0000-0000-000021AC0000}"/>
    <cellStyle name="Output 10 6 2" xfId="44040" xr:uid="{00000000-0005-0000-0000-000022AC0000}"/>
    <cellStyle name="Output 10 6 3" xfId="44041" xr:uid="{00000000-0005-0000-0000-000023AC0000}"/>
    <cellStyle name="Output 10 6 4" xfId="44042" xr:uid="{00000000-0005-0000-0000-000024AC0000}"/>
    <cellStyle name="Output 10 7" xfId="44043" xr:uid="{00000000-0005-0000-0000-000025AC0000}"/>
    <cellStyle name="Output 10 7 2" xfId="44044" xr:uid="{00000000-0005-0000-0000-000026AC0000}"/>
    <cellStyle name="Output 10 7 3" xfId="44045" xr:uid="{00000000-0005-0000-0000-000027AC0000}"/>
    <cellStyle name="Output 10 7 4" xfId="44046" xr:uid="{00000000-0005-0000-0000-000028AC0000}"/>
    <cellStyle name="Output 10 8" xfId="44047" xr:uid="{00000000-0005-0000-0000-000029AC0000}"/>
    <cellStyle name="Output 10 8 2" xfId="44048" xr:uid="{00000000-0005-0000-0000-00002AAC0000}"/>
    <cellStyle name="Output 10 8 3" xfId="44049" xr:uid="{00000000-0005-0000-0000-00002BAC0000}"/>
    <cellStyle name="Output 10 8 4" xfId="44050" xr:uid="{00000000-0005-0000-0000-00002CAC0000}"/>
    <cellStyle name="Output 10 9" xfId="44051" xr:uid="{00000000-0005-0000-0000-00002DAC0000}"/>
    <cellStyle name="Output 10 9 2" xfId="44052" xr:uid="{00000000-0005-0000-0000-00002EAC0000}"/>
    <cellStyle name="Output 10 9 3" xfId="44053" xr:uid="{00000000-0005-0000-0000-00002FAC0000}"/>
    <cellStyle name="Output 10 9 4" xfId="44054" xr:uid="{00000000-0005-0000-0000-000030AC0000}"/>
    <cellStyle name="Output 11" xfId="44055" xr:uid="{00000000-0005-0000-0000-000031AC0000}"/>
    <cellStyle name="Output 11 10" xfId="44056" xr:uid="{00000000-0005-0000-0000-000032AC0000}"/>
    <cellStyle name="Output 11 10 2" xfId="44057" xr:uid="{00000000-0005-0000-0000-000033AC0000}"/>
    <cellStyle name="Output 11 10 3" xfId="44058" xr:uid="{00000000-0005-0000-0000-000034AC0000}"/>
    <cellStyle name="Output 11 10 4" xfId="44059" xr:uid="{00000000-0005-0000-0000-000035AC0000}"/>
    <cellStyle name="Output 11 11" xfId="44060" xr:uid="{00000000-0005-0000-0000-000036AC0000}"/>
    <cellStyle name="Output 11 11 2" xfId="44061" xr:uid="{00000000-0005-0000-0000-000037AC0000}"/>
    <cellStyle name="Output 11 11 3" xfId="44062" xr:uid="{00000000-0005-0000-0000-000038AC0000}"/>
    <cellStyle name="Output 11 11 4" xfId="44063" xr:uid="{00000000-0005-0000-0000-000039AC0000}"/>
    <cellStyle name="Output 11 12" xfId="44064" xr:uid="{00000000-0005-0000-0000-00003AAC0000}"/>
    <cellStyle name="Output 11 12 2" xfId="44065" xr:uid="{00000000-0005-0000-0000-00003BAC0000}"/>
    <cellStyle name="Output 11 12 3" xfId="44066" xr:uid="{00000000-0005-0000-0000-00003CAC0000}"/>
    <cellStyle name="Output 11 12 4" xfId="44067" xr:uid="{00000000-0005-0000-0000-00003DAC0000}"/>
    <cellStyle name="Output 11 13" xfId="44068" xr:uid="{00000000-0005-0000-0000-00003EAC0000}"/>
    <cellStyle name="Output 11 13 2" xfId="44069" xr:uid="{00000000-0005-0000-0000-00003FAC0000}"/>
    <cellStyle name="Output 11 13 3" xfId="44070" xr:uid="{00000000-0005-0000-0000-000040AC0000}"/>
    <cellStyle name="Output 11 13 4" xfId="44071" xr:uid="{00000000-0005-0000-0000-000041AC0000}"/>
    <cellStyle name="Output 11 14" xfId="44072" xr:uid="{00000000-0005-0000-0000-000042AC0000}"/>
    <cellStyle name="Output 11 14 2" xfId="44073" xr:uid="{00000000-0005-0000-0000-000043AC0000}"/>
    <cellStyle name="Output 11 14 3" xfId="44074" xr:uid="{00000000-0005-0000-0000-000044AC0000}"/>
    <cellStyle name="Output 11 14 4" xfId="44075" xr:uid="{00000000-0005-0000-0000-000045AC0000}"/>
    <cellStyle name="Output 11 15" xfId="44076" xr:uid="{00000000-0005-0000-0000-000046AC0000}"/>
    <cellStyle name="Output 11 15 2" xfId="44077" xr:uid="{00000000-0005-0000-0000-000047AC0000}"/>
    <cellStyle name="Output 11 15 3" xfId="44078" xr:uid="{00000000-0005-0000-0000-000048AC0000}"/>
    <cellStyle name="Output 11 15 4" xfId="44079" xr:uid="{00000000-0005-0000-0000-000049AC0000}"/>
    <cellStyle name="Output 11 16" xfId="44080" xr:uid="{00000000-0005-0000-0000-00004AAC0000}"/>
    <cellStyle name="Output 11 16 2" xfId="44081" xr:uid="{00000000-0005-0000-0000-00004BAC0000}"/>
    <cellStyle name="Output 11 16 3" xfId="44082" xr:uid="{00000000-0005-0000-0000-00004CAC0000}"/>
    <cellStyle name="Output 11 16 4" xfId="44083" xr:uid="{00000000-0005-0000-0000-00004DAC0000}"/>
    <cellStyle name="Output 11 17" xfId="44084" xr:uid="{00000000-0005-0000-0000-00004EAC0000}"/>
    <cellStyle name="Output 11 17 2" xfId="44085" xr:uid="{00000000-0005-0000-0000-00004FAC0000}"/>
    <cellStyle name="Output 11 17 3" xfId="44086" xr:uid="{00000000-0005-0000-0000-000050AC0000}"/>
    <cellStyle name="Output 11 17 4" xfId="44087" xr:uid="{00000000-0005-0000-0000-000051AC0000}"/>
    <cellStyle name="Output 11 18" xfId="44088" xr:uid="{00000000-0005-0000-0000-000052AC0000}"/>
    <cellStyle name="Output 11 18 2" xfId="44089" xr:uid="{00000000-0005-0000-0000-000053AC0000}"/>
    <cellStyle name="Output 11 18 3" xfId="44090" xr:uid="{00000000-0005-0000-0000-000054AC0000}"/>
    <cellStyle name="Output 11 18 4" xfId="44091" xr:uid="{00000000-0005-0000-0000-000055AC0000}"/>
    <cellStyle name="Output 11 19" xfId="44092" xr:uid="{00000000-0005-0000-0000-000056AC0000}"/>
    <cellStyle name="Output 11 19 2" xfId="44093" xr:uid="{00000000-0005-0000-0000-000057AC0000}"/>
    <cellStyle name="Output 11 19 3" xfId="44094" xr:uid="{00000000-0005-0000-0000-000058AC0000}"/>
    <cellStyle name="Output 11 19 4" xfId="44095" xr:uid="{00000000-0005-0000-0000-000059AC0000}"/>
    <cellStyle name="Output 11 2" xfId="44096" xr:uid="{00000000-0005-0000-0000-00005AAC0000}"/>
    <cellStyle name="Output 11 2 2" xfId="44097" xr:uid="{00000000-0005-0000-0000-00005BAC0000}"/>
    <cellStyle name="Output 11 2 3" xfId="44098" xr:uid="{00000000-0005-0000-0000-00005CAC0000}"/>
    <cellStyle name="Output 11 2 4" xfId="44099" xr:uid="{00000000-0005-0000-0000-00005DAC0000}"/>
    <cellStyle name="Output 11 20" xfId="44100" xr:uid="{00000000-0005-0000-0000-00005EAC0000}"/>
    <cellStyle name="Output 11 20 2" xfId="44101" xr:uid="{00000000-0005-0000-0000-00005FAC0000}"/>
    <cellStyle name="Output 11 20 3" xfId="44102" xr:uid="{00000000-0005-0000-0000-000060AC0000}"/>
    <cellStyle name="Output 11 20 4" xfId="44103" xr:uid="{00000000-0005-0000-0000-000061AC0000}"/>
    <cellStyle name="Output 11 21" xfId="44104" xr:uid="{00000000-0005-0000-0000-000062AC0000}"/>
    <cellStyle name="Output 11 22" xfId="44105" xr:uid="{00000000-0005-0000-0000-000063AC0000}"/>
    <cellStyle name="Output 11 23" xfId="44106" xr:uid="{00000000-0005-0000-0000-000064AC0000}"/>
    <cellStyle name="Output 11 3" xfId="44107" xr:uid="{00000000-0005-0000-0000-000065AC0000}"/>
    <cellStyle name="Output 11 3 2" xfId="44108" xr:uid="{00000000-0005-0000-0000-000066AC0000}"/>
    <cellStyle name="Output 11 3 3" xfId="44109" xr:uid="{00000000-0005-0000-0000-000067AC0000}"/>
    <cellStyle name="Output 11 3 4" xfId="44110" xr:uid="{00000000-0005-0000-0000-000068AC0000}"/>
    <cellStyle name="Output 11 4" xfId="44111" xr:uid="{00000000-0005-0000-0000-000069AC0000}"/>
    <cellStyle name="Output 11 4 2" xfId="44112" xr:uid="{00000000-0005-0000-0000-00006AAC0000}"/>
    <cellStyle name="Output 11 4 3" xfId="44113" xr:uid="{00000000-0005-0000-0000-00006BAC0000}"/>
    <cellStyle name="Output 11 4 4" xfId="44114" xr:uid="{00000000-0005-0000-0000-00006CAC0000}"/>
    <cellStyle name="Output 11 5" xfId="44115" xr:uid="{00000000-0005-0000-0000-00006DAC0000}"/>
    <cellStyle name="Output 11 5 2" xfId="44116" xr:uid="{00000000-0005-0000-0000-00006EAC0000}"/>
    <cellStyle name="Output 11 5 3" xfId="44117" xr:uid="{00000000-0005-0000-0000-00006FAC0000}"/>
    <cellStyle name="Output 11 5 4" xfId="44118" xr:uid="{00000000-0005-0000-0000-000070AC0000}"/>
    <cellStyle name="Output 11 6" xfId="44119" xr:uid="{00000000-0005-0000-0000-000071AC0000}"/>
    <cellStyle name="Output 11 6 2" xfId="44120" xr:uid="{00000000-0005-0000-0000-000072AC0000}"/>
    <cellStyle name="Output 11 6 3" xfId="44121" xr:uid="{00000000-0005-0000-0000-000073AC0000}"/>
    <cellStyle name="Output 11 6 4" xfId="44122" xr:uid="{00000000-0005-0000-0000-000074AC0000}"/>
    <cellStyle name="Output 11 7" xfId="44123" xr:uid="{00000000-0005-0000-0000-000075AC0000}"/>
    <cellStyle name="Output 11 7 2" xfId="44124" xr:uid="{00000000-0005-0000-0000-000076AC0000}"/>
    <cellStyle name="Output 11 7 3" xfId="44125" xr:uid="{00000000-0005-0000-0000-000077AC0000}"/>
    <cellStyle name="Output 11 7 4" xfId="44126" xr:uid="{00000000-0005-0000-0000-000078AC0000}"/>
    <cellStyle name="Output 11 8" xfId="44127" xr:uid="{00000000-0005-0000-0000-000079AC0000}"/>
    <cellStyle name="Output 11 8 2" xfId="44128" xr:uid="{00000000-0005-0000-0000-00007AAC0000}"/>
    <cellStyle name="Output 11 8 3" xfId="44129" xr:uid="{00000000-0005-0000-0000-00007BAC0000}"/>
    <cellStyle name="Output 11 8 4" xfId="44130" xr:uid="{00000000-0005-0000-0000-00007CAC0000}"/>
    <cellStyle name="Output 11 9" xfId="44131" xr:uid="{00000000-0005-0000-0000-00007DAC0000}"/>
    <cellStyle name="Output 11 9 2" xfId="44132" xr:uid="{00000000-0005-0000-0000-00007EAC0000}"/>
    <cellStyle name="Output 11 9 3" xfId="44133" xr:uid="{00000000-0005-0000-0000-00007FAC0000}"/>
    <cellStyle name="Output 11 9 4" xfId="44134" xr:uid="{00000000-0005-0000-0000-000080AC0000}"/>
    <cellStyle name="Output 12" xfId="44135" xr:uid="{00000000-0005-0000-0000-000081AC0000}"/>
    <cellStyle name="Output 12 10" xfId="44136" xr:uid="{00000000-0005-0000-0000-000082AC0000}"/>
    <cellStyle name="Output 12 10 10" xfId="44137" xr:uid="{00000000-0005-0000-0000-000083AC0000}"/>
    <cellStyle name="Output 12 10 10 2" xfId="44138" xr:uid="{00000000-0005-0000-0000-000084AC0000}"/>
    <cellStyle name="Output 12 10 10 3" xfId="44139" xr:uid="{00000000-0005-0000-0000-000085AC0000}"/>
    <cellStyle name="Output 12 10 10 4" xfId="44140" xr:uid="{00000000-0005-0000-0000-000086AC0000}"/>
    <cellStyle name="Output 12 10 11" xfId="44141" xr:uid="{00000000-0005-0000-0000-000087AC0000}"/>
    <cellStyle name="Output 12 10 11 2" xfId="44142" xr:uid="{00000000-0005-0000-0000-000088AC0000}"/>
    <cellStyle name="Output 12 10 11 3" xfId="44143" xr:uid="{00000000-0005-0000-0000-000089AC0000}"/>
    <cellStyle name="Output 12 10 11 4" xfId="44144" xr:uid="{00000000-0005-0000-0000-00008AAC0000}"/>
    <cellStyle name="Output 12 10 12" xfId="44145" xr:uid="{00000000-0005-0000-0000-00008BAC0000}"/>
    <cellStyle name="Output 12 10 12 2" xfId="44146" xr:uid="{00000000-0005-0000-0000-00008CAC0000}"/>
    <cellStyle name="Output 12 10 12 3" xfId="44147" xr:uid="{00000000-0005-0000-0000-00008DAC0000}"/>
    <cellStyle name="Output 12 10 12 4" xfId="44148" xr:uid="{00000000-0005-0000-0000-00008EAC0000}"/>
    <cellStyle name="Output 12 10 13" xfId="44149" xr:uid="{00000000-0005-0000-0000-00008FAC0000}"/>
    <cellStyle name="Output 12 10 13 2" xfId="44150" xr:uid="{00000000-0005-0000-0000-000090AC0000}"/>
    <cellStyle name="Output 12 10 13 3" xfId="44151" xr:uid="{00000000-0005-0000-0000-000091AC0000}"/>
    <cellStyle name="Output 12 10 13 4" xfId="44152" xr:uid="{00000000-0005-0000-0000-000092AC0000}"/>
    <cellStyle name="Output 12 10 14" xfId="44153" xr:uid="{00000000-0005-0000-0000-000093AC0000}"/>
    <cellStyle name="Output 12 10 14 2" xfId="44154" xr:uid="{00000000-0005-0000-0000-000094AC0000}"/>
    <cellStyle name="Output 12 10 14 3" xfId="44155" xr:uid="{00000000-0005-0000-0000-000095AC0000}"/>
    <cellStyle name="Output 12 10 14 4" xfId="44156" xr:uid="{00000000-0005-0000-0000-000096AC0000}"/>
    <cellStyle name="Output 12 10 15" xfId="44157" xr:uid="{00000000-0005-0000-0000-000097AC0000}"/>
    <cellStyle name="Output 12 10 15 2" xfId="44158" xr:uid="{00000000-0005-0000-0000-000098AC0000}"/>
    <cellStyle name="Output 12 10 15 3" xfId="44159" xr:uid="{00000000-0005-0000-0000-000099AC0000}"/>
    <cellStyle name="Output 12 10 15 4" xfId="44160" xr:uid="{00000000-0005-0000-0000-00009AAC0000}"/>
    <cellStyle name="Output 12 10 16" xfId="44161" xr:uid="{00000000-0005-0000-0000-00009BAC0000}"/>
    <cellStyle name="Output 12 10 16 2" xfId="44162" xr:uid="{00000000-0005-0000-0000-00009CAC0000}"/>
    <cellStyle name="Output 12 10 16 3" xfId="44163" xr:uid="{00000000-0005-0000-0000-00009DAC0000}"/>
    <cellStyle name="Output 12 10 16 4" xfId="44164" xr:uid="{00000000-0005-0000-0000-00009EAC0000}"/>
    <cellStyle name="Output 12 10 17" xfId="44165" xr:uid="{00000000-0005-0000-0000-00009FAC0000}"/>
    <cellStyle name="Output 12 10 17 2" xfId="44166" xr:uid="{00000000-0005-0000-0000-0000A0AC0000}"/>
    <cellStyle name="Output 12 10 17 3" xfId="44167" xr:uid="{00000000-0005-0000-0000-0000A1AC0000}"/>
    <cellStyle name="Output 12 10 17 4" xfId="44168" xr:uid="{00000000-0005-0000-0000-0000A2AC0000}"/>
    <cellStyle name="Output 12 10 18" xfId="44169" xr:uid="{00000000-0005-0000-0000-0000A3AC0000}"/>
    <cellStyle name="Output 12 10 18 2" xfId="44170" xr:uid="{00000000-0005-0000-0000-0000A4AC0000}"/>
    <cellStyle name="Output 12 10 18 3" xfId="44171" xr:uid="{00000000-0005-0000-0000-0000A5AC0000}"/>
    <cellStyle name="Output 12 10 18 4" xfId="44172" xr:uid="{00000000-0005-0000-0000-0000A6AC0000}"/>
    <cellStyle name="Output 12 10 19" xfId="44173" xr:uid="{00000000-0005-0000-0000-0000A7AC0000}"/>
    <cellStyle name="Output 12 10 19 2" xfId="44174" xr:uid="{00000000-0005-0000-0000-0000A8AC0000}"/>
    <cellStyle name="Output 12 10 19 3" xfId="44175" xr:uid="{00000000-0005-0000-0000-0000A9AC0000}"/>
    <cellStyle name="Output 12 10 19 4" xfId="44176" xr:uid="{00000000-0005-0000-0000-0000AAAC0000}"/>
    <cellStyle name="Output 12 10 2" xfId="44177" xr:uid="{00000000-0005-0000-0000-0000ABAC0000}"/>
    <cellStyle name="Output 12 10 2 2" xfId="44178" xr:uid="{00000000-0005-0000-0000-0000ACAC0000}"/>
    <cellStyle name="Output 12 10 2 3" xfId="44179" xr:uid="{00000000-0005-0000-0000-0000ADAC0000}"/>
    <cellStyle name="Output 12 10 2 4" xfId="44180" xr:uid="{00000000-0005-0000-0000-0000AEAC0000}"/>
    <cellStyle name="Output 12 10 20" xfId="44181" xr:uid="{00000000-0005-0000-0000-0000AFAC0000}"/>
    <cellStyle name="Output 12 10 20 2" xfId="44182" xr:uid="{00000000-0005-0000-0000-0000B0AC0000}"/>
    <cellStyle name="Output 12 10 20 3" xfId="44183" xr:uid="{00000000-0005-0000-0000-0000B1AC0000}"/>
    <cellStyle name="Output 12 10 20 4" xfId="44184" xr:uid="{00000000-0005-0000-0000-0000B2AC0000}"/>
    <cellStyle name="Output 12 10 21" xfId="44185" xr:uid="{00000000-0005-0000-0000-0000B3AC0000}"/>
    <cellStyle name="Output 12 10 22" xfId="44186" xr:uid="{00000000-0005-0000-0000-0000B4AC0000}"/>
    <cellStyle name="Output 12 10 3" xfId="44187" xr:uid="{00000000-0005-0000-0000-0000B5AC0000}"/>
    <cellStyle name="Output 12 10 3 2" xfId="44188" xr:uid="{00000000-0005-0000-0000-0000B6AC0000}"/>
    <cellStyle name="Output 12 10 3 3" xfId="44189" xr:uid="{00000000-0005-0000-0000-0000B7AC0000}"/>
    <cellStyle name="Output 12 10 3 4" xfId="44190" xr:uid="{00000000-0005-0000-0000-0000B8AC0000}"/>
    <cellStyle name="Output 12 10 4" xfId="44191" xr:uid="{00000000-0005-0000-0000-0000B9AC0000}"/>
    <cellStyle name="Output 12 10 4 2" xfId="44192" xr:uid="{00000000-0005-0000-0000-0000BAAC0000}"/>
    <cellStyle name="Output 12 10 4 3" xfId="44193" xr:uid="{00000000-0005-0000-0000-0000BBAC0000}"/>
    <cellStyle name="Output 12 10 4 4" xfId="44194" xr:uid="{00000000-0005-0000-0000-0000BCAC0000}"/>
    <cellStyle name="Output 12 10 5" xfId="44195" xr:uid="{00000000-0005-0000-0000-0000BDAC0000}"/>
    <cellStyle name="Output 12 10 5 2" xfId="44196" xr:uid="{00000000-0005-0000-0000-0000BEAC0000}"/>
    <cellStyle name="Output 12 10 5 3" xfId="44197" xr:uid="{00000000-0005-0000-0000-0000BFAC0000}"/>
    <cellStyle name="Output 12 10 5 4" xfId="44198" xr:uid="{00000000-0005-0000-0000-0000C0AC0000}"/>
    <cellStyle name="Output 12 10 6" xfId="44199" xr:uid="{00000000-0005-0000-0000-0000C1AC0000}"/>
    <cellStyle name="Output 12 10 6 2" xfId="44200" xr:uid="{00000000-0005-0000-0000-0000C2AC0000}"/>
    <cellStyle name="Output 12 10 6 3" xfId="44201" xr:uid="{00000000-0005-0000-0000-0000C3AC0000}"/>
    <cellStyle name="Output 12 10 6 4" xfId="44202" xr:uid="{00000000-0005-0000-0000-0000C4AC0000}"/>
    <cellStyle name="Output 12 10 7" xfId="44203" xr:uid="{00000000-0005-0000-0000-0000C5AC0000}"/>
    <cellStyle name="Output 12 10 7 2" xfId="44204" xr:uid="{00000000-0005-0000-0000-0000C6AC0000}"/>
    <cellStyle name="Output 12 10 7 3" xfId="44205" xr:uid="{00000000-0005-0000-0000-0000C7AC0000}"/>
    <cellStyle name="Output 12 10 7 4" xfId="44206" xr:uid="{00000000-0005-0000-0000-0000C8AC0000}"/>
    <cellStyle name="Output 12 10 8" xfId="44207" xr:uid="{00000000-0005-0000-0000-0000C9AC0000}"/>
    <cellStyle name="Output 12 10 8 2" xfId="44208" xr:uid="{00000000-0005-0000-0000-0000CAAC0000}"/>
    <cellStyle name="Output 12 10 8 3" xfId="44209" xr:uid="{00000000-0005-0000-0000-0000CBAC0000}"/>
    <cellStyle name="Output 12 10 8 4" xfId="44210" xr:uid="{00000000-0005-0000-0000-0000CCAC0000}"/>
    <cellStyle name="Output 12 10 9" xfId="44211" xr:uid="{00000000-0005-0000-0000-0000CDAC0000}"/>
    <cellStyle name="Output 12 10 9 2" xfId="44212" xr:uid="{00000000-0005-0000-0000-0000CEAC0000}"/>
    <cellStyle name="Output 12 10 9 3" xfId="44213" xr:uid="{00000000-0005-0000-0000-0000CFAC0000}"/>
    <cellStyle name="Output 12 10 9 4" xfId="44214" xr:uid="{00000000-0005-0000-0000-0000D0AC0000}"/>
    <cellStyle name="Output 12 11" xfId="44215" xr:uid="{00000000-0005-0000-0000-0000D1AC0000}"/>
    <cellStyle name="Output 12 11 10" xfId="44216" xr:uid="{00000000-0005-0000-0000-0000D2AC0000}"/>
    <cellStyle name="Output 12 11 10 2" xfId="44217" xr:uid="{00000000-0005-0000-0000-0000D3AC0000}"/>
    <cellStyle name="Output 12 11 10 3" xfId="44218" xr:uid="{00000000-0005-0000-0000-0000D4AC0000}"/>
    <cellStyle name="Output 12 11 10 4" xfId="44219" xr:uid="{00000000-0005-0000-0000-0000D5AC0000}"/>
    <cellStyle name="Output 12 11 11" xfId="44220" xr:uid="{00000000-0005-0000-0000-0000D6AC0000}"/>
    <cellStyle name="Output 12 11 11 2" xfId="44221" xr:uid="{00000000-0005-0000-0000-0000D7AC0000}"/>
    <cellStyle name="Output 12 11 11 3" xfId="44222" xr:uid="{00000000-0005-0000-0000-0000D8AC0000}"/>
    <cellStyle name="Output 12 11 11 4" xfId="44223" xr:uid="{00000000-0005-0000-0000-0000D9AC0000}"/>
    <cellStyle name="Output 12 11 12" xfId="44224" xr:uid="{00000000-0005-0000-0000-0000DAAC0000}"/>
    <cellStyle name="Output 12 11 12 2" xfId="44225" xr:uid="{00000000-0005-0000-0000-0000DBAC0000}"/>
    <cellStyle name="Output 12 11 12 3" xfId="44226" xr:uid="{00000000-0005-0000-0000-0000DCAC0000}"/>
    <cellStyle name="Output 12 11 12 4" xfId="44227" xr:uid="{00000000-0005-0000-0000-0000DDAC0000}"/>
    <cellStyle name="Output 12 11 13" xfId="44228" xr:uid="{00000000-0005-0000-0000-0000DEAC0000}"/>
    <cellStyle name="Output 12 11 13 2" xfId="44229" xr:uid="{00000000-0005-0000-0000-0000DFAC0000}"/>
    <cellStyle name="Output 12 11 13 3" xfId="44230" xr:uid="{00000000-0005-0000-0000-0000E0AC0000}"/>
    <cellStyle name="Output 12 11 13 4" xfId="44231" xr:uid="{00000000-0005-0000-0000-0000E1AC0000}"/>
    <cellStyle name="Output 12 11 14" xfId="44232" xr:uid="{00000000-0005-0000-0000-0000E2AC0000}"/>
    <cellStyle name="Output 12 11 14 2" xfId="44233" xr:uid="{00000000-0005-0000-0000-0000E3AC0000}"/>
    <cellStyle name="Output 12 11 14 3" xfId="44234" xr:uid="{00000000-0005-0000-0000-0000E4AC0000}"/>
    <cellStyle name="Output 12 11 14 4" xfId="44235" xr:uid="{00000000-0005-0000-0000-0000E5AC0000}"/>
    <cellStyle name="Output 12 11 15" xfId="44236" xr:uid="{00000000-0005-0000-0000-0000E6AC0000}"/>
    <cellStyle name="Output 12 11 15 2" xfId="44237" xr:uid="{00000000-0005-0000-0000-0000E7AC0000}"/>
    <cellStyle name="Output 12 11 15 3" xfId="44238" xr:uid="{00000000-0005-0000-0000-0000E8AC0000}"/>
    <cellStyle name="Output 12 11 15 4" xfId="44239" xr:uid="{00000000-0005-0000-0000-0000E9AC0000}"/>
    <cellStyle name="Output 12 11 16" xfId="44240" xr:uid="{00000000-0005-0000-0000-0000EAAC0000}"/>
    <cellStyle name="Output 12 11 16 2" xfId="44241" xr:uid="{00000000-0005-0000-0000-0000EBAC0000}"/>
    <cellStyle name="Output 12 11 16 3" xfId="44242" xr:uid="{00000000-0005-0000-0000-0000ECAC0000}"/>
    <cellStyle name="Output 12 11 16 4" xfId="44243" xr:uid="{00000000-0005-0000-0000-0000EDAC0000}"/>
    <cellStyle name="Output 12 11 17" xfId="44244" xr:uid="{00000000-0005-0000-0000-0000EEAC0000}"/>
    <cellStyle name="Output 12 11 17 2" xfId="44245" xr:uid="{00000000-0005-0000-0000-0000EFAC0000}"/>
    <cellStyle name="Output 12 11 17 3" xfId="44246" xr:uid="{00000000-0005-0000-0000-0000F0AC0000}"/>
    <cellStyle name="Output 12 11 17 4" xfId="44247" xr:uid="{00000000-0005-0000-0000-0000F1AC0000}"/>
    <cellStyle name="Output 12 11 18" xfId="44248" xr:uid="{00000000-0005-0000-0000-0000F2AC0000}"/>
    <cellStyle name="Output 12 11 18 2" xfId="44249" xr:uid="{00000000-0005-0000-0000-0000F3AC0000}"/>
    <cellStyle name="Output 12 11 18 3" xfId="44250" xr:uid="{00000000-0005-0000-0000-0000F4AC0000}"/>
    <cellStyle name="Output 12 11 18 4" xfId="44251" xr:uid="{00000000-0005-0000-0000-0000F5AC0000}"/>
    <cellStyle name="Output 12 11 19" xfId="44252" xr:uid="{00000000-0005-0000-0000-0000F6AC0000}"/>
    <cellStyle name="Output 12 11 19 2" xfId="44253" xr:uid="{00000000-0005-0000-0000-0000F7AC0000}"/>
    <cellStyle name="Output 12 11 19 3" xfId="44254" xr:uid="{00000000-0005-0000-0000-0000F8AC0000}"/>
    <cellStyle name="Output 12 11 19 4" xfId="44255" xr:uid="{00000000-0005-0000-0000-0000F9AC0000}"/>
    <cellStyle name="Output 12 11 2" xfId="44256" xr:uid="{00000000-0005-0000-0000-0000FAAC0000}"/>
    <cellStyle name="Output 12 11 2 2" xfId="44257" xr:uid="{00000000-0005-0000-0000-0000FBAC0000}"/>
    <cellStyle name="Output 12 11 2 3" xfId="44258" xr:uid="{00000000-0005-0000-0000-0000FCAC0000}"/>
    <cellStyle name="Output 12 11 2 4" xfId="44259" xr:uid="{00000000-0005-0000-0000-0000FDAC0000}"/>
    <cellStyle name="Output 12 11 20" xfId="44260" xr:uid="{00000000-0005-0000-0000-0000FEAC0000}"/>
    <cellStyle name="Output 12 11 20 2" xfId="44261" xr:uid="{00000000-0005-0000-0000-0000FFAC0000}"/>
    <cellStyle name="Output 12 11 20 3" xfId="44262" xr:uid="{00000000-0005-0000-0000-000000AD0000}"/>
    <cellStyle name="Output 12 11 20 4" xfId="44263" xr:uid="{00000000-0005-0000-0000-000001AD0000}"/>
    <cellStyle name="Output 12 11 21" xfId="44264" xr:uid="{00000000-0005-0000-0000-000002AD0000}"/>
    <cellStyle name="Output 12 11 22" xfId="44265" xr:uid="{00000000-0005-0000-0000-000003AD0000}"/>
    <cellStyle name="Output 12 11 3" xfId="44266" xr:uid="{00000000-0005-0000-0000-000004AD0000}"/>
    <cellStyle name="Output 12 11 3 2" xfId="44267" xr:uid="{00000000-0005-0000-0000-000005AD0000}"/>
    <cellStyle name="Output 12 11 3 3" xfId="44268" xr:uid="{00000000-0005-0000-0000-000006AD0000}"/>
    <cellStyle name="Output 12 11 3 4" xfId="44269" xr:uid="{00000000-0005-0000-0000-000007AD0000}"/>
    <cellStyle name="Output 12 11 4" xfId="44270" xr:uid="{00000000-0005-0000-0000-000008AD0000}"/>
    <cellStyle name="Output 12 11 4 2" xfId="44271" xr:uid="{00000000-0005-0000-0000-000009AD0000}"/>
    <cellStyle name="Output 12 11 4 3" xfId="44272" xr:uid="{00000000-0005-0000-0000-00000AAD0000}"/>
    <cellStyle name="Output 12 11 4 4" xfId="44273" xr:uid="{00000000-0005-0000-0000-00000BAD0000}"/>
    <cellStyle name="Output 12 11 5" xfId="44274" xr:uid="{00000000-0005-0000-0000-00000CAD0000}"/>
    <cellStyle name="Output 12 11 5 2" xfId="44275" xr:uid="{00000000-0005-0000-0000-00000DAD0000}"/>
    <cellStyle name="Output 12 11 5 3" xfId="44276" xr:uid="{00000000-0005-0000-0000-00000EAD0000}"/>
    <cellStyle name="Output 12 11 5 4" xfId="44277" xr:uid="{00000000-0005-0000-0000-00000FAD0000}"/>
    <cellStyle name="Output 12 11 6" xfId="44278" xr:uid="{00000000-0005-0000-0000-000010AD0000}"/>
    <cellStyle name="Output 12 11 6 2" xfId="44279" xr:uid="{00000000-0005-0000-0000-000011AD0000}"/>
    <cellStyle name="Output 12 11 6 3" xfId="44280" xr:uid="{00000000-0005-0000-0000-000012AD0000}"/>
    <cellStyle name="Output 12 11 6 4" xfId="44281" xr:uid="{00000000-0005-0000-0000-000013AD0000}"/>
    <cellStyle name="Output 12 11 7" xfId="44282" xr:uid="{00000000-0005-0000-0000-000014AD0000}"/>
    <cellStyle name="Output 12 11 7 2" xfId="44283" xr:uid="{00000000-0005-0000-0000-000015AD0000}"/>
    <cellStyle name="Output 12 11 7 3" xfId="44284" xr:uid="{00000000-0005-0000-0000-000016AD0000}"/>
    <cellStyle name="Output 12 11 7 4" xfId="44285" xr:uid="{00000000-0005-0000-0000-000017AD0000}"/>
    <cellStyle name="Output 12 11 8" xfId="44286" xr:uid="{00000000-0005-0000-0000-000018AD0000}"/>
    <cellStyle name="Output 12 11 8 2" xfId="44287" xr:uid="{00000000-0005-0000-0000-000019AD0000}"/>
    <cellStyle name="Output 12 11 8 3" xfId="44288" xr:uid="{00000000-0005-0000-0000-00001AAD0000}"/>
    <cellStyle name="Output 12 11 8 4" xfId="44289" xr:uid="{00000000-0005-0000-0000-00001BAD0000}"/>
    <cellStyle name="Output 12 11 9" xfId="44290" xr:uid="{00000000-0005-0000-0000-00001CAD0000}"/>
    <cellStyle name="Output 12 11 9 2" xfId="44291" xr:uid="{00000000-0005-0000-0000-00001DAD0000}"/>
    <cellStyle name="Output 12 11 9 3" xfId="44292" xr:uid="{00000000-0005-0000-0000-00001EAD0000}"/>
    <cellStyle name="Output 12 11 9 4" xfId="44293" xr:uid="{00000000-0005-0000-0000-00001FAD0000}"/>
    <cellStyle name="Output 12 12" xfId="44294" xr:uid="{00000000-0005-0000-0000-000020AD0000}"/>
    <cellStyle name="Output 12 12 10" xfId="44295" xr:uid="{00000000-0005-0000-0000-000021AD0000}"/>
    <cellStyle name="Output 12 12 10 2" xfId="44296" xr:uid="{00000000-0005-0000-0000-000022AD0000}"/>
    <cellStyle name="Output 12 12 10 3" xfId="44297" xr:uid="{00000000-0005-0000-0000-000023AD0000}"/>
    <cellStyle name="Output 12 12 10 4" xfId="44298" xr:uid="{00000000-0005-0000-0000-000024AD0000}"/>
    <cellStyle name="Output 12 12 11" xfId="44299" xr:uid="{00000000-0005-0000-0000-000025AD0000}"/>
    <cellStyle name="Output 12 12 11 2" xfId="44300" xr:uid="{00000000-0005-0000-0000-000026AD0000}"/>
    <cellStyle name="Output 12 12 11 3" xfId="44301" xr:uid="{00000000-0005-0000-0000-000027AD0000}"/>
    <cellStyle name="Output 12 12 11 4" xfId="44302" xr:uid="{00000000-0005-0000-0000-000028AD0000}"/>
    <cellStyle name="Output 12 12 12" xfId="44303" xr:uid="{00000000-0005-0000-0000-000029AD0000}"/>
    <cellStyle name="Output 12 12 12 2" xfId="44304" xr:uid="{00000000-0005-0000-0000-00002AAD0000}"/>
    <cellStyle name="Output 12 12 12 3" xfId="44305" xr:uid="{00000000-0005-0000-0000-00002BAD0000}"/>
    <cellStyle name="Output 12 12 12 4" xfId="44306" xr:uid="{00000000-0005-0000-0000-00002CAD0000}"/>
    <cellStyle name="Output 12 12 13" xfId="44307" xr:uid="{00000000-0005-0000-0000-00002DAD0000}"/>
    <cellStyle name="Output 12 12 13 2" xfId="44308" xr:uid="{00000000-0005-0000-0000-00002EAD0000}"/>
    <cellStyle name="Output 12 12 13 3" xfId="44309" xr:uid="{00000000-0005-0000-0000-00002FAD0000}"/>
    <cellStyle name="Output 12 12 13 4" xfId="44310" xr:uid="{00000000-0005-0000-0000-000030AD0000}"/>
    <cellStyle name="Output 12 12 14" xfId="44311" xr:uid="{00000000-0005-0000-0000-000031AD0000}"/>
    <cellStyle name="Output 12 12 14 2" xfId="44312" xr:uid="{00000000-0005-0000-0000-000032AD0000}"/>
    <cellStyle name="Output 12 12 14 3" xfId="44313" xr:uid="{00000000-0005-0000-0000-000033AD0000}"/>
    <cellStyle name="Output 12 12 14 4" xfId="44314" xr:uid="{00000000-0005-0000-0000-000034AD0000}"/>
    <cellStyle name="Output 12 12 15" xfId="44315" xr:uid="{00000000-0005-0000-0000-000035AD0000}"/>
    <cellStyle name="Output 12 12 15 2" xfId="44316" xr:uid="{00000000-0005-0000-0000-000036AD0000}"/>
    <cellStyle name="Output 12 12 15 3" xfId="44317" xr:uid="{00000000-0005-0000-0000-000037AD0000}"/>
    <cellStyle name="Output 12 12 15 4" xfId="44318" xr:uid="{00000000-0005-0000-0000-000038AD0000}"/>
    <cellStyle name="Output 12 12 16" xfId="44319" xr:uid="{00000000-0005-0000-0000-000039AD0000}"/>
    <cellStyle name="Output 12 12 16 2" xfId="44320" xr:uid="{00000000-0005-0000-0000-00003AAD0000}"/>
    <cellStyle name="Output 12 12 16 3" xfId="44321" xr:uid="{00000000-0005-0000-0000-00003BAD0000}"/>
    <cellStyle name="Output 12 12 16 4" xfId="44322" xr:uid="{00000000-0005-0000-0000-00003CAD0000}"/>
    <cellStyle name="Output 12 12 17" xfId="44323" xr:uid="{00000000-0005-0000-0000-00003DAD0000}"/>
    <cellStyle name="Output 12 12 17 2" xfId="44324" xr:uid="{00000000-0005-0000-0000-00003EAD0000}"/>
    <cellStyle name="Output 12 12 17 3" xfId="44325" xr:uid="{00000000-0005-0000-0000-00003FAD0000}"/>
    <cellStyle name="Output 12 12 17 4" xfId="44326" xr:uid="{00000000-0005-0000-0000-000040AD0000}"/>
    <cellStyle name="Output 12 12 18" xfId="44327" xr:uid="{00000000-0005-0000-0000-000041AD0000}"/>
    <cellStyle name="Output 12 12 18 2" xfId="44328" xr:uid="{00000000-0005-0000-0000-000042AD0000}"/>
    <cellStyle name="Output 12 12 18 3" xfId="44329" xr:uid="{00000000-0005-0000-0000-000043AD0000}"/>
    <cellStyle name="Output 12 12 18 4" xfId="44330" xr:uid="{00000000-0005-0000-0000-000044AD0000}"/>
    <cellStyle name="Output 12 12 19" xfId="44331" xr:uid="{00000000-0005-0000-0000-000045AD0000}"/>
    <cellStyle name="Output 12 12 19 2" xfId="44332" xr:uid="{00000000-0005-0000-0000-000046AD0000}"/>
    <cellStyle name="Output 12 12 19 3" xfId="44333" xr:uid="{00000000-0005-0000-0000-000047AD0000}"/>
    <cellStyle name="Output 12 12 19 4" xfId="44334" xr:uid="{00000000-0005-0000-0000-000048AD0000}"/>
    <cellStyle name="Output 12 12 2" xfId="44335" xr:uid="{00000000-0005-0000-0000-000049AD0000}"/>
    <cellStyle name="Output 12 12 2 2" xfId="44336" xr:uid="{00000000-0005-0000-0000-00004AAD0000}"/>
    <cellStyle name="Output 12 12 2 3" xfId="44337" xr:uid="{00000000-0005-0000-0000-00004BAD0000}"/>
    <cellStyle name="Output 12 12 2 4" xfId="44338" xr:uid="{00000000-0005-0000-0000-00004CAD0000}"/>
    <cellStyle name="Output 12 12 20" xfId="44339" xr:uid="{00000000-0005-0000-0000-00004DAD0000}"/>
    <cellStyle name="Output 12 12 20 2" xfId="44340" xr:uid="{00000000-0005-0000-0000-00004EAD0000}"/>
    <cellStyle name="Output 12 12 20 3" xfId="44341" xr:uid="{00000000-0005-0000-0000-00004FAD0000}"/>
    <cellStyle name="Output 12 12 20 4" xfId="44342" xr:uid="{00000000-0005-0000-0000-000050AD0000}"/>
    <cellStyle name="Output 12 12 21" xfId="44343" xr:uid="{00000000-0005-0000-0000-000051AD0000}"/>
    <cellStyle name="Output 12 12 22" xfId="44344" xr:uid="{00000000-0005-0000-0000-000052AD0000}"/>
    <cellStyle name="Output 12 12 3" xfId="44345" xr:uid="{00000000-0005-0000-0000-000053AD0000}"/>
    <cellStyle name="Output 12 12 3 2" xfId="44346" xr:uid="{00000000-0005-0000-0000-000054AD0000}"/>
    <cellStyle name="Output 12 12 3 3" xfId="44347" xr:uid="{00000000-0005-0000-0000-000055AD0000}"/>
    <cellStyle name="Output 12 12 3 4" xfId="44348" xr:uid="{00000000-0005-0000-0000-000056AD0000}"/>
    <cellStyle name="Output 12 12 4" xfId="44349" xr:uid="{00000000-0005-0000-0000-000057AD0000}"/>
    <cellStyle name="Output 12 12 4 2" xfId="44350" xr:uid="{00000000-0005-0000-0000-000058AD0000}"/>
    <cellStyle name="Output 12 12 4 3" xfId="44351" xr:uid="{00000000-0005-0000-0000-000059AD0000}"/>
    <cellStyle name="Output 12 12 4 4" xfId="44352" xr:uid="{00000000-0005-0000-0000-00005AAD0000}"/>
    <cellStyle name="Output 12 12 5" xfId="44353" xr:uid="{00000000-0005-0000-0000-00005BAD0000}"/>
    <cellStyle name="Output 12 12 5 2" xfId="44354" xr:uid="{00000000-0005-0000-0000-00005CAD0000}"/>
    <cellStyle name="Output 12 12 5 3" xfId="44355" xr:uid="{00000000-0005-0000-0000-00005DAD0000}"/>
    <cellStyle name="Output 12 12 5 4" xfId="44356" xr:uid="{00000000-0005-0000-0000-00005EAD0000}"/>
    <cellStyle name="Output 12 12 6" xfId="44357" xr:uid="{00000000-0005-0000-0000-00005FAD0000}"/>
    <cellStyle name="Output 12 12 6 2" xfId="44358" xr:uid="{00000000-0005-0000-0000-000060AD0000}"/>
    <cellStyle name="Output 12 12 6 3" xfId="44359" xr:uid="{00000000-0005-0000-0000-000061AD0000}"/>
    <cellStyle name="Output 12 12 6 4" xfId="44360" xr:uid="{00000000-0005-0000-0000-000062AD0000}"/>
    <cellStyle name="Output 12 12 7" xfId="44361" xr:uid="{00000000-0005-0000-0000-000063AD0000}"/>
    <cellStyle name="Output 12 12 7 2" xfId="44362" xr:uid="{00000000-0005-0000-0000-000064AD0000}"/>
    <cellStyle name="Output 12 12 7 3" xfId="44363" xr:uid="{00000000-0005-0000-0000-000065AD0000}"/>
    <cellStyle name="Output 12 12 7 4" xfId="44364" xr:uid="{00000000-0005-0000-0000-000066AD0000}"/>
    <cellStyle name="Output 12 12 8" xfId="44365" xr:uid="{00000000-0005-0000-0000-000067AD0000}"/>
    <cellStyle name="Output 12 12 8 2" xfId="44366" xr:uid="{00000000-0005-0000-0000-000068AD0000}"/>
    <cellStyle name="Output 12 12 8 3" xfId="44367" xr:uid="{00000000-0005-0000-0000-000069AD0000}"/>
    <cellStyle name="Output 12 12 8 4" xfId="44368" xr:uid="{00000000-0005-0000-0000-00006AAD0000}"/>
    <cellStyle name="Output 12 12 9" xfId="44369" xr:uid="{00000000-0005-0000-0000-00006BAD0000}"/>
    <cellStyle name="Output 12 12 9 2" xfId="44370" xr:uid="{00000000-0005-0000-0000-00006CAD0000}"/>
    <cellStyle name="Output 12 12 9 3" xfId="44371" xr:uid="{00000000-0005-0000-0000-00006DAD0000}"/>
    <cellStyle name="Output 12 12 9 4" xfId="44372" xr:uid="{00000000-0005-0000-0000-00006EAD0000}"/>
    <cellStyle name="Output 12 13" xfId="44373" xr:uid="{00000000-0005-0000-0000-00006FAD0000}"/>
    <cellStyle name="Output 12 13 10" xfId="44374" xr:uid="{00000000-0005-0000-0000-000070AD0000}"/>
    <cellStyle name="Output 12 13 10 2" xfId="44375" xr:uid="{00000000-0005-0000-0000-000071AD0000}"/>
    <cellStyle name="Output 12 13 10 3" xfId="44376" xr:uid="{00000000-0005-0000-0000-000072AD0000}"/>
    <cellStyle name="Output 12 13 10 4" xfId="44377" xr:uid="{00000000-0005-0000-0000-000073AD0000}"/>
    <cellStyle name="Output 12 13 11" xfId="44378" xr:uid="{00000000-0005-0000-0000-000074AD0000}"/>
    <cellStyle name="Output 12 13 11 2" xfId="44379" xr:uid="{00000000-0005-0000-0000-000075AD0000}"/>
    <cellStyle name="Output 12 13 11 3" xfId="44380" xr:uid="{00000000-0005-0000-0000-000076AD0000}"/>
    <cellStyle name="Output 12 13 11 4" xfId="44381" xr:uid="{00000000-0005-0000-0000-000077AD0000}"/>
    <cellStyle name="Output 12 13 12" xfId="44382" xr:uid="{00000000-0005-0000-0000-000078AD0000}"/>
    <cellStyle name="Output 12 13 12 2" xfId="44383" xr:uid="{00000000-0005-0000-0000-000079AD0000}"/>
    <cellStyle name="Output 12 13 12 3" xfId="44384" xr:uid="{00000000-0005-0000-0000-00007AAD0000}"/>
    <cellStyle name="Output 12 13 12 4" xfId="44385" xr:uid="{00000000-0005-0000-0000-00007BAD0000}"/>
    <cellStyle name="Output 12 13 13" xfId="44386" xr:uid="{00000000-0005-0000-0000-00007CAD0000}"/>
    <cellStyle name="Output 12 13 13 2" xfId="44387" xr:uid="{00000000-0005-0000-0000-00007DAD0000}"/>
    <cellStyle name="Output 12 13 13 3" xfId="44388" xr:uid="{00000000-0005-0000-0000-00007EAD0000}"/>
    <cellStyle name="Output 12 13 13 4" xfId="44389" xr:uid="{00000000-0005-0000-0000-00007FAD0000}"/>
    <cellStyle name="Output 12 13 14" xfId="44390" xr:uid="{00000000-0005-0000-0000-000080AD0000}"/>
    <cellStyle name="Output 12 13 14 2" xfId="44391" xr:uid="{00000000-0005-0000-0000-000081AD0000}"/>
    <cellStyle name="Output 12 13 14 3" xfId="44392" xr:uid="{00000000-0005-0000-0000-000082AD0000}"/>
    <cellStyle name="Output 12 13 14 4" xfId="44393" xr:uid="{00000000-0005-0000-0000-000083AD0000}"/>
    <cellStyle name="Output 12 13 15" xfId="44394" xr:uid="{00000000-0005-0000-0000-000084AD0000}"/>
    <cellStyle name="Output 12 13 15 2" xfId="44395" xr:uid="{00000000-0005-0000-0000-000085AD0000}"/>
    <cellStyle name="Output 12 13 15 3" xfId="44396" xr:uid="{00000000-0005-0000-0000-000086AD0000}"/>
    <cellStyle name="Output 12 13 15 4" xfId="44397" xr:uid="{00000000-0005-0000-0000-000087AD0000}"/>
    <cellStyle name="Output 12 13 16" xfId="44398" xr:uid="{00000000-0005-0000-0000-000088AD0000}"/>
    <cellStyle name="Output 12 13 16 2" xfId="44399" xr:uid="{00000000-0005-0000-0000-000089AD0000}"/>
    <cellStyle name="Output 12 13 16 3" xfId="44400" xr:uid="{00000000-0005-0000-0000-00008AAD0000}"/>
    <cellStyle name="Output 12 13 16 4" xfId="44401" xr:uid="{00000000-0005-0000-0000-00008BAD0000}"/>
    <cellStyle name="Output 12 13 17" xfId="44402" xr:uid="{00000000-0005-0000-0000-00008CAD0000}"/>
    <cellStyle name="Output 12 13 17 2" xfId="44403" xr:uid="{00000000-0005-0000-0000-00008DAD0000}"/>
    <cellStyle name="Output 12 13 17 3" xfId="44404" xr:uid="{00000000-0005-0000-0000-00008EAD0000}"/>
    <cellStyle name="Output 12 13 17 4" xfId="44405" xr:uid="{00000000-0005-0000-0000-00008FAD0000}"/>
    <cellStyle name="Output 12 13 18" xfId="44406" xr:uid="{00000000-0005-0000-0000-000090AD0000}"/>
    <cellStyle name="Output 12 13 18 2" xfId="44407" xr:uid="{00000000-0005-0000-0000-000091AD0000}"/>
    <cellStyle name="Output 12 13 18 3" xfId="44408" xr:uid="{00000000-0005-0000-0000-000092AD0000}"/>
    <cellStyle name="Output 12 13 18 4" xfId="44409" xr:uid="{00000000-0005-0000-0000-000093AD0000}"/>
    <cellStyle name="Output 12 13 19" xfId="44410" xr:uid="{00000000-0005-0000-0000-000094AD0000}"/>
    <cellStyle name="Output 12 13 19 2" xfId="44411" xr:uid="{00000000-0005-0000-0000-000095AD0000}"/>
    <cellStyle name="Output 12 13 19 3" xfId="44412" xr:uid="{00000000-0005-0000-0000-000096AD0000}"/>
    <cellStyle name="Output 12 13 19 4" xfId="44413" xr:uid="{00000000-0005-0000-0000-000097AD0000}"/>
    <cellStyle name="Output 12 13 2" xfId="44414" xr:uid="{00000000-0005-0000-0000-000098AD0000}"/>
    <cellStyle name="Output 12 13 2 2" xfId="44415" xr:uid="{00000000-0005-0000-0000-000099AD0000}"/>
    <cellStyle name="Output 12 13 2 3" xfId="44416" xr:uid="{00000000-0005-0000-0000-00009AAD0000}"/>
    <cellStyle name="Output 12 13 2 4" xfId="44417" xr:uid="{00000000-0005-0000-0000-00009BAD0000}"/>
    <cellStyle name="Output 12 13 20" xfId="44418" xr:uid="{00000000-0005-0000-0000-00009CAD0000}"/>
    <cellStyle name="Output 12 13 20 2" xfId="44419" xr:uid="{00000000-0005-0000-0000-00009DAD0000}"/>
    <cellStyle name="Output 12 13 20 3" xfId="44420" xr:uid="{00000000-0005-0000-0000-00009EAD0000}"/>
    <cellStyle name="Output 12 13 20 4" xfId="44421" xr:uid="{00000000-0005-0000-0000-00009FAD0000}"/>
    <cellStyle name="Output 12 13 21" xfId="44422" xr:uid="{00000000-0005-0000-0000-0000A0AD0000}"/>
    <cellStyle name="Output 12 13 22" xfId="44423" xr:uid="{00000000-0005-0000-0000-0000A1AD0000}"/>
    <cellStyle name="Output 12 13 3" xfId="44424" xr:uid="{00000000-0005-0000-0000-0000A2AD0000}"/>
    <cellStyle name="Output 12 13 3 2" xfId="44425" xr:uid="{00000000-0005-0000-0000-0000A3AD0000}"/>
    <cellStyle name="Output 12 13 3 3" xfId="44426" xr:uid="{00000000-0005-0000-0000-0000A4AD0000}"/>
    <cellStyle name="Output 12 13 3 4" xfId="44427" xr:uid="{00000000-0005-0000-0000-0000A5AD0000}"/>
    <cellStyle name="Output 12 13 4" xfId="44428" xr:uid="{00000000-0005-0000-0000-0000A6AD0000}"/>
    <cellStyle name="Output 12 13 4 2" xfId="44429" xr:uid="{00000000-0005-0000-0000-0000A7AD0000}"/>
    <cellStyle name="Output 12 13 4 3" xfId="44430" xr:uid="{00000000-0005-0000-0000-0000A8AD0000}"/>
    <cellStyle name="Output 12 13 4 4" xfId="44431" xr:uid="{00000000-0005-0000-0000-0000A9AD0000}"/>
    <cellStyle name="Output 12 13 5" xfId="44432" xr:uid="{00000000-0005-0000-0000-0000AAAD0000}"/>
    <cellStyle name="Output 12 13 5 2" xfId="44433" xr:uid="{00000000-0005-0000-0000-0000ABAD0000}"/>
    <cellStyle name="Output 12 13 5 3" xfId="44434" xr:uid="{00000000-0005-0000-0000-0000ACAD0000}"/>
    <cellStyle name="Output 12 13 5 4" xfId="44435" xr:uid="{00000000-0005-0000-0000-0000ADAD0000}"/>
    <cellStyle name="Output 12 13 6" xfId="44436" xr:uid="{00000000-0005-0000-0000-0000AEAD0000}"/>
    <cellStyle name="Output 12 13 6 2" xfId="44437" xr:uid="{00000000-0005-0000-0000-0000AFAD0000}"/>
    <cellStyle name="Output 12 13 6 3" xfId="44438" xr:uid="{00000000-0005-0000-0000-0000B0AD0000}"/>
    <cellStyle name="Output 12 13 6 4" xfId="44439" xr:uid="{00000000-0005-0000-0000-0000B1AD0000}"/>
    <cellStyle name="Output 12 13 7" xfId="44440" xr:uid="{00000000-0005-0000-0000-0000B2AD0000}"/>
    <cellStyle name="Output 12 13 7 2" xfId="44441" xr:uid="{00000000-0005-0000-0000-0000B3AD0000}"/>
    <cellStyle name="Output 12 13 7 3" xfId="44442" xr:uid="{00000000-0005-0000-0000-0000B4AD0000}"/>
    <cellStyle name="Output 12 13 7 4" xfId="44443" xr:uid="{00000000-0005-0000-0000-0000B5AD0000}"/>
    <cellStyle name="Output 12 13 8" xfId="44444" xr:uid="{00000000-0005-0000-0000-0000B6AD0000}"/>
    <cellStyle name="Output 12 13 8 2" xfId="44445" xr:uid="{00000000-0005-0000-0000-0000B7AD0000}"/>
    <cellStyle name="Output 12 13 8 3" xfId="44446" xr:uid="{00000000-0005-0000-0000-0000B8AD0000}"/>
    <cellStyle name="Output 12 13 8 4" xfId="44447" xr:uid="{00000000-0005-0000-0000-0000B9AD0000}"/>
    <cellStyle name="Output 12 13 9" xfId="44448" xr:uid="{00000000-0005-0000-0000-0000BAAD0000}"/>
    <cellStyle name="Output 12 13 9 2" xfId="44449" xr:uid="{00000000-0005-0000-0000-0000BBAD0000}"/>
    <cellStyle name="Output 12 13 9 3" xfId="44450" xr:uid="{00000000-0005-0000-0000-0000BCAD0000}"/>
    <cellStyle name="Output 12 13 9 4" xfId="44451" xr:uid="{00000000-0005-0000-0000-0000BDAD0000}"/>
    <cellStyle name="Output 12 14" xfId="44452" xr:uid="{00000000-0005-0000-0000-0000BEAD0000}"/>
    <cellStyle name="Output 12 14 10" xfId="44453" xr:uid="{00000000-0005-0000-0000-0000BFAD0000}"/>
    <cellStyle name="Output 12 14 10 2" xfId="44454" xr:uid="{00000000-0005-0000-0000-0000C0AD0000}"/>
    <cellStyle name="Output 12 14 10 3" xfId="44455" xr:uid="{00000000-0005-0000-0000-0000C1AD0000}"/>
    <cellStyle name="Output 12 14 10 4" xfId="44456" xr:uid="{00000000-0005-0000-0000-0000C2AD0000}"/>
    <cellStyle name="Output 12 14 11" xfId="44457" xr:uid="{00000000-0005-0000-0000-0000C3AD0000}"/>
    <cellStyle name="Output 12 14 11 2" xfId="44458" xr:uid="{00000000-0005-0000-0000-0000C4AD0000}"/>
    <cellStyle name="Output 12 14 11 3" xfId="44459" xr:uid="{00000000-0005-0000-0000-0000C5AD0000}"/>
    <cellStyle name="Output 12 14 11 4" xfId="44460" xr:uid="{00000000-0005-0000-0000-0000C6AD0000}"/>
    <cellStyle name="Output 12 14 12" xfId="44461" xr:uid="{00000000-0005-0000-0000-0000C7AD0000}"/>
    <cellStyle name="Output 12 14 12 2" xfId="44462" xr:uid="{00000000-0005-0000-0000-0000C8AD0000}"/>
    <cellStyle name="Output 12 14 12 3" xfId="44463" xr:uid="{00000000-0005-0000-0000-0000C9AD0000}"/>
    <cellStyle name="Output 12 14 12 4" xfId="44464" xr:uid="{00000000-0005-0000-0000-0000CAAD0000}"/>
    <cellStyle name="Output 12 14 13" xfId="44465" xr:uid="{00000000-0005-0000-0000-0000CBAD0000}"/>
    <cellStyle name="Output 12 14 13 2" xfId="44466" xr:uid="{00000000-0005-0000-0000-0000CCAD0000}"/>
    <cellStyle name="Output 12 14 13 3" xfId="44467" xr:uid="{00000000-0005-0000-0000-0000CDAD0000}"/>
    <cellStyle name="Output 12 14 13 4" xfId="44468" xr:uid="{00000000-0005-0000-0000-0000CEAD0000}"/>
    <cellStyle name="Output 12 14 14" xfId="44469" xr:uid="{00000000-0005-0000-0000-0000CFAD0000}"/>
    <cellStyle name="Output 12 14 14 2" xfId="44470" xr:uid="{00000000-0005-0000-0000-0000D0AD0000}"/>
    <cellStyle name="Output 12 14 14 3" xfId="44471" xr:uid="{00000000-0005-0000-0000-0000D1AD0000}"/>
    <cellStyle name="Output 12 14 14 4" xfId="44472" xr:uid="{00000000-0005-0000-0000-0000D2AD0000}"/>
    <cellStyle name="Output 12 14 15" xfId="44473" xr:uid="{00000000-0005-0000-0000-0000D3AD0000}"/>
    <cellStyle name="Output 12 14 15 2" xfId="44474" xr:uid="{00000000-0005-0000-0000-0000D4AD0000}"/>
    <cellStyle name="Output 12 14 15 3" xfId="44475" xr:uid="{00000000-0005-0000-0000-0000D5AD0000}"/>
    <cellStyle name="Output 12 14 15 4" xfId="44476" xr:uid="{00000000-0005-0000-0000-0000D6AD0000}"/>
    <cellStyle name="Output 12 14 16" xfId="44477" xr:uid="{00000000-0005-0000-0000-0000D7AD0000}"/>
    <cellStyle name="Output 12 14 16 2" xfId="44478" xr:uid="{00000000-0005-0000-0000-0000D8AD0000}"/>
    <cellStyle name="Output 12 14 16 3" xfId="44479" xr:uid="{00000000-0005-0000-0000-0000D9AD0000}"/>
    <cellStyle name="Output 12 14 16 4" xfId="44480" xr:uid="{00000000-0005-0000-0000-0000DAAD0000}"/>
    <cellStyle name="Output 12 14 17" xfId="44481" xr:uid="{00000000-0005-0000-0000-0000DBAD0000}"/>
    <cellStyle name="Output 12 14 17 2" xfId="44482" xr:uid="{00000000-0005-0000-0000-0000DCAD0000}"/>
    <cellStyle name="Output 12 14 17 3" xfId="44483" xr:uid="{00000000-0005-0000-0000-0000DDAD0000}"/>
    <cellStyle name="Output 12 14 17 4" xfId="44484" xr:uid="{00000000-0005-0000-0000-0000DEAD0000}"/>
    <cellStyle name="Output 12 14 18" xfId="44485" xr:uid="{00000000-0005-0000-0000-0000DFAD0000}"/>
    <cellStyle name="Output 12 14 18 2" xfId="44486" xr:uid="{00000000-0005-0000-0000-0000E0AD0000}"/>
    <cellStyle name="Output 12 14 18 3" xfId="44487" xr:uid="{00000000-0005-0000-0000-0000E1AD0000}"/>
    <cellStyle name="Output 12 14 18 4" xfId="44488" xr:uid="{00000000-0005-0000-0000-0000E2AD0000}"/>
    <cellStyle name="Output 12 14 19" xfId="44489" xr:uid="{00000000-0005-0000-0000-0000E3AD0000}"/>
    <cellStyle name="Output 12 14 19 2" xfId="44490" xr:uid="{00000000-0005-0000-0000-0000E4AD0000}"/>
    <cellStyle name="Output 12 14 19 3" xfId="44491" xr:uid="{00000000-0005-0000-0000-0000E5AD0000}"/>
    <cellStyle name="Output 12 14 19 4" xfId="44492" xr:uid="{00000000-0005-0000-0000-0000E6AD0000}"/>
    <cellStyle name="Output 12 14 2" xfId="44493" xr:uid="{00000000-0005-0000-0000-0000E7AD0000}"/>
    <cellStyle name="Output 12 14 2 2" xfId="44494" xr:uid="{00000000-0005-0000-0000-0000E8AD0000}"/>
    <cellStyle name="Output 12 14 2 3" xfId="44495" xr:uid="{00000000-0005-0000-0000-0000E9AD0000}"/>
    <cellStyle name="Output 12 14 2 4" xfId="44496" xr:uid="{00000000-0005-0000-0000-0000EAAD0000}"/>
    <cellStyle name="Output 12 14 20" xfId="44497" xr:uid="{00000000-0005-0000-0000-0000EBAD0000}"/>
    <cellStyle name="Output 12 14 20 2" xfId="44498" xr:uid="{00000000-0005-0000-0000-0000ECAD0000}"/>
    <cellStyle name="Output 12 14 20 3" xfId="44499" xr:uid="{00000000-0005-0000-0000-0000EDAD0000}"/>
    <cellStyle name="Output 12 14 20 4" xfId="44500" xr:uid="{00000000-0005-0000-0000-0000EEAD0000}"/>
    <cellStyle name="Output 12 14 21" xfId="44501" xr:uid="{00000000-0005-0000-0000-0000EFAD0000}"/>
    <cellStyle name="Output 12 14 22" xfId="44502" xr:uid="{00000000-0005-0000-0000-0000F0AD0000}"/>
    <cellStyle name="Output 12 14 3" xfId="44503" xr:uid="{00000000-0005-0000-0000-0000F1AD0000}"/>
    <cellStyle name="Output 12 14 3 2" xfId="44504" xr:uid="{00000000-0005-0000-0000-0000F2AD0000}"/>
    <cellStyle name="Output 12 14 3 3" xfId="44505" xr:uid="{00000000-0005-0000-0000-0000F3AD0000}"/>
    <cellStyle name="Output 12 14 3 4" xfId="44506" xr:uid="{00000000-0005-0000-0000-0000F4AD0000}"/>
    <cellStyle name="Output 12 14 4" xfId="44507" xr:uid="{00000000-0005-0000-0000-0000F5AD0000}"/>
    <cellStyle name="Output 12 14 4 2" xfId="44508" xr:uid="{00000000-0005-0000-0000-0000F6AD0000}"/>
    <cellStyle name="Output 12 14 4 3" xfId="44509" xr:uid="{00000000-0005-0000-0000-0000F7AD0000}"/>
    <cellStyle name="Output 12 14 4 4" xfId="44510" xr:uid="{00000000-0005-0000-0000-0000F8AD0000}"/>
    <cellStyle name="Output 12 14 5" xfId="44511" xr:uid="{00000000-0005-0000-0000-0000F9AD0000}"/>
    <cellStyle name="Output 12 14 5 2" xfId="44512" xr:uid="{00000000-0005-0000-0000-0000FAAD0000}"/>
    <cellStyle name="Output 12 14 5 3" xfId="44513" xr:uid="{00000000-0005-0000-0000-0000FBAD0000}"/>
    <cellStyle name="Output 12 14 5 4" xfId="44514" xr:uid="{00000000-0005-0000-0000-0000FCAD0000}"/>
    <cellStyle name="Output 12 14 6" xfId="44515" xr:uid="{00000000-0005-0000-0000-0000FDAD0000}"/>
    <cellStyle name="Output 12 14 6 2" xfId="44516" xr:uid="{00000000-0005-0000-0000-0000FEAD0000}"/>
    <cellStyle name="Output 12 14 6 3" xfId="44517" xr:uid="{00000000-0005-0000-0000-0000FFAD0000}"/>
    <cellStyle name="Output 12 14 6 4" xfId="44518" xr:uid="{00000000-0005-0000-0000-000000AE0000}"/>
    <cellStyle name="Output 12 14 7" xfId="44519" xr:uid="{00000000-0005-0000-0000-000001AE0000}"/>
    <cellStyle name="Output 12 14 7 2" xfId="44520" xr:uid="{00000000-0005-0000-0000-000002AE0000}"/>
    <cellStyle name="Output 12 14 7 3" xfId="44521" xr:uid="{00000000-0005-0000-0000-000003AE0000}"/>
    <cellStyle name="Output 12 14 7 4" xfId="44522" xr:uid="{00000000-0005-0000-0000-000004AE0000}"/>
    <cellStyle name="Output 12 14 8" xfId="44523" xr:uid="{00000000-0005-0000-0000-000005AE0000}"/>
    <cellStyle name="Output 12 14 8 2" xfId="44524" xr:uid="{00000000-0005-0000-0000-000006AE0000}"/>
    <cellStyle name="Output 12 14 8 3" xfId="44525" xr:uid="{00000000-0005-0000-0000-000007AE0000}"/>
    <cellStyle name="Output 12 14 8 4" xfId="44526" xr:uid="{00000000-0005-0000-0000-000008AE0000}"/>
    <cellStyle name="Output 12 14 9" xfId="44527" xr:uid="{00000000-0005-0000-0000-000009AE0000}"/>
    <cellStyle name="Output 12 14 9 2" xfId="44528" xr:uid="{00000000-0005-0000-0000-00000AAE0000}"/>
    <cellStyle name="Output 12 14 9 3" xfId="44529" xr:uid="{00000000-0005-0000-0000-00000BAE0000}"/>
    <cellStyle name="Output 12 14 9 4" xfId="44530" xr:uid="{00000000-0005-0000-0000-00000CAE0000}"/>
    <cellStyle name="Output 12 15" xfId="44531" xr:uid="{00000000-0005-0000-0000-00000DAE0000}"/>
    <cellStyle name="Output 12 15 10" xfId="44532" xr:uid="{00000000-0005-0000-0000-00000EAE0000}"/>
    <cellStyle name="Output 12 15 10 2" xfId="44533" xr:uid="{00000000-0005-0000-0000-00000FAE0000}"/>
    <cellStyle name="Output 12 15 10 3" xfId="44534" xr:uid="{00000000-0005-0000-0000-000010AE0000}"/>
    <cellStyle name="Output 12 15 10 4" xfId="44535" xr:uid="{00000000-0005-0000-0000-000011AE0000}"/>
    <cellStyle name="Output 12 15 11" xfId="44536" xr:uid="{00000000-0005-0000-0000-000012AE0000}"/>
    <cellStyle name="Output 12 15 11 2" xfId="44537" xr:uid="{00000000-0005-0000-0000-000013AE0000}"/>
    <cellStyle name="Output 12 15 11 3" xfId="44538" xr:uid="{00000000-0005-0000-0000-000014AE0000}"/>
    <cellStyle name="Output 12 15 11 4" xfId="44539" xr:uid="{00000000-0005-0000-0000-000015AE0000}"/>
    <cellStyle name="Output 12 15 12" xfId="44540" xr:uid="{00000000-0005-0000-0000-000016AE0000}"/>
    <cellStyle name="Output 12 15 12 2" xfId="44541" xr:uid="{00000000-0005-0000-0000-000017AE0000}"/>
    <cellStyle name="Output 12 15 12 3" xfId="44542" xr:uid="{00000000-0005-0000-0000-000018AE0000}"/>
    <cellStyle name="Output 12 15 12 4" xfId="44543" xr:uid="{00000000-0005-0000-0000-000019AE0000}"/>
    <cellStyle name="Output 12 15 13" xfId="44544" xr:uid="{00000000-0005-0000-0000-00001AAE0000}"/>
    <cellStyle name="Output 12 15 13 2" xfId="44545" xr:uid="{00000000-0005-0000-0000-00001BAE0000}"/>
    <cellStyle name="Output 12 15 13 3" xfId="44546" xr:uid="{00000000-0005-0000-0000-00001CAE0000}"/>
    <cellStyle name="Output 12 15 13 4" xfId="44547" xr:uid="{00000000-0005-0000-0000-00001DAE0000}"/>
    <cellStyle name="Output 12 15 14" xfId="44548" xr:uid="{00000000-0005-0000-0000-00001EAE0000}"/>
    <cellStyle name="Output 12 15 14 2" xfId="44549" xr:uid="{00000000-0005-0000-0000-00001FAE0000}"/>
    <cellStyle name="Output 12 15 14 3" xfId="44550" xr:uid="{00000000-0005-0000-0000-000020AE0000}"/>
    <cellStyle name="Output 12 15 14 4" xfId="44551" xr:uid="{00000000-0005-0000-0000-000021AE0000}"/>
    <cellStyle name="Output 12 15 15" xfId="44552" xr:uid="{00000000-0005-0000-0000-000022AE0000}"/>
    <cellStyle name="Output 12 15 15 2" xfId="44553" xr:uid="{00000000-0005-0000-0000-000023AE0000}"/>
    <cellStyle name="Output 12 15 15 3" xfId="44554" xr:uid="{00000000-0005-0000-0000-000024AE0000}"/>
    <cellStyle name="Output 12 15 15 4" xfId="44555" xr:uid="{00000000-0005-0000-0000-000025AE0000}"/>
    <cellStyle name="Output 12 15 16" xfId="44556" xr:uid="{00000000-0005-0000-0000-000026AE0000}"/>
    <cellStyle name="Output 12 15 16 2" xfId="44557" xr:uid="{00000000-0005-0000-0000-000027AE0000}"/>
    <cellStyle name="Output 12 15 16 3" xfId="44558" xr:uid="{00000000-0005-0000-0000-000028AE0000}"/>
    <cellStyle name="Output 12 15 16 4" xfId="44559" xr:uid="{00000000-0005-0000-0000-000029AE0000}"/>
    <cellStyle name="Output 12 15 17" xfId="44560" xr:uid="{00000000-0005-0000-0000-00002AAE0000}"/>
    <cellStyle name="Output 12 15 17 2" xfId="44561" xr:uid="{00000000-0005-0000-0000-00002BAE0000}"/>
    <cellStyle name="Output 12 15 17 3" xfId="44562" xr:uid="{00000000-0005-0000-0000-00002CAE0000}"/>
    <cellStyle name="Output 12 15 17 4" xfId="44563" xr:uid="{00000000-0005-0000-0000-00002DAE0000}"/>
    <cellStyle name="Output 12 15 18" xfId="44564" xr:uid="{00000000-0005-0000-0000-00002EAE0000}"/>
    <cellStyle name="Output 12 15 18 2" xfId="44565" xr:uid="{00000000-0005-0000-0000-00002FAE0000}"/>
    <cellStyle name="Output 12 15 18 3" xfId="44566" xr:uid="{00000000-0005-0000-0000-000030AE0000}"/>
    <cellStyle name="Output 12 15 18 4" xfId="44567" xr:uid="{00000000-0005-0000-0000-000031AE0000}"/>
    <cellStyle name="Output 12 15 19" xfId="44568" xr:uid="{00000000-0005-0000-0000-000032AE0000}"/>
    <cellStyle name="Output 12 15 19 2" xfId="44569" xr:uid="{00000000-0005-0000-0000-000033AE0000}"/>
    <cellStyle name="Output 12 15 19 3" xfId="44570" xr:uid="{00000000-0005-0000-0000-000034AE0000}"/>
    <cellStyle name="Output 12 15 19 4" xfId="44571" xr:uid="{00000000-0005-0000-0000-000035AE0000}"/>
    <cellStyle name="Output 12 15 2" xfId="44572" xr:uid="{00000000-0005-0000-0000-000036AE0000}"/>
    <cellStyle name="Output 12 15 2 2" xfId="44573" xr:uid="{00000000-0005-0000-0000-000037AE0000}"/>
    <cellStyle name="Output 12 15 2 3" xfId="44574" xr:uid="{00000000-0005-0000-0000-000038AE0000}"/>
    <cellStyle name="Output 12 15 2 4" xfId="44575" xr:uid="{00000000-0005-0000-0000-000039AE0000}"/>
    <cellStyle name="Output 12 15 20" xfId="44576" xr:uid="{00000000-0005-0000-0000-00003AAE0000}"/>
    <cellStyle name="Output 12 15 20 2" xfId="44577" xr:uid="{00000000-0005-0000-0000-00003BAE0000}"/>
    <cellStyle name="Output 12 15 20 3" xfId="44578" xr:uid="{00000000-0005-0000-0000-00003CAE0000}"/>
    <cellStyle name="Output 12 15 20 4" xfId="44579" xr:uid="{00000000-0005-0000-0000-00003DAE0000}"/>
    <cellStyle name="Output 12 15 21" xfId="44580" xr:uid="{00000000-0005-0000-0000-00003EAE0000}"/>
    <cellStyle name="Output 12 15 22" xfId="44581" xr:uid="{00000000-0005-0000-0000-00003FAE0000}"/>
    <cellStyle name="Output 12 15 3" xfId="44582" xr:uid="{00000000-0005-0000-0000-000040AE0000}"/>
    <cellStyle name="Output 12 15 3 2" xfId="44583" xr:uid="{00000000-0005-0000-0000-000041AE0000}"/>
    <cellStyle name="Output 12 15 3 3" xfId="44584" xr:uid="{00000000-0005-0000-0000-000042AE0000}"/>
    <cellStyle name="Output 12 15 3 4" xfId="44585" xr:uid="{00000000-0005-0000-0000-000043AE0000}"/>
    <cellStyle name="Output 12 15 4" xfId="44586" xr:uid="{00000000-0005-0000-0000-000044AE0000}"/>
    <cellStyle name="Output 12 15 4 2" xfId="44587" xr:uid="{00000000-0005-0000-0000-000045AE0000}"/>
    <cellStyle name="Output 12 15 4 3" xfId="44588" xr:uid="{00000000-0005-0000-0000-000046AE0000}"/>
    <cellStyle name="Output 12 15 4 4" xfId="44589" xr:uid="{00000000-0005-0000-0000-000047AE0000}"/>
    <cellStyle name="Output 12 15 5" xfId="44590" xr:uid="{00000000-0005-0000-0000-000048AE0000}"/>
    <cellStyle name="Output 12 15 5 2" xfId="44591" xr:uid="{00000000-0005-0000-0000-000049AE0000}"/>
    <cellStyle name="Output 12 15 5 3" xfId="44592" xr:uid="{00000000-0005-0000-0000-00004AAE0000}"/>
    <cellStyle name="Output 12 15 5 4" xfId="44593" xr:uid="{00000000-0005-0000-0000-00004BAE0000}"/>
    <cellStyle name="Output 12 15 6" xfId="44594" xr:uid="{00000000-0005-0000-0000-00004CAE0000}"/>
    <cellStyle name="Output 12 15 6 2" xfId="44595" xr:uid="{00000000-0005-0000-0000-00004DAE0000}"/>
    <cellStyle name="Output 12 15 6 3" xfId="44596" xr:uid="{00000000-0005-0000-0000-00004EAE0000}"/>
    <cellStyle name="Output 12 15 6 4" xfId="44597" xr:uid="{00000000-0005-0000-0000-00004FAE0000}"/>
    <cellStyle name="Output 12 15 7" xfId="44598" xr:uid="{00000000-0005-0000-0000-000050AE0000}"/>
    <cellStyle name="Output 12 15 7 2" xfId="44599" xr:uid="{00000000-0005-0000-0000-000051AE0000}"/>
    <cellStyle name="Output 12 15 7 3" xfId="44600" xr:uid="{00000000-0005-0000-0000-000052AE0000}"/>
    <cellStyle name="Output 12 15 7 4" xfId="44601" xr:uid="{00000000-0005-0000-0000-000053AE0000}"/>
    <cellStyle name="Output 12 15 8" xfId="44602" xr:uid="{00000000-0005-0000-0000-000054AE0000}"/>
    <cellStyle name="Output 12 15 8 2" xfId="44603" xr:uid="{00000000-0005-0000-0000-000055AE0000}"/>
    <cellStyle name="Output 12 15 8 3" xfId="44604" xr:uid="{00000000-0005-0000-0000-000056AE0000}"/>
    <cellStyle name="Output 12 15 8 4" xfId="44605" xr:uid="{00000000-0005-0000-0000-000057AE0000}"/>
    <cellStyle name="Output 12 15 9" xfId="44606" xr:uid="{00000000-0005-0000-0000-000058AE0000}"/>
    <cellStyle name="Output 12 15 9 2" xfId="44607" xr:uid="{00000000-0005-0000-0000-000059AE0000}"/>
    <cellStyle name="Output 12 15 9 3" xfId="44608" xr:uid="{00000000-0005-0000-0000-00005AAE0000}"/>
    <cellStyle name="Output 12 15 9 4" xfId="44609" xr:uid="{00000000-0005-0000-0000-00005BAE0000}"/>
    <cellStyle name="Output 12 16" xfId="44610" xr:uid="{00000000-0005-0000-0000-00005CAE0000}"/>
    <cellStyle name="Output 12 16 10" xfId="44611" xr:uid="{00000000-0005-0000-0000-00005DAE0000}"/>
    <cellStyle name="Output 12 16 10 2" xfId="44612" xr:uid="{00000000-0005-0000-0000-00005EAE0000}"/>
    <cellStyle name="Output 12 16 10 3" xfId="44613" xr:uid="{00000000-0005-0000-0000-00005FAE0000}"/>
    <cellStyle name="Output 12 16 10 4" xfId="44614" xr:uid="{00000000-0005-0000-0000-000060AE0000}"/>
    <cellStyle name="Output 12 16 11" xfId="44615" xr:uid="{00000000-0005-0000-0000-000061AE0000}"/>
    <cellStyle name="Output 12 16 11 2" xfId="44616" xr:uid="{00000000-0005-0000-0000-000062AE0000}"/>
    <cellStyle name="Output 12 16 11 3" xfId="44617" xr:uid="{00000000-0005-0000-0000-000063AE0000}"/>
    <cellStyle name="Output 12 16 11 4" xfId="44618" xr:uid="{00000000-0005-0000-0000-000064AE0000}"/>
    <cellStyle name="Output 12 16 12" xfId="44619" xr:uid="{00000000-0005-0000-0000-000065AE0000}"/>
    <cellStyle name="Output 12 16 12 2" xfId="44620" xr:uid="{00000000-0005-0000-0000-000066AE0000}"/>
    <cellStyle name="Output 12 16 12 3" xfId="44621" xr:uid="{00000000-0005-0000-0000-000067AE0000}"/>
    <cellStyle name="Output 12 16 12 4" xfId="44622" xr:uid="{00000000-0005-0000-0000-000068AE0000}"/>
    <cellStyle name="Output 12 16 13" xfId="44623" xr:uid="{00000000-0005-0000-0000-000069AE0000}"/>
    <cellStyle name="Output 12 16 13 2" xfId="44624" xr:uid="{00000000-0005-0000-0000-00006AAE0000}"/>
    <cellStyle name="Output 12 16 13 3" xfId="44625" xr:uid="{00000000-0005-0000-0000-00006BAE0000}"/>
    <cellStyle name="Output 12 16 13 4" xfId="44626" xr:uid="{00000000-0005-0000-0000-00006CAE0000}"/>
    <cellStyle name="Output 12 16 14" xfId="44627" xr:uid="{00000000-0005-0000-0000-00006DAE0000}"/>
    <cellStyle name="Output 12 16 14 2" xfId="44628" xr:uid="{00000000-0005-0000-0000-00006EAE0000}"/>
    <cellStyle name="Output 12 16 14 3" xfId="44629" xr:uid="{00000000-0005-0000-0000-00006FAE0000}"/>
    <cellStyle name="Output 12 16 14 4" xfId="44630" xr:uid="{00000000-0005-0000-0000-000070AE0000}"/>
    <cellStyle name="Output 12 16 15" xfId="44631" xr:uid="{00000000-0005-0000-0000-000071AE0000}"/>
    <cellStyle name="Output 12 16 15 2" xfId="44632" xr:uid="{00000000-0005-0000-0000-000072AE0000}"/>
    <cellStyle name="Output 12 16 15 3" xfId="44633" xr:uid="{00000000-0005-0000-0000-000073AE0000}"/>
    <cellStyle name="Output 12 16 15 4" xfId="44634" xr:uid="{00000000-0005-0000-0000-000074AE0000}"/>
    <cellStyle name="Output 12 16 16" xfId="44635" xr:uid="{00000000-0005-0000-0000-000075AE0000}"/>
    <cellStyle name="Output 12 16 16 2" xfId="44636" xr:uid="{00000000-0005-0000-0000-000076AE0000}"/>
    <cellStyle name="Output 12 16 16 3" xfId="44637" xr:uid="{00000000-0005-0000-0000-000077AE0000}"/>
    <cellStyle name="Output 12 16 16 4" xfId="44638" xr:uid="{00000000-0005-0000-0000-000078AE0000}"/>
    <cellStyle name="Output 12 16 17" xfId="44639" xr:uid="{00000000-0005-0000-0000-000079AE0000}"/>
    <cellStyle name="Output 12 16 17 2" xfId="44640" xr:uid="{00000000-0005-0000-0000-00007AAE0000}"/>
    <cellStyle name="Output 12 16 17 3" xfId="44641" xr:uid="{00000000-0005-0000-0000-00007BAE0000}"/>
    <cellStyle name="Output 12 16 17 4" xfId="44642" xr:uid="{00000000-0005-0000-0000-00007CAE0000}"/>
    <cellStyle name="Output 12 16 18" xfId="44643" xr:uid="{00000000-0005-0000-0000-00007DAE0000}"/>
    <cellStyle name="Output 12 16 18 2" xfId="44644" xr:uid="{00000000-0005-0000-0000-00007EAE0000}"/>
    <cellStyle name="Output 12 16 18 3" xfId="44645" xr:uid="{00000000-0005-0000-0000-00007FAE0000}"/>
    <cellStyle name="Output 12 16 18 4" xfId="44646" xr:uid="{00000000-0005-0000-0000-000080AE0000}"/>
    <cellStyle name="Output 12 16 19" xfId="44647" xr:uid="{00000000-0005-0000-0000-000081AE0000}"/>
    <cellStyle name="Output 12 16 19 2" xfId="44648" xr:uid="{00000000-0005-0000-0000-000082AE0000}"/>
    <cellStyle name="Output 12 16 19 3" xfId="44649" xr:uid="{00000000-0005-0000-0000-000083AE0000}"/>
    <cellStyle name="Output 12 16 19 4" xfId="44650" xr:uid="{00000000-0005-0000-0000-000084AE0000}"/>
    <cellStyle name="Output 12 16 2" xfId="44651" xr:uid="{00000000-0005-0000-0000-000085AE0000}"/>
    <cellStyle name="Output 12 16 2 2" xfId="44652" xr:uid="{00000000-0005-0000-0000-000086AE0000}"/>
    <cellStyle name="Output 12 16 2 3" xfId="44653" xr:uid="{00000000-0005-0000-0000-000087AE0000}"/>
    <cellStyle name="Output 12 16 2 4" xfId="44654" xr:uid="{00000000-0005-0000-0000-000088AE0000}"/>
    <cellStyle name="Output 12 16 20" xfId="44655" xr:uid="{00000000-0005-0000-0000-000089AE0000}"/>
    <cellStyle name="Output 12 16 20 2" xfId="44656" xr:uid="{00000000-0005-0000-0000-00008AAE0000}"/>
    <cellStyle name="Output 12 16 20 3" xfId="44657" xr:uid="{00000000-0005-0000-0000-00008BAE0000}"/>
    <cellStyle name="Output 12 16 20 4" xfId="44658" xr:uid="{00000000-0005-0000-0000-00008CAE0000}"/>
    <cellStyle name="Output 12 16 21" xfId="44659" xr:uid="{00000000-0005-0000-0000-00008DAE0000}"/>
    <cellStyle name="Output 12 16 22" xfId="44660" xr:uid="{00000000-0005-0000-0000-00008EAE0000}"/>
    <cellStyle name="Output 12 16 3" xfId="44661" xr:uid="{00000000-0005-0000-0000-00008FAE0000}"/>
    <cellStyle name="Output 12 16 3 2" xfId="44662" xr:uid="{00000000-0005-0000-0000-000090AE0000}"/>
    <cellStyle name="Output 12 16 3 3" xfId="44663" xr:uid="{00000000-0005-0000-0000-000091AE0000}"/>
    <cellStyle name="Output 12 16 3 4" xfId="44664" xr:uid="{00000000-0005-0000-0000-000092AE0000}"/>
    <cellStyle name="Output 12 16 4" xfId="44665" xr:uid="{00000000-0005-0000-0000-000093AE0000}"/>
    <cellStyle name="Output 12 16 4 2" xfId="44666" xr:uid="{00000000-0005-0000-0000-000094AE0000}"/>
    <cellStyle name="Output 12 16 4 3" xfId="44667" xr:uid="{00000000-0005-0000-0000-000095AE0000}"/>
    <cellStyle name="Output 12 16 4 4" xfId="44668" xr:uid="{00000000-0005-0000-0000-000096AE0000}"/>
    <cellStyle name="Output 12 16 5" xfId="44669" xr:uid="{00000000-0005-0000-0000-000097AE0000}"/>
    <cellStyle name="Output 12 16 5 2" xfId="44670" xr:uid="{00000000-0005-0000-0000-000098AE0000}"/>
    <cellStyle name="Output 12 16 5 3" xfId="44671" xr:uid="{00000000-0005-0000-0000-000099AE0000}"/>
    <cellStyle name="Output 12 16 5 4" xfId="44672" xr:uid="{00000000-0005-0000-0000-00009AAE0000}"/>
    <cellStyle name="Output 12 16 6" xfId="44673" xr:uid="{00000000-0005-0000-0000-00009BAE0000}"/>
    <cellStyle name="Output 12 16 6 2" xfId="44674" xr:uid="{00000000-0005-0000-0000-00009CAE0000}"/>
    <cellStyle name="Output 12 16 6 3" xfId="44675" xr:uid="{00000000-0005-0000-0000-00009DAE0000}"/>
    <cellStyle name="Output 12 16 6 4" xfId="44676" xr:uid="{00000000-0005-0000-0000-00009EAE0000}"/>
    <cellStyle name="Output 12 16 7" xfId="44677" xr:uid="{00000000-0005-0000-0000-00009FAE0000}"/>
    <cellStyle name="Output 12 16 7 2" xfId="44678" xr:uid="{00000000-0005-0000-0000-0000A0AE0000}"/>
    <cellStyle name="Output 12 16 7 3" xfId="44679" xr:uid="{00000000-0005-0000-0000-0000A1AE0000}"/>
    <cellStyle name="Output 12 16 7 4" xfId="44680" xr:uid="{00000000-0005-0000-0000-0000A2AE0000}"/>
    <cellStyle name="Output 12 16 8" xfId="44681" xr:uid="{00000000-0005-0000-0000-0000A3AE0000}"/>
    <cellStyle name="Output 12 16 8 2" xfId="44682" xr:uid="{00000000-0005-0000-0000-0000A4AE0000}"/>
    <cellStyle name="Output 12 16 8 3" xfId="44683" xr:uid="{00000000-0005-0000-0000-0000A5AE0000}"/>
    <cellStyle name="Output 12 16 8 4" xfId="44684" xr:uid="{00000000-0005-0000-0000-0000A6AE0000}"/>
    <cellStyle name="Output 12 16 9" xfId="44685" xr:uid="{00000000-0005-0000-0000-0000A7AE0000}"/>
    <cellStyle name="Output 12 16 9 2" xfId="44686" xr:uid="{00000000-0005-0000-0000-0000A8AE0000}"/>
    <cellStyle name="Output 12 16 9 3" xfId="44687" xr:uid="{00000000-0005-0000-0000-0000A9AE0000}"/>
    <cellStyle name="Output 12 16 9 4" xfId="44688" xr:uid="{00000000-0005-0000-0000-0000AAAE0000}"/>
    <cellStyle name="Output 12 17" xfId="44689" xr:uid="{00000000-0005-0000-0000-0000ABAE0000}"/>
    <cellStyle name="Output 12 17 10" xfId="44690" xr:uid="{00000000-0005-0000-0000-0000ACAE0000}"/>
    <cellStyle name="Output 12 17 10 2" xfId="44691" xr:uid="{00000000-0005-0000-0000-0000ADAE0000}"/>
    <cellStyle name="Output 12 17 10 3" xfId="44692" xr:uid="{00000000-0005-0000-0000-0000AEAE0000}"/>
    <cellStyle name="Output 12 17 10 4" xfId="44693" xr:uid="{00000000-0005-0000-0000-0000AFAE0000}"/>
    <cellStyle name="Output 12 17 11" xfId="44694" xr:uid="{00000000-0005-0000-0000-0000B0AE0000}"/>
    <cellStyle name="Output 12 17 11 2" xfId="44695" xr:uid="{00000000-0005-0000-0000-0000B1AE0000}"/>
    <cellStyle name="Output 12 17 11 3" xfId="44696" xr:uid="{00000000-0005-0000-0000-0000B2AE0000}"/>
    <cellStyle name="Output 12 17 11 4" xfId="44697" xr:uid="{00000000-0005-0000-0000-0000B3AE0000}"/>
    <cellStyle name="Output 12 17 12" xfId="44698" xr:uid="{00000000-0005-0000-0000-0000B4AE0000}"/>
    <cellStyle name="Output 12 17 12 2" xfId="44699" xr:uid="{00000000-0005-0000-0000-0000B5AE0000}"/>
    <cellStyle name="Output 12 17 12 3" xfId="44700" xr:uid="{00000000-0005-0000-0000-0000B6AE0000}"/>
    <cellStyle name="Output 12 17 12 4" xfId="44701" xr:uid="{00000000-0005-0000-0000-0000B7AE0000}"/>
    <cellStyle name="Output 12 17 13" xfId="44702" xr:uid="{00000000-0005-0000-0000-0000B8AE0000}"/>
    <cellStyle name="Output 12 17 13 2" xfId="44703" xr:uid="{00000000-0005-0000-0000-0000B9AE0000}"/>
    <cellStyle name="Output 12 17 13 3" xfId="44704" xr:uid="{00000000-0005-0000-0000-0000BAAE0000}"/>
    <cellStyle name="Output 12 17 13 4" xfId="44705" xr:uid="{00000000-0005-0000-0000-0000BBAE0000}"/>
    <cellStyle name="Output 12 17 14" xfId="44706" xr:uid="{00000000-0005-0000-0000-0000BCAE0000}"/>
    <cellStyle name="Output 12 17 14 2" xfId="44707" xr:uid="{00000000-0005-0000-0000-0000BDAE0000}"/>
    <cellStyle name="Output 12 17 14 3" xfId="44708" xr:uid="{00000000-0005-0000-0000-0000BEAE0000}"/>
    <cellStyle name="Output 12 17 14 4" xfId="44709" xr:uid="{00000000-0005-0000-0000-0000BFAE0000}"/>
    <cellStyle name="Output 12 17 15" xfId="44710" xr:uid="{00000000-0005-0000-0000-0000C0AE0000}"/>
    <cellStyle name="Output 12 17 15 2" xfId="44711" xr:uid="{00000000-0005-0000-0000-0000C1AE0000}"/>
    <cellStyle name="Output 12 17 15 3" xfId="44712" xr:uid="{00000000-0005-0000-0000-0000C2AE0000}"/>
    <cellStyle name="Output 12 17 15 4" xfId="44713" xr:uid="{00000000-0005-0000-0000-0000C3AE0000}"/>
    <cellStyle name="Output 12 17 16" xfId="44714" xr:uid="{00000000-0005-0000-0000-0000C4AE0000}"/>
    <cellStyle name="Output 12 17 16 2" xfId="44715" xr:uid="{00000000-0005-0000-0000-0000C5AE0000}"/>
    <cellStyle name="Output 12 17 16 3" xfId="44716" xr:uid="{00000000-0005-0000-0000-0000C6AE0000}"/>
    <cellStyle name="Output 12 17 16 4" xfId="44717" xr:uid="{00000000-0005-0000-0000-0000C7AE0000}"/>
    <cellStyle name="Output 12 17 17" xfId="44718" xr:uid="{00000000-0005-0000-0000-0000C8AE0000}"/>
    <cellStyle name="Output 12 17 17 2" xfId="44719" xr:uid="{00000000-0005-0000-0000-0000C9AE0000}"/>
    <cellStyle name="Output 12 17 17 3" xfId="44720" xr:uid="{00000000-0005-0000-0000-0000CAAE0000}"/>
    <cellStyle name="Output 12 17 17 4" xfId="44721" xr:uid="{00000000-0005-0000-0000-0000CBAE0000}"/>
    <cellStyle name="Output 12 17 18" xfId="44722" xr:uid="{00000000-0005-0000-0000-0000CCAE0000}"/>
    <cellStyle name="Output 12 17 18 2" xfId="44723" xr:uid="{00000000-0005-0000-0000-0000CDAE0000}"/>
    <cellStyle name="Output 12 17 18 3" xfId="44724" xr:uid="{00000000-0005-0000-0000-0000CEAE0000}"/>
    <cellStyle name="Output 12 17 18 4" xfId="44725" xr:uid="{00000000-0005-0000-0000-0000CFAE0000}"/>
    <cellStyle name="Output 12 17 19" xfId="44726" xr:uid="{00000000-0005-0000-0000-0000D0AE0000}"/>
    <cellStyle name="Output 12 17 19 2" xfId="44727" xr:uid="{00000000-0005-0000-0000-0000D1AE0000}"/>
    <cellStyle name="Output 12 17 19 3" xfId="44728" xr:uid="{00000000-0005-0000-0000-0000D2AE0000}"/>
    <cellStyle name="Output 12 17 19 4" xfId="44729" xr:uid="{00000000-0005-0000-0000-0000D3AE0000}"/>
    <cellStyle name="Output 12 17 2" xfId="44730" xr:uid="{00000000-0005-0000-0000-0000D4AE0000}"/>
    <cellStyle name="Output 12 17 2 2" xfId="44731" xr:uid="{00000000-0005-0000-0000-0000D5AE0000}"/>
    <cellStyle name="Output 12 17 2 3" xfId="44732" xr:uid="{00000000-0005-0000-0000-0000D6AE0000}"/>
    <cellStyle name="Output 12 17 2 4" xfId="44733" xr:uid="{00000000-0005-0000-0000-0000D7AE0000}"/>
    <cellStyle name="Output 12 17 20" xfId="44734" xr:uid="{00000000-0005-0000-0000-0000D8AE0000}"/>
    <cellStyle name="Output 12 17 20 2" xfId="44735" xr:uid="{00000000-0005-0000-0000-0000D9AE0000}"/>
    <cellStyle name="Output 12 17 20 3" xfId="44736" xr:uid="{00000000-0005-0000-0000-0000DAAE0000}"/>
    <cellStyle name="Output 12 17 20 4" xfId="44737" xr:uid="{00000000-0005-0000-0000-0000DBAE0000}"/>
    <cellStyle name="Output 12 17 21" xfId="44738" xr:uid="{00000000-0005-0000-0000-0000DCAE0000}"/>
    <cellStyle name="Output 12 17 22" xfId="44739" xr:uid="{00000000-0005-0000-0000-0000DDAE0000}"/>
    <cellStyle name="Output 12 17 3" xfId="44740" xr:uid="{00000000-0005-0000-0000-0000DEAE0000}"/>
    <cellStyle name="Output 12 17 3 2" xfId="44741" xr:uid="{00000000-0005-0000-0000-0000DFAE0000}"/>
    <cellStyle name="Output 12 17 3 3" xfId="44742" xr:uid="{00000000-0005-0000-0000-0000E0AE0000}"/>
    <cellStyle name="Output 12 17 3 4" xfId="44743" xr:uid="{00000000-0005-0000-0000-0000E1AE0000}"/>
    <cellStyle name="Output 12 17 4" xfId="44744" xr:uid="{00000000-0005-0000-0000-0000E2AE0000}"/>
    <cellStyle name="Output 12 17 4 2" xfId="44745" xr:uid="{00000000-0005-0000-0000-0000E3AE0000}"/>
    <cellStyle name="Output 12 17 4 3" xfId="44746" xr:uid="{00000000-0005-0000-0000-0000E4AE0000}"/>
    <cellStyle name="Output 12 17 4 4" xfId="44747" xr:uid="{00000000-0005-0000-0000-0000E5AE0000}"/>
    <cellStyle name="Output 12 17 5" xfId="44748" xr:uid="{00000000-0005-0000-0000-0000E6AE0000}"/>
    <cellStyle name="Output 12 17 5 2" xfId="44749" xr:uid="{00000000-0005-0000-0000-0000E7AE0000}"/>
    <cellStyle name="Output 12 17 5 3" xfId="44750" xr:uid="{00000000-0005-0000-0000-0000E8AE0000}"/>
    <cellStyle name="Output 12 17 5 4" xfId="44751" xr:uid="{00000000-0005-0000-0000-0000E9AE0000}"/>
    <cellStyle name="Output 12 17 6" xfId="44752" xr:uid="{00000000-0005-0000-0000-0000EAAE0000}"/>
    <cellStyle name="Output 12 17 6 2" xfId="44753" xr:uid="{00000000-0005-0000-0000-0000EBAE0000}"/>
    <cellStyle name="Output 12 17 6 3" xfId="44754" xr:uid="{00000000-0005-0000-0000-0000ECAE0000}"/>
    <cellStyle name="Output 12 17 6 4" xfId="44755" xr:uid="{00000000-0005-0000-0000-0000EDAE0000}"/>
    <cellStyle name="Output 12 17 7" xfId="44756" xr:uid="{00000000-0005-0000-0000-0000EEAE0000}"/>
    <cellStyle name="Output 12 17 7 2" xfId="44757" xr:uid="{00000000-0005-0000-0000-0000EFAE0000}"/>
    <cellStyle name="Output 12 17 7 3" xfId="44758" xr:uid="{00000000-0005-0000-0000-0000F0AE0000}"/>
    <cellStyle name="Output 12 17 7 4" xfId="44759" xr:uid="{00000000-0005-0000-0000-0000F1AE0000}"/>
    <cellStyle name="Output 12 17 8" xfId="44760" xr:uid="{00000000-0005-0000-0000-0000F2AE0000}"/>
    <cellStyle name="Output 12 17 8 2" xfId="44761" xr:uid="{00000000-0005-0000-0000-0000F3AE0000}"/>
    <cellStyle name="Output 12 17 8 3" xfId="44762" xr:uid="{00000000-0005-0000-0000-0000F4AE0000}"/>
    <cellStyle name="Output 12 17 8 4" xfId="44763" xr:uid="{00000000-0005-0000-0000-0000F5AE0000}"/>
    <cellStyle name="Output 12 17 9" xfId="44764" xr:uid="{00000000-0005-0000-0000-0000F6AE0000}"/>
    <cellStyle name="Output 12 17 9 2" xfId="44765" xr:uid="{00000000-0005-0000-0000-0000F7AE0000}"/>
    <cellStyle name="Output 12 17 9 3" xfId="44766" xr:uid="{00000000-0005-0000-0000-0000F8AE0000}"/>
    <cellStyle name="Output 12 17 9 4" xfId="44767" xr:uid="{00000000-0005-0000-0000-0000F9AE0000}"/>
    <cellStyle name="Output 12 18" xfId="44768" xr:uid="{00000000-0005-0000-0000-0000FAAE0000}"/>
    <cellStyle name="Output 12 18 10" xfId="44769" xr:uid="{00000000-0005-0000-0000-0000FBAE0000}"/>
    <cellStyle name="Output 12 18 10 2" xfId="44770" xr:uid="{00000000-0005-0000-0000-0000FCAE0000}"/>
    <cellStyle name="Output 12 18 10 3" xfId="44771" xr:uid="{00000000-0005-0000-0000-0000FDAE0000}"/>
    <cellStyle name="Output 12 18 10 4" xfId="44772" xr:uid="{00000000-0005-0000-0000-0000FEAE0000}"/>
    <cellStyle name="Output 12 18 11" xfId="44773" xr:uid="{00000000-0005-0000-0000-0000FFAE0000}"/>
    <cellStyle name="Output 12 18 11 2" xfId="44774" xr:uid="{00000000-0005-0000-0000-000000AF0000}"/>
    <cellStyle name="Output 12 18 11 3" xfId="44775" xr:uid="{00000000-0005-0000-0000-000001AF0000}"/>
    <cellStyle name="Output 12 18 11 4" xfId="44776" xr:uid="{00000000-0005-0000-0000-000002AF0000}"/>
    <cellStyle name="Output 12 18 12" xfId="44777" xr:uid="{00000000-0005-0000-0000-000003AF0000}"/>
    <cellStyle name="Output 12 18 12 2" xfId="44778" xr:uid="{00000000-0005-0000-0000-000004AF0000}"/>
    <cellStyle name="Output 12 18 12 3" xfId="44779" xr:uid="{00000000-0005-0000-0000-000005AF0000}"/>
    <cellStyle name="Output 12 18 12 4" xfId="44780" xr:uid="{00000000-0005-0000-0000-000006AF0000}"/>
    <cellStyle name="Output 12 18 13" xfId="44781" xr:uid="{00000000-0005-0000-0000-000007AF0000}"/>
    <cellStyle name="Output 12 18 13 2" xfId="44782" xr:uid="{00000000-0005-0000-0000-000008AF0000}"/>
    <cellStyle name="Output 12 18 13 3" xfId="44783" xr:uid="{00000000-0005-0000-0000-000009AF0000}"/>
    <cellStyle name="Output 12 18 13 4" xfId="44784" xr:uid="{00000000-0005-0000-0000-00000AAF0000}"/>
    <cellStyle name="Output 12 18 14" xfId="44785" xr:uid="{00000000-0005-0000-0000-00000BAF0000}"/>
    <cellStyle name="Output 12 18 14 2" xfId="44786" xr:uid="{00000000-0005-0000-0000-00000CAF0000}"/>
    <cellStyle name="Output 12 18 14 3" xfId="44787" xr:uid="{00000000-0005-0000-0000-00000DAF0000}"/>
    <cellStyle name="Output 12 18 14 4" xfId="44788" xr:uid="{00000000-0005-0000-0000-00000EAF0000}"/>
    <cellStyle name="Output 12 18 15" xfId="44789" xr:uid="{00000000-0005-0000-0000-00000FAF0000}"/>
    <cellStyle name="Output 12 18 15 2" xfId="44790" xr:uid="{00000000-0005-0000-0000-000010AF0000}"/>
    <cellStyle name="Output 12 18 15 3" xfId="44791" xr:uid="{00000000-0005-0000-0000-000011AF0000}"/>
    <cellStyle name="Output 12 18 15 4" xfId="44792" xr:uid="{00000000-0005-0000-0000-000012AF0000}"/>
    <cellStyle name="Output 12 18 16" xfId="44793" xr:uid="{00000000-0005-0000-0000-000013AF0000}"/>
    <cellStyle name="Output 12 18 16 2" xfId="44794" xr:uid="{00000000-0005-0000-0000-000014AF0000}"/>
    <cellStyle name="Output 12 18 16 3" xfId="44795" xr:uid="{00000000-0005-0000-0000-000015AF0000}"/>
    <cellStyle name="Output 12 18 16 4" xfId="44796" xr:uid="{00000000-0005-0000-0000-000016AF0000}"/>
    <cellStyle name="Output 12 18 17" xfId="44797" xr:uid="{00000000-0005-0000-0000-000017AF0000}"/>
    <cellStyle name="Output 12 18 17 2" xfId="44798" xr:uid="{00000000-0005-0000-0000-000018AF0000}"/>
    <cellStyle name="Output 12 18 17 3" xfId="44799" xr:uid="{00000000-0005-0000-0000-000019AF0000}"/>
    <cellStyle name="Output 12 18 17 4" xfId="44800" xr:uid="{00000000-0005-0000-0000-00001AAF0000}"/>
    <cellStyle name="Output 12 18 18" xfId="44801" xr:uid="{00000000-0005-0000-0000-00001BAF0000}"/>
    <cellStyle name="Output 12 18 18 2" xfId="44802" xr:uid="{00000000-0005-0000-0000-00001CAF0000}"/>
    <cellStyle name="Output 12 18 18 3" xfId="44803" xr:uid="{00000000-0005-0000-0000-00001DAF0000}"/>
    <cellStyle name="Output 12 18 18 4" xfId="44804" xr:uid="{00000000-0005-0000-0000-00001EAF0000}"/>
    <cellStyle name="Output 12 18 19" xfId="44805" xr:uid="{00000000-0005-0000-0000-00001FAF0000}"/>
    <cellStyle name="Output 12 18 19 2" xfId="44806" xr:uid="{00000000-0005-0000-0000-000020AF0000}"/>
    <cellStyle name="Output 12 18 19 3" xfId="44807" xr:uid="{00000000-0005-0000-0000-000021AF0000}"/>
    <cellStyle name="Output 12 18 19 4" xfId="44808" xr:uid="{00000000-0005-0000-0000-000022AF0000}"/>
    <cellStyle name="Output 12 18 2" xfId="44809" xr:uid="{00000000-0005-0000-0000-000023AF0000}"/>
    <cellStyle name="Output 12 18 2 2" xfId="44810" xr:uid="{00000000-0005-0000-0000-000024AF0000}"/>
    <cellStyle name="Output 12 18 2 3" xfId="44811" xr:uid="{00000000-0005-0000-0000-000025AF0000}"/>
    <cellStyle name="Output 12 18 2 4" xfId="44812" xr:uid="{00000000-0005-0000-0000-000026AF0000}"/>
    <cellStyle name="Output 12 18 20" xfId="44813" xr:uid="{00000000-0005-0000-0000-000027AF0000}"/>
    <cellStyle name="Output 12 18 20 2" xfId="44814" xr:uid="{00000000-0005-0000-0000-000028AF0000}"/>
    <cellStyle name="Output 12 18 20 3" xfId="44815" xr:uid="{00000000-0005-0000-0000-000029AF0000}"/>
    <cellStyle name="Output 12 18 20 4" xfId="44816" xr:uid="{00000000-0005-0000-0000-00002AAF0000}"/>
    <cellStyle name="Output 12 18 21" xfId="44817" xr:uid="{00000000-0005-0000-0000-00002BAF0000}"/>
    <cellStyle name="Output 12 18 22" xfId="44818" xr:uid="{00000000-0005-0000-0000-00002CAF0000}"/>
    <cellStyle name="Output 12 18 3" xfId="44819" xr:uid="{00000000-0005-0000-0000-00002DAF0000}"/>
    <cellStyle name="Output 12 18 3 2" xfId="44820" xr:uid="{00000000-0005-0000-0000-00002EAF0000}"/>
    <cellStyle name="Output 12 18 3 3" xfId="44821" xr:uid="{00000000-0005-0000-0000-00002FAF0000}"/>
    <cellStyle name="Output 12 18 3 4" xfId="44822" xr:uid="{00000000-0005-0000-0000-000030AF0000}"/>
    <cellStyle name="Output 12 18 4" xfId="44823" xr:uid="{00000000-0005-0000-0000-000031AF0000}"/>
    <cellStyle name="Output 12 18 4 2" xfId="44824" xr:uid="{00000000-0005-0000-0000-000032AF0000}"/>
    <cellStyle name="Output 12 18 4 3" xfId="44825" xr:uid="{00000000-0005-0000-0000-000033AF0000}"/>
    <cellStyle name="Output 12 18 4 4" xfId="44826" xr:uid="{00000000-0005-0000-0000-000034AF0000}"/>
    <cellStyle name="Output 12 18 5" xfId="44827" xr:uid="{00000000-0005-0000-0000-000035AF0000}"/>
    <cellStyle name="Output 12 18 5 2" xfId="44828" xr:uid="{00000000-0005-0000-0000-000036AF0000}"/>
    <cellStyle name="Output 12 18 5 3" xfId="44829" xr:uid="{00000000-0005-0000-0000-000037AF0000}"/>
    <cellStyle name="Output 12 18 5 4" xfId="44830" xr:uid="{00000000-0005-0000-0000-000038AF0000}"/>
    <cellStyle name="Output 12 18 6" xfId="44831" xr:uid="{00000000-0005-0000-0000-000039AF0000}"/>
    <cellStyle name="Output 12 18 6 2" xfId="44832" xr:uid="{00000000-0005-0000-0000-00003AAF0000}"/>
    <cellStyle name="Output 12 18 6 3" xfId="44833" xr:uid="{00000000-0005-0000-0000-00003BAF0000}"/>
    <cellStyle name="Output 12 18 6 4" xfId="44834" xr:uid="{00000000-0005-0000-0000-00003CAF0000}"/>
    <cellStyle name="Output 12 18 7" xfId="44835" xr:uid="{00000000-0005-0000-0000-00003DAF0000}"/>
    <cellStyle name="Output 12 18 7 2" xfId="44836" xr:uid="{00000000-0005-0000-0000-00003EAF0000}"/>
    <cellStyle name="Output 12 18 7 3" xfId="44837" xr:uid="{00000000-0005-0000-0000-00003FAF0000}"/>
    <cellStyle name="Output 12 18 7 4" xfId="44838" xr:uid="{00000000-0005-0000-0000-000040AF0000}"/>
    <cellStyle name="Output 12 18 8" xfId="44839" xr:uid="{00000000-0005-0000-0000-000041AF0000}"/>
    <cellStyle name="Output 12 18 8 2" xfId="44840" xr:uid="{00000000-0005-0000-0000-000042AF0000}"/>
    <cellStyle name="Output 12 18 8 3" xfId="44841" xr:uid="{00000000-0005-0000-0000-000043AF0000}"/>
    <cellStyle name="Output 12 18 8 4" xfId="44842" xr:uid="{00000000-0005-0000-0000-000044AF0000}"/>
    <cellStyle name="Output 12 18 9" xfId="44843" xr:uid="{00000000-0005-0000-0000-000045AF0000}"/>
    <cellStyle name="Output 12 18 9 2" xfId="44844" xr:uid="{00000000-0005-0000-0000-000046AF0000}"/>
    <cellStyle name="Output 12 18 9 3" xfId="44845" xr:uid="{00000000-0005-0000-0000-000047AF0000}"/>
    <cellStyle name="Output 12 18 9 4" xfId="44846" xr:uid="{00000000-0005-0000-0000-000048AF0000}"/>
    <cellStyle name="Output 12 19" xfId="44847" xr:uid="{00000000-0005-0000-0000-000049AF0000}"/>
    <cellStyle name="Output 12 19 10" xfId="44848" xr:uid="{00000000-0005-0000-0000-00004AAF0000}"/>
    <cellStyle name="Output 12 19 10 2" xfId="44849" xr:uid="{00000000-0005-0000-0000-00004BAF0000}"/>
    <cellStyle name="Output 12 19 10 3" xfId="44850" xr:uid="{00000000-0005-0000-0000-00004CAF0000}"/>
    <cellStyle name="Output 12 19 10 4" xfId="44851" xr:uid="{00000000-0005-0000-0000-00004DAF0000}"/>
    <cellStyle name="Output 12 19 11" xfId="44852" xr:uid="{00000000-0005-0000-0000-00004EAF0000}"/>
    <cellStyle name="Output 12 19 11 2" xfId="44853" xr:uid="{00000000-0005-0000-0000-00004FAF0000}"/>
    <cellStyle name="Output 12 19 11 3" xfId="44854" xr:uid="{00000000-0005-0000-0000-000050AF0000}"/>
    <cellStyle name="Output 12 19 11 4" xfId="44855" xr:uid="{00000000-0005-0000-0000-000051AF0000}"/>
    <cellStyle name="Output 12 19 12" xfId="44856" xr:uid="{00000000-0005-0000-0000-000052AF0000}"/>
    <cellStyle name="Output 12 19 12 2" xfId="44857" xr:uid="{00000000-0005-0000-0000-000053AF0000}"/>
    <cellStyle name="Output 12 19 12 3" xfId="44858" xr:uid="{00000000-0005-0000-0000-000054AF0000}"/>
    <cellStyle name="Output 12 19 12 4" xfId="44859" xr:uid="{00000000-0005-0000-0000-000055AF0000}"/>
    <cellStyle name="Output 12 19 13" xfId="44860" xr:uid="{00000000-0005-0000-0000-000056AF0000}"/>
    <cellStyle name="Output 12 19 13 2" xfId="44861" xr:uid="{00000000-0005-0000-0000-000057AF0000}"/>
    <cellStyle name="Output 12 19 13 3" xfId="44862" xr:uid="{00000000-0005-0000-0000-000058AF0000}"/>
    <cellStyle name="Output 12 19 13 4" xfId="44863" xr:uid="{00000000-0005-0000-0000-000059AF0000}"/>
    <cellStyle name="Output 12 19 14" xfId="44864" xr:uid="{00000000-0005-0000-0000-00005AAF0000}"/>
    <cellStyle name="Output 12 19 14 2" xfId="44865" xr:uid="{00000000-0005-0000-0000-00005BAF0000}"/>
    <cellStyle name="Output 12 19 14 3" xfId="44866" xr:uid="{00000000-0005-0000-0000-00005CAF0000}"/>
    <cellStyle name="Output 12 19 14 4" xfId="44867" xr:uid="{00000000-0005-0000-0000-00005DAF0000}"/>
    <cellStyle name="Output 12 19 15" xfId="44868" xr:uid="{00000000-0005-0000-0000-00005EAF0000}"/>
    <cellStyle name="Output 12 19 15 2" xfId="44869" xr:uid="{00000000-0005-0000-0000-00005FAF0000}"/>
    <cellStyle name="Output 12 19 15 3" xfId="44870" xr:uid="{00000000-0005-0000-0000-000060AF0000}"/>
    <cellStyle name="Output 12 19 15 4" xfId="44871" xr:uid="{00000000-0005-0000-0000-000061AF0000}"/>
    <cellStyle name="Output 12 19 16" xfId="44872" xr:uid="{00000000-0005-0000-0000-000062AF0000}"/>
    <cellStyle name="Output 12 19 16 2" xfId="44873" xr:uid="{00000000-0005-0000-0000-000063AF0000}"/>
    <cellStyle name="Output 12 19 16 3" xfId="44874" xr:uid="{00000000-0005-0000-0000-000064AF0000}"/>
    <cellStyle name="Output 12 19 16 4" xfId="44875" xr:uid="{00000000-0005-0000-0000-000065AF0000}"/>
    <cellStyle name="Output 12 19 17" xfId="44876" xr:uid="{00000000-0005-0000-0000-000066AF0000}"/>
    <cellStyle name="Output 12 19 17 2" xfId="44877" xr:uid="{00000000-0005-0000-0000-000067AF0000}"/>
    <cellStyle name="Output 12 19 17 3" xfId="44878" xr:uid="{00000000-0005-0000-0000-000068AF0000}"/>
    <cellStyle name="Output 12 19 17 4" xfId="44879" xr:uid="{00000000-0005-0000-0000-000069AF0000}"/>
    <cellStyle name="Output 12 19 18" xfId="44880" xr:uid="{00000000-0005-0000-0000-00006AAF0000}"/>
    <cellStyle name="Output 12 19 18 2" xfId="44881" xr:uid="{00000000-0005-0000-0000-00006BAF0000}"/>
    <cellStyle name="Output 12 19 18 3" xfId="44882" xr:uid="{00000000-0005-0000-0000-00006CAF0000}"/>
    <cellStyle name="Output 12 19 18 4" xfId="44883" xr:uid="{00000000-0005-0000-0000-00006DAF0000}"/>
    <cellStyle name="Output 12 19 19" xfId="44884" xr:uid="{00000000-0005-0000-0000-00006EAF0000}"/>
    <cellStyle name="Output 12 19 19 2" xfId="44885" xr:uid="{00000000-0005-0000-0000-00006FAF0000}"/>
    <cellStyle name="Output 12 19 19 3" xfId="44886" xr:uid="{00000000-0005-0000-0000-000070AF0000}"/>
    <cellStyle name="Output 12 19 19 4" xfId="44887" xr:uid="{00000000-0005-0000-0000-000071AF0000}"/>
    <cellStyle name="Output 12 19 2" xfId="44888" xr:uid="{00000000-0005-0000-0000-000072AF0000}"/>
    <cellStyle name="Output 12 19 2 2" xfId="44889" xr:uid="{00000000-0005-0000-0000-000073AF0000}"/>
    <cellStyle name="Output 12 19 2 3" xfId="44890" xr:uid="{00000000-0005-0000-0000-000074AF0000}"/>
    <cellStyle name="Output 12 19 2 4" xfId="44891" xr:uid="{00000000-0005-0000-0000-000075AF0000}"/>
    <cellStyle name="Output 12 19 20" xfId="44892" xr:uid="{00000000-0005-0000-0000-000076AF0000}"/>
    <cellStyle name="Output 12 19 20 2" xfId="44893" xr:uid="{00000000-0005-0000-0000-000077AF0000}"/>
    <cellStyle name="Output 12 19 20 3" xfId="44894" xr:uid="{00000000-0005-0000-0000-000078AF0000}"/>
    <cellStyle name="Output 12 19 20 4" xfId="44895" xr:uid="{00000000-0005-0000-0000-000079AF0000}"/>
    <cellStyle name="Output 12 19 21" xfId="44896" xr:uid="{00000000-0005-0000-0000-00007AAF0000}"/>
    <cellStyle name="Output 12 19 22" xfId="44897" xr:uid="{00000000-0005-0000-0000-00007BAF0000}"/>
    <cellStyle name="Output 12 19 3" xfId="44898" xr:uid="{00000000-0005-0000-0000-00007CAF0000}"/>
    <cellStyle name="Output 12 19 3 2" xfId="44899" xr:uid="{00000000-0005-0000-0000-00007DAF0000}"/>
    <cellStyle name="Output 12 19 3 3" xfId="44900" xr:uid="{00000000-0005-0000-0000-00007EAF0000}"/>
    <cellStyle name="Output 12 19 3 4" xfId="44901" xr:uid="{00000000-0005-0000-0000-00007FAF0000}"/>
    <cellStyle name="Output 12 19 4" xfId="44902" xr:uid="{00000000-0005-0000-0000-000080AF0000}"/>
    <cellStyle name="Output 12 19 4 2" xfId="44903" xr:uid="{00000000-0005-0000-0000-000081AF0000}"/>
    <cellStyle name="Output 12 19 4 3" xfId="44904" xr:uid="{00000000-0005-0000-0000-000082AF0000}"/>
    <cellStyle name="Output 12 19 4 4" xfId="44905" xr:uid="{00000000-0005-0000-0000-000083AF0000}"/>
    <cellStyle name="Output 12 19 5" xfId="44906" xr:uid="{00000000-0005-0000-0000-000084AF0000}"/>
    <cellStyle name="Output 12 19 5 2" xfId="44907" xr:uid="{00000000-0005-0000-0000-000085AF0000}"/>
    <cellStyle name="Output 12 19 5 3" xfId="44908" xr:uid="{00000000-0005-0000-0000-000086AF0000}"/>
    <cellStyle name="Output 12 19 5 4" xfId="44909" xr:uid="{00000000-0005-0000-0000-000087AF0000}"/>
    <cellStyle name="Output 12 19 6" xfId="44910" xr:uid="{00000000-0005-0000-0000-000088AF0000}"/>
    <cellStyle name="Output 12 19 6 2" xfId="44911" xr:uid="{00000000-0005-0000-0000-000089AF0000}"/>
    <cellStyle name="Output 12 19 6 3" xfId="44912" xr:uid="{00000000-0005-0000-0000-00008AAF0000}"/>
    <cellStyle name="Output 12 19 6 4" xfId="44913" xr:uid="{00000000-0005-0000-0000-00008BAF0000}"/>
    <cellStyle name="Output 12 19 7" xfId="44914" xr:uid="{00000000-0005-0000-0000-00008CAF0000}"/>
    <cellStyle name="Output 12 19 7 2" xfId="44915" xr:uid="{00000000-0005-0000-0000-00008DAF0000}"/>
    <cellStyle name="Output 12 19 7 3" xfId="44916" xr:uid="{00000000-0005-0000-0000-00008EAF0000}"/>
    <cellStyle name="Output 12 19 7 4" xfId="44917" xr:uid="{00000000-0005-0000-0000-00008FAF0000}"/>
    <cellStyle name="Output 12 19 8" xfId="44918" xr:uid="{00000000-0005-0000-0000-000090AF0000}"/>
    <cellStyle name="Output 12 19 8 2" xfId="44919" xr:uid="{00000000-0005-0000-0000-000091AF0000}"/>
    <cellStyle name="Output 12 19 8 3" xfId="44920" xr:uid="{00000000-0005-0000-0000-000092AF0000}"/>
    <cellStyle name="Output 12 19 8 4" xfId="44921" xr:uid="{00000000-0005-0000-0000-000093AF0000}"/>
    <cellStyle name="Output 12 19 9" xfId="44922" xr:uid="{00000000-0005-0000-0000-000094AF0000}"/>
    <cellStyle name="Output 12 19 9 2" xfId="44923" xr:uid="{00000000-0005-0000-0000-000095AF0000}"/>
    <cellStyle name="Output 12 19 9 3" xfId="44924" xr:uid="{00000000-0005-0000-0000-000096AF0000}"/>
    <cellStyle name="Output 12 19 9 4" xfId="44925" xr:uid="{00000000-0005-0000-0000-000097AF0000}"/>
    <cellStyle name="Output 12 2" xfId="44926" xr:uid="{00000000-0005-0000-0000-000098AF0000}"/>
    <cellStyle name="Output 12 2 10" xfId="44927" xr:uid="{00000000-0005-0000-0000-000099AF0000}"/>
    <cellStyle name="Output 12 2 10 2" xfId="44928" xr:uid="{00000000-0005-0000-0000-00009AAF0000}"/>
    <cellStyle name="Output 12 2 10 3" xfId="44929" xr:uid="{00000000-0005-0000-0000-00009BAF0000}"/>
    <cellStyle name="Output 12 2 10 4" xfId="44930" xr:uid="{00000000-0005-0000-0000-00009CAF0000}"/>
    <cellStyle name="Output 12 2 11" xfId="44931" xr:uid="{00000000-0005-0000-0000-00009DAF0000}"/>
    <cellStyle name="Output 12 2 11 2" xfId="44932" xr:uid="{00000000-0005-0000-0000-00009EAF0000}"/>
    <cellStyle name="Output 12 2 11 3" xfId="44933" xr:uid="{00000000-0005-0000-0000-00009FAF0000}"/>
    <cellStyle name="Output 12 2 11 4" xfId="44934" xr:uid="{00000000-0005-0000-0000-0000A0AF0000}"/>
    <cellStyle name="Output 12 2 12" xfId="44935" xr:uid="{00000000-0005-0000-0000-0000A1AF0000}"/>
    <cellStyle name="Output 12 2 12 2" xfId="44936" xr:uid="{00000000-0005-0000-0000-0000A2AF0000}"/>
    <cellStyle name="Output 12 2 12 3" xfId="44937" xr:uid="{00000000-0005-0000-0000-0000A3AF0000}"/>
    <cellStyle name="Output 12 2 12 4" xfId="44938" xr:uid="{00000000-0005-0000-0000-0000A4AF0000}"/>
    <cellStyle name="Output 12 2 13" xfId="44939" xr:uid="{00000000-0005-0000-0000-0000A5AF0000}"/>
    <cellStyle name="Output 12 2 13 2" xfId="44940" xr:uid="{00000000-0005-0000-0000-0000A6AF0000}"/>
    <cellStyle name="Output 12 2 13 3" xfId="44941" xr:uid="{00000000-0005-0000-0000-0000A7AF0000}"/>
    <cellStyle name="Output 12 2 13 4" xfId="44942" xr:uid="{00000000-0005-0000-0000-0000A8AF0000}"/>
    <cellStyle name="Output 12 2 14" xfId="44943" xr:uid="{00000000-0005-0000-0000-0000A9AF0000}"/>
    <cellStyle name="Output 12 2 14 2" xfId="44944" xr:uid="{00000000-0005-0000-0000-0000AAAF0000}"/>
    <cellStyle name="Output 12 2 14 3" xfId="44945" xr:uid="{00000000-0005-0000-0000-0000ABAF0000}"/>
    <cellStyle name="Output 12 2 14 4" xfId="44946" xr:uid="{00000000-0005-0000-0000-0000ACAF0000}"/>
    <cellStyle name="Output 12 2 15" xfId="44947" xr:uid="{00000000-0005-0000-0000-0000ADAF0000}"/>
    <cellStyle name="Output 12 2 15 2" xfId="44948" xr:uid="{00000000-0005-0000-0000-0000AEAF0000}"/>
    <cellStyle name="Output 12 2 15 3" xfId="44949" xr:uid="{00000000-0005-0000-0000-0000AFAF0000}"/>
    <cellStyle name="Output 12 2 15 4" xfId="44950" xr:uid="{00000000-0005-0000-0000-0000B0AF0000}"/>
    <cellStyle name="Output 12 2 16" xfId="44951" xr:uid="{00000000-0005-0000-0000-0000B1AF0000}"/>
    <cellStyle name="Output 12 2 16 2" xfId="44952" xr:uid="{00000000-0005-0000-0000-0000B2AF0000}"/>
    <cellStyle name="Output 12 2 16 3" xfId="44953" xr:uid="{00000000-0005-0000-0000-0000B3AF0000}"/>
    <cellStyle name="Output 12 2 16 4" xfId="44954" xr:uid="{00000000-0005-0000-0000-0000B4AF0000}"/>
    <cellStyle name="Output 12 2 17" xfId="44955" xr:uid="{00000000-0005-0000-0000-0000B5AF0000}"/>
    <cellStyle name="Output 12 2 17 2" xfId="44956" xr:uid="{00000000-0005-0000-0000-0000B6AF0000}"/>
    <cellStyle name="Output 12 2 17 3" xfId="44957" xr:uid="{00000000-0005-0000-0000-0000B7AF0000}"/>
    <cellStyle name="Output 12 2 17 4" xfId="44958" xr:uid="{00000000-0005-0000-0000-0000B8AF0000}"/>
    <cellStyle name="Output 12 2 18" xfId="44959" xr:uid="{00000000-0005-0000-0000-0000B9AF0000}"/>
    <cellStyle name="Output 12 2 18 2" xfId="44960" xr:uid="{00000000-0005-0000-0000-0000BAAF0000}"/>
    <cellStyle name="Output 12 2 18 3" xfId="44961" xr:uid="{00000000-0005-0000-0000-0000BBAF0000}"/>
    <cellStyle name="Output 12 2 18 4" xfId="44962" xr:uid="{00000000-0005-0000-0000-0000BCAF0000}"/>
    <cellStyle name="Output 12 2 19" xfId="44963" xr:uid="{00000000-0005-0000-0000-0000BDAF0000}"/>
    <cellStyle name="Output 12 2 19 2" xfId="44964" xr:uid="{00000000-0005-0000-0000-0000BEAF0000}"/>
    <cellStyle name="Output 12 2 19 3" xfId="44965" xr:uid="{00000000-0005-0000-0000-0000BFAF0000}"/>
    <cellStyle name="Output 12 2 19 4" xfId="44966" xr:uid="{00000000-0005-0000-0000-0000C0AF0000}"/>
    <cellStyle name="Output 12 2 2" xfId="44967" xr:uid="{00000000-0005-0000-0000-0000C1AF0000}"/>
    <cellStyle name="Output 12 2 2 2" xfId="44968" xr:uid="{00000000-0005-0000-0000-0000C2AF0000}"/>
    <cellStyle name="Output 12 2 2 3" xfId="44969" xr:uid="{00000000-0005-0000-0000-0000C3AF0000}"/>
    <cellStyle name="Output 12 2 2 4" xfId="44970" xr:uid="{00000000-0005-0000-0000-0000C4AF0000}"/>
    <cellStyle name="Output 12 2 20" xfId="44971" xr:uid="{00000000-0005-0000-0000-0000C5AF0000}"/>
    <cellStyle name="Output 12 2 20 2" xfId="44972" xr:uid="{00000000-0005-0000-0000-0000C6AF0000}"/>
    <cellStyle name="Output 12 2 20 3" xfId="44973" xr:uid="{00000000-0005-0000-0000-0000C7AF0000}"/>
    <cellStyle name="Output 12 2 20 4" xfId="44974" xr:uid="{00000000-0005-0000-0000-0000C8AF0000}"/>
    <cellStyle name="Output 12 2 21" xfId="44975" xr:uid="{00000000-0005-0000-0000-0000C9AF0000}"/>
    <cellStyle name="Output 12 2 22" xfId="44976" xr:uid="{00000000-0005-0000-0000-0000CAAF0000}"/>
    <cellStyle name="Output 12 2 3" xfId="44977" xr:uid="{00000000-0005-0000-0000-0000CBAF0000}"/>
    <cellStyle name="Output 12 2 3 2" xfId="44978" xr:uid="{00000000-0005-0000-0000-0000CCAF0000}"/>
    <cellStyle name="Output 12 2 3 3" xfId="44979" xr:uid="{00000000-0005-0000-0000-0000CDAF0000}"/>
    <cellStyle name="Output 12 2 3 4" xfId="44980" xr:uid="{00000000-0005-0000-0000-0000CEAF0000}"/>
    <cellStyle name="Output 12 2 4" xfId="44981" xr:uid="{00000000-0005-0000-0000-0000CFAF0000}"/>
    <cellStyle name="Output 12 2 4 2" xfId="44982" xr:uid="{00000000-0005-0000-0000-0000D0AF0000}"/>
    <cellStyle name="Output 12 2 4 3" xfId="44983" xr:uid="{00000000-0005-0000-0000-0000D1AF0000}"/>
    <cellStyle name="Output 12 2 4 4" xfId="44984" xr:uid="{00000000-0005-0000-0000-0000D2AF0000}"/>
    <cellStyle name="Output 12 2 5" xfId="44985" xr:uid="{00000000-0005-0000-0000-0000D3AF0000}"/>
    <cellStyle name="Output 12 2 5 2" xfId="44986" xr:uid="{00000000-0005-0000-0000-0000D4AF0000}"/>
    <cellStyle name="Output 12 2 5 3" xfId="44987" xr:uid="{00000000-0005-0000-0000-0000D5AF0000}"/>
    <cellStyle name="Output 12 2 5 4" xfId="44988" xr:uid="{00000000-0005-0000-0000-0000D6AF0000}"/>
    <cellStyle name="Output 12 2 6" xfId="44989" xr:uid="{00000000-0005-0000-0000-0000D7AF0000}"/>
    <cellStyle name="Output 12 2 6 2" xfId="44990" xr:uid="{00000000-0005-0000-0000-0000D8AF0000}"/>
    <cellStyle name="Output 12 2 6 3" xfId="44991" xr:uid="{00000000-0005-0000-0000-0000D9AF0000}"/>
    <cellStyle name="Output 12 2 6 4" xfId="44992" xr:uid="{00000000-0005-0000-0000-0000DAAF0000}"/>
    <cellStyle name="Output 12 2 7" xfId="44993" xr:uid="{00000000-0005-0000-0000-0000DBAF0000}"/>
    <cellStyle name="Output 12 2 7 2" xfId="44994" xr:uid="{00000000-0005-0000-0000-0000DCAF0000}"/>
    <cellStyle name="Output 12 2 7 3" xfId="44995" xr:uid="{00000000-0005-0000-0000-0000DDAF0000}"/>
    <cellStyle name="Output 12 2 7 4" xfId="44996" xr:uid="{00000000-0005-0000-0000-0000DEAF0000}"/>
    <cellStyle name="Output 12 2 8" xfId="44997" xr:uid="{00000000-0005-0000-0000-0000DFAF0000}"/>
    <cellStyle name="Output 12 2 8 2" xfId="44998" xr:uid="{00000000-0005-0000-0000-0000E0AF0000}"/>
    <cellStyle name="Output 12 2 8 3" xfId="44999" xr:uid="{00000000-0005-0000-0000-0000E1AF0000}"/>
    <cellStyle name="Output 12 2 8 4" xfId="45000" xr:uid="{00000000-0005-0000-0000-0000E2AF0000}"/>
    <cellStyle name="Output 12 2 9" xfId="45001" xr:uid="{00000000-0005-0000-0000-0000E3AF0000}"/>
    <cellStyle name="Output 12 2 9 2" xfId="45002" xr:uid="{00000000-0005-0000-0000-0000E4AF0000}"/>
    <cellStyle name="Output 12 2 9 3" xfId="45003" xr:uid="{00000000-0005-0000-0000-0000E5AF0000}"/>
    <cellStyle name="Output 12 2 9 4" xfId="45004" xr:uid="{00000000-0005-0000-0000-0000E6AF0000}"/>
    <cellStyle name="Output 12 20" xfId="45005" xr:uid="{00000000-0005-0000-0000-0000E7AF0000}"/>
    <cellStyle name="Output 12 20 10" xfId="45006" xr:uid="{00000000-0005-0000-0000-0000E8AF0000}"/>
    <cellStyle name="Output 12 20 10 2" xfId="45007" xr:uid="{00000000-0005-0000-0000-0000E9AF0000}"/>
    <cellStyle name="Output 12 20 10 3" xfId="45008" xr:uid="{00000000-0005-0000-0000-0000EAAF0000}"/>
    <cellStyle name="Output 12 20 10 4" xfId="45009" xr:uid="{00000000-0005-0000-0000-0000EBAF0000}"/>
    <cellStyle name="Output 12 20 11" xfId="45010" xr:uid="{00000000-0005-0000-0000-0000ECAF0000}"/>
    <cellStyle name="Output 12 20 11 2" xfId="45011" xr:uid="{00000000-0005-0000-0000-0000EDAF0000}"/>
    <cellStyle name="Output 12 20 11 3" xfId="45012" xr:uid="{00000000-0005-0000-0000-0000EEAF0000}"/>
    <cellStyle name="Output 12 20 11 4" xfId="45013" xr:uid="{00000000-0005-0000-0000-0000EFAF0000}"/>
    <cellStyle name="Output 12 20 12" xfId="45014" xr:uid="{00000000-0005-0000-0000-0000F0AF0000}"/>
    <cellStyle name="Output 12 20 12 2" xfId="45015" xr:uid="{00000000-0005-0000-0000-0000F1AF0000}"/>
    <cellStyle name="Output 12 20 12 3" xfId="45016" xr:uid="{00000000-0005-0000-0000-0000F2AF0000}"/>
    <cellStyle name="Output 12 20 12 4" xfId="45017" xr:uid="{00000000-0005-0000-0000-0000F3AF0000}"/>
    <cellStyle name="Output 12 20 13" xfId="45018" xr:uid="{00000000-0005-0000-0000-0000F4AF0000}"/>
    <cellStyle name="Output 12 20 13 2" xfId="45019" xr:uid="{00000000-0005-0000-0000-0000F5AF0000}"/>
    <cellStyle name="Output 12 20 13 3" xfId="45020" xr:uid="{00000000-0005-0000-0000-0000F6AF0000}"/>
    <cellStyle name="Output 12 20 13 4" xfId="45021" xr:uid="{00000000-0005-0000-0000-0000F7AF0000}"/>
    <cellStyle name="Output 12 20 14" xfId="45022" xr:uid="{00000000-0005-0000-0000-0000F8AF0000}"/>
    <cellStyle name="Output 12 20 14 2" xfId="45023" xr:uid="{00000000-0005-0000-0000-0000F9AF0000}"/>
    <cellStyle name="Output 12 20 14 3" xfId="45024" xr:uid="{00000000-0005-0000-0000-0000FAAF0000}"/>
    <cellStyle name="Output 12 20 14 4" xfId="45025" xr:uid="{00000000-0005-0000-0000-0000FBAF0000}"/>
    <cellStyle name="Output 12 20 15" xfId="45026" xr:uid="{00000000-0005-0000-0000-0000FCAF0000}"/>
    <cellStyle name="Output 12 20 15 2" xfId="45027" xr:uid="{00000000-0005-0000-0000-0000FDAF0000}"/>
    <cellStyle name="Output 12 20 15 3" xfId="45028" xr:uid="{00000000-0005-0000-0000-0000FEAF0000}"/>
    <cellStyle name="Output 12 20 15 4" xfId="45029" xr:uid="{00000000-0005-0000-0000-0000FFAF0000}"/>
    <cellStyle name="Output 12 20 16" xfId="45030" xr:uid="{00000000-0005-0000-0000-000000B00000}"/>
    <cellStyle name="Output 12 20 16 2" xfId="45031" xr:uid="{00000000-0005-0000-0000-000001B00000}"/>
    <cellStyle name="Output 12 20 16 3" xfId="45032" xr:uid="{00000000-0005-0000-0000-000002B00000}"/>
    <cellStyle name="Output 12 20 16 4" xfId="45033" xr:uid="{00000000-0005-0000-0000-000003B00000}"/>
    <cellStyle name="Output 12 20 17" xfId="45034" xr:uid="{00000000-0005-0000-0000-000004B00000}"/>
    <cellStyle name="Output 12 20 17 2" xfId="45035" xr:uid="{00000000-0005-0000-0000-000005B00000}"/>
    <cellStyle name="Output 12 20 17 3" xfId="45036" xr:uid="{00000000-0005-0000-0000-000006B00000}"/>
    <cellStyle name="Output 12 20 17 4" xfId="45037" xr:uid="{00000000-0005-0000-0000-000007B00000}"/>
    <cellStyle name="Output 12 20 18" xfId="45038" xr:uid="{00000000-0005-0000-0000-000008B00000}"/>
    <cellStyle name="Output 12 20 18 2" xfId="45039" xr:uid="{00000000-0005-0000-0000-000009B00000}"/>
    <cellStyle name="Output 12 20 18 3" xfId="45040" xr:uid="{00000000-0005-0000-0000-00000AB00000}"/>
    <cellStyle name="Output 12 20 18 4" xfId="45041" xr:uid="{00000000-0005-0000-0000-00000BB00000}"/>
    <cellStyle name="Output 12 20 19" xfId="45042" xr:uid="{00000000-0005-0000-0000-00000CB00000}"/>
    <cellStyle name="Output 12 20 19 2" xfId="45043" xr:uid="{00000000-0005-0000-0000-00000DB00000}"/>
    <cellStyle name="Output 12 20 19 3" xfId="45044" xr:uid="{00000000-0005-0000-0000-00000EB00000}"/>
    <cellStyle name="Output 12 20 19 4" xfId="45045" xr:uid="{00000000-0005-0000-0000-00000FB00000}"/>
    <cellStyle name="Output 12 20 2" xfId="45046" xr:uid="{00000000-0005-0000-0000-000010B00000}"/>
    <cellStyle name="Output 12 20 2 2" xfId="45047" xr:uid="{00000000-0005-0000-0000-000011B00000}"/>
    <cellStyle name="Output 12 20 2 3" xfId="45048" xr:uid="{00000000-0005-0000-0000-000012B00000}"/>
    <cellStyle name="Output 12 20 2 4" xfId="45049" xr:uid="{00000000-0005-0000-0000-000013B00000}"/>
    <cellStyle name="Output 12 20 20" xfId="45050" xr:uid="{00000000-0005-0000-0000-000014B00000}"/>
    <cellStyle name="Output 12 20 20 2" xfId="45051" xr:uid="{00000000-0005-0000-0000-000015B00000}"/>
    <cellStyle name="Output 12 20 20 3" xfId="45052" xr:uid="{00000000-0005-0000-0000-000016B00000}"/>
    <cellStyle name="Output 12 20 20 4" xfId="45053" xr:uid="{00000000-0005-0000-0000-000017B00000}"/>
    <cellStyle name="Output 12 20 21" xfId="45054" xr:uid="{00000000-0005-0000-0000-000018B00000}"/>
    <cellStyle name="Output 12 20 22" xfId="45055" xr:uid="{00000000-0005-0000-0000-000019B00000}"/>
    <cellStyle name="Output 12 20 3" xfId="45056" xr:uid="{00000000-0005-0000-0000-00001AB00000}"/>
    <cellStyle name="Output 12 20 3 2" xfId="45057" xr:uid="{00000000-0005-0000-0000-00001BB00000}"/>
    <cellStyle name="Output 12 20 3 3" xfId="45058" xr:uid="{00000000-0005-0000-0000-00001CB00000}"/>
    <cellStyle name="Output 12 20 3 4" xfId="45059" xr:uid="{00000000-0005-0000-0000-00001DB00000}"/>
    <cellStyle name="Output 12 20 4" xfId="45060" xr:uid="{00000000-0005-0000-0000-00001EB00000}"/>
    <cellStyle name="Output 12 20 4 2" xfId="45061" xr:uid="{00000000-0005-0000-0000-00001FB00000}"/>
    <cellStyle name="Output 12 20 4 3" xfId="45062" xr:uid="{00000000-0005-0000-0000-000020B00000}"/>
    <cellStyle name="Output 12 20 4 4" xfId="45063" xr:uid="{00000000-0005-0000-0000-000021B00000}"/>
    <cellStyle name="Output 12 20 5" xfId="45064" xr:uid="{00000000-0005-0000-0000-000022B00000}"/>
    <cellStyle name="Output 12 20 5 2" xfId="45065" xr:uid="{00000000-0005-0000-0000-000023B00000}"/>
    <cellStyle name="Output 12 20 5 3" xfId="45066" xr:uid="{00000000-0005-0000-0000-000024B00000}"/>
    <cellStyle name="Output 12 20 5 4" xfId="45067" xr:uid="{00000000-0005-0000-0000-000025B00000}"/>
    <cellStyle name="Output 12 20 6" xfId="45068" xr:uid="{00000000-0005-0000-0000-000026B00000}"/>
    <cellStyle name="Output 12 20 6 2" xfId="45069" xr:uid="{00000000-0005-0000-0000-000027B00000}"/>
    <cellStyle name="Output 12 20 6 3" xfId="45070" xr:uid="{00000000-0005-0000-0000-000028B00000}"/>
    <cellStyle name="Output 12 20 6 4" xfId="45071" xr:uid="{00000000-0005-0000-0000-000029B00000}"/>
    <cellStyle name="Output 12 20 7" xfId="45072" xr:uid="{00000000-0005-0000-0000-00002AB00000}"/>
    <cellStyle name="Output 12 20 7 2" xfId="45073" xr:uid="{00000000-0005-0000-0000-00002BB00000}"/>
    <cellStyle name="Output 12 20 7 3" xfId="45074" xr:uid="{00000000-0005-0000-0000-00002CB00000}"/>
    <cellStyle name="Output 12 20 7 4" xfId="45075" xr:uid="{00000000-0005-0000-0000-00002DB00000}"/>
    <cellStyle name="Output 12 20 8" xfId="45076" xr:uid="{00000000-0005-0000-0000-00002EB00000}"/>
    <cellStyle name="Output 12 20 8 2" xfId="45077" xr:uid="{00000000-0005-0000-0000-00002FB00000}"/>
    <cellStyle name="Output 12 20 8 3" xfId="45078" xr:uid="{00000000-0005-0000-0000-000030B00000}"/>
    <cellStyle name="Output 12 20 8 4" xfId="45079" xr:uid="{00000000-0005-0000-0000-000031B00000}"/>
    <cellStyle name="Output 12 20 9" xfId="45080" xr:uid="{00000000-0005-0000-0000-000032B00000}"/>
    <cellStyle name="Output 12 20 9 2" xfId="45081" xr:uid="{00000000-0005-0000-0000-000033B00000}"/>
    <cellStyle name="Output 12 20 9 3" xfId="45082" xr:uid="{00000000-0005-0000-0000-000034B00000}"/>
    <cellStyle name="Output 12 20 9 4" xfId="45083" xr:uid="{00000000-0005-0000-0000-000035B00000}"/>
    <cellStyle name="Output 12 21" xfId="45084" xr:uid="{00000000-0005-0000-0000-000036B00000}"/>
    <cellStyle name="Output 12 21 10" xfId="45085" xr:uid="{00000000-0005-0000-0000-000037B00000}"/>
    <cellStyle name="Output 12 21 10 2" xfId="45086" xr:uid="{00000000-0005-0000-0000-000038B00000}"/>
    <cellStyle name="Output 12 21 10 3" xfId="45087" xr:uid="{00000000-0005-0000-0000-000039B00000}"/>
    <cellStyle name="Output 12 21 10 4" xfId="45088" xr:uid="{00000000-0005-0000-0000-00003AB00000}"/>
    <cellStyle name="Output 12 21 11" xfId="45089" xr:uid="{00000000-0005-0000-0000-00003BB00000}"/>
    <cellStyle name="Output 12 21 11 2" xfId="45090" xr:uid="{00000000-0005-0000-0000-00003CB00000}"/>
    <cellStyle name="Output 12 21 11 3" xfId="45091" xr:uid="{00000000-0005-0000-0000-00003DB00000}"/>
    <cellStyle name="Output 12 21 11 4" xfId="45092" xr:uid="{00000000-0005-0000-0000-00003EB00000}"/>
    <cellStyle name="Output 12 21 12" xfId="45093" xr:uid="{00000000-0005-0000-0000-00003FB00000}"/>
    <cellStyle name="Output 12 21 12 2" xfId="45094" xr:uid="{00000000-0005-0000-0000-000040B00000}"/>
    <cellStyle name="Output 12 21 12 3" xfId="45095" xr:uid="{00000000-0005-0000-0000-000041B00000}"/>
    <cellStyle name="Output 12 21 12 4" xfId="45096" xr:uid="{00000000-0005-0000-0000-000042B00000}"/>
    <cellStyle name="Output 12 21 13" xfId="45097" xr:uid="{00000000-0005-0000-0000-000043B00000}"/>
    <cellStyle name="Output 12 21 13 2" xfId="45098" xr:uid="{00000000-0005-0000-0000-000044B00000}"/>
    <cellStyle name="Output 12 21 13 3" xfId="45099" xr:uid="{00000000-0005-0000-0000-000045B00000}"/>
    <cellStyle name="Output 12 21 13 4" xfId="45100" xr:uid="{00000000-0005-0000-0000-000046B00000}"/>
    <cellStyle name="Output 12 21 14" xfId="45101" xr:uid="{00000000-0005-0000-0000-000047B00000}"/>
    <cellStyle name="Output 12 21 14 2" xfId="45102" xr:uid="{00000000-0005-0000-0000-000048B00000}"/>
    <cellStyle name="Output 12 21 14 3" xfId="45103" xr:uid="{00000000-0005-0000-0000-000049B00000}"/>
    <cellStyle name="Output 12 21 14 4" xfId="45104" xr:uid="{00000000-0005-0000-0000-00004AB00000}"/>
    <cellStyle name="Output 12 21 15" xfId="45105" xr:uid="{00000000-0005-0000-0000-00004BB00000}"/>
    <cellStyle name="Output 12 21 15 2" xfId="45106" xr:uid="{00000000-0005-0000-0000-00004CB00000}"/>
    <cellStyle name="Output 12 21 15 3" xfId="45107" xr:uid="{00000000-0005-0000-0000-00004DB00000}"/>
    <cellStyle name="Output 12 21 15 4" xfId="45108" xr:uid="{00000000-0005-0000-0000-00004EB00000}"/>
    <cellStyle name="Output 12 21 16" xfId="45109" xr:uid="{00000000-0005-0000-0000-00004FB00000}"/>
    <cellStyle name="Output 12 21 16 2" xfId="45110" xr:uid="{00000000-0005-0000-0000-000050B00000}"/>
    <cellStyle name="Output 12 21 16 3" xfId="45111" xr:uid="{00000000-0005-0000-0000-000051B00000}"/>
    <cellStyle name="Output 12 21 16 4" xfId="45112" xr:uid="{00000000-0005-0000-0000-000052B00000}"/>
    <cellStyle name="Output 12 21 17" xfId="45113" xr:uid="{00000000-0005-0000-0000-000053B00000}"/>
    <cellStyle name="Output 12 21 17 2" xfId="45114" xr:uid="{00000000-0005-0000-0000-000054B00000}"/>
    <cellStyle name="Output 12 21 17 3" xfId="45115" xr:uid="{00000000-0005-0000-0000-000055B00000}"/>
    <cellStyle name="Output 12 21 17 4" xfId="45116" xr:uid="{00000000-0005-0000-0000-000056B00000}"/>
    <cellStyle name="Output 12 21 18" xfId="45117" xr:uid="{00000000-0005-0000-0000-000057B00000}"/>
    <cellStyle name="Output 12 21 18 2" xfId="45118" xr:uid="{00000000-0005-0000-0000-000058B00000}"/>
    <cellStyle name="Output 12 21 18 3" xfId="45119" xr:uid="{00000000-0005-0000-0000-000059B00000}"/>
    <cellStyle name="Output 12 21 18 4" xfId="45120" xr:uid="{00000000-0005-0000-0000-00005AB00000}"/>
    <cellStyle name="Output 12 21 19" xfId="45121" xr:uid="{00000000-0005-0000-0000-00005BB00000}"/>
    <cellStyle name="Output 12 21 19 2" xfId="45122" xr:uid="{00000000-0005-0000-0000-00005CB00000}"/>
    <cellStyle name="Output 12 21 19 3" xfId="45123" xr:uid="{00000000-0005-0000-0000-00005DB00000}"/>
    <cellStyle name="Output 12 21 19 4" xfId="45124" xr:uid="{00000000-0005-0000-0000-00005EB00000}"/>
    <cellStyle name="Output 12 21 2" xfId="45125" xr:uid="{00000000-0005-0000-0000-00005FB00000}"/>
    <cellStyle name="Output 12 21 2 2" xfId="45126" xr:uid="{00000000-0005-0000-0000-000060B00000}"/>
    <cellStyle name="Output 12 21 2 3" xfId="45127" xr:uid="{00000000-0005-0000-0000-000061B00000}"/>
    <cellStyle name="Output 12 21 2 4" xfId="45128" xr:uid="{00000000-0005-0000-0000-000062B00000}"/>
    <cellStyle name="Output 12 21 20" xfId="45129" xr:uid="{00000000-0005-0000-0000-000063B00000}"/>
    <cellStyle name="Output 12 21 20 2" xfId="45130" xr:uid="{00000000-0005-0000-0000-000064B00000}"/>
    <cellStyle name="Output 12 21 20 3" xfId="45131" xr:uid="{00000000-0005-0000-0000-000065B00000}"/>
    <cellStyle name="Output 12 21 20 4" xfId="45132" xr:uid="{00000000-0005-0000-0000-000066B00000}"/>
    <cellStyle name="Output 12 21 21" xfId="45133" xr:uid="{00000000-0005-0000-0000-000067B00000}"/>
    <cellStyle name="Output 12 21 22" xfId="45134" xr:uid="{00000000-0005-0000-0000-000068B00000}"/>
    <cellStyle name="Output 12 21 3" xfId="45135" xr:uid="{00000000-0005-0000-0000-000069B00000}"/>
    <cellStyle name="Output 12 21 3 2" xfId="45136" xr:uid="{00000000-0005-0000-0000-00006AB00000}"/>
    <cellStyle name="Output 12 21 3 3" xfId="45137" xr:uid="{00000000-0005-0000-0000-00006BB00000}"/>
    <cellStyle name="Output 12 21 3 4" xfId="45138" xr:uid="{00000000-0005-0000-0000-00006CB00000}"/>
    <cellStyle name="Output 12 21 4" xfId="45139" xr:uid="{00000000-0005-0000-0000-00006DB00000}"/>
    <cellStyle name="Output 12 21 4 2" xfId="45140" xr:uid="{00000000-0005-0000-0000-00006EB00000}"/>
    <cellStyle name="Output 12 21 4 3" xfId="45141" xr:uid="{00000000-0005-0000-0000-00006FB00000}"/>
    <cellStyle name="Output 12 21 4 4" xfId="45142" xr:uid="{00000000-0005-0000-0000-000070B00000}"/>
    <cellStyle name="Output 12 21 5" xfId="45143" xr:uid="{00000000-0005-0000-0000-000071B00000}"/>
    <cellStyle name="Output 12 21 5 2" xfId="45144" xr:uid="{00000000-0005-0000-0000-000072B00000}"/>
    <cellStyle name="Output 12 21 5 3" xfId="45145" xr:uid="{00000000-0005-0000-0000-000073B00000}"/>
    <cellStyle name="Output 12 21 5 4" xfId="45146" xr:uid="{00000000-0005-0000-0000-000074B00000}"/>
    <cellStyle name="Output 12 21 6" xfId="45147" xr:uid="{00000000-0005-0000-0000-000075B00000}"/>
    <cellStyle name="Output 12 21 6 2" xfId="45148" xr:uid="{00000000-0005-0000-0000-000076B00000}"/>
    <cellStyle name="Output 12 21 6 3" xfId="45149" xr:uid="{00000000-0005-0000-0000-000077B00000}"/>
    <cellStyle name="Output 12 21 6 4" xfId="45150" xr:uid="{00000000-0005-0000-0000-000078B00000}"/>
    <cellStyle name="Output 12 21 7" xfId="45151" xr:uid="{00000000-0005-0000-0000-000079B00000}"/>
    <cellStyle name="Output 12 21 7 2" xfId="45152" xr:uid="{00000000-0005-0000-0000-00007AB00000}"/>
    <cellStyle name="Output 12 21 7 3" xfId="45153" xr:uid="{00000000-0005-0000-0000-00007BB00000}"/>
    <cellStyle name="Output 12 21 7 4" xfId="45154" xr:uid="{00000000-0005-0000-0000-00007CB00000}"/>
    <cellStyle name="Output 12 21 8" xfId="45155" xr:uid="{00000000-0005-0000-0000-00007DB00000}"/>
    <cellStyle name="Output 12 21 8 2" xfId="45156" xr:uid="{00000000-0005-0000-0000-00007EB00000}"/>
    <cellStyle name="Output 12 21 8 3" xfId="45157" xr:uid="{00000000-0005-0000-0000-00007FB00000}"/>
    <cellStyle name="Output 12 21 8 4" xfId="45158" xr:uid="{00000000-0005-0000-0000-000080B00000}"/>
    <cellStyle name="Output 12 21 9" xfId="45159" xr:uid="{00000000-0005-0000-0000-000081B00000}"/>
    <cellStyle name="Output 12 21 9 2" xfId="45160" xr:uid="{00000000-0005-0000-0000-000082B00000}"/>
    <cellStyle name="Output 12 21 9 3" xfId="45161" xr:uid="{00000000-0005-0000-0000-000083B00000}"/>
    <cellStyle name="Output 12 21 9 4" xfId="45162" xr:uid="{00000000-0005-0000-0000-000084B00000}"/>
    <cellStyle name="Output 12 22" xfId="45163" xr:uid="{00000000-0005-0000-0000-000085B00000}"/>
    <cellStyle name="Output 12 22 10" xfId="45164" xr:uid="{00000000-0005-0000-0000-000086B00000}"/>
    <cellStyle name="Output 12 22 10 2" xfId="45165" xr:uid="{00000000-0005-0000-0000-000087B00000}"/>
    <cellStyle name="Output 12 22 10 3" xfId="45166" xr:uid="{00000000-0005-0000-0000-000088B00000}"/>
    <cellStyle name="Output 12 22 10 4" xfId="45167" xr:uid="{00000000-0005-0000-0000-000089B00000}"/>
    <cellStyle name="Output 12 22 11" xfId="45168" xr:uid="{00000000-0005-0000-0000-00008AB00000}"/>
    <cellStyle name="Output 12 22 11 2" xfId="45169" xr:uid="{00000000-0005-0000-0000-00008BB00000}"/>
    <cellStyle name="Output 12 22 11 3" xfId="45170" xr:uid="{00000000-0005-0000-0000-00008CB00000}"/>
    <cellStyle name="Output 12 22 11 4" xfId="45171" xr:uid="{00000000-0005-0000-0000-00008DB00000}"/>
    <cellStyle name="Output 12 22 12" xfId="45172" xr:uid="{00000000-0005-0000-0000-00008EB00000}"/>
    <cellStyle name="Output 12 22 12 2" xfId="45173" xr:uid="{00000000-0005-0000-0000-00008FB00000}"/>
    <cellStyle name="Output 12 22 12 3" xfId="45174" xr:uid="{00000000-0005-0000-0000-000090B00000}"/>
    <cellStyle name="Output 12 22 12 4" xfId="45175" xr:uid="{00000000-0005-0000-0000-000091B00000}"/>
    <cellStyle name="Output 12 22 13" xfId="45176" xr:uid="{00000000-0005-0000-0000-000092B00000}"/>
    <cellStyle name="Output 12 22 13 2" xfId="45177" xr:uid="{00000000-0005-0000-0000-000093B00000}"/>
    <cellStyle name="Output 12 22 13 3" xfId="45178" xr:uid="{00000000-0005-0000-0000-000094B00000}"/>
    <cellStyle name="Output 12 22 13 4" xfId="45179" xr:uid="{00000000-0005-0000-0000-000095B00000}"/>
    <cellStyle name="Output 12 22 14" xfId="45180" xr:uid="{00000000-0005-0000-0000-000096B00000}"/>
    <cellStyle name="Output 12 22 14 2" xfId="45181" xr:uid="{00000000-0005-0000-0000-000097B00000}"/>
    <cellStyle name="Output 12 22 14 3" xfId="45182" xr:uid="{00000000-0005-0000-0000-000098B00000}"/>
    <cellStyle name="Output 12 22 14 4" xfId="45183" xr:uid="{00000000-0005-0000-0000-000099B00000}"/>
    <cellStyle name="Output 12 22 15" xfId="45184" xr:uid="{00000000-0005-0000-0000-00009AB00000}"/>
    <cellStyle name="Output 12 22 15 2" xfId="45185" xr:uid="{00000000-0005-0000-0000-00009BB00000}"/>
    <cellStyle name="Output 12 22 15 3" xfId="45186" xr:uid="{00000000-0005-0000-0000-00009CB00000}"/>
    <cellStyle name="Output 12 22 15 4" xfId="45187" xr:uid="{00000000-0005-0000-0000-00009DB00000}"/>
    <cellStyle name="Output 12 22 16" xfId="45188" xr:uid="{00000000-0005-0000-0000-00009EB00000}"/>
    <cellStyle name="Output 12 22 16 2" xfId="45189" xr:uid="{00000000-0005-0000-0000-00009FB00000}"/>
    <cellStyle name="Output 12 22 16 3" xfId="45190" xr:uid="{00000000-0005-0000-0000-0000A0B00000}"/>
    <cellStyle name="Output 12 22 16 4" xfId="45191" xr:uid="{00000000-0005-0000-0000-0000A1B00000}"/>
    <cellStyle name="Output 12 22 17" xfId="45192" xr:uid="{00000000-0005-0000-0000-0000A2B00000}"/>
    <cellStyle name="Output 12 22 17 2" xfId="45193" xr:uid="{00000000-0005-0000-0000-0000A3B00000}"/>
    <cellStyle name="Output 12 22 17 3" xfId="45194" xr:uid="{00000000-0005-0000-0000-0000A4B00000}"/>
    <cellStyle name="Output 12 22 17 4" xfId="45195" xr:uid="{00000000-0005-0000-0000-0000A5B00000}"/>
    <cellStyle name="Output 12 22 18" xfId="45196" xr:uid="{00000000-0005-0000-0000-0000A6B00000}"/>
    <cellStyle name="Output 12 22 18 2" xfId="45197" xr:uid="{00000000-0005-0000-0000-0000A7B00000}"/>
    <cellStyle name="Output 12 22 18 3" xfId="45198" xr:uid="{00000000-0005-0000-0000-0000A8B00000}"/>
    <cellStyle name="Output 12 22 18 4" xfId="45199" xr:uid="{00000000-0005-0000-0000-0000A9B00000}"/>
    <cellStyle name="Output 12 22 19" xfId="45200" xr:uid="{00000000-0005-0000-0000-0000AAB00000}"/>
    <cellStyle name="Output 12 22 19 2" xfId="45201" xr:uid="{00000000-0005-0000-0000-0000ABB00000}"/>
    <cellStyle name="Output 12 22 19 3" xfId="45202" xr:uid="{00000000-0005-0000-0000-0000ACB00000}"/>
    <cellStyle name="Output 12 22 19 4" xfId="45203" xr:uid="{00000000-0005-0000-0000-0000ADB00000}"/>
    <cellStyle name="Output 12 22 2" xfId="45204" xr:uid="{00000000-0005-0000-0000-0000AEB00000}"/>
    <cellStyle name="Output 12 22 2 2" xfId="45205" xr:uid="{00000000-0005-0000-0000-0000AFB00000}"/>
    <cellStyle name="Output 12 22 2 3" xfId="45206" xr:uid="{00000000-0005-0000-0000-0000B0B00000}"/>
    <cellStyle name="Output 12 22 2 4" xfId="45207" xr:uid="{00000000-0005-0000-0000-0000B1B00000}"/>
    <cellStyle name="Output 12 22 20" xfId="45208" xr:uid="{00000000-0005-0000-0000-0000B2B00000}"/>
    <cellStyle name="Output 12 22 20 2" xfId="45209" xr:uid="{00000000-0005-0000-0000-0000B3B00000}"/>
    <cellStyle name="Output 12 22 20 3" xfId="45210" xr:uid="{00000000-0005-0000-0000-0000B4B00000}"/>
    <cellStyle name="Output 12 22 20 4" xfId="45211" xr:uid="{00000000-0005-0000-0000-0000B5B00000}"/>
    <cellStyle name="Output 12 22 21" xfId="45212" xr:uid="{00000000-0005-0000-0000-0000B6B00000}"/>
    <cellStyle name="Output 12 22 22" xfId="45213" xr:uid="{00000000-0005-0000-0000-0000B7B00000}"/>
    <cellStyle name="Output 12 22 3" xfId="45214" xr:uid="{00000000-0005-0000-0000-0000B8B00000}"/>
    <cellStyle name="Output 12 22 3 2" xfId="45215" xr:uid="{00000000-0005-0000-0000-0000B9B00000}"/>
    <cellStyle name="Output 12 22 3 3" xfId="45216" xr:uid="{00000000-0005-0000-0000-0000BAB00000}"/>
    <cellStyle name="Output 12 22 3 4" xfId="45217" xr:uid="{00000000-0005-0000-0000-0000BBB00000}"/>
    <cellStyle name="Output 12 22 4" xfId="45218" xr:uid="{00000000-0005-0000-0000-0000BCB00000}"/>
    <cellStyle name="Output 12 22 4 2" xfId="45219" xr:uid="{00000000-0005-0000-0000-0000BDB00000}"/>
    <cellStyle name="Output 12 22 4 3" xfId="45220" xr:uid="{00000000-0005-0000-0000-0000BEB00000}"/>
    <cellStyle name="Output 12 22 4 4" xfId="45221" xr:uid="{00000000-0005-0000-0000-0000BFB00000}"/>
    <cellStyle name="Output 12 22 5" xfId="45222" xr:uid="{00000000-0005-0000-0000-0000C0B00000}"/>
    <cellStyle name="Output 12 22 5 2" xfId="45223" xr:uid="{00000000-0005-0000-0000-0000C1B00000}"/>
    <cellStyle name="Output 12 22 5 3" xfId="45224" xr:uid="{00000000-0005-0000-0000-0000C2B00000}"/>
    <cellStyle name="Output 12 22 5 4" xfId="45225" xr:uid="{00000000-0005-0000-0000-0000C3B00000}"/>
    <cellStyle name="Output 12 22 6" xfId="45226" xr:uid="{00000000-0005-0000-0000-0000C4B00000}"/>
    <cellStyle name="Output 12 22 6 2" xfId="45227" xr:uid="{00000000-0005-0000-0000-0000C5B00000}"/>
    <cellStyle name="Output 12 22 6 3" xfId="45228" xr:uid="{00000000-0005-0000-0000-0000C6B00000}"/>
    <cellStyle name="Output 12 22 6 4" xfId="45229" xr:uid="{00000000-0005-0000-0000-0000C7B00000}"/>
    <cellStyle name="Output 12 22 7" xfId="45230" xr:uid="{00000000-0005-0000-0000-0000C8B00000}"/>
    <cellStyle name="Output 12 22 7 2" xfId="45231" xr:uid="{00000000-0005-0000-0000-0000C9B00000}"/>
    <cellStyle name="Output 12 22 7 3" xfId="45232" xr:uid="{00000000-0005-0000-0000-0000CAB00000}"/>
    <cellStyle name="Output 12 22 7 4" xfId="45233" xr:uid="{00000000-0005-0000-0000-0000CBB00000}"/>
    <cellStyle name="Output 12 22 8" xfId="45234" xr:uid="{00000000-0005-0000-0000-0000CCB00000}"/>
    <cellStyle name="Output 12 22 8 2" xfId="45235" xr:uid="{00000000-0005-0000-0000-0000CDB00000}"/>
    <cellStyle name="Output 12 22 8 3" xfId="45236" xr:uid="{00000000-0005-0000-0000-0000CEB00000}"/>
    <cellStyle name="Output 12 22 8 4" xfId="45237" xr:uid="{00000000-0005-0000-0000-0000CFB00000}"/>
    <cellStyle name="Output 12 22 9" xfId="45238" xr:uid="{00000000-0005-0000-0000-0000D0B00000}"/>
    <cellStyle name="Output 12 22 9 2" xfId="45239" xr:uid="{00000000-0005-0000-0000-0000D1B00000}"/>
    <cellStyle name="Output 12 22 9 3" xfId="45240" xr:uid="{00000000-0005-0000-0000-0000D2B00000}"/>
    <cellStyle name="Output 12 22 9 4" xfId="45241" xr:uid="{00000000-0005-0000-0000-0000D3B00000}"/>
    <cellStyle name="Output 12 23" xfId="45242" xr:uid="{00000000-0005-0000-0000-0000D4B00000}"/>
    <cellStyle name="Output 12 23 10" xfId="45243" xr:uid="{00000000-0005-0000-0000-0000D5B00000}"/>
    <cellStyle name="Output 12 23 10 2" xfId="45244" xr:uid="{00000000-0005-0000-0000-0000D6B00000}"/>
    <cellStyle name="Output 12 23 10 3" xfId="45245" xr:uid="{00000000-0005-0000-0000-0000D7B00000}"/>
    <cellStyle name="Output 12 23 10 4" xfId="45246" xr:uid="{00000000-0005-0000-0000-0000D8B00000}"/>
    <cellStyle name="Output 12 23 11" xfId="45247" xr:uid="{00000000-0005-0000-0000-0000D9B00000}"/>
    <cellStyle name="Output 12 23 11 2" xfId="45248" xr:uid="{00000000-0005-0000-0000-0000DAB00000}"/>
    <cellStyle name="Output 12 23 11 3" xfId="45249" xr:uid="{00000000-0005-0000-0000-0000DBB00000}"/>
    <cellStyle name="Output 12 23 11 4" xfId="45250" xr:uid="{00000000-0005-0000-0000-0000DCB00000}"/>
    <cellStyle name="Output 12 23 12" xfId="45251" xr:uid="{00000000-0005-0000-0000-0000DDB00000}"/>
    <cellStyle name="Output 12 23 12 2" xfId="45252" xr:uid="{00000000-0005-0000-0000-0000DEB00000}"/>
    <cellStyle name="Output 12 23 12 3" xfId="45253" xr:uid="{00000000-0005-0000-0000-0000DFB00000}"/>
    <cellStyle name="Output 12 23 12 4" xfId="45254" xr:uid="{00000000-0005-0000-0000-0000E0B00000}"/>
    <cellStyle name="Output 12 23 13" xfId="45255" xr:uid="{00000000-0005-0000-0000-0000E1B00000}"/>
    <cellStyle name="Output 12 23 13 2" xfId="45256" xr:uid="{00000000-0005-0000-0000-0000E2B00000}"/>
    <cellStyle name="Output 12 23 13 3" xfId="45257" xr:uid="{00000000-0005-0000-0000-0000E3B00000}"/>
    <cellStyle name="Output 12 23 13 4" xfId="45258" xr:uid="{00000000-0005-0000-0000-0000E4B00000}"/>
    <cellStyle name="Output 12 23 14" xfId="45259" xr:uid="{00000000-0005-0000-0000-0000E5B00000}"/>
    <cellStyle name="Output 12 23 14 2" xfId="45260" xr:uid="{00000000-0005-0000-0000-0000E6B00000}"/>
    <cellStyle name="Output 12 23 14 3" xfId="45261" xr:uid="{00000000-0005-0000-0000-0000E7B00000}"/>
    <cellStyle name="Output 12 23 14 4" xfId="45262" xr:uid="{00000000-0005-0000-0000-0000E8B00000}"/>
    <cellStyle name="Output 12 23 15" xfId="45263" xr:uid="{00000000-0005-0000-0000-0000E9B00000}"/>
    <cellStyle name="Output 12 23 15 2" xfId="45264" xr:uid="{00000000-0005-0000-0000-0000EAB00000}"/>
    <cellStyle name="Output 12 23 15 3" xfId="45265" xr:uid="{00000000-0005-0000-0000-0000EBB00000}"/>
    <cellStyle name="Output 12 23 15 4" xfId="45266" xr:uid="{00000000-0005-0000-0000-0000ECB00000}"/>
    <cellStyle name="Output 12 23 16" xfId="45267" xr:uid="{00000000-0005-0000-0000-0000EDB00000}"/>
    <cellStyle name="Output 12 23 16 2" xfId="45268" xr:uid="{00000000-0005-0000-0000-0000EEB00000}"/>
    <cellStyle name="Output 12 23 16 3" xfId="45269" xr:uid="{00000000-0005-0000-0000-0000EFB00000}"/>
    <cellStyle name="Output 12 23 16 4" xfId="45270" xr:uid="{00000000-0005-0000-0000-0000F0B00000}"/>
    <cellStyle name="Output 12 23 17" xfId="45271" xr:uid="{00000000-0005-0000-0000-0000F1B00000}"/>
    <cellStyle name="Output 12 23 17 2" xfId="45272" xr:uid="{00000000-0005-0000-0000-0000F2B00000}"/>
    <cellStyle name="Output 12 23 17 3" xfId="45273" xr:uid="{00000000-0005-0000-0000-0000F3B00000}"/>
    <cellStyle name="Output 12 23 17 4" xfId="45274" xr:uid="{00000000-0005-0000-0000-0000F4B00000}"/>
    <cellStyle name="Output 12 23 18" xfId="45275" xr:uid="{00000000-0005-0000-0000-0000F5B00000}"/>
    <cellStyle name="Output 12 23 18 2" xfId="45276" xr:uid="{00000000-0005-0000-0000-0000F6B00000}"/>
    <cellStyle name="Output 12 23 18 3" xfId="45277" xr:uid="{00000000-0005-0000-0000-0000F7B00000}"/>
    <cellStyle name="Output 12 23 18 4" xfId="45278" xr:uid="{00000000-0005-0000-0000-0000F8B00000}"/>
    <cellStyle name="Output 12 23 19" xfId="45279" xr:uid="{00000000-0005-0000-0000-0000F9B00000}"/>
    <cellStyle name="Output 12 23 19 2" xfId="45280" xr:uid="{00000000-0005-0000-0000-0000FAB00000}"/>
    <cellStyle name="Output 12 23 19 3" xfId="45281" xr:uid="{00000000-0005-0000-0000-0000FBB00000}"/>
    <cellStyle name="Output 12 23 19 4" xfId="45282" xr:uid="{00000000-0005-0000-0000-0000FCB00000}"/>
    <cellStyle name="Output 12 23 2" xfId="45283" xr:uid="{00000000-0005-0000-0000-0000FDB00000}"/>
    <cellStyle name="Output 12 23 2 2" xfId="45284" xr:uid="{00000000-0005-0000-0000-0000FEB00000}"/>
    <cellStyle name="Output 12 23 2 3" xfId="45285" xr:uid="{00000000-0005-0000-0000-0000FFB00000}"/>
    <cellStyle name="Output 12 23 2 4" xfId="45286" xr:uid="{00000000-0005-0000-0000-000000B10000}"/>
    <cellStyle name="Output 12 23 20" xfId="45287" xr:uid="{00000000-0005-0000-0000-000001B10000}"/>
    <cellStyle name="Output 12 23 20 2" xfId="45288" xr:uid="{00000000-0005-0000-0000-000002B10000}"/>
    <cellStyle name="Output 12 23 20 3" xfId="45289" xr:uid="{00000000-0005-0000-0000-000003B10000}"/>
    <cellStyle name="Output 12 23 20 4" xfId="45290" xr:uid="{00000000-0005-0000-0000-000004B10000}"/>
    <cellStyle name="Output 12 23 21" xfId="45291" xr:uid="{00000000-0005-0000-0000-000005B10000}"/>
    <cellStyle name="Output 12 23 22" xfId="45292" xr:uid="{00000000-0005-0000-0000-000006B10000}"/>
    <cellStyle name="Output 12 23 3" xfId="45293" xr:uid="{00000000-0005-0000-0000-000007B10000}"/>
    <cellStyle name="Output 12 23 3 2" xfId="45294" xr:uid="{00000000-0005-0000-0000-000008B10000}"/>
    <cellStyle name="Output 12 23 3 3" xfId="45295" xr:uid="{00000000-0005-0000-0000-000009B10000}"/>
    <cellStyle name="Output 12 23 3 4" xfId="45296" xr:uid="{00000000-0005-0000-0000-00000AB10000}"/>
    <cellStyle name="Output 12 23 4" xfId="45297" xr:uid="{00000000-0005-0000-0000-00000BB10000}"/>
    <cellStyle name="Output 12 23 4 2" xfId="45298" xr:uid="{00000000-0005-0000-0000-00000CB10000}"/>
    <cellStyle name="Output 12 23 4 3" xfId="45299" xr:uid="{00000000-0005-0000-0000-00000DB10000}"/>
    <cellStyle name="Output 12 23 4 4" xfId="45300" xr:uid="{00000000-0005-0000-0000-00000EB10000}"/>
    <cellStyle name="Output 12 23 5" xfId="45301" xr:uid="{00000000-0005-0000-0000-00000FB10000}"/>
    <cellStyle name="Output 12 23 5 2" xfId="45302" xr:uid="{00000000-0005-0000-0000-000010B10000}"/>
    <cellStyle name="Output 12 23 5 3" xfId="45303" xr:uid="{00000000-0005-0000-0000-000011B10000}"/>
    <cellStyle name="Output 12 23 5 4" xfId="45304" xr:uid="{00000000-0005-0000-0000-000012B10000}"/>
    <cellStyle name="Output 12 23 6" xfId="45305" xr:uid="{00000000-0005-0000-0000-000013B10000}"/>
    <cellStyle name="Output 12 23 6 2" xfId="45306" xr:uid="{00000000-0005-0000-0000-000014B10000}"/>
    <cellStyle name="Output 12 23 6 3" xfId="45307" xr:uid="{00000000-0005-0000-0000-000015B10000}"/>
    <cellStyle name="Output 12 23 6 4" xfId="45308" xr:uid="{00000000-0005-0000-0000-000016B10000}"/>
    <cellStyle name="Output 12 23 7" xfId="45309" xr:uid="{00000000-0005-0000-0000-000017B10000}"/>
    <cellStyle name="Output 12 23 7 2" xfId="45310" xr:uid="{00000000-0005-0000-0000-000018B10000}"/>
    <cellStyle name="Output 12 23 7 3" xfId="45311" xr:uid="{00000000-0005-0000-0000-000019B10000}"/>
    <cellStyle name="Output 12 23 7 4" xfId="45312" xr:uid="{00000000-0005-0000-0000-00001AB10000}"/>
    <cellStyle name="Output 12 23 8" xfId="45313" xr:uid="{00000000-0005-0000-0000-00001BB10000}"/>
    <cellStyle name="Output 12 23 8 2" xfId="45314" xr:uid="{00000000-0005-0000-0000-00001CB10000}"/>
    <cellStyle name="Output 12 23 8 3" xfId="45315" xr:uid="{00000000-0005-0000-0000-00001DB10000}"/>
    <cellStyle name="Output 12 23 8 4" xfId="45316" xr:uid="{00000000-0005-0000-0000-00001EB10000}"/>
    <cellStyle name="Output 12 23 9" xfId="45317" xr:uid="{00000000-0005-0000-0000-00001FB10000}"/>
    <cellStyle name="Output 12 23 9 2" xfId="45318" xr:uid="{00000000-0005-0000-0000-000020B10000}"/>
    <cellStyle name="Output 12 23 9 3" xfId="45319" xr:uid="{00000000-0005-0000-0000-000021B10000}"/>
    <cellStyle name="Output 12 23 9 4" xfId="45320" xr:uid="{00000000-0005-0000-0000-000022B10000}"/>
    <cellStyle name="Output 12 24" xfId="45321" xr:uid="{00000000-0005-0000-0000-000023B10000}"/>
    <cellStyle name="Output 12 24 10" xfId="45322" xr:uid="{00000000-0005-0000-0000-000024B10000}"/>
    <cellStyle name="Output 12 24 10 2" xfId="45323" xr:uid="{00000000-0005-0000-0000-000025B10000}"/>
    <cellStyle name="Output 12 24 10 3" xfId="45324" xr:uid="{00000000-0005-0000-0000-000026B10000}"/>
    <cellStyle name="Output 12 24 10 4" xfId="45325" xr:uid="{00000000-0005-0000-0000-000027B10000}"/>
    <cellStyle name="Output 12 24 11" xfId="45326" xr:uid="{00000000-0005-0000-0000-000028B10000}"/>
    <cellStyle name="Output 12 24 11 2" xfId="45327" xr:uid="{00000000-0005-0000-0000-000029B10000}"/>
    <cellStyle name="Output 12 24 11 3" xfId="45328" xr:uid="{00000000-0005-0000-0000-00002AB10000}"/>
    <cellStyle name="Output 12 24 11 4" xfId="45329" xr:uid="{00000000-0005-0000-0000-00002BB10000}"/>
    <cellStyle name="Output 12 24 12" xfId="45330" xr:uid="{00000000-0005-0000-0000-00002CB10000}"/>
    <cellStyle name="Output 12 24 12 2" xfId="45331" xr:uid="{00000000-0005-0000-0000-00002DB10000}"/>
    <cellStyle name="Output 12 24 12 3" xfId="45332" xr:uid="{00000000-0005-0000-0000-00002EB10000}"/>
    <cellStyle name="Output 12 24 12 4" xfId="45333" xr:uid="{00000000-0005-0000-0000-00002FB10000}"/>
    <cellStyle name="Output 12 24 13" xfId="45334" xr:uid="{00000000-0005-0000-0000-000030B10000}"/>
    <cellStyle name="Output 12 24 13 2" xfId="45335" xr:uid="{00000000-0005-0000-0000-000031B10000}"/>
    <cellStyle name="Output 12 24 13 3" xfId="45336" xr:uid="{00000000-0005-0000-0000-000032B10000}"/>
    <cellStyle name="Output 12 24 13 4" xfId="45337" xr:uid="{00000000-0005-0000-0000-000033B10000}"/>
    <cellStyle name="Output 12 24 14" xfId="45338" xr:uid="{00000000-0005-0000-0000-000034B10000}"/>
    <cellStyle name="Output 12 24 14 2" xfId="45339" xr:uid="{00000000-0005-0000-0000-000035B10000}"/>
    <cellStyle name="Output 12 24 14 3" xfId="45340" xr:uid="{00000000-0005-0000-0000-000036B10000}"/>
    <cellStyle name="Output 12 24 14 4" xfId="45341" xr:uid="{00000000-0005-0000-0000-000037B10000}"/>
    <cellStyle name="Output 12 24 15" xfId="45342" xr:uid="{00000000-0005-0000-0000-000038B10000}"/>
    <cellStyle name="Output 12 24 15 2" xfId="45343" xr:uid="{00000000-0005-0000-0000-000039B10000}"/>
    <cellStyle name="Output 12 24 15 3" xfId="45344" xr:uid="{00000000-0005-0000-0000-00003AB10000}"/>
    <cellStyle name="Output 12 24 15 4" xfId="45345" xr:uid="{00000000-0005-0000-0000-00003BB10000}"/>
    <cellStyle name="Output 12 24 16" xfId="45346" xr:uid="{00000000-0005-0000-0000-00003CB10000}"/>
    <cellStyle name="Output 12 24 16 2" xfId="45347" xr:uid="{00000000-0005-0000-0000-00003DB10000}"/>
    <cellStyle name="Output 12 24 16 3" xfId="45348" xr:uid="{00000000-0005-0000-0000-00003EB10000}"/>
    <cellStyle name="Output 12 24 16 4" xfId="45349" xr:uid="{00000000-0005-0000-0000-00003FB10000}"/>
    <cellStyle name="Output 12 24 17" xfId="45350" xr:uid="{00000000-0005-0000-0000-000040B10000}"/>
    <cellStyle name="Output 12 24 17 2" xfId="45351" xr:uid="{00000000-0005-0000-0000-000041B10000}"/>
    <cellStyle name="Output 12 24 17 3" xfId="45352" xr:uid="{00000000-0005-0000-0000-000042B10000}"/>
    <cellStyle name="Output 12 24 17 4" xfId="45353" xr:uid="{00000000-0005-0000-0000-000043B10000}"/>
    <cellStyle name="Output 12 24 18" xfId="45354" xr:uid="{00000000-0005-0000-0000-000044B10000}"/>
    <cellStyle name="Output 12 24 18 2" xfId="45355" xr:uid="{00000000-0005-0000-0000-000045B10000}"/>
    <cellStyle name="Output 12 24 18 3" xfId="45356" xr:uid="{00000000-0005-0000-0000-000046B10000}"/>
    <cellStyle name="Output 12 24 18 4" xfId="45357" xr:uid="{00000000-0005-0000-0000-000047B10000}"/>
    <cellStyle name="Output 12 24 19" xfId="45358" xr:uid="{00000000-0005-0000-0000-000048B10000}"/>
    <cellStyle name="Output 12 24 19 2" xfId="45359" xr:uid="{00000000-0005-0000-0000-000049B10000}"/>
    <cellStyle name="Output 12 24 19 3" xfId="45360" xr:uid="{00000000-0005-0000-0000-00004AB10000}"/>
    <cellStyle name="Output 12 24 19 4" xfId="45361" xr:uid="{00000000-0005-0000-0000-00004BB10000}"/>
    <cellStyle name="Output 12 24 2" xfId="45362" xr:uid="{00000000-0005-0000-0000-00004CB10000}"/>
    <cellStyle name="Output 12 24 2 2" xfId="45363" xr:uid="{00000000-0005-0000-0000-00004DB10000}"/>
    <cellStyle name="Output 12 24 2 3" xfId="45364" xr:uid="{00000000-0005-0000-0000-00004EB10000}"/>
    <cellStyle name="Output 12 24 2 4" xfId="45365" xr:uid="{00000000-0005-0000-0000-00004FB10000}"/>
    <cellStyle name="Output 12 24 20" xfId="45366" xr:uid="{00000000-0005-0000-0000-000050B10000}"/>
    <cellStyle name="Output 12 24 20 2" xfId="45367" xr:uid="{00000000-0005-0000-0000-000051B10000}"/>
    <cellStyle name="Output 12 24 20 3" xfId="45368" xr:uid="{00000000-0005-0000-0000-000052B10000}"/>
    <cellStyle name="Output 12 24 20 4" xfId="45369" xr:uid="{00000000-0005-0000-0000-000053B10000}"/>
    <cellStyle name="Output 12 24 21" xfId="45370" xr:uid="{00000000-0005-0000-0000-000054B10000}"/>
    <cellStyle name="Output 12 24 22" xfId="45371" xr:uid="{00000000-0005-0000-0000-000055B10000}"/>
    <cellStyle name="Output 12 24 3" xfId="45372" xr:uid="{00000000-0005-0000-0000-000056B10000}"/>
    <cellStyle name="Output 12 24 3 2" xfId="45373" xr:uid="{00000000-0005-0000-0000-000057B10000}"/>
    <cellStyle name="Output 12 24 3 3" xfId="45374" xr:uid="{00000000-0005-0000-0000-000058B10000}"/>
    <cellStyle name="Output 12 24 3 4" xfId="45375" xr:uid="{00000000-0005-0000-0000-000059B10000}"/>
    <cellStyle name="Output 12 24 4" xfId="45376" xr:uid="{00000000-0005-0000-0000-00005AB10000}"/>
    <cellStyle name="Output 12 24 4 2" xfId="45377" xr:uid="{00000000-0005-0000-0000-00005BB10000}"/>
    <cellStyle name="Output 12 24 4 3" xfId="45378" xr:uid="{00000000-0005-0000-0000-00005CB10000}"/>
    <cellStyle name="Output 12 24 4 4" xfId="45379" xr:uid="{00000000-0005-0000-0000-00005DB10000}"/>
    <cellStyle name="Output 12 24 5" xfId="45380" xr:uid="{00000000-0005-0000-0000-00005EB10000}"/>
    <cellStyle name="Output 12 24 5 2" xfId="45381" xr:uid="{00000000-0005-0000-0000-00005FB10000}"/>
    <cellStyle name="Output 12 24 5 3" xfId="45382" xr:uid="{00000000-0005-0000-0000-000060B10000}"/>
    <cellStyle name="Output 12 24 5 4" xfId="45383" xr:uid="{00000000-0005-0000-0000-000061B10000}"/>
    <cellStyle name="Output 12 24 6" xfId="45384" xr:uid="{00000000-0005-0000-0000-000062B10000}"/>
    <cellStyle name="Output 12 24 6 2" xfId="45385" xr:uid="{00000000-0005-0000-0000-000063B10000}"/>
    <cellStyle name="Output 12 24 6 3" xfId="45386" xr:uid="{00000000-0005-0000-0000-000064B10000}"/>
    <cellStyle name="Output 12 24 6 4" xfId="45387" xr:uid="{00000000-0005-0000-0000-000065B10000}"/>
    <cellStyle name="Output 12 24 7" xfId="45388" xr:uid="{00000000-0005-0000-0000-000066B10000}"/>
    <cellStyle name="Output 12 24 7 2" xfId="45389" xr:uid="{00000000-0005-0000-0000-000067B10000}"/>
    <cellStyle name="Output 12 24 7 3" xfId="45390" xr:uid="{00000000-0005-0000-0000-000068B10000}"/>
    <cellStyle name="Output 12 24 7 4" xfId="45391" xr:uid="{00000000-0005-0000-0000-000069B10000}"/>
    <cellStyle name="Output 12 24 8" xfId="45392" xr:uid="{00000000-0005-0000-0000-00006AB10000}"/>
    <cellStyle name="Output 12 24 8 2" xfId="45393" xr:uid="{00000000-0005-0000-0000-00006BB10000}"/>
    <cellStyle name="Output 12 24 8 3" xfId="45394" xr:uid="{00000000-0005-0000-0000-00006CB10000}"/>
    <cellStyle name="Output 12 24 8 4" xfId="45395" xr:uid="{00000000-0005-0000-0000-00006DB10000}"/>
    <cellStyle name="Output 12 24 9" xfId="45396" xr:uid="{00000000-0005-0000-0000-00006EB10000}"/>
    <cellStyle name="Output 12 24 9 2" xfId="45397" xr:uid="{00000000-0005-0000-0000-00006FB10000}"/>
    <cellStyle name="Output 12 24 9 3" xfId="45398" xr:uid="{00000000-0005-0000-0000-000070B10000}"/>
    <cellStyle name="Output 12 24 9 4" xfId="45399" xr:uid="{00000000-0005-0000-0000-000071B10000}"/>
    <cellStyle name="Output 12 25" xfId="45400" xr:uid="{00000000-0005-0000-0000-000072B10000}"/>
    <cellStyle name="Output 12 25 10" xfId="45401" xr:uid="{00000000-0005-0000-0000-000073B10000}"/>
    <cellStyle name="Output 12 25 10 2" xfId="45402" xr:uid="{00000000-0005-0000-0000-000074B10000}"/>
    <cellStyle name="Output 12 25 10 3" xfId="45403" xr:uid="{00000000-0005-0000-0000-000075B10000}"/>
    <cellStyle name="Output 12 25 10 4" xfId="45404" xr:uid="{00000000-0005-0000-0000-000076B10000}"/>
    <cellStyle name="Output 12 25 11" xfId="45405" xr:uid="{00000000-0005-0000-0000-000077B10000}"/>
    <cellStyle name="Output 12 25 11 2" xfId="45406" xr:uid="{00000000-0005-0000-0000-000078B10000}"/>
    <cellStyle name="Output 12 25 11 3" xfId="45407" xr:uid="{00000000-0005-0000-0000-000079B10000}"/>
    <cellStyle name="Output 12 25 11 4" xfId="45408" xr:uid="{00000000-0005-0000-0000-00007AB10000}"/>
    <cellStyle name="Output 12 25 12" xfId="45409" xr:uid="{00000000-0005-0000-0000-00007BB10000}"/>
    <cellStyle name="Output 12 25 12 2" xfId="45410" xr:uid="{00000000-0005-0000-0000-00007CB10000}"/>
    <cellStyle name="Output 12 25 12 3" xfId="45411" xr:uid="{00000000-0005-0000-0000-00007DB10000}"/>
    <cellStyle name="Output 12 25 12 4" xfId="45412" xr:uid="{00000000-0005-0000-0000-00007EB10000}"/>
    <cellStyle name="Output 12 25 13" xfId="45413" xr:uid="{00000000-0005-0000-0000-00007FB10000}"/>
    <cellStyle name="Output 12 25 13 2" xfId="45414" xr:uid="{00000000-0005-0000-0000-000080B10000}"/>
    <cellStyle name="Output 12 25 13 3" xfId="45415" xr:uid="{00000000-0005-0000-0000-000081B10000}"/>
    <cellStyle name="Output 12 25 13 4" xfId="45416" xr:uid="{00000000-0005-0000-0000-000082B10000}"/>
    <cellStyle name="Output 12 25 14" xfId="45417" xr:uid="{00000000-0005-0000-0000-000083B10000}"/>
    <cellStyle name="Output 12 25 14 2" xfId="45418" xr:uid="{00000000-0005-0000-0000-000084B10000}"/>
    <cellStyle name="Output 12 25 14 3" xfId="45419" xr:uid="{00000000-0005-0000-0000-000085B10000}"/>
    <cellStyle name="Output 12 25 14 4" xfId="45420" xr:uid="{00000000-0005-0000-0000-000086B10000}"/>
    <cellStyle name="Output 12 25 15" xfId="45421" xr:uid="{00000000-0005-0000-0000-000087B10000}"/>
    <cellStyle name="Output 12 25 15 2" xfId="45422" xr:uid="{00000000-0005-0000-0000-000088B10000}"/>
    <cellStyle name="Output 12 25 15 3" xfId="45423" xr:uid="{00000000-0005-0000-0000-000089B10000}"/>
    <cellStyle name="Output 12 25 15 4" xfId="45424" xr:uid="{00000000-0005-0000-0000-00008AB10000}"/>
    <cellStyle name="Output 12 25 16" xfId="45425" xr:uid="{00000000-0005-0000-0000-00008BB10000}"/>
    <cellStyle name="Output 12 25 16 2" xfId="45426" xr:uid="{00000000-0005-0000-0000-00008CB10000}"/>
    <cellStyle name="Output 12 25 16 3" xfId="45427" xr:uid="{00000000-0005-0000-0000-00008DB10000}"/>
    <cellStyle name="Output 12 25 16 4" xfId="45428" xr:uid="{00000000-0005-0000-0000-00008EB10000}"/>
    <cellStyle name="Output 12 25 17" xfId="45429" xr:uid="{00000000-0005-0000-0000-00008FB10000}"/>
    <cellStyle name="Output 12 25 17 2" xfId="45430" xr:uid="{00000000-0005-0000-0000-000090B10000}"/>
    <cellStyle name="Output 12 25 17 3" xfId="45431" xr:uid="{00000000-0005-0000-0000-000091B10000}"/>
    <cellStyle name="Output 12 25 17 4" xfId="45432" xr:uid="{00000000-0005-0000-0000-000092B10000}"/>
    <cellStyle name="Output 12 25 18" xfId="45433" xr:uid="{00000000-0005-0000-0000-000093B10000}"/>
    <cellStyle name="Output 12 25 18 2" xfId="45434" xr:uid="{00000000-0005-0000-0000-000094B10000}"/>
    <cellStyle name="Output 12 25 18 3" xfId="45435" xr:uid="{00000000-0005-0000-0000-000095B10000}"/>
    <cellStyle name="Output 12 25 18 4" xfId="45436" xr:uid="{00000000-0005-0000-0000-000096B10000}"/>
    <cellStyle name="Output 12 25 19" xfId="45437" xr:uid="{00000000-0005-0000-0000-000097B10000}"/>
    <cellStyle name="Output 12 25 19 2" xfId="45438" xr:uid="{00000000-0005-0000-0000-000098B10000}"/>
    <cellStyle name="Output 12 25 19 3" xfId="45439" xr:uid="{00000000-0005-0000-0000-000099B10000}"/>
    <cellStyle name="Output 12 25 19 4" xfId="45440" xr:uid="{00000000-0005-0000-0000-00009AB10000}"/>
    <cellStyle name="Output 12 25 2" xfId="45441" xr:uid="{00000000-0005-0000-0000-00009BB10000}"/>
    <cellStyle name="Output 12 25 2 2" xfId="45442" xr:uid="{00000000-0005-0000-0000-00009CB10000}"/>
    <cellStyle name="Output 12 25 2 3" xfId="45443" xr:uid="{00000000-0005-0000-0000-00009DB10000}"/>
    <cellStyle name="Output 12 25 2 4" xfId="45444" xr:uid="{00000000-0005-0000-0000-00009EB10000}"/>
    <cellStyle name="Output 12 25 20" xfId="45445" xr:uid="{00000000-0005-0000-0000-00009FB10000}"/>
    <cellStyle name="Output 12 25 20 2" xfId="45446" xr:uid="{00000000-0005-0000-0000-0000A0B10000}"/>
    <cellStyle name="Output 12 25 20 3" xfId="45447" xr:uid="{00000000-0005-0000-0000-0000A1B10000}"/>
    <cellStyle name="Output 12 25 20 4" xfId="45448" xr:uid="{00000000-0005-0000-0000-0000A2B10000}"/>
    <cellStyle name="Output 12 25 21" xfId="45449" xr:uid="{00000000-0005-0000-0000-0000A3B10000}"/>
    <cellStyle name="Output 12 25 22" xfId="45450" xr:uid="{00000000-0005-0000-0000-0000A4B10000}"/>
    <cellStyle name="Output 12 25 3" xfId="45451" xr:uid="{00000000-0005-0000-0000-0000A5B10000}"/>
    <cellStyle name="Output 12 25 3 2" xfId="45452" xr:uid="{00000000-0005-0000-0000-0000A6B10000}"/>
    <cellStyle name="Output 12 25 3 3" xfId="45453" xr:uid="{00000000-0005-0000-0000-0000A7B10000}"/>
    <cellStyle name="Output 12 25 3 4" xfId="45454" xr:uid="{00000000-0005-0000-0000-0000A8B10000}"/>
    <cellStyle name="Output 12 25 4" xfId="45455" xr:uid="{00000000-0005-0000-0000-0000A9B10000}"/>
    <cellStyle name="Output 12 25 4 2" xfId="45456" xr:uid="{00000000-0005-0000-0000-0000AAB10000}"/>
    <cellStyle name="Output 12 25 4 3" xfId="45457" xr:uid="{00000000-0005-0000-0000-0000ABB10000}"/>
    <cellStyle name="Output 12 25 4 4" xfId="45458" xr:uid="{00000000-0005-0000-0000-0000ACB10000}"/>
    <cellStyle name="Output 12 25 5" xfId="45459" xr:uid="{00000000-0005-0000-0000-0000ADB10000}"/>
    <cellStyle name="Output 12 25 5 2" xfId="45460" xr:uid="{00000000-0005-0000-0000-0000AEB10000}"/>
    <cellStyle name="Output 12 25 5 3" xfId="45461" xr:uid="{00000000-0005-0000-0000-0000AFB10000}"/>
    <cellStyle name="Output 12 25 5 4" xfId="45462" xr:uid="{00000000-0005-0000-0000-0000B0B10000}"/>
    <cellStyle name="Output 12 25 6" xfId="45463" xr:uid="{00000000-0005-0000-0000-0000B1B10000}"/>
    <cellStyle name="Output 12 25 6 2" xfId="45464" xr:uid="{00000000-0005-0000-0000-0000B2B10000}"/>
    <cellStyle name="Output 12 25 6 3" xfId="45465" xr:uid="{00000000-0005-0000-0000-0000B3B10000}"/>
    <cellStyle name="Output 12 25 6 4" xfId="45466" xr:uid="{00000000-0005-0000-0000-0000B4B10000}"/>
    <cellStyle name="Output 12 25 7" xfId="45467" xr:uid="{00000000-0005-0000-0000-0000B5B10000}"/>
    <cellStyle name="Output 12 25 7 2" xfId="45468" xr:uid="{00000000-0005-0000-0000-0000B6B10000}"/>
    <cellStyle name="Output 12 25 7 3" xfId="45469" xr:uid="{00000000-0005-0000-0000-0000B7B10000}"/>
    <cellStyle name="Output 12 25 7 4" xfId="45470" xr:uid="{00000000-0005-0000-0000-0000B8B10000}"/>
    <cellStyle name="Output 12 25 8" xfId="45471" xr:uid="{00000000-0005-0000-0000-0000B9B10000}"/>
    <cellStyle name="Output 12 25 8 2" xfId="45472" xr:uid="{00000000-0005-0000-0000-0000BAB10000}"/>
    <cellStyle name="Output 12 25 8 3" xfId="45473" xr:uid="{00000000-0005-0000-0000-0000BBB10000}"/>
    <cellStyle name="Output 12 25 8 4" xfId="45474" xr:uid="{00000000-0005-0000-0000-0000BCB10000}"/>
    <cellStyle name="Output 12 25 9" xfId="45475" xr:uid="{00000000-0005-0000-0000-0000BDB10000}"/>
    <cellStyle name="Output 12 25 9 2" xfId="45476" xr:uid="{00000000-0005-0000-0000-0000BEB10000}"/>
    <cellStyle name="Output 12 25 9 3" xfId="45477" xr:uid="{00000000-0005-0000-0000-0000BFB10000}"/>
    <cellStyle name="Output 12 25 9 4" xfId="45478" xr:uid="{00000000-0005-0000-0000-0000C0B10000}"/>
    <cellStyle name="Output 12 26" xfId="45479" xr:uid="{00000000-0005-0000-0000-0000C1B10000}"/>
    <cellStyle name="Output 12 26 10" xfId="45480" xr:uid="{00000000-0005-0000-0000-0000C2B10000}"/>
    <cellStyle name="Output 12 26 10 2" xfId="45481" xr:uid="{00000000-0005-0000-0000-0000C3B10000}"/>
    <cellStyle name="Output 12 26 10 3" xfId="45482" xr:uid="{00000000-0005-0000-0000-0000C4B10000}"/>
    <cellStyle name="Output 12 26 10 4" xfId="45483" xr:uid="{00000000-0005-0000-0000-0000C5B10000}"/>
    <cellStyle name="Output 12 26 11" xfId="45484" xr:uid="{00000000-0005-0000-0000-0000C6B10000}"/>
    <cellStyle name="Output 12 26 11 2" xfId="45485" xr:uid="{00000000-0005-0000-0000-0000C7B10000}"/>
    <cellStyle name="Output 12 26 11 3" xfId="45486" xr:uid="{00000000-0005-0000-0000-0000C8B10000}"/>
    <cellStyle name="Output 12 26 11 4" xfId="45487" xr:uid="{00000000-0005-0000-0000-0000C9B10000}"/>
    <cellStyle name="Output 12 26 12" xfId="45488" xr:uid="{00000000-0005-0000-0000-0000CAB10000}"/>
    <cellStyle name="Output 12 26 12 2" xfId="45489" xr:uid="{00000000-0005-0000-0000-0000CBB10000}"/>
    <cellStyle name="Output 12 26 12 3" xfId="45490" xr:uid="{00000000-0005-0000-0000-0000CCB10000}"/>
    <cellStyle name="Output 12 26 12 4" xfId="45491" xr:uid="{00000000-0005-0000-0000-0000CDB10000}"/>
    <cellStyle name="Output 12 26 13" xfId="45492" xr:uid="{00000000-0005-0000-0000-0000CEB10000}"/>
    <cellStyle name="Output 12 26 13 2" xfId="45493" xr:uid="{00000000-0005-0000-0000-0000CFB10000}"/>
    <cellStyle name="Output 12 26 13 3" xfId="45494" xr:uid="{00000000-0005-0000-0000-0000D0B10000}"/>
    <cellStyle name="Output 12 26 13 4" xfId="45495" xr:uid="{00000000-0005-0000-0000-0000D1B10000}"/>
    <cellStyle name="Output 12 26 14" xfId="45496" xr:uid="{00000000-0005-0000-0000-0000D2B10000}"/>
    <cellStyle name="Output 12 26 14 2" xfId="45497" xr:uid="{00000000-0005-0000-0000-0000D3B10000}"/>
    <cellStyle name="Output 12 26 14 3" xfId="45498" xr:uid="{00000000-0005-0000-0000-0000D4B10000}"/>
    <cellStyle name="Output 12 26 14 4" xfId="45499" xr:uid="{00000000-0005-0000-0000-0000D5B10000}"/>
    <cellStyle name="Output 12 26 15" xfId="45500" xr:uid="{00000000-0005-0000-0000-0000D6B10000}"/>
    <cellStyle name="Output 12 26 15 2" xfId="45501" xr:uid="{00000000-0005-0000-0000-0000D7B10000}"/>
    <cellStyle name="Output 12 26 15 3" xfId="45502" xr:uid="{00000000-0005-0000-0000-0000D8B10000}"/>
    <cellStyle name="Output 12 26 15 4" xfId="45503" xr:uid="{00000000-0005-0000-0000-0000D9B10000}"/>
    <cellStyle name="Output 12 26 16" xfId="45504" xr:uid="{00000000-0005-0000-0000-0000DAB10000}"/>
    <cellStyle name="Output 12 26 16 2" xfId="45505" xr:uid="{00000000-0005-0000-0000-0000DBB10000}"/>
    <cellStyle name="Output 12 26 16 3" xfId="45506" xr:uid="{00000000-0005-0000-0000-0000DCB10000}"/>
    <cellStyle name="Output 12 26 16 4" xfId="45507" xr:uid="{00000000-0005-0000-0000-0000DDB10000}"/>
    <cellStyle name="Output 12 26 17" xfId="45508" xr:uid="{00000000-0005-0000-0000-0000DEB10000}"/>
    <cellStyle name="Output 12 26 17 2" xfId="45509" xr:uid="{00000000-0005-0000-0000-0000DFB10000}"/>
    <cellStyle name="Output 12 26 17 3" xfId="45510" xr:uid="{00000000-0005-0000-0000-0000E0B10000}"/>
    <cellStyle name="Output 12 26 17 4" xfId="45511" xr:uid="{00000000-0005-0000-0000-0000E1B10000}"/>
    <cellStyle name="Output 12 26 18" xfId="45512" xr:uid="{00000000-0005-0000-0000-0000E2B10000}"/>
    <cellStyle name="Output 12 26 18 2" xfId="45513" xr:uid="{00000000-0005-0000-0000-0000E3B10000}"/>
    <cellStyle name="Output 12 26 18 3" xfId="45514" xr:uid="{00000000-0005-0000-0000-0000E4B10000}"/>
    <cellStyle name="Output 12 26 18 4" xfId="45515" xr:uid="{00000000-0005-0000-0000-0000E5B10000}"/>
    <cellStyle name="Output 12 26 19" xfId="45516" xr:uid="{00000000-0005-0000-0000-0000E6B10000}"/>
    <cellStyle name="Output 12 26 19 2" xfId="45517" xr:uid="{00000000-0005-0000-0000-0000E7B10000}"/>
    <cellStyle name="Output 12 26 19 3" xfId="45518" xr:uid="{00000000-0005-0000-0000-0000E8B10000}"/>
    <cellStyle name="Output 12 26 19 4" xfId="45519" xr:uid="{00000000-0005-0000-0000-0000E9B10000}"/>
    <cellStyle name="Output 12 26 2" xfId="45520" xr:uid="{00000000-0005-0000-0000-0000EAB10000}"/>
    <cellStyle name="Output 12 26 2 2" xfId="45521" xr:uid="{00000000-0005-0000-0000-0000EBB10000}"/>
    <cellStyle name="Output 12 26 2 3" xfId="45522" xr:uid="{00000000-0005-0000-0000-0000ECB10000}"/>
    <cellStyle name="Output 12 26 2 4" xfId="45523" xr:uid="{00000000-0005-0000-0000-0000EDB10000}"/>
    <cellStyle name="Output 12 26 20" xfId="45524" xr:uid="{00000000-0005-0000-0000-0000EEB10000}"/>
    <cellStyle name="Output 12 26 20 2" xfId="45525" xr:uid="{00000000-0005-0000-0000-0000EFB10000}"/>
    <cellStyle name="Output 12 26 20 3" xfId="45526" xr:uid="{00000000-0005-0000-0000-0000F0B10000}"/>
    <cellStyle name="Output 12 26 20 4" xfId="45527" xr:uid="{00000000-0005-0000-0000-0000F1B10000}"/>
    <cellStyle name="Output 12 26 21" xfId="45528" xr:uid="{00000000-0005-0000-0000-0000F2B10000}"/>
    <cellStyle name="Output 12 26 22" xfId="45529" xr:uid="{00000000-0005-0000-0000-0000F3B10000}"/>
    <cellStyle name="Output 12 26 3" xfId="45530" xr:uid="{00000000-0005-0000-0000-0000F4B10000}"/>
    <cellStyle name="Output 12 26 3 2" xfId="45531" xr:uid="{00000000-0005-0000-0000-0000F5B10000}"/>
    <cellStyle name="Output 12 26 3 3" xfId="45532" xr:uid="{00000000-0005-0000-0000-0000F6B10000}"/>
    <cellStyle name="Output 12 26 3 4" xfId="45533" xr:uid="{00000000-0005-0000-0000-0000F7B10000}"/>
    <cellStyle name="Output 12 26 4" xfId="45534" xr:uid="{00000000-0005-0000-0000-0000F8B10000}"/>
    <cellStyle name="Output 12 26 4 2" xfId="45535" xr:uid="{00000000-0005-0000-0000-0000F9B10000}"/>
    <cellStyle name="Output 12 26 4 3" xfId="45536" xr:uid="{00000000-0005-0000-0000-0000FAB10000}"/>
    <cellStyle name="Output 12 26 4 4" xfId="45537" xr:uid="{00000000-0005-0000-0000-0000FBB10000}"/>
    <cellStyle name="Output 12 26 5" xfId="45538" xr:uid="{00000000-0005-0000-0000-0000FCB10000}"/>
    <cellStyle name="Output 12 26 5 2" xfId="45539" xr:uid="{00000000-0005-0000-0000-0000FDB10000}"/>
    <cellStyle name="Output 12 26 5 3" xfId="45540" xr:uid="{00000000-0005-0000-0000-0000FEB10000}"/>
    <cellStyle name="Output 12 26 5 4" xfId="45541" xr:uid="{00000000-0005-0000-0000-0000FFB10000}"/>
    <cellStyle name="Output 12 26 6" xfId="45542" xr:uid="{00000000-0005-0000-0000-000000B20000}"/>
    <cellStyle name="Output 12 26 6 2" xfId="45543" xr:uid="{00000000-0005-0000-0000-000001B20000}"/>
    <cellStyle name="Output 12 26 6 3" xfId="45544" xr:uid="{00000000-0005-0000-0000-000002B20000}"/>
    <cellStyle name="Output 12 26 6 4" xfId="45545" xr:uid="{00000000-0005-0000-0000-000003B20000}"/>
    <cellStyle name="Output 12 26 7" xfId="45546" xr:uid="{00000000-0005-0000-0000-000004B20000}"/>
    <cellStyle name="Output 12 26 7 2" xfId="45547" xr:uid="{00000000-0005-0000-0000-000005B20000}"/>
    <cellStyle name="Output 12 26 7 3" xfId="45548" xr:uid="{00000000-0005-0000-0000-000006B20000}"/>
    <cellStyle name="Output 12 26 7 4" xfId="45549" xr:uid="{00000000-0005-0000-0000-000007B20000}"/>
    <cellStyle name="Output 12 26 8" xfId="45550" xr:uid="{00000000-0005-0000-0000-000008B20000}"/>
    <cellStyle name="Output 12 26 8 2" xfId="45551" xr:uid="{00000000-0005-0000-0000-000009B20000}"/>
    <cellStyle name="Output 12 26 8 3" xfId="45552" xr:uid="{00000000-0005-0000-0000-00000AB20000}"/>
    <cellStyle name="Output 12 26 8 4" xfId="45553" xr:uid="{00000000-0005-0000-0000-00000BB20000}"/>
    <cellStyle name="Output 12 26 9" xfId="45554" xr:uid="{00000000-0005-0000-0000-00000CB20000}"/>
    <cellStyle name="Output 12 26 9 2" xfId="45555" xr:uid="{00000000-0005-0000-0000-00000DB20000}"/>
    <cellStyle name="Output 12 26 9 3" xfId="45556" xr:uid="{00000000-0005-0000-0000-00000EB20000}"/>
    <cellStyle name="Output 12 26 9 4" xfId="45557" xr:uid="{00000000-0005-0000-0000-00000FB20000}"/>
    <cellStyle name="Output 12 27" xfId="45558" xr:uid="{00000000-0005-0000-0000-000010B20000}"/>
    <cellStyle name="Output 12 27 10" xfId="45559" xr:uid="{00000000-0005-0000-0000-000011B20000}"/>
    <cellStyle name="Output 12 27 10 2" xfId="45560" xr:uid="{00000000-0005-0000-0000-000012B20000}"/>
    <cellStyle name="Output 12 27 10 3" xfId="45561" xr:uid="{00000000-0005-0000-0000-000013B20000}"/>
    <cellStyle name="Output 12 27 10 4" xfId="45562" xr:uid="{00000000-0005-0000-0000-000014B20000}"/>
    <cellStyle name="Output 12 27 11" xfId="45563" xr:uid="{00000000-0005-0000-0000-000015B20000}"/>
    <cellStyle name="Output 12 27 11 2" xfId="45564" xr:uid="{00000000-0005-0000-0000-000016B20000}"/>
    <cellStyle name="Output 12 27 11 3" xfId="45565" xr:uid="{00000000-0005-0000-0000-000017B20000}"/>
    <cellStyle name="Output 12 27 11 4" xfId="45566" xr:uid="{00000000-0005-0000-0000-000018B20000}"/>
    <cellStyle name="Output 12 27 12" xfId="45567" xr:uid="{00000000-0005-0000-0000-000019B20000}"/>
    <cellStyle name="Output 12 27 12 2" xfId="45568" xr:uid="{00000000-0005-0000-0000-00001AB20000}"/>
    <cellStyle name="Output 12 27 12 3" xfId="45569" xr:uid="{00000000-0005-0000-0000-00001BB20000}"/>
    <cellStyle name="Output 12 27 12 4" xfId="45570" xr:uid="{00000000-0005-0000-0000-00001CB20000}"/>
    <cellStyle name="Output 12 27 13" xfId="45571" xr:uid="{00000000-0005-0000-0000-00001DB20000}"/>
    <cellStyle name="Output 12 27 13 2" xfId="45572" xr:uid="{00000000-0005-0000-0000-00001EB20000}"/>
    <cellStyle name="Output 12 27 13 3" xfId="45573" xr:uid="{00000000-0005-0000-0000-00001FB20000}"/>
    <cellStyle name="Output 12 27 13 4" xfId="45574" xr:uid="{00000000-0005-0000-0000-000020B20000}"/>
    <cellStyle name="Output 12 27 14" xfId="45575" xr:uid="{00000000-0005-0000-0000-000021B20000}"/>
    <cellStyle name="Output 12 27 14 2" xfId="45576" xr:uid="{00000000-0005-0000-0000-000022B20000}"/>
    <cellStyle name="Output 12 27 14 3" xfId="45577" xr:uid="{00000000-0005-0000-0000-000023B20000}"/>
    <cellStyle name="Output 12 27 14 4" xfId="45578" xr:uid="{00000000-0005-0000-0000-000024B20000}"/>
    <cellStyle name="Output 12 27 15" xfId="45579" xr:uid="{00000000-0005-0000-0000-000025B20000}"/>
    <cellStyle name="Output 12 27 15 2" xfId="45580" xr:uid="{00000000-0005-0000-0000-000026B20000}"/>
    <cellStyle name="Output 12 27 15 3" xfId="45581" xr:uid="{00000000-0005-0000-0000-000027B20000}"/>
    <cellStyle name="Output 12 27 15 4" xfId="45582" xr:uid="{00000000-0005-0000-0000-000028B20000}"/>
    <cellStyle name="Output 12 27 16" xfId="45583" xr:uid="{00000000-0005-0000-0000-000029B20000}"/>
    <cellStyle name="Output 12 27 16 2" xfId="45584" xr:uid="{00000000-0005-0000-0000-00002AB20000}"/>
    <cellStyle name="Output 12 27 16 3" xfId="45585" xr:uid="{00000000-0005-0000-0000-00002BB20000}"/>
    <cellStyle name="Output 12 27 16 4" xfId="45586" xr:uid="{00000000-0005-0000-0000-00002CB20000}"/>
    <cellStyle name="Output 12 27 17" xfId="45587" xr:uid="{00000000-0005-0000-0000-00002DB20000}"/>
    <cellStyle name="Output 12 27 17 2" xfId="45588" xr:uid="{00000000-0005-0000-0000-00002EB20000}"/>
    <cellStyle name="Output 12 27 17 3" xfId="45589" xr:uid="{00000000-0005-0000-0000-00002FB20000}"/>
    <cellStyle name="Output 12 27 17 4" xfId="45590" xr:uid="{00000000-0005-0000-0000-000030B20000}"/>
    <cellStyle name="Output 12 27 18" xfId="45591" xr:uid="{00000000-0005-0000-0000-000031B20000}"/>
    <cellStyle name="Output 12 27 18 2" xfId="45592" xr:uid="{00000000-0005-0000-0000-000032B20000}"/>
    <cellStyle name="Output 12 27 18 3" xfId="45593" xr:uid="{00000000-0005-0000-0000-000033B20000}"/>
    <cellStyle name="Output 12 27 18 4" xfId="45594" xr:uid="{00000000-0005-0000-0000-000034B20000}"/>
    <cellStyle name="Output 12 27 19" xfId="45595" xr:uid="{00000000-0005-0000-0000-000035B20000}"/>
    <cellStyle name="Output 12 27 19 2" xfId="45596" xr:uid="{00000000-0005-0000-0000-000036B20000}"/>
    <cellStyle name="Output 12 27 19 3" xfId="45597" xr:uid="{00000000-0005-0000-0000-000037B20000}"/>
    <cellStyle name="Output 12 27 19 4" xfId="45598" xr:uid="{00000000-0005-0000-0000-000038B20000}"/>
    <cellStyle name="Output 12 27 2" xfId="45599" xr:uid="{00000000-0005-0000-0000-000039B20000}"/>
    <cellStyle name="Output 12 27 2 2" xfId="45600" xr:uid="{00000000-0005-0000-0000-00003AB20000}"/>
    <cellStyle name="Output 12 27 2 3" xfId="45601" xr:uid="{00000000-0005-0000-0000-00003BB20000}"/>
    <cellStyle name="Output 12 27 2 4" xfId="45602" xr:uid="{00000000-0005-0000-0000-00003CB20000}"/>
    <cellStyle name="Output 12 27 20" xfId="45603" xr:uid="{00000000-0005-0000-0000-00003DB20000}"/>
    <cellStyle name="Output 12 27 20 2" xfId="45604" xr:uid="{00000000-0005-0000-0000-00003EB20000}"/>
    <cellStyle name="Output 12 27 20 3" xfId="45605" xr:uid="{00000000-0005-0000-0000-00003FB20000}"/>
    <cellStyle name="Output 12 27 20 4" xfId="45606" xr:uid="{00000000-0005-0000-0000-000040B20000}"/>
    <cellStyle name="Output 12 27 21" xfId="45607" xr:uid="{00000000-0005-0000-0000-000041B20000}"/>
    <cellStyle name="Output 12 27 22" xfId="45608" xr:uid="{00000000-0005-0000-0000-000042B20000}"/>
    <cellStyle name="Output 12 27 3" xfId="45609" xr:uid="{00000000-0005-0000-0000-000043B20000}"/>
    <cellStyle name="Output 12 27 3 2" xfId="45610" xr:uid="{00000000-0005-0000-0000-000044B20000}"/>
    <cellStyle name="Output 12 27 3 3" xfId="45611" xr:uid="{00000000-0005-0000-0000-000045B20000}"/>
    <cellStyle name="Output 12 27 3 4" xfId="45612" xr:uid="{00000000-0005-0000-0000-000046B20000}"/>
    <cellStyle name="Output 12 27 4" xfId="45613" xr:uid="{00000000-0005-0000-0000-000047B20000}"/>
    <cellStyle name="Output 12 27 4 2" xfId="45614" xr:uid="{00000000-0005-0000-0000-000048B20000}"/>
    <cellStyle name="Output 12 27 4 3" xfId="45615" xr:uid="{00000000-0005-0000-0000-000049B20000}"/>
    <cellStyle name="Output 12 27 4 4" xfId="45616" xr:uid="{00000000-0005-0000-0000-00004AB20000}"/>
    <cellStyle name="Output 12 27 5" xfId="45617" xr:uid="{00000000-0005-0000-0000-00004BB20000}"/>
    <cellStyle name="Output 12 27 5 2" xfId="45618" xr:uid="{00000000-0005-0000-0000-00004CB20000}"/>
    <cellStyle name="Output 12 27 5 3" xfId="45619" xr:uid="{00000000-0005-0000-0000-00004DB20000}"/>
    <cellStyle name="Output 12 27 5 4" xfId="45620" xr:uid="{00000000-0005-0000-0000-00004EB20000}"/>
    <cellStyle name="Output 12 27 6" xfId="45621" xr:uid="{00000000-0005-0000-0000-00004FB20000}"/>
    <cellStyle name="Output 12 27 6 2" xfId="45622" xr:uid="{00000000-0005-0000-0000-000050B20000}"/>
    <cellStyle name="Output 12 27 6 3" xfId="45623" xr:uid="{00000000-0005-0000-0000-000051B20000}"/>
    <cellStyle name="Output 12 27 6 4" xfId="45624" xr:uid="{00000000-0005-0000-0000-000052B20000}"/>
    <cellStyle name="Output 12 27 7" xfId="45625" xr:uid="{00000000-0005-0000-0000-000053B20000}"/>
    <cellStyle name="Output 12 27 7 2" xfId="45626" xr:uid="{00000000-0005-0000-0000-000054B20000}"/>
    <cellStyle name="Output 12 27 7 3" xfId="45627" xr:uid="{00000000-0005-0000-0000-000055B20000}"/>
    <cellStyle name="Output 12 27 7 4" xfId="45628" xr:uid="{00000000-0005-0000-0000-000056B20000}"/>
    <cellStyle name="Output 12 27 8" xfId="45629" xr:uid="{00000000-0005-0000-0000-000057B20000}"/>
    <cellStyle name="Output 12 27 8 2" xfId="45630" xr:uid="{00000000-0005-0000-0000-000058B20000}"/>
    <cellStyle name="Output 12 27 8 3" xfId="45631" xr:uid="{00000000-0005-0000-0000-000059B20000}"/>
    <cellStyle name="Output 12 27 8 4" xfId="45632" xr:uid="{00000000-0005-0000-0000-00005AB20000}"/>
    <cellStyle name="Output 12 27 9" xfId="45633" xr:uid="{00000000-0005-0000-0000-00005BB20000}"/>
    <cellStyle name="Output 12 27 9 2" xfId="45634" xr:uid="{00000000-0005-0000-0000-00005CB20000}"/>
    <cellStyle name="Output 12 27 9 3" xfId="45635" xr:uid="{00000000-0005-0000-0000-00005DB20000}"/>
    <cellStyle name="Output 12 27 9 4" xfId="45636" xr:uid="{00000000-0005-0000-0000-00005EB20000}"/>
    <cellStyle name="Output 12 28" xfId="45637" xr:uid="{00000000-0005-0000-0000-00005FB20000}"/>
    <cellStyle name="Output 12 28 10" xfId="45638" xr:uid="{00000000-0005-0000-0000-000060B20000}"/>
    <cellStyle name="Output 12 28 10 2" xfId="45639" xr:uid="{00000000-0005-0000-0000-000061B20000}"/>
    <cellStyle name="Output 12 28 10 3" xfId="45640" xr:uid="{00000000-0005-0000-0000-000062B20000}"/>
    <cellStyle name="Output 12 28 10 4" xfId="45641" xr:uid="{00000000-0005-0000-0000-000063B20000}"/>
    <cellStyle name="Output 12 28 11" xfId="45642" xr:uid="{00000000-0005-0000-0000-000064B20000}"/>
    <cellStyle name="Output 12 28 11 2" xfId="45643" xr:uid="{00000000-0005-0000-0000-000065B20000}"/>
    <cellStyle name="Output 12 28 11 3" xfId="45644" xr:uid="{00000000-0005-0000-0000-000066B20000}"/>
    <cellStyle name="Output 12 28 11 4" xfId="45645" xr:uid="{00000000-0005-0000-0000-000067B20000}"/>
    <cellStyle name="Output 12 28 12" xfId="45646" xr:uid="{00000000-0005-0000-0000-000068B20000}"/>
    <cellStyle name="Output 12 28 12 2" xfId="45647" xr:uid="{00000000-0005-0000-0000-000069B20000}"/>
    <cellStyle name="Output 12 28 12 3" xfId="45648" xr:uid="{00000000-0005-0000-0000-00006AB20000}"/>
    <cellStyle name="Output 12 28 12 4" xfId="45649" xr:uid="{00000000-0005-0000-0000-00006BB20000}"/>
    <cellStyle name="Output 12 28 13" xfId="45650" xr:uid="{00000000-0005-0000-0000-00006CB20000}"/>
    <cellStyle name="Output 12 28 13 2" xfId="45651" xr:uid="{00000000-0005-0000-0000-00006DB20000}"/>
    <cellStyle name="Output 12 28 13 3" xfId="45652" xr:uid="{00000000-0005-0000-0000-00006EB20000}"/>
    <cellStyle name="Output 12 28 13 4" xfId="45653" xr:uid="{00000000-0005-0000-0000-00006FB20000}"/>
    <cellStyle name="Output 12 28 14" xfId="45654" xr:uid="{00000000-0005-0000-0000-000070B20000}"/>
    <cellStyle name="Output 12 28 14 2" xfId="45655" xr:uid="{00000000-0005-0000-0000-000071B20000}"/>
    <cellStyle name="Output 12 28 14 3" xfId="45656" xr:uid="{00000000-0005-0000-0000-000072B20000}"/>
    <cellStyle name="Output 12 28 14 4" xfId="45657" xr:uid="{00000000-0005-0000-0000-000073B20000}"/>
    <cellStyle name="Output 12 28 15" xfId="45658" xr:uid="{00000000-0005-0000-0000-000074B20000}"/>
    <cellStyle name="Output 12 28 15 2" xfId="45659" xr:uid="{00000000-0005-0000-0000-000075B20000}"/>
    <cellStyle name="Output 12 28 15 3" xfId="45660" xr:uid="{00000000-0005-0000-0000-000076B20000}"/>
    <cellStyle name="Output 12 28 15 4" xfId="45661" xr:uid="{00000000-0005-0000-0000-000077B20000}"/>
    <cellStyle name="Output 12 28 16" xfId="45662" xr:uid="{00000000-0005-0000-0000-000078B20000}"/>
    <cellStyle name="Output 12 28 16 2" xfId="45663" xr:uid="{00000000-0005-0000-0000-000079B20000}"/>
    <cellStyle name="Output 12 28 16 3" xfId="45664" xr:uid="{00000000-0005-0000-0000-00007AB20000}"/>
    <cellStyle name="Output 12 28 16 4" xfId="45665" xr:uid="{00000000-0005-0000-0000-00007BB20000}"/>
    <cellStyle name="Output 12 28 17" xfId="45666" xr:uid="{00000000-0005-0000-0000-00007CB20000}"/>
    <cellStyle name="Output 12 28 17 2" xfId="45667" xr:uid="{00000000-0005-0000-0000-00007DB20000}"/>
    <cellStyle name="Output 12 28 17 3" xfId="45668" xr:uid="{00000000-0005-0000-0000-00007EB20000}"/>
    <cellStyle name="Output 12 28 17 4" xfId="45669" xr:uid="{00000000-0005-0000-0000-00007FB20000}"/>
    <cellStyle name="Output 12 28 18" xfId="45670" xr:uid="{00000000-0005-0000-0000-000080B20000}"/>
    <cellStyle name="Output 12 28 18 2" xfId="45671" xr:uid="{00000000-0005-0000-0000-000081B20000}"/>
    <cellStyle name="Output 12 28 18 3" xfId="45672" xr:uid="{00000000-0005-0000-0000-000082B20000}"/>
    <cellStyle name="Output 12 28 18 4" xfId="45673" xr:uid="{00000000-0005-0000-0000-000083B20000}"/>
    <cellStyle name="Output 12 28 19" xfId="45674" xr:uid="{00000000-0005-0000-0000-000084B20000}"/>
    <cellStyle name="Output 12 28 19 2" xfId="45675" xr:uid="{00000000-0005-0000-0000-000085B20000}"/>
    <cellStyle name="Output 12 28 19 3" xfId="45676" xr:uid="{00000000-0005-0000-0000-000086B20000}"/>
    <cellStyle name="Output 12 28 19 4" xfId="45677" xr:uid="{00000000-0005-0000-0000-000087B20000}"/>
    <cellStyle name="Output 12 28 2" xfId="45678" xr:uid="{00000000-0005-0000-0000-000088B20000}"/>
    <cellStyle name="Output 12 28 2 2" xfId="45679" xr:uid="{00000000-0005-0000-0000-000089B20000}"/>
    <cellStyle name="Output 12 28 2 3" xfId="45680" xr:uid="{00000000-0005-0000-0000-00008AB20000}"/>
    <cellStyle name="Output 12 28 2 4" xfId="45681" xr:uid="{00000000-0005-0000-0000-00008BB20000}"/>
    <cellStyle name="Output 12 28 20" xfId="45682" xr:uid="{00000000-0005-0000-0000-00008CB20000}"/>
    <cellStyle name="Output 12 28 20 2" xfId="45683" xr:uid="{00000000-0005-0000-0000-00008DB20000}"/>
    <cellStyle name="Output 12 28 20 3" xfId="45684" xr:uid="{00000000-0005-0000-0000-00008EB20000}"/>
    <cellStyle name="Output 12 28 20 4" xfId="45685" xr:uid="{00000000-0005-0000-0000-00008FB20000}"/>
    <cellStyle name="Output 12 28 21" xfId="45686" xr:uid="{00000000-0005-0000-0000-000090B20000}"/>
    <cellStyle name="Output 12 28 22" xfId="45687" xr:uid="{00000000-0005-0000-0000-000091B20000}"/>
    <cellStyle name="Output 12 28 3" xfId="45688" xr:uid="{00000000-0005-0000-0000-000092B20000}"/>
    <cellStyle name="Output 12 28 3 2" xfId="45689" xr:uid="{00000000-0005-0000-0000-000093B20000}"/>
    <cellStyle name="Output 12 28 3 3" xfId="45690" xr:uid="{00000000-0005-0000-0000-000094B20000}"/>
    <cellStyle name="Output 12 28 3 4" xfId="45691" xr:uid="{00000000-0005-0000-0000-000095B20000}"/>
    <cellStyle name="Output 12 28 4" xfId="45692" xr:uid="{00000000-0005-0000-0000-000096B20000}"/>
    <cellStyle name="Output 12 28 4 2" xfId="45693" xr:uid="{00000000-0005-0000-0000-000097B20000}"/>
    <cellStyle name="Output 12 28 4 3" xfId="45694" xr:uid="{00000000-0005-0000-0000-000098B20000}"/>
    <cellStyle name="Output 12 28 4 4" xfId="45695" xr:uid="{00000000-0005-0000-0000-000099B20000}"/>
    <cellStyle name="Output 12 28 5" xfId="45696" xr:uid="{00000000-0005-0000-0000-00009AB20000}"/>
    <cellStyle name="Output 12 28 5 2" xfId="45697" xr:uid="{00000000-0005-0000-0000-00009BB20000}"/>
    <cellStyle name="Output 12 28 5 3" xfId="45698" xr:uid="{00000000-0005-0000-0000-00009CB20000}"/>
    <cellStyle name="Output 12 28 5 4" xfId="45699" xr:uid="{00000000-0005-0000-0000-00009DB20000}"/>
    <cellStyle name="Output 12 28 6" xfId="45700" xr:uid="{00000000-0005-0000-0000-00009EB20000}"/>
    <cellStyle name="Output 12 28 6 2" xfId="45701" xr:uid="{00000000-0005-0000-0000-00009FB20000}"/>
    <cellStyle name="Output 12 28 6 3" xfId="45702" xr:uid="{00000000-0005-0000-0000-0000A0B20000}"/>
    <cellStyle name="Output 12 28 6 4" xfId="45703" xr:uid="{00000000-0005-0000-0000-0000A1B20000}"/>
    <cellStyle name="Output 12 28 7" xfId="45704" xr:uid="{00000000-0005-0000-0000-0000A2B20000}"/>
    <cellStyle name="Output 12 28 7 2" xfId="45705" xr:uid="{00000000-0005-0000-0000-0000A3B20000}"/>
    <cellStyle name="Output 12 28 7 3" xfId="45706" xr:uid="{00000000-0005-0000-0000-0000A4B20000}"/>
    <cellStyle name="Output 12 28 7 4" xfId="45707" xr:uid="{00000000-0005-0000-0000-0000A5B20000}"/>
    <cellStyle name="Output 12 28 8" xfId="45708" xr:uid="{00000000-0005-0000-0000-0000A6B20000}"/>
    <cellStyle name="Output 12 28 8 2" xfId="45709" xr:uid="{00000000-0005-0000-0000-0000A7B20000}"/>
    <cellStyle name="Output 12 28 8 3" xfId="45710" xr:uid="{00000000-0005-0000-0000-0000A8B20000}"/>
    <cellStyle name="Output 12 28 8 4" xfId="45711" xr:uid="{00000000-0005-0000-0000-0000A9B20000}"/>
    <cellStyle name="Output 12 28 9" xfId="45712" xr:uid="{00000000-0005-0000-0000-0000AAB20000}"/>
    <cellStyle name="Output 12 28 9 2" xfId="45713" xr:uid="{00000000-0005-0000-0000-0000ABB20000}"/>
    <cellStyle name="Output 12 28 9 3" xfId="45714" xr:uid="{00000000-0005-0000-0000-0000ACB20000}"/>
    <cellStyle name="Output 12 28 9 4" xfId="45715" xr:uid="{00000000-0005-0000-0000-0000ADB20000}"/>
    <cellStyle name="Output 12 29" xfId="45716" xr:uid="{00000000-0005-0000-0000-0000AEB20000}"/>
    <cellStyle name="Output 12 29 10" xfId="45717" xr:uid="{00000000-0005-0000-0000-0000AFB20000}"/>
    <cellStyle name="Output 12 29 10 2" xfId="45718" xr:uid="{00000000-0005-0000-0000-0000B0B20000}"/>
    <cellStyle name="Output 12 29 10 3" xfId="45719" xr:uid="{00000000-0005-0000-0000-0000B1B20000}"/>
    <cellStyle name="Output 12 29 10 4" xfId="45720" xr:uid="{00000000-0005-0000-0000-0000B2B20000}"/>
    <cellStyle name="Output 12 29 11" xfId="45721" xr:uid="{00000000-0005-0000-0000-0000B3B20000}"/>
    <cellStyle name="Output 12 29 11 2" xfId="45722" xr:uid="{00000000-0005-0000-0000-0000B4B20000}"/>
    <cellStyle name="Output 12 29 11 3" xfId="45723" xr:uid="{00000000-0005-0000-0000-0000B5B20000}"/>
    <cellStyle name="Output 12 29 11 4" xfId="45724" xr:uid="{00000000-0005-0000-0000-0000B6B20000}"/>
    <cellStyle name="Output 12 29 12" xfId="45725" xr:uid="{00000000-0005-0000-0000-0000B7B20000}"/>
    <cellStyle name="Output 12 29 12 2" xfId="45726" xr:uid="{00000000-0005-0000-0000-0000B8B20000}"/>
    <cellStyle name="Output 12 29 12 3" xfId="45727" xr:uid="{00000000-0005-0000-0000-0000B9B20000}"/>
    <cellStyle name="Output 12 29 12 4" xfId="45728" xr:uid="{00000000-0005-0000-0000-0000BAB20000}"/>
    <cellStyle name="Output 12 29 13" xfId="45729" xr:uid="{00000000-0005-0000-0000-0000BBB20000}"/>
    <cellStyle name="Output 12 29 13 2" xfId="45730" xr:uid="{00000000-0005-0000-0000-0000BCB20000}"/>
    <cellStyle name="Output 12 29 13 3" xfId="45731" xr:uid="{00000000-0005-0000-0000-0000BDB20000}"/>
    <cellStyle name="Output 12 29 13 4" xfId="45732" xr:uid="{00000000-0005-0000-0000-0000BEB20000}"/>
    <cellStyle name="Output 12 29 14" xfId="45733" xr:uid="{00000000-0005-0000-0000-0000BFB20000}"/>
    <cellStyle name="Output 12 29 14 2" xfId="45734" xr:uid="{00000000-0005-0000-0000-0000C0B20000}"/>
    <cellStyle name="Output 12 29 14 3" xfId="45735" xr:uid="{00000000-0005-0000-0000-0000C1B20000}"/>
    <cellStyle name="Output 12 29 14 4" xfId="45736" xr:uid="{00000000-0005-0000-0000-0000C2B20000}"/>
    <cellStyle name="Output 12 29 15" xfId="45737" xr:uid="{00000000-0005-0000-0000-0000C3B20000}"/>
    <cellStyle name="Output 12 29 15 2" xfId="45738" xr:uid="{00000000-0005-0000-0000-0000C4B20000}"/>
    <cellStyle name="Output 12 29 15 3" xfId="45739" xr:uid="{00000000-0005-0000-0000-0000C5B20000}"/>
    <cellStyle name="Output 12 29 15 4" xfId="45740" xr:uid="{00000000-0005-0000-0000-0000C6B20000}"/>
    <cellStyle name="Output 12 29 16" xfId="45741" xr:uid="{00000000-0005-0000-0000-0000C7B20000}"/>
    <cellStyle name="Output 12 29 16 2" xfId="45742" xr:uid="{00000000-0005-0000-0000-0000C8B20000}"/>
    <cellStyle name="Output 12 29 16 3" xfId="45743" xr:uid="{00000000-0005-0000-0000-0000C9B20000}"/>
    <cellStyle name="Output 12 29 16 4" xfId="45744" xr:uid="{00000000-0005-0000-0000-0000CAB20000}"/>
    <cellStyle name="Output 12 29 17" xfId="45745" xr:uid="{00000000-0005-0000-0000-0000CBB20000}"/>
    <cellStyle name="Output 12 29 17 2" xfId="45746" xr:uid="{00000000-0005-0000-0000-0000CCB20000}"/>
    <cellStyle name="Output 12 29 17 3" xfId="45747" xr:uid="{00000000-0005-0000-0000-0000CDB20000}"/>
    <cellStyle name="Output 12 29 17 4" xfId="45748" xr:uid="{00000000-0005-0000-0000-0000CEB20000}"/>
    <cellStyle name="Output 12 29 18" xfId="45749" xr:uid="{00000000-0005-0000-0000-0000CFB20000}"/>
    <cellStyle name="Output 12 29 18 2" xfId="45750" xr:uid="{00000000-0005-0000-0000-0000D0B20000}"/>
    <cellStyle name="Output 12 29 18 3" xfId="45751" xr:uid="{00000000-0005-0000-0000-0000D1B20000}"/>
    <cellStyle name="Output 12 29 18 4" xfId="45752" xr:uid="{00000000-0005-0000-0000-0000D2B20000}"/>
    <cellStyle name="Output 12 29 19" xfId="45753" xr:uid="{00000000-0005-0000-0000-0000D3B20000}"/>
    <cellStyle name="Output 12 29 19 2" xfId="45754" xr:uid="{00000000-0005-0000-0000-0000D4B20000}"/>
    <cellStyle name="Output 12 29 19 3" xfId="45755" xr:uid="{00000000-0005-0000-0000-0000D5B20000}"/>
    <cellStyle name="Output 12 29 19 4" xfId="45756" xr:uid="{00000000-0005-0000-0000-0000D6B20000}"/>
    <cellStyle name="Output 12 29 2" xfId="45757" xr:uid="{00000000-0005-0000-0000-0000D7B20000}"/>
    <cellStyle name="Output 12 29 2 2" xfId="45758" xr:uid="{00000000-0005-0000-0000-0000D8B20000}"/>
    <cellStyle name="Output 12 29 2 3" xfId="45759" xr:uid="{00000000-0005-0000-0000-0000D9B20000}"/>
    <cellStyle name="Output 12 29 2 4" xfId="45760" xr:uid="{00000000-0005-0000-0000-0000DAB20000}"/>
    <cellStyle name="Output 12 29 20" xfId="45761" xr:uid="{00000000-0005-0000-0000-0000DBB20000}"/>
    <cellStyle name="Output 12 29 20 2" xfId="45762" xr:uid="{00000000-0005-0000-0000-0000DCB20000}"/>
    <cellStyle name="Output 12 29 20 3" xfId="45763" xr:uid="{00000000-0005-0000-0000-0000DDB20000}"/>
    <cellStyle name="Output 12 29 20 4" xfId="45764" xr:uid="{00000000-0005-0000-0000-0000DEB20000}"/>
    <cellStyle name="Output 12 29 21" xfId="45765" xr:uid="{00000000-0005-0000-0000-0000DFB20000}"/>
    <cellStyle name="Output 12 29 22" xfId="45766" xr:uid="{00000000-0005-0000-0000-0000E0B20000}"/>
    <cellStyle name="Output 12 29 3" xfId="45767" xr:uid="{00000000-0005-0000-0000-0000E1B20000}"/>
    <cellStyle name="Output 12 29 3 2" xfId="45768" xr:uid="{00000000-0005-0000-0000-0000E2B20000}"/>
    <cellStyle name="Output 12 29 3 3" xfId="45769" xr:uid="{00000000-0005-0000-0000-0000E3B20000}"/>
    <cellStyle name="Output 12 29 3 4" xfId="45770" xr:uid="{00000000-0005-0000-0000-0000E4B20000}"/>
    <cellStyle name="Output 12 29 4" xfId="45771" xr:uid="{00000000-0005-0000-0000-0000E5B20000}"/>
    <cellStyle name="Output 12 29 4 2" xfId="45772" xr:uid="{00000000-0005-0000-0000-0000E6B20000}"/>
    <cellStyle name="Output 12 29 4 3" xfId="45773" xr:uid="{00000000-0005-0000-0000-0000E7B20000}"/>
    <cellStyle name="Output 12 29 4 4" xfId="45774" xr:uid="{00000000-0005-0000-0000-0000E8B20000}"/>
    <cellStyle name="Output 12 29 5" xfId="45775" xr:uid="{00000000-0005-0000-0000-0000E9B20000}"/>
    <cellStyle name="Output 12 29 5 2" xfId="45776" xr:uid="{00000000-0005-0000-0000-0000EAB20000}"/>
    <cellStyle name="Output 12 29 5 3" xfId="45777" xr:uid="{00000000-0005-0000-0000-0000EBB20000}"/>
    <cellStyle name="Output 12 29 5 4" xfId="45778" xr:uid="{00000000-0005-0000-0000-0000ECB20000}"/>
    <cellStyle name="Output 12 29 6" xfId="45779" xr:uid="{00000000-0005-0000-0000-0000EDB20000}"/>
    <cellStyle name="Output 12 29 6 2" xfId="45780" xr:uid="{00000000-0005-0000-0000-0000EEB20000}"/>
    <cellStyle name="Output 12 29 6 3" xfId="45781" xr:uid="{00000000-0005-0000-0000-0000EFB20000}"/>
    <cellStyle name="Output 12 29 6 4" xfId="45782" xr:uid="{00000000-0005-0000-0000-0000F0B20000}"/>
    <cellStyle name="Output 12 29 7" xfId="45783" xr:uid="{00000000-0005-0000-0000-0000F1B20000}"/>
    <cellStyle name="Output 12 29 7 2" xfId="45784" xr:uid="{00000000-0005-0000-0000-0000F2B20000}"/>
    <cellStyle name="Output 12 29 7 3" xfId="45785" xr:uid="{00000000-0005-0000-0000-0000F3B20000}"/>
    <cellStyle name="Output 12 29 7 4" xfId="45786" xr:uid="{00000000-0005-0000-0000-0000F4B20000}"/>
    <cellStyle name="Output 12 29 8" xfId="45787" xr:uid="{00000000-0005-0000-0000-0000F5B20000}"/>
    <cellStyle name="Output 12 29 8 2" xfId="45788" xr:uid="{00000000-0005-0000-0000-0000F6B20000}"/>
    <cellStyle name="Output 12 29 8 3" xfId="45789" xr:uid="{00000000-0005-0000-0000-0000F7B20000}"/>
    <cellStyle name="Output 12 29 8 4" xfId="45790" xr:uid="{00000000-0005-0000-0000-0000F8B20000}"/>
    <cellStyle name="Output 12 29 9" xfId="45791" xr:uid="{00000000-0005-0000-0000-0000F9B20000}"/>
    <cellStyle name="Output 12 29 9 2" xfId="45792" xr:uid="{00000000-0005-0000-0000-0000FAB20000}"/>
    <cellStyle name="Output 12 29 9 3" xfId="45793" xr:uid="{00000000-0005-0000-0000-0000FBB20000}"/>
    <cellStyle name="Output 12 29 9 4" xfId="45794" xr:uid="{00000000-0005-0000-0000-0000FCB20000}"/>
    <cellStyle name="Output 12 3" xfId="45795" xr:uid="{00000000-0005-0000-0000-0000FDB20000}"/>
    <cellStyle name="Output 12 3 10" xfId="45796" xr:uid="{00000000-0005-0000-0000-0000FEB20000}"/>
    <cellStyle name="Output 12 3 10 2" xfId="45797" xr:uid="{00000000-0005-0000-0000-0000FFB20000}"/>
    <cellStyle name="Output 12 3 10 3" xfId="45798" xr:uid="{00000000-0005-0000-0000-000000B30000}"/>
    <cellStyle name="Output 12 3 10 4" xfId="45799" xr:uid="{00000000-0005-0000-0000-000001B30000}"/>
    <cellStyle name="Output 12 3 11" xfId="45800" xr:uid="{00000000-0005-0000-0000-000002B30000}"/>
    <cellStyle name="Output 12 3 11 2" xfId="45801" xr:uid="{00000000-0005-0000-0000-000003B30000}"/>
    <cellStyle name="Output 12 3 11 3" xfId="45802" xr:uid="{00000000-0005-0000-0000-000004B30000}"/>
    <cellStyle name="Output 12 3 11 4" xfId="45803" xr:uid="{00000000-0005-0000-0000-000005B30000}"/>
    <cellStyle name="Output 12 3 12" xfId="45804" xr:uid="{00000000-0005-0000-0000-000006B30000}"/>
    <cellStyle name="Output 12 3 12 2" xfId="45805" xr:uid="{00000000-0005-0000-0000-000007B30000}"/>
    <cellStyle name="Output 12 3 12 3" xfId="45806" xr:uid="{00000000-0005-0000-0000-000008B30000}"/>
    <cellStyle name="Output 12 3 12 4" xfId="45807" xr:uid="{00000000-0005-0000-0000-000009B30000}"/>
    <cellStyle name="Output 12 3 13" xfId="45808" xr:uid="{00000000-0005-0000-0000-00000AB30000}"/>
    <cellStyle name="Output 12 3 13 2" xfId="45809" xr:uid="{00000000-0005-0000-0000-00000BB30000}"/>
    <cellStyle name="Output 12 3 13 3" xfId="45810" xr:uid="{00000000-0005-0000-0000-00000CB30000}"/>
    <cellStyle name="Output 12 3 13 4" xfId="45811" xr:uid="{00000000-0005-0000-0000-00000DB30000}"/>
    <cellStyle name="Output 12 3 14" xfId="45812" xr:uid="{00000000-0005-0000-0000-00000EB30000}"/>
    <cellStyle name="Output 12 3 14 2" xfId="45813" xr:uid="{00000000-0005-0000-0000-00000FB30000}"/>
    <cellStyle name="Output 12 3 14 3" xfId="45814" xr:uid="{00000000-0005-0000-0000-000010B30000}"/>
    <cellStyle name="Output 12 3 14 4" xfId="45815" xr:uid="{00000000-0005-0000-0000-000011B30000}"/>
    <cellStyle name="Output 12 3 15" xfId="45816" xr:uid="{00000000-0005-0000-0000-000012B30000}"/>
    <cellStyle name="Output 12 3 15 2" xfId="45817" xr:uid="{00000000-0005-0000-0000-000013B30000}"/>
    <cellStyle name="Output 12 3 15 3" xfId="45818" xr:uid="{00000000-0005-0000-0000-000014B30000}"/>
    <cellStyle name="Output 12 3 15 4" xfId="45819" xr:uid="{00000000-0005-0000-0000-000015B30000}"/>
    <cellStyle name="Output 12 3 16" xfId="45820" xr:uid="{00000000-0005-0000-0000-000016B30000}"/>
    <cellStyle name="Output 12 3 16 2" xfId="45821" xr:uid="{00000000-0005-0000-0000-000017B30000}"/>
    <cellStyle name="Output 12 3 16 3" xfId="45822" xr:uid="{00000000-0005-0000-0000-000018B30000}"/>
    <cellStyle name="Output 12 3 16 4" xfId="45823" xr:uid="{00000000-0005-0000-0000-000019B30000}"/>
    <cellStyle name="Output 12 3 17" xfId="45824" xr:uid="{00000000-0005-0000-0000-00001AB30000}"/>
    <cellStyle name="Output 12 3 17 2" xfId="45825" xr:uid="{00000000-0005-0000-0000-00001BB30000}"/>
    <cellStyle name="Output 12 3 17 3" xfId="45826" xr:uid="{00000000-0005-0000-0000-00001CB30000}"/>
    <cellStyle name="Output 12 3 17 4" xfId="45827" xr:uid="{00000000-0005-0000-0000-00001DB30000}"/>
    <cellStyle name="Output 12 3 18" xfId="45828" xr:uid="{00000000-0005-0000-0000-00001EB30000}"/>
    <cellStyle name="Output 12 3 18 2" xfId="45829" xr:uid="{00000000-0005-0000-0000-00001FB30000}"/>
    <cellStyle name="Output 12 3 18 3" xfId="45830" xr:uid="{00000000-0005-0000-0000-000020B30000}"/>
    <cellStyle name="Output 12 3 18 4" xfId="45831" xr:uid="{00000000-0005-0000-0000-000021B30000}"/>
    <cellStyle name="Output 12 3 19" xfId="45832" xr:uid="{00000000-0005-0000-0000-000022B30000}"/>
    <cellStyle name="Output 12 3 19 2" xfId="45833" xr:uid="{00000000-0005-0000-0000-000023B30000}"/>
    <cellStyle name="Output 12 3 19 3" xfId="45834" xr:uid="{00000000-0005-0000-0000-000024B30000}"/>
    <cellStyle name="Output 12 3 19 4" xfId="45835" xr:uid="{00000000-0005-0000-0000-000025B30000}"/>
    <cellStyle name="Output 12 3 2" xfId="45836" xr:uid="{00000000-0005-0000-0000-000026B30000}"/>
    <cellStyle name="Output 12 3 2 2" xfId="45837" xr:uid="{00000000-0005-0000-0000-000027B30000}"/>
    <cellStyle name="Output 12 3 2 3" xfId="45838" xr:uid="{00000000-0005-0000-0000-000028B30000}"/>
    <cellStyle name="Output 12 3 2 4" xfId="45839" xr:uid="{00000000-0005-0000-0000-000029B30000}"/>
    <cellStyle name="Output 12 3 20" xfId="45840" xr:uid="{00000000-0005-0000-0000-00002AB30000}"/>
    <cellStyle name="Output 12 3 20 2" xfId="45841" xr:uid="{00000000-0005-0000-0000-00002BB30000}"/>
    <cellStyle name="Output 12 3 20 3" xfId="45842" xr:uid="{00000000-0005-0000-0000-00002CB30000}"/>
    <cellStyle name="Output 12 3 20 4" xfId="45843" xr:uid="{00000000-0005-0000-0000-00002DB30000}"/>
    <cellStyle name="Output 12 3 21" xfId="45844" xr:uid="{00000000-0005-0000-0000-00002EB30000}"/>
    <cellStyle name="Output 12 3 22" xfId="45845" xr:uid="{00000000-0005-0000-0000-00002FB30000}"/>
    <cellStyle name="Output 12 3 3" xfId="45846" xr:uid="{00000000-0005-0000-0000-000030B30000}"/>
    <cellStyle name="Output 12 3 3 2" xfId="45847" xr:uid="{00000000-0005-0000-0000-000031B30000}"/>
    <cellStyle name="Output 12 3 3 3" xfId="45848" xr:uid="{00000000-0005-0000-0000-000032B30000}"/>
    <cellStyle name="Output 12 3 3 4" xfId="45849" xr:uid="{00000000-0005-0000-0000-000033B30000}"/>
    <cellStyle name="Output 12 3 4" xfId="45850" xr:uid="{00000000-0005-0000-0000-000034B30000}"/>
    <cellStyle name="Output 12 3 4 2" xfId="45851" xr:uid="{00000000-0005-0000-0000-000035B30000}"/>
    <cellStyle name="Output 12 3 4 3" xfId="45852" xr:uid="{00000000-0005-0000-0000-000036B30000}"/>
    <cellStyle name="Output 12 3 4 4" xfId="45853" xr:uid="{00000000-0005-0000-0000-000037B30000}"/>
    <cellStyle name="Output 12 3 5" xfId="45854" xr:uid="{00000000-0005-0000-0000-000038B30000}"/>
    <cellStyle name="Output 12 3 5 2" xfId="45855" xr:uid="{00000000-0005-0000-0000-000039B30000}"/>
    <cellStyle name="Output 12 3 5 3" xfId="45856" xr:uid="{00000000-0005-0000-0000-00003AB30000}"/>
    <cellStyle name="Output 12 3 5 4" xfId="45857" xr:uid="{00000000-0005-0000-0000-00003BB30000}"/>
    <cellStyle name="Output 12 3 6" xfId="45858" xr:uid="{00000000-0005-0000-0000-00003CB30000}"/>
    <cellStyle name="Output 12 3 6 2" xfId="45859" xr:uid="{00000000-0005-0000-0000-00003DB30000}"/>
    <cellStyle name="Output 12 3 6 3" xfId="45860" xr:uid="{00000000-0005-0000-0000-00003EB30000}"/>
    <cellStyle name="Output 12 3 6 4" xfId="45861" xr:uid="{00000000-0005-0000-0000-00003FB30000}"/>
    <cellStyle name="Output 12 3 7" xfId="45862" xr:uid="{00000000-0005-0000-0000-000040B30000}"/>
    <cellStyle name="Output 12 3 7 2" xfId="45863" xr:uid="{00000000-0005-0000-0000-000041B30000}"/>
    <cellStyle name="Output 12 3 7 3" xfId="45864" xr:uid="{00000000-0005-0000-0000-000042B30000}"/>
    <cellStyle name="Output 12 3 7 4" xfId="45865" xr:uid="{00000000-0005-0000-0000-000043B30000}"/>
    <cellStyle name="Output 12 3 8" xfId="45866" xr:uid="{00000000-0005-0000-0000-000044B30000}"/>
    <cellStyle name="Output 12 3 8 2" xfId="45867" xr:uid="{00000000-0005-0000-0000-000045B30000}"/>
    <cellStyle name="Output 12 3 8 3" xfId="45868" xr:uid="{00000000-0005-0000-0000-000046B30000}"/>
    <cellStyle name="Output 12 3 8 4" xfId="45869" xr:uid="{00000000-0005-0000-0000-000047B30000}"/>
    <cellStyle name="Output 12 3 9" xfId="45870" xr:uid="{00000000-0005-0000-0000-000048B30000}"/>
    <cellStyle name="Output 12 3 9 2" xfId="45871" xr:uid="{00000000-0005-0000-0000-000049B30000}"/>
    <cellStyle name="Output 12 3 9 3" xfId="45872" xr:uid="{00000000-0005-0000-0000-00004AB30000}"/>
    <cellStyle name="Output 12 3 9 4" xfId="45873" xr:uid="{00000000-0005-0000-0000-00004BB30000}"/>
    <cellStyle name="Output 12 30" xfId="45874" xr:uid="{00000000-0005-0000-0000-00004CB30000}"/>
    <cellStyle name="Output 12 30 10" xfId="45875" xr:uid="{00000000-0005-0000-0000-00004DB30000}"/>
    <cellStyle name="Output 12 30 10 2" xfId="45876" xr:uid="{00000000-0005-0000-0000-00004EB30000}"/>
    <cellStyle name="Output 12 30 10 3" xfId="45877" xr:uid="{00000000-0005-0000-0000-00004FB30000}"/>
    <cellStyle name="Output 12 30 10 4" xfId="45878" xr:uid="{00000000-0005-0000-0000-000050B30000}"/>
    <cellStyle name="Output 12 30 11" xfId="45879" xr:uid="{00000000-0005-0000-0000-000051B30000}"/>
    <cellStyle name="Output 12 30 11 2" xfId="45880" xr:uid="{00000000-0005-0000-0000-000052B30000}"/>
    <cellStyle name="Output 12 30 11 3" xfId="45881" xr:uid="{00000000-0005-0000-0000-000053B30000}"/>
    <cellStyle name="Output 12 30 11 4" xfId="45882" xr:uid="{00000000-0005-0000-0000-000054B30000}"/>
    <cellStyle name="Output 12 30 12" xfId="45883" xr:uid="{00000000-0005-0000-0000-000055B30000}"/>
    <cellStyle name="Output 12 30 12 2" xfId="45884" xr:uid="{00000000-0005-0000-0000-000056B30000}"/>
    <cellStyle name="Output 12 30 12 3" xfId="45885" xr:uid="{00000000-0005-0000-0000-000057B30000}"/>
    <cellStyle name="Output 12 30 12 4" xfId="45886" xr:uid="{00000000-0005-0000-0000-000058B30000}"/>
    <cellStyle name="Output 12 30 13" xfId="45887" xr:uid="{00000000-0005-0000-0000-000059B30000}"/>
    <cellStyle name="Output 12 30 13 2" xfId="45888" xr:uid="{00000000-0005-0000-0000-00005AB30000}"/>
    <cellStyle name="Output 12 30 13 3" xfId="45889" xr:uid="{00000000-0005-0000-0000-00005BB30000}"/>
    <cellStyle name="Output 12 30 13 4" xfId="45890" xr:uid="{00000000-0005-0000-0000-00005CB30000}"/>
    <cellStyle name="Output 12 30 14" xfId="45891" xr:uid="{00000000-0005-0000-0000-00005DB30000}"/>
    <cellStyle name="Output 12 30 14 2" xfId="45892" xr:uid="{00000000-0005-0000-0000-00005EB30000}"/>
    <cellStyle name="Output 12 30 14 3" xfId="45893" xr:uid="{00000000-0005-0000-0000-00005FB30000}"/>
    <cellStyle name="Output 12 30 14 4" xfId="45894" xr:uid="{00000000-0005-0000-0000-000060B30000}"/>
    <cellStyle name="Output 12 30 15" xfId="45895" xr:uid="{00000000-0005-0000-0000-000061B30000}"/>
    <cellStyle name="Output 12 30 15 2" xfId="45896" xr:uid="{00000000-0005-0000-0000-000062B30000}"/>
    <cellStyle name="Output 12 30 15 3" xfId="45897" xr:uid="{00000000-0005-0000-0000-000063B30000}"/>
    <cellStyle name="Output 12 30 15 4" xfId="45898" xr:uid="{00000000-0005-0000-0000-000064B30000}"/>
    <cellStyle name="Output 12 30 16" xfId="45899" xr:uid="{00000000-0005-0000-0000-000065B30000}"/>
    <cellStyle name="Output 12 30 16 2" xfId="45900" xr:uid="{00000000-0005-0000-0000-000066B30000}"/>
    <cellStyle name="Output 12 30 16 3" xfId="45901" xr:uid="{00000000-0005-0000-0000-000067B30000}"/>
    <cellStyle name="Output 12 30 16 4" xfId="45902" xr:uid="{00000000-0005-0000-0000-000068B30000}"/>
    <cellStyle name="Output 12 30 17" xfId="45903" xr:uid="{00000000-0005-0000-0000-000069B30000}"/>
    <cellStyle name="Output 12 30 17 2" xfId="45904" xr:uid="{00000000-0005-0000-0000-00006AB30000}"/>
    <cellStyle name="Output 12 30 17 3" xfId="45905" xr:uid="{00000000-0005-0000-0000-00006BB30000}"/>
    <cellStyle name="Output 12 30 17 4" xfId="45906" xr:uid="{00000000-0005-0000-0000-00006CB30000}"/>
    <cellStyle name="Output 12 30 18" xfId="45907" xr:uid="{00000000-0005-0000-0000-00006DB30000}"/>
    <cellStyle name="Output 12 30 18 2" xfId="45908" xr:uid="{00000000-0005-0000-0000-00006EB30000}"/>
    <cellStyle name="Output 12 30 18 3" xfId="45909" xr:uid="{00000000-0005-0000-0000-00006FB30000}"/>
    <cellStyle name="Output 12 30 18 4" xfId="45910" xr:uid="{00000000-0005-0000-0000-000070B30000}"/>
    <cellStyle name="Output 12 30 19" xfId="45911" xr:uid="{00000000-0005-0000-0000-000071B30000}"/>
    <cellStyle name="Output 12 30 19 2" xfId="45912" xr:uid="{00000000-0005-0000-0000-000072B30000}"/>
    <cellStyle name="Output 12 30 19 3" xfId="45913" xr:uid="{00000000-0005-0000-0000-000073B30000}"/>
    <cellStyle name="Output 12 30 19 4" xfId="45914" xr:uid="{00000000-0005-0000-0000-000074B30000}"/>
    <cellStyle name="Output 12 30 2" xfId="45915" xr:uid="{00000000-0005-0000-0000-000075B30000}"/>
    <cellStyle name="Output 12 30 2 2" xfId="45916" xr:uid="{00000000-0005-0000-0000-000076B30000}"/>
    <cellStyle name="Output 12 30 2 3" xfId="45917" xr:uid="{00000000-0005-0000-0000-000077B30000}"/>
    <cellStyle name="Output 12 30 2 4" xfId="45918" xr:uid="{00000000-0005-0000-0000-000078B30000}"/>
    <cellStyle name="Output 12 30 20" xfId="45919" xr:uid="{00000000-0005-0000-0000-000079B30000}"/>
    <cellStyle name="Output 12 30 20 2" xfId="45920" xr:uid="{00000000-0005-0000-0000-00007AB30000}"/>
    <cellStyle name="Output 12 30 20 3" xfId="45921" xr:uid="{00000000-0005-0000-0000-00007BB30000}"/>
    <cellStyle name="Output 12 30 20 4" xfId="45922" xr:uid="{00000000-0005-0000-0000-00007CB30000}"/>
    <cellStyle name="Output 12 30 21" xfId="45923" xr:uid="{00000000-0005-0000-0000-00007DB30000}"/>
    <cellStyle name="Output 12 30 22" xfId="45924" xr:uid="{00000000-0005-0000-0000-00007EB30000}"/>
    <cellStyle name="Output 12 30 3" xfId="45925" xr:uid="{00000000-0005-0000-0000-00007FB30000}"/>
    <cellStyle name="Output 12 30 3 2" xfId="45926" xr:uid="{00000000-0005-0000-0000-000080B30000}"/>
    <cellStyle name="Output 12 30 3 3" xfId="45927" xr:uid="{00000000-0005-0000-0000-000081B30000}"/>
    <cellStyle name="Output 12 30 3 4" xfId="45928" xr:uid="{00000000-0005-0000-0000-000082B30000}"/>
    <cellStyle name="Output 12 30 4" xfId="45929" xr:uid="{00000000-0005-0000-0000-000083B30000}"/>
    <cellStyle name="Output 12 30 4 2" xfId="45930" xr:uid="{00000000-0005-0000-0000-000084B30000}"/>
    <cellStyle name="Output 12 30 4 3" xfId="45931" xr:uid="{00000000-0005-0000-0000-000085B30000}"/>
    <cellStyle name="Output 12 30 4 4" xfId="45932" xr:uid="{00000000-0005-0000-0000-000086B30000}"/>
    <cellStyle name="Output 12 30 5" xfId="45933" xr:uid="{00000000-0005-0000-0000-000087B30000}"/>
    <cellStyle name="Output 12 30 5 2" xfId="45934" xr:uid="{00000000-0005-0000-0000-000088B30000}"/>
    <cellStyle name="Output 12 30 5 3" xfId="45935" xr:uid="{00000000-0005-0000-0000-000089B30000}"/>
    <cellStyle name="Output 12 30 5 4" xfId="45936" xr:uid="{00000000-0005-0000-0000-00008AB30000}"/>
    <cellStyle name="Output 12 30 6" xfId="45937" xr:uid="{00000000-0005-0000-0000-00008BB30000}"/>
    <cellStyle name="Output 12 30 6 2" xfId="45938" xr:uid="{00000000-0005-0000-0000-00008CB30000}"/>
    <cellStyle name="Output 12 30 6 3" xfId="45939" xr:uid="{00000000-0005-0000-0000-00008DB30000}"/>
    <cellStyle name="Output 12 30 6 4" xfId="45940" xr:uid="{00000000-0005-0000-0000-00008EB30000}"/>
    <cellStyle name="Output 12 30 7" xfId="45941" xr:uid="{00000000-0005-0000-0000-00008FB30000}"/>
    <cellStyle name="Output 12 30 7 2" xfId="45942" xr:uid="{00000000-0005-0000-0000-000090B30000}"/>
    <cellStyle name="Output 12 30 7 3" xfId="45943" xr:uid="{00000000-0005-0000-0000-000091B30000}"/>
    <cellStyle name="Output 12 30 7 4" xfId="45944" xr:uid="{00000000-0005-0000-0000-000092B30000}"/>
    <cellStyle name="Output 12 30 8" xfId="45945" xr:uid="{00000000-0005-0000-0000-000093B30000}"/>
    <cellStyle name="Output 12 30 8 2" xfId="45946" xr:uid="{00000000-0005-0000-0000-000094B30000}"/>
    <cellStyle name="Output 12 30 8 3" xfId="45947" xr:uid="{00000000-0005-0000-0000-000095B30000}"/>
    <cellStyle name="Output 12 30 8 4" xfId="45948" xr:uid="{00000000-0005-0000-0000-000096B30000}"/>
    <cellStyle name="Output 12 30 9" xfId="45949" xr:uid="{00000000-0005-0000-0000-000097B30000}"/>
    <cellStyle name="Output 12 30 9 2" xfId="45950" xr:uid="{00000000-0005-0000-0000-000098B30000}"/>
    <cellStyle name="Output 12 30 9 3" xfId="45951" xr:uid="{00000000-0005-0000-0000-000099B30000}"/>
    <cellStyle name="Output 12 30 9 4" xfId="45952" xr:uid="{00000000-0005-0000-0000-00009AB30000}"/>
    <cellStyle name="Output 12 31" xfId="45953" xr:uid="{00000000-0005-0000-0000-00009BB30000}"/>
    <cellStyle name="Output 12 31 2" xfId="45954" xr:uid="{00000000-0005-0000-0000-00009CB30000}"/>
    <cellStyle name="Output 12 31 3" xfId="45955" xr:uid="{00000000-0005-0000-0000-00009DB30000}"/>
    <cellStyle name="Output 12 31 4" xfId="45956" xr:uid="{00000000-0005-0000-0000-00009EB30000}"/>
    <cellStyle name="Output 12 32" xfId="45957" xr:uid="{00000000-0005-0000-0000-00009FB30000}"/>
    <cellStyle name="Output 12 32 2" xfId="45958" xr:uid="{00000000-0005-0000-0000-0000A0B30000}"/>
    <cellStyle name="Output 12 32 3" xfId="45959" xr:uid="{00000000-0005-0000-0000-0000A1B30000}"/>
    <cellStyle name="Output 12 32 4" xfId="45960" xr:uid="{00000000-0005-0000-0000-0000A2B30000}"/>
    <cellStyle name="Output 12 33" xfId="45961" xr:uid="{00000000-0005-0000-0000-0000A3B30000}"/>
    <cellStyle name="Output 12 33 2" xfId="45962" xr:uid="{00000000-0005-0000-0000-0000A4B30000}"/>
    <cellStyle name="Output 12 33 3" xfId="45963" xr:uid="{00000000-0005-0000-0000-0000A5B30000}"/>
    <cellStyle name="Output 12 33 4" xfId="45964" xr:uid="{00000000-0005-0000-0000-0000A6B30000}"/>
    <cellStyle name="Output 12 34" xfId="45965" xr:uid="{00000000-0005-0000-0000-0000A7B30000}"/>
    <cellStyle name="Output 12 34 2" xfId="45966" xr:uid="{00000000-0005-0000-0000-0000A8B30000}"/>
    <cellStyle name="Output 12 34 3" xfId="45967" xr:uid="{00000000-0005-0000-0000-0000A9B30000}"/>
    <cellStyle name="Output 12 34 4" xfId="45968" xr:uid="{00000000-0005-0000-0000-0000AAB30000}"/>
    <cellStyle name="Output 12 35" xfId="45969" xr:uid="{00000000-0005-0000-0000-0000ABB30000}"/>
    <cellStyle name="Output 12 35 2" xfId="45970" xr:uid="{00000000-0005-0000-0000-0000ACB30000}"/>
    <cellStyle name="Output 12 35 3" xfId="45971" xr:uid="{00000000-0005-0000-0000-0000ADB30000}"/>
    <cellStyle name="Output 12 35 4" xfId="45972" xr:uid="{00000000-0005-0000-0000-0000AEB30000}"/>
    <cellStyle name="Output 12 36" xfId="45973" xr:uid="{00000000-0005-0000-0000-0000AFB30000}"/>
    <cellStyle name="Output 12 36 2" xfId="45974" xr:uid="{00000000-0005-0000-0000-0000B0B30000}"/>
    <cellStyle name="Output 12 36 3" xfId="45975" xr:uid="{00000000-0005-0000-0000-0000B1B30000}"/>
    <cellStyle name="Output 12 36 4" xfId="45976" xr:uid="{00000000-0005-0000-0000-0000B2B30000}"/>
    <cellStyle name="Output 12 37" xfId="45977" xr:uid="{00000000-0005-0000-0000-0000B3B30000}"/>
    <cellStyle name="Output 12 37 2" xfId="45978" xr:uid="{00000000-0005-0000-0000-0000B4B30000}"/>
    <cellStyle name="Output 12 37 3" xfId="45979" xr:uid="{00000000-0005-0000-0000-0000B5B30000}"/>
    <cellStyle name="Output 12 37 4" xfId="45980" xr:uid="{00000000-0005-0000-0000-0000B6B30000}"/>
    <cellStyle name="Output 12 38" xfId="45981" xr:uid="{00000000-0005-0000-0000-0000B7B30000}"/>
    <cellStyle name="Output 12 38 2" xfId="45982" xr:uid="{00000000-0005-0000-0000-0000B8B30000}"/>
    <cellStyle name="Output 12 38 3" xfId="45983" xr:uid="{00000000-0005-0000-0000-0000B9B30000}"/>
    <cellStyle name="Output 12 38 4" xfId="45984" xr:uid="{00000000-0005-0000-0000-0000BAB30000}"/>
    <cellStyle name="Output 12 39" xfId="45985" xr:uid="{00000000-0005-0000-0000-0000BBB30000}"/>
    <cellStyle name="Output 12 39 2" xfId="45986" xr:uid="{00000000-0005-0000-0000-0000BCB30000}"/>
    <cellStyle name="Output 12 39 3" xfId="45987" xr:uid="{00000000-0005-0000-0000-0000BDB30000}"/>
    <cellStyle name="Output 12 39 4" xfId="45988" xr:uid="{00000000-0005-0000-0000-0000BEB30000}"/>
    <cellStyle name="Output 12 4" xfId="45989" xr:uid="{00000000-0005-0000-0000-0000BFB30000}"/>
    <cellStyle name="Output 12 4 10" xfId="45990" xr:uid="{00000000-0005-0000-0000-0000C0B30000}"/>
    <cellStyle name="Output 12 4 10 2" xfId="45991" xr:uid="{00000000-0005-0000-0000-0000C1B30000}"/>
    <cellStyle name="Output 12 4 10 3" xfId="45992" xr:uid="{00000000-0005-0000-0000-0000C2B30000}"/>
    <cellStyle name="Output 12 4 10 4" xfId="45993" xr:uid="{00000000-0005-0000-0000-0000C3B30000}"/>
    <cellStyle name="Output 12 4 11" xfId="45994" xr:uid="{00000000-0005-0000-0000-0000C4B30000}"/>
    <cellStyle name="Output 12 4 11 2" xfId="45995" xr:uid="{00000000-0005-0000-0000-0000C5B30000}"/>
    <cellStyle name="Output 12 4 11 3" xfId="45996" xr:uid="{00000000-0005-0000-0000-0000C6B30000}"/>
    <cellStyle name="Output 12 4 11 4" xfId="45997" xr:uid="{00000000-0005-0000-0000-0000C7B30000}"/>
    <cellStyle name="Output 12 4 12" xfId="45998" xr:uid="{00000000-0005-0000-0000-0000C8B30000}"/>
    <cellStyle name="Output 12 4 12 2" xfId="45999" xr:uid="{00000000-0005-0000-0000-0000C9B30000}"/>
    <cellStyle name="Output 12 4 12 3" xfId="46000" xr:uid="{00000000-0005-0000-0000-0000CAB30000}"/>
    <cellStyle name="Output 12 4 12 4" xfId="46001" xr:uid="{00000000-0005-0000-0000-0000CBB30000}"/>
    <cellStyle name="Output 12 4 13" xfId="46002" xr:uid="{00000000-0005-0000-0000-0000CCB30000}"/>
    <cellStyle name="Output 12 4 13 2" xfId="46003" xr:uid="{00000000-0005-0000-0000-0000CDB30000}"/>
    <cellStyle name="Output 12 4 13 3" xfId="46004" xr:uid="{00000000-0005-0000-0000-0000CEB30000}"/>
    <cellStyle name="Output 12 4 13 4" xfId="46005" xr:uid="{00000000-0005-0000-0000-0000CFB30000}"/>
    <cellStyle name="Output 12 4 14" xfId="46006" xr:uid="{00000000-0005-0000-0000-0000D0B30000}"/>
    <cellStyle name="Output 12 4 14 2" xfId="46007" xr:uid="{00000000-0005-0000-0000-0000D1B30000}"/>
    <cellStyle name="Output 12 4 14 3" xfId="46008" xr:uid="{00000000-0005-0000-0000-0000D2B30000}"/>
    <cellStyle name="Output 12 4 14 4" xfId="46009" xr:uid="{00000000-0005-0000-0000-0000D3B30000}"/>
    <cellStyle name="Output 12 4 15" xfId="46010" xr:uid="{00000000-0005-0000-0000-0000D4B30000}"/>
    <cellStyle name="Output 12 4 15 2" xfId="46011" xr:uid="{00000000-0005-0000-0000-0000D5B30000}"/>
    <cellStyle name="Output 12 4 15 3" xfId="46012" xr:uid="{00000000-0005-0000-0000-0000D6B30000}"/>
    <cellStyle name="Output 12 4 15 4" xfId="46013" xr:uid="{00000000-0005-0000-0000-0000D7B30000}"/>
    <cellStyle name="Output 12 4 16" xfId="46014" xr:uid="{00000000-0005-0000-0000-0000D8B30000}"/>
    <cellStyle name="Output 12 4 16 2" xfId="46015" xr:uid="{00000000-0005-0000-0000-0000D9B30000}"/>
    <cellStyle name="Output 12 4 16 3" xfId="46016" xr:uid="{00000000-0005-0000-0000-0000DAB30000}"/>
    <cellStyle name="Output 12 4 16 4" xfId="46017" xr:uid="{00000000-0005-0000-0000-0000DBB30000}"/>
    <cellStyle name="Output 12 4 17" xfId="46018" xr:uid="{00000000-0005-0000-0000-0000DCB30000}"/>
    <cellStyle name="Output 12 4 17 2" xfId="46019" xr:uid="{00000000-0005-0000-0000-0000DDB30000}"/>
    <cellStyle name="Output 12 4 17 3" xfId="46020" xr:uid="{00000000-0005-0000-0000-0000DEB30000}"/>
    <cellStyle name="Output 12 4 17 4" xfId="46021" xr:uid="{00000000-0005-0000-0000-0000DFB30000}"/>
    <cellStyle name="Output 12 4 18" xfId="46022" xr:uid="{00000000-0005-0000-0000-0000E0B30000}"/>
    <cellStyle name="Output 12 4 18 2" xfId="46023" xr:uid="{00000000-0005-0000-0000-0000E1B30000}"/>
    <cellStyle name="Output 12 4 18 3" xfId="46024" xr:uid="{00000000-0005-0000-0000-0000E2B30000}"/>
    <cellStyle name="Output 12 4 18 4" xfId="46025" xr:uid="{00000000-0005-0000-0000-0000E3B30000}"/>
    <cellStyle name="Output 12 4 19" xfId="46026" xr:uid="{00000000-0005-0000-0000-0000E4B30000}"/>
    <cellStyle name="Output 12 4 19 2" xfId="46027" xr:uid="{00000000-0005-0000-0000-0000E5B30000}"/>
    <cellStyle name="Output 12 4 19 3" xfId="46028" xr:uid="{00000000-0005-0000-0000-0000E6B30000}"/>
    <cellStyle name="Output 12 4 19 4" xfId="46029" xr:uid="{00000000-0005-0000-0000-0000E7B30000}"/>
    <cellStyle name="Output 12 4 2" xfId="46030" xr:uid="{00000000-0005-0000-0000-0000E8B30000}"/>
    <cellStyle name="Output 12 4 2 2" xfId="46031" xr:uid="{00000000-0005-0000-0000-0000E9B30000}"/>
    <cellStyle name="Output 12 4 2 3" xfId="46032" xr:uid="{00000000-0005-0000-0000-0000EAB30000}"/>
    <cellStyle name="Output 12 4 2 4" xfId="46033" xr:uid="{00000000-0005-0000-0000-0000EBB30000}"/>
    <cellStyle name="Output 12 4 20" xfId="46034" xr:uid="{00000000-0005-0000-0000-0000ECB30000}"/>
    <cellStyle name="Output 12 4 20 2" xfId="46035" xr:uid="{00000000-0005-0000-0000-0000EDB30000}"/>
    <cellStyle name="Output 12 4 20 3" xfId="46036" xr:uid="{00000000-0005-0000-0000-0000EEB30000}"/>
    <cellStyle name="Output 12 4 20 4" xfId="46037" xr:uid="{00000000-0005-0000-0000-0000EFB30000}"/>
    <cellStyle name="Output 12 4 21" xfId="46038" xr:uid="{00000000-0005-0000-0000-0000F0B30000}"/>
    <cellStyle name="Output 12 4 22" xfId="46039" xr:uid="{00000000-0005-0000-0000-0000F1B30000}"/>
    <cellStyle name="Output 12 4 3" xfId="46040" xr:uid="{00000000-0005-0000-0000-0000F2B30000}"/>
    <cellStyle name="Output 12 4 3 2" xfId="46041" xr:uid="{00000000-0005-0000-0000-0000F3B30000}"/>
    <cellStyle name="Output 12 4 3 3" xfId="46042" xr:uid="{00000000-0005-0000-0000-0000F4B30000}"/>
    <cellStyle name="Output 12 4 3 4" xfId="46043" xr:uid="{00000000-0005-0000-0000-0000F5B30000}"/>
    <cellStyle name="Output 12 4 4" xfId="46044" xr:uid="{00000000-0005-0000-0000-0000F6B30000}"/>
    <cellStyle name="Output 12 4 4 2" xfId="46045" xr:uid="{00000000-0005-0000-0000-0000F7B30000}"/>
    <cellStyle name="Output 12 4 4 3" xfId="46046" xr:uid="{00000000-0005-0000-0000-0000F8B30000}"/>
    <cellStyle name="Output 12 4 4 4" xfId="46047" xr:uid="{00000000-0005-0000-0000-0000F9B30000}"/>
    <cellStyle name="Output 12 4 5" xfId="46048" xr:uid="{00000000-0005-0000-0000-0000FAB30000}"/>
    <cellStyle name="Output 12 4 5 2" xfId="46049" xr:uid="{00000000-0005-0000-0000-0000FBB30000}"/>
    <cellStyle name="Output 12 4 5 3" xfId="46050" xr:uid="{00000000-0005-0000-0000-0000FCB30000}"/>
    <cellStyle name="Output 12 4 5 4" xfId="46051" xr:uid="{00000000-0005-0000-0000-0000FDB30000}"/>
    <cellStyle name="Output 12 4 6" xfId="46052" xr:uid="{00000000-0005-0000-0000-0000FEB30000}"/>
    <cellStyle name="Output 12 4 6 2" xfId="46053" xr:uid="{00000000-0005-0000-0000-0000FFB30000}"/>
    <cellStyle name="Output 12 4 6 3" xfId="46054" xr:uid="{00000000-0005-0000-0000-000000B40000}"/>
    <cellStyle name="Output 12 4 6 4" xfId="46055" xr:uid="{00000000-0005-0000-0000-000001B40000}"/>
    <cellStyle name="Output 12 4 7" xfId="46056" xr:uid="{00000000-0005-0000-0000-000002B40000}"/>
    <cellStyle name="Output 12 4 7 2" xfId="46057" xr:uid="{00000000-0005-0000-0000-000003B40000}"/>
    <cellStyle name="Output 12 4 7 3" xfId="46058" xr:uid="{00000000-0005-0000-0000-000004B40000}"/>
    <cellStyle name="Output 12 4 7 4" xfId="46059" xr:uid="{00000000-0005-0000-0000-000005B40000}"/>
    <cellStyle name="Output 12 4 8" xfId="46060" xr:uid="{00000000-0005-0000-0000-000006B40000}"/>
    <cellStyle name="Output 12 4 8 2" xfId="46061" xr:uid="{00000000-0005-0000-0000-000007B40000}"/>
    <cellStyle name="Output 12 4 8 3" xfId="46062" xr:uid="{00000000-0005-0000-0000-000008B40000}"/>
    <cellStyle name="Output 12 4 8 4" xfId="46063" xr:uid="{00000000-0005-0000-0000-000009B40000}"/>
    <cellStyle name="Output 12 4 9" xfId="46064" xr:uid="{00000000-0005-0000-0000-00000AB40000}"/>
    <cellStyle name="Output 12 4 9 2" xfId="46065" xr:uid="{00000000-0005-0000-0000-00000BB40000}"/>
    <cellStyle name="Output 12 4 9 3" xfId="46066" xr:uid="{00000000-0005-0000-0000-00000CB40000}"/>
    <cellStyle name="Output 12 4 9 4" xfId="46067" xr:uid="{00000000-0005-0000-0000-00000DB40000}"/>
    <cellStyle name="Output 12 40" xfId="46068" xr:uid="{00000000-0005-0000-0000-00000EB40000}"/>
    <cellStyle name="Output 12 40 2" xfId="46069" xr:uid="{00000000-0005-0000-0000-00000FB40000}"/>
    <cellStyle name="Output 12 40 3" xfId="46070" xr:uid="{00000000-0005-0000-0000-000010B40000}"/>
    <cellStyle name="Output 12 40 4" xfId="46071" xr:uid="{00000000-0005-0000-0000-000011B40000}"/>
    <cellStyle name="Output 12 41" xfId="46072" xr:uid="{00000000-0005-0000-0000-000012B40000}"/>
    <cellStyle name="Output 12 41 2" xfId="46073" xr:uid="{00000000-0005-0000-0000-000013B40000}"/>
    <cellStyle name="Output 12 41 3" xfId="46074" xr:uid="{00000000-0005-0000-0000-000014B40000}"/>
    <cellStyle name="Output 12 41 4" xfId="46075" xr:uid="{00000000-0005-0000-0000-000015B40000}"/>
    <cellStyle name="Output 12 42" xfId="46076" xr:uid="{00000000-0005-0000-0000-000016B40000}"/>
    <cellStyle name="Output 12 42 2" xfId="46077" xr:uid="{00000000-0005-0000-0000-000017B40000}"/>
    <cellStyle name="Output 12 42 3" xfId="46078" xr:uid="{00000000-0005-0000-0000-000018B40000}"/>
    <cellStyle name="Output 12 42 4" xfId="46079" xr:uid="{00000000-0005-0000-0000-000019B40000}"/>
    <cellStyle name="Output 12 43" xfId="46080" xr:uid="{00000000-0005-0000-0000-00001AB40000}"/>
    <cellStyle name="Output 12 43 2" xfId="46081" xr:uid="{00000000-0005-0000-0000-00001BB40000}"/>
    <cellStyle name="Output 12 43 3" xfId="46082" xr:uid="{00000000-0005-0000-0000-00001CB40000}"/>
    <cellStyle name="Output 12 43 4" xfId="46083" xr:uid="{00000000-0005-0000-0000-00001DB40000}"/>
    <cellStyle name="Output 12 44" xfId="46084" xr:uid="{00000000-0005-0000-0000-00001EB40000}"/>
    <cellStyle name="Output 12 44 2" xfId="46085" xr:uid="{00000000-0005-0000-0000-00001FB40000}"/>
    <cellStyle name="Output 12 44 3" xfId="46086" xr:uid="{00000000-0005-0000-0000-000020B40000}"/>
    <cellStyle name="Output 12 44 4" xfId="46087" xr:uid="{00000000-0005-0000-0000-000021B40000}"/>
    <cellStyle name="Output 12 45" xfId="46088" xr:uid="{00000000-0005-0000-0000-000022B40000}"/>
    <cellStyle name="Output 12 45 2" xfId="46089" xr:uid="{00000000-0005-0000-0000-000023B40000}"/>
    <cellStyle name="Output 12 45 3" xfId="46090" xr:uid="{00000000-0005-0000-0000-000024B40000}"/>
    <cellStyle name="Output 12 45 4" xfId="46091" xr:uid="{00000000-0005-0000-0000-000025B40000}"/>
    <cellStyle name="Output 12 46" xfId="46092" xr:uid="{00000000-0005-0000-0000-000026B40000}"/>
    <cellStyle name="Output 12 46 2" xfId="46093" xr:uid="{00000000-0005-0000-0000-000027B40000}"/>
    <cellStyle name="Output 12 46 3" xfId="46094" xr:uid="{00000000-0005-0000-0000-000028B40000}"/>
    <cellStyle name="Output 12 46 4" xfId="46095" xr:uid="{00000000-0005-0000-0000-000029B40000}"/>
    <cellStyle name="Output 12 47" xfId="46096" xr:uid="{00000000-0005-0000-0000-00002AB40000}"/>
    <cellStyle name="Output 12 47 2" xfId="46097" xr:uid="{00000000-0005-0000-0000-00002BB40000}"/>
    <cellStyle name="Output 12 47 3" xfId="46098" xr:uid="{00000000-0005-0000-0000-00002CB40000}"/>
    <cellStyle name="Output 12 47 4" xfId="46099" xr:uid="{00000000-0005-0000-0000-00002DB40000}"/>
    <cellStyle name="Output 12 48" xfId="46100" xr:uid="{00000000-0005-0000-0000-00002EB40000}"/>
    <cellStyle name="Output 12 48 2" xfId="46101" xr:uid="{00000000-0005-0000-0000-00002FB40000}"/>
    <cellStyle name="Output 12 48 3" xfId="46102" xr:uid="{00000000-0005-0000-0000-000030B40000}"/>
    <cellStyle name="Output 12 48 4" xfId="46103" xr:uid="{00000000-0005-0000-0000-000031B40000}"/>
    <cellStyle name="Output 12 49" xfId="46104" xr:uid="{00000000-0005-0000-0000-000032B40000}"/>
    <cellStyle name="Output 12 49 2" xfId="46105" xr:uid="{00000000-0005-0000-0000-000033B40000}"/>
    <cellStyle name="Output 12 49 3" xfId="46106" xr:uid="{00000000-0005-0000-0000-000034B40000}"/>
    <cellStyle name="Output 12 49 4" xfId="46107" xr:uid="{00000000-0005-0000-0000-000035B40000}"/>
    <cellStyle name="Output 12 5" xfId="46108" xr:uid="{00000000-0005-0000-0000-000036B40000}"/>
    <cellStyle name="Output 12 5 10" xfId="46109" xr:uid="{00000000-0005-0000-0000-000037B40000}"/>
    <cellStyle name="Output 12 5 10 2" xfId="46110" xr:uid="{00000000-0005-0000-0000-000038B40000}"/>
    <cellStyle name="Output 12 5 10 3" xfId="46111" xr:uid="{00000000-0005-0000-0000-000039B40000}"/>
    <cellStyle name="Output 12 5 10 4" xfId="46112" xr:uid="{00000000-0005-0000-0000-00003AB40000}"/>
    <cellStyle name="Output 12 5 11" xfId="46113" xr:uid="{00000000-0005-0000-0000-00003BB40000}"/>
    <cellStyle name="Output 12 5 11 2" xfId="46114" xr:uid="{00000000-0005-0000-0000-00003CB40000}"/>
    <cellStyle name="Output 12 5 11 3" xfId="46115" xr:uid="{00000000-0005-0000-0000-00003DB40000}"/>
    <cellStyle name="Output 12 5 11 4" xfId="46116" xr:uid="{00000000-0005-0000-0000-00003EB40000}"/>
    <cellStyle name="Output 12 5 12" xfId="46117" xr:uid="{00000000-0005-0000-0000-00003FB40000}"/>
    <cellStyle name="Output 12 5 12 2" xfId="46118" xr:uid="{00000000-0005-0000-0000-000040B40000}"/>
    <cellStyle name="Output 12 5 12 3" xfId="46119" xr:uid="{00000000-0005-0000-0000-000041B40000}"/>
    <cellStyle name="Output 12 5 12 4" xfId="46120" xr:uid="{00000000-0005-0000-0000-000042B40000}"/>
    <cellStyle name="Output 12 5 13" xfId="46121" xr:uid="{00000000-0005-0000-0000-000043B40000}"/>
    <cellStyle name="Output 12 5 13 2" xfId="46122" xr:uid="{00000000-0005-0000-0000-000044B40000}"/>
    <cellStyle name="Output 12 5 13 3" xfId="46123" xr:uid="{00000000-0005-0000-0000-000045B40000}"/>
    <cellStyle name="Output 12 5 13 4" xfId="46124" xr:uid="{00000000-0005-0000-0000-000046B40000}"/>
    <cellStyle name="Output 12 5 14" xfId="46125" xr:uid="{00000000-0005-0000-0000-000047B40000}"/>
    <cellStyle name="Output 12 5 14 2" xfId="46126" xr:uid="{00000000-0005-0000-0000-000048B40000}"/>
    <cellStyle name="Output 12 5 14 3" xfId="46127" xr:uid="{00000000-0005-0000-0000-000049B40000}"/>
    <cellStyle name="Output 12 5 14 4" xfId="46128" xr:uid="{00000000-0005-0000-0000-00004AB40000}"/>
    <cellStyle name="Output 12 5 15" xfId="46129" xr:uid="{00000000-0005-0000-0000-00004BB40000}"/>
    <cellStyle name="Output 12 5 15 2" xfId="46130" xr:uid="{00000000-0005-0000-0000-00004CB40000}"/>
    <cellStyle name="Output 12 5 15 3" xfId="46131" xr:uid="{00000000-0005-0000-0000-00004DB40000}"/>
    <cellStyle name="Output 12 5 15 4" xfId="46132" xr:uid="{00000000-0005-0000-0000-00004EB40000}"/>
    <cellStyle name="Output 12 5 16" xfId="46133" xr:uid="{00000000-0005-0000-0000-00004FB40000}"/>
    <cellStyle name="Output 12 5 16 2" xfId="46134" xr:uid="{00000000-0005-0000-0000-000050B40000}"/>
    <cellStyle name="Output 12 5 16 3" xfId="46135" xr:uid="{00000000-0005-0000-0000-000051B40000}"/>
    <cellStyle name="Output 12 5 16 4" xfId="46136" xr:uid="{00000000-0005-0000-0000-000052B40000}"/>
    <cellStyle name="Output 12 5 17" xfId="46137" xr:uid="{00000000-0005-0000-0000-000053B40000}"/>
    <cellStyle name="Output 12 5 17 2" xfId="46138" xr:uid="{00000000-0005-0000-0000-000054B40000}"/>
    <cellStyle name="Output 12 5 17 3" xfId="46139" xr:uid="{00000000-0005-0000-0000-000055B40000}"/>
    <cellStyle name="Output 12 5 17 4" xfId="46140" xr:uid="{00000000-0005-0000-0000-000056B40000}"/>
    <cellStyle name="Output 12 5 18" xfId="46141" xr:uid="{00000000-0005-0000-0000-000057B40000}"/>
    <cellStyle name="Output 12 5 18 2" xfId="46142" xr:uid="{00000000-0005-0000-0000-000058B40000}"/>
    <cellStyle name="Output 12 5 18 3" xfId="46143" xr:uid="{00000000-0005-0000-0000-000059B40000}"/>
    <cellStyle name="Output 12 5 18 4" xfId="46144" xr:uid="{00000000-0005-0000-0000-00005AB40000}"/>
    <cellStyle name="Output 12 5 19" xfId="46145" xr:uid="{00000000-0005-0000-0000-00005BB40000}"/>
    <cellStyle name="Output 12 5 19 2" xfId="46146" xr:uid="{00000000-0005-0000-0000-00005CB40000}"/>
    <cellStyle name="Output 12 5 19 3" xfId="46147" xr:uid="{00000000-0005-0000-0000-00005DB40000}"/>
    <cellStyle name="Output 12 5 19 4" xfId="46148" xr:uid="{00000000-0005-0000-0000-00005EB40000}"/>
    <cellStyle name="Output 12 5 2" xfId="46149" xr:uid="{00000000-0005-0000-0000-00005FB40000}"/>
    <cellStyle name="Output 12 5 2 2" xfId="46150" xr:uid="{00000000-0005-0000-0000-000060B40000}"/>
    <cellStyle name="Output 12 5 2 3" xfId="46151" xr:uid="{00000000-0005-0000-0000-000061B40000}"/>
    <cellStyle name="Output 12 5 2 4" xfId="46152" xr:uid="{00000000-0005-0000-0000-000062B40000}"/>
    <cellStyle name="Output 12 5 20" xfId="46153" xr:uid="{00000000-0005-0000-0000-000063B40000}"/>
    <cellStyle name="Output 12 5 20 2" xfId="46154" xr:uid="{00000000-0005-0000-0000-000064B40000}"/>
    <cellStyle name="Output 12 5 20 3" xfId="46155" xr:uid="{00000000-0005-0000-0000-000065B40000}"/>
    <cellStyle name="Output 12 5 20 4" xfId="46156" xr:uid="{00000000-0005-0000-0000-000066B40000}"/>
    <cellStyle name="Output 12 5 21" xfId="46157" xr:uid="{00000000-0005-0000-0000-000067B40000}"/>
    <cellStyle name="Output 12 5 22" xfId="46158" xr:uid="{00000000-0005-0000-0000-000068B40000}"/>
    <cellStyle name="Output 12 5 3" xfId="46159" xr:uid="{00000000-0005-0000-0000-000069B40000}"/>
    <cellStyle name="Output 12 5 3 2" xfId="46160" xr:uid="{00000000-0005-0000-0000-00006AB40000}"/>
    <cellStyle name="Output 12 5 3 3" xfId="46161" xr:uid="{00000000-0005-0000-0000-00006BB40000}"/>
    <cellStyle name="Output 12 5 3 4" xfId="46162" xr:uid="{00000000-0005-0000-0000-00006CB40000}"/>
    <cellStyle name="Output 12 5 4" xfId="46163" xr:uid="{00000000-0005-0000-0000-00006DB40000}"/>
    <cellStyle name="Output 12 5 4 2" xfId="46164" xr:uid="{00000000-0005-0000-0000-00006EB40000}"/>
    <cellStyle name="Output 12 5 4 3" xfId="46165" xr:uid="{00000000-0005-0000-0000-00006FB40000}"/>
    <cellStyle name="Output 12 5 4 4" xfId="46166" xr:uid="{00000000-0005-0000-0000-000070B40000}"/>
    <cellStyle name="Output 12 5 5" xfId="46167" xr:uid="{00000000-0005-0000-0000-000071B40000}"/>
    <cellStyle name="Output 12 5 5 2" xfId="46168" xr:uid="{00000000-0005-0000-0000-000072B40000}"/>
    <cellStyle name="Output 12 5 5 3" xfId="46169" xr:uid="{00000000-0005-0000-0000-000073B40000}"/>
    <cellStyle name="Output 12 5 5 4" xfId="46170" xr:uid="{00000000-0005-0000-0000-000074B40000}"/>
    <cellStyle name="Output 12 5 6" xfId="46171" xr:uid="{00000000-0005-0000-0000-000075B40000}"/>
    <cellStyle name="Output 12 5 6 2" xfId="46172" xr:uid="{00000000-0005-0000-0000-000076B40000}"/>
    <cellStyle name="Output 12 5 6 3" xfId="46173" xr:uid="{00000000-0005-0000-0000-000077B40000}"/>
    <cellStyle name="Output 12 5 6 4" xfId="46174" xr:uid="{00000000-0005-0000-0000-000078B40000}"/>
    <cellStyle name="Output 12 5 7" xfId="46175" xr:uid="{00000000-0005-0000-0000-000079B40000}"/>
    <cellStyle name="Output 12 5 7 2" xfId="46176" xr:uid="{00000000-0005-0000-0000-00007AB40000}"/>
    <cellStyle name="Output 12 5 7 3" xfId="46177" xr:uid="{00000000-0005-0000-0000-00007BB40000}"/>
    <cellStyle name="Output 12 5 7 4" xfId="46178" xr:uid="{00000000-0005-0000-0000-00007CB40000}"/>
    <cellStyle name="Output 12 5 8" xfId="46179" xr:uid="{00000000-0005-0000-0000-00007DB40000}"/>
    <cellStyle name="Output 12 5 8 2" xfId="46180" xr:uid="{00000000-0005-0000-0000-00007EB40000}"/>
    <cellStyle name="Output 12 5 8 3" xfId="46181" xr:uid="{00000000-0005-0000-0000-00007FB40000}"/>
    <cellStyle name="Output 12 5 8 4" xfId="46182" xr:uid="{00000000-0005-0000-0000-000080B40000}"/>
    <cellStyle name="Output 12 5 9" xfId="46183" xr:uid="{00000000-0005-0000-0000-000081B40000}"/>
    <cellStyle name="Output 12 5 9 2" xfId="46184" xr:uid="{00000000-0005-0000-0000-000082B40000}"/>
    <cellStyle name="Output 12 5 9 3" xfId="46185" xr:uid="{00000000-0005-0000-0000-000083B40000}"/>
    <cellStyle name="Output 12 5 9 4" xfId="46186" xr:uid="{00000000-0005-0000-0000-000084B40000}"/>
    <cellStyle name="Output 12 50" xfId="46187" xr:uid="{00000000-0005-0000-0000-000085B40000}"/>
    <cellStyle name="Output 12 51" xfId="46188" xr:uid="{00000000-0005-0000-0000-000086B40000}"/>
    <cellStyle name="Output 12 52" xfId="46189" xr:uid="{00000000-0005-0000-0000-000087B40000}"/>
    <cellStyle name="Output 12 6" xfId="46190" xr:uid="{00000000-0005-0000-0000-000088B40000}"/>
    <cellStyle name="Output 12 6 10" xfId="46191" xr:uid="{00000000-0005-0000-0000-000089B40000}"/>
    <cellStyle name="Output 12 6 10 2" xfId="46192" xr:uid="{00000000-0005-0000-0000-00008AB40000}"/>
    <cellStyle name="Output 12 6 10 3" xfId="46193" xr:uid="{00000000-0005-0000-0000-00008BB40000}"/>
    <cellStyle name="Output 12 6 10 4" xfId="46194" xr:uid="{00000000-0005-0000-0000-00008CB40000}"/>
    <cellStyle name="Output 12 6 11" xfId="46195" xr:uid="{00000000-0005-0000-0000-00008DB40000}"/>
    <cellStyle name="Output 12 6 11 2" xfId="46196" xr:uid="{00000000-0005-0000-0000-00008EB40000}"/>
    <cellStyle name="Output 12 6 11 3" xfId="46197" xr:uid="{00000000-0005-0000-0000-00008FB40000}"/>
    <cellStyle name="Output 12 6 11 4" xfId="46198" xr:uid="{00000000-0005-0000-0000-000090B40000}"/>
    <cellStyle name="Output 12 6 12" xfId="46199" xr:uid="{00000000-0005-0000-0000-000091B40000}"/>
    <cellStyle name="Output 12 6 12 2" xfId="46200" xr:uid="{00000000-0005-0000-0000-000092B40000}"/>
    <cellStyle name="Output 12 6 12 3" xfId="46201" xr:uid="{00000000-0005-0000-0000-000093B40000}"/>
    <cellStyle name="Output 12 6 12 4" xfId="46202" xr:uid="{00000000-0005-0000-0000-000094B40000}"/>
    <cellStyle name="Output 12 6 13" xfId="46203" xr:uid="{00000000-0005-0000-0000-000095B40000}"/>
    <cellStyle name="Output 12 6 13 2" xfId="46204" xr:uid="{00000000-0005-0000-0000-000096B40000}"/>
    <cellStyle name="Output 12 6 13 3" xfId="46205" xr:uid="{00000000-0005-0000-0000-000097B40000}"/>
    <cellStyle name="Output 12 6 13 4" xfId="46206" xr:uid="{00000000-0005-0000-0000-000098B40000}"/>
    <cellStyle name="Output 12 6 14" xfId="46207" xr:uid="{00000000-0005-0000-0000-000099B40000}"/>
    <cellStyle name="Output 12 6 14 2" xfId="46208" xr:uid="{00000000-0005-0000-0000-00009AB40000}"/>
    <cellStyle name="Output 12 6 14 3" xfId="46209" xr:uid="{00000000-0005-0000-0000-00009BB40000}"/>
    <cellStyle name="Output 12 6 14 4" xfId="46210" xr:uid="{00000000-0005-0000-0000-00009CB40000}"/>
    <cellStyle name="Output 12 6 15" xfId="46211" xr:uid="{00000000-0005-0000-0000-00009DB40000}"/>
    <cellStyle name="Output 12 6 15 2" xfId="46212" xr:uid="{00000000-0005-0000-0000-00009EB40000}"/>
    <cellStyle name="Output 12 6 15 3" xfId="46213" xr:uid="{00000000-0005-0000-0000-00009FB40000}"/>
    <cellStyle name="Output 12 6 15 4" xfId="46214" xr:uid="{00000000-0005-0000-0000-0000A0B40000}"/>
    <cellStyle name="Output 12 6 16" xfId="46215" xr:uid="{00000000-0005-0000-0000-0000A1B40000}"/>
    <cellStyle name="Output 12 6 16 2" xfId="46216" xr:uid="{00000000-0005-0000-0000-0000A2B40000}"/>
    <cellStyle name="Output 12 6 16 3" xfId="46217" xr:uid="{00000000-0005-0000-0000-0000A3B40000}"/>
    <cellStyle name="Output 12 6 16 4" xfId="46218" xr:uid="{00000000-0005-0000-0000-0000A4B40000}"/>
    <cellStyle name="Output 12 6 17" xfId="46219" xr:uid="{00000000-0005-0000-0000-0000A5B40000}"/>
    <cellStyle name="Output 12 6 17 2" xfId="46220" xr:uid="{00000000-0005-0000-0000-0000A6B40000}"/>
    <cellStyle name="Output 12 6 17 3" xfId="46221" xr:uid="{00000000-0005-0000-0000-0000A7B40000}"/>
    <cellStyle name="Output 12 6 17 4" xfId="46222" xr:uid="{00000000-0005-0000-0000-0000A8B40000}"/>
    <cellStyle name="Output 12 6 18" xfId="46223" xr:uid="{00000000-0005-0000-0000-0000A9B40000}"/>
    <cellStyle name="Output 12 6 18 2" xfId="46224" xr:uid="{00000000-0005-0000-0000-0000AAB40000}"/>
    <cellStyle name="Output 12 6 18 3" xfId="46225" xr:uid="{00000000-0005-0000-0000-0000ABB40000}"/>
    <cellStyle name="Output 12 6 18 4" xfId="46226" xr:uid="{00000000-0005-0000-0000-0000ACB40000}"/>
    <cellStyle name="Output 12 6 19" xfId="46227" xr:uid="{00000000-0005-0000-0000-0000ADB40000}"/>
    <cellStyle name="Output 12 6 19 2" xfId="46228" xr:uid="{00000000-0005-0000-0000-0000AEB40000}"/>
    <cellStyle name="Output 12 6 19 3" xfId="46229" xr:uid="{00000000-0005-0000-0000-0000AFB40000}"/>
    <cellStyle name="Output 12 6 19 4" xfId="46230" xr:uid="{00000000-0005-0000-0000-0000B0B40000}"/>
    <cellStyle name="Output 12 6 2" xfId="46231" xr:uid="{00000000-0005-0000-0000-0000B1B40000}"/>
    <cellStyle name="Output 12 6 2 2" xfId="46232" xr:uid="{00000000-0005-0000-0000-0000B2B40000}"/>
    <cellStyle name="Output 12 6 2 3" xfId="46233" xr:uid="{00000000-0005-0000-0000-0000B3B40000}"/>
    <cellStyle name="Output 12 6 2 4" xfId="46234" xr:uid="{00000000-0005-0000-0000-0000B4B40000}"/>
    <cellStyle name="Output 12 6 20" xfId="46235" xr:uid="{00000000-0005-0000-0000-0000B5B40000}"/>
    <cellStyle name="Output 12 6 20 2" xfId="46236" xr:uid="{00000000-0005-0000-0000-0000B6B40000}"/>
    <cellStyle name="Output 12 6 20 3" xfId="46237" xr:uid="{00000000-0005-0000-0000-0000B7B40000}"/>
    <cellStyle name="Output 12 6 20 4" xfId="46238" xr:uid="{00000000-0005-0000-0000-0000B8B40000}"/>
    <cellStyle name="Output 12 6 21" xfId="46239" xr:uid="{00000000-0005-0000-0000-0000B9B40000}"/>
    <cellStyle name="Output 12 6 22" xfId="46240" xr:uid="{00000000-0005-0000-0000-0000BAB40000}"/>
    <cellStyle name="Output 12 6 3" xfId="46241" xr:uid="{00000000-0005-0000-0000-0000BBB40000}"/>
    <cellStyle name="Output 12 6 3 2" xfId="46242" xr:uid="{00000000-0005-0000-0000-0000BCB40000}"/>
    <cellStyle name="Output 12 6 3 3" xfId="46243" xr:uid="{00000000-0005-0000-0000-0000BDB40000}"/>
    <cellStyle name="Output 12 6 3 4" xfId="46244" xr:uid="{00000000-0005-0000-0000-0000BEB40000}"/>
    <cellStyle name="Output 12 6 4" xfId="46245" xr:uid="{00000000-0005-0000-0000-0000BFB40000}"/>
    <cellStyle name="Output 12 6 4 2" xfId="46246" xr:uid="{00000000-0005-0000-0000-0000C0B40000}"/>
    <cellStyle name="Output 12 6 4 3" xfId="46247" xr:uid="{00000000-0005-0000-0000-0000C1B40000}"/>
    <cellStyle name="Output 12 6 4 4" xfId="46248" xr:uid="{00000000-0005-0000-0000-0000C2B40000}"/>
    <cellStyle name="Output 12 6 5" xfId="46249" xr:uid="{00000000-0005-0000-0000-0000C3B40000}"/>
    <cellStyle name="Output 12 6 5 2" xfId="46250" xr:uid="{00000000-0005-0000-0000-0000C4B40000}"/>
    <cellStyle name="Output 12 6 5 3" xfId="46251" xr:uid="{00000000-0005-0000-0000-0000C5B40000}"/>
    <cellStyle name="Output 12 6 5 4" xfId="46252" xr:uid="{00000000-0005-0000-0000-0000C6B40000}"/>
    <cellStyle name="Output 12 6 6" xfId="46253" xr:uid="{00000000-0005-0000-0000-0000C7B40000}"/>
    <cellStyle name="Output 12 6 6 2" xfId="46254" xr:uid="{00000000-0005-0000-0000-0000C8B40000}"/>
    <cellStyle name="Output 12 6 6 3" xfId="46255" xr:uid="{00000000-0005-0000-0000-0000C9B40000}"/>
    <cellStyle name="Output 12 6 6 4" xfId="46256" xr:uid="{00000000-0005-0000-0000-0000CAB40000}"/>
    <cellStyle name="Output 12 6 7" xfId="46257" xr:uid="{00000000-0005-0000-0000-0000CBB40000}"/>
    <cellStyle name="Output 12 6 7 2" xfId="46258" xr:uid="{00000000-0005-0000-0000-0000CCB40000}"/>
    <cellStyle name="Output 12 6 7 3" xfId="46259" xr:uid="{00000000-0005-0000-0000-0000CDB40000}"/>
    <cellStyle name="Output 12 6 7 4" xfId="46260" xr:uid="{00000000-0005-0000-0000-0000CEB40000}"/>
    <cellStyle name="Output 12 6 8" xfId="46261" xr:uid="{00000000-0005-0000-0000-0000CFB40000}"/>
    <cellStyle name="Output 12 6 8 2" xfId="46262" xr:uid="{00000000-0005-0000-0000-0000D0B40000}"/>
    <cellStyle name="Output 12 6 8 3" xfId="46263" xr:uid="{00000000-0005-0000-0000-0000D1B40000}"/>
    <cellStyle name="Output 12 6 8 4" xfId="46264" xr:uid="{00000000-0005-0000-0000-0000D2B40000}"/>
    <cellStyle name="Output 12 6 9" xfId="46265" xr:uid="{00000000-0005-0000-0000-0000D3B40000}"/>
    <cellStyle name="Output 12 6 9 2" xfId="46266" xr:uid="{00000000-0005-0000-0000-0000D4B40000}"/>
    <cellStyle name="Output 12 6 9 3" xfId="46267" xr:uid="{00000000-0005-0000-0000-0000D5B40000}"/>
    <cellStyle name="Output 12 6 9 4" xfId="46268" xr:uid="{00000000-0005-0000-0000-0000D6B40000}"/>
    <cellStyle name="Output 12 7" xfId="46269" xr:uid="{00000000-0005-0000-0000-0000D7B40000}"/>
    <cellStyle name="Output 12 7 10" xfId="46270" xr:uid="{00000000-0005-0000-0000-0000D8B40000}"/>
    <cellStyle name="Output 12 7 10 2" xfId="46271" xr:uid="{00000000-0005-0000-0000-0000D9B40000}"/>
    <cellStyle name="Output 12 7 10 3" xfId="46272" xr:uid="{00000000-0005-0000-0000-0000DAB40000}"/>
    <cellStyle name="Output 12 7 10 4" xfId="46273" xr:uid="{00000000-0005-0000-0000-0000DBB40000}"/>
    <cellStyle name="Output 12 7 11" xfId="46274" xr:uid="{00000000-0005-0000-0000-0000DCB40000}"/>
    <cellStyle name="Output 12 7 11 2" xfId="46275" xr:uid="{00000000-0005-0000-0000-0000DDB40000}"/>
    <cellStyle name="Output 12 7 11 3" xfId="46276" xr:uid="{00000000-0005-0000-0000-0000DEB40000}"/>
    <cellStyle name="Output 12 7 11 4" xfId="46277" xr:uid="{00000000-0005-0000-0000-0000DFB40000}"/>
    <cellStyle name="Output 12 7 12" xfId="46278" xr:uid="{00000000-0005-0000-0000-0000E0B40000}"/>
    <cellStyle name="Output 12 7 12 2" xfId="46279" xr:uid="{00000000-0005-0000-0000-0000E1B40000}"/>
    <cellStyle name="Output 12 7 12 3" xfId="46280" xr:uid="{00000000-0005-0000-0000-0000E2B40000}"/>
    <cellStyle name="Output 12 7 12 4" xfId="46281" xr:uid="{00000000-0005-0000-0000-0000E3B40000}"/>
    <cellStyle name="Output 12 7 13" xfId="46282" xr:uid="{00000000-0005-0000-0000-0000E4B40000}"/>
    <cellStyle name="Output 12 7 13 2" xfId="46283" xr:uid="{00000000-0005-0000-0000-0000E5B40000}"/>
    <cellStyle name="Output 12 7 13 3" xfId="46284" xr:uid="{00000000-0005-0000-0000-0000E6B40000}"/>
    <cellStyle name="Output 12 7 13 4" xfId="46285" xr:uid="{00000000-0005-0000-0000-0000E7B40000}"/>
    <cellStyle name="Output 12 7 14" xfId="46286" xr:uid="{00000000-0005-0000-0000-0000E8B40000}"/>
    <cellStyle name="Output 12 7 14 2" xfId="46287" xr:uid="{00000000-0005-0000-0000-0000E9B40000}"/>
    <cellStyle name="Output 12 7 14 3" xfId="46288" xr:uid="{00000000-0005-0000-0000-0000EAB40000}"/>
    <cellStyle name="Output 12 7 14 4" xfId="46289" xr:uid="{00000000-0005-0000-0000-0000EBB40000}"/>
    <cellStyle name="Output 12 7 15" xfId="46290" xr:uid="{00000000-0005-0000-0000-0000ECB40000}"/>
    <cellStyle name="Output 12 7 15 2" xfId="46291" xr:uid="{00000000-0005-0000-0000-0000EDB40000}"/>
    <cellStyle name="Output 12 7 15 3" xfId="46292" xr:uid="{00000000-0005-0000-0000-0000EEB40000}"/>
    <cellStyle name="Output 12 7 15 4" xfId="46293" xr:uid="{00000000-0005-0000-0000-0000EFB40000}"/>
    <cellStyle name="Output 12 7 16" xfId="46294" xr:uid="{00000000-0005-0000-0000-0000F0B40000}"/>
    <cellStyle name="Output 12 7 16 2" xfId="46295" xr:uid="{00000000-0005-0000-0000-0000F1B40000}"/>
    <cellStyle name="Output 12 7 16 3" xfId="46296" xr:uid="{00000000-0005-0000-0000-0000F2B40000}"/>
    <cellStyle name="Output 12 7 16 4" xfId="46297" xr:uid="{00000000-0005-0000-0000-0000F3B40000}"/>
    <cellStyle name="Output 12 7 17" xfId="46298" xr:uid="{00000000-0005-0000-0000-0000F4B40000}"/>
    <cellStyle name="Output 12 7 17 2" xfId="46299" xr:uid="{00000000-0005-0000-0000-0000F5B40000}"/>
    <cellStyle name="Output 12 7 17 3" xfId="46300" xr:uid="{00000000-0005-0000-0000-0000F6B40000}"/>
    <cellStyle name="Output 12 7 17 4" xfId="46301" xr:uid="{00000000-0005-0000-0000-0000F7B40000}"/>
    <cellStyle name="Output 12 7 18" xfId="46302" xr:uid="{00000000-0005-0000-0000-0000F8B40000}"/>
    <cellStyle name="Output 12 7 18 2" xfId="46303" xr:uid="{00000000-0005-0000-0000-0000F9B40000}"/>
    <cellStyle name="Output 12 7 18 3" xfId="46304" xr:uid="{00000000-0005-0000-0000-0000FAB40000}"/>
    <cellStyle name="Output 12 7 18 4" xfId="46305" xr:uid="{00000000-0005-0000-0000-0000FBB40000}"/>
    <cellStyle name="Output 12 7 19" xfId="46306" xr:uid="{00000000-0005-0000-0000-0000FCB40000}"/>
    <cellStyle name="Output 12 7 19 2" xfId="46307" xr:uid="{00000000-0005-0000-0000-0000FDB40000}"/>
    <cellStyle name="Output 12 7 19 3" xfId="46308" xr:uid="{00000000-0005-0000-0000-0000FEB40000}"/>
    <cellStyle name="Output 12 7 19 4" xfId="46309" xr:uid="{00000000-0005-0000-0000-0000FFB40000}"/>
    <cellStyle name="Output 12 7 2" xfId="46310" xr:uid="{00000000-0005-0000-0000-000000B50000}"/>
    <cellStyle name="Output 12 7 2 2" xfId="46311" xr:uid="{00000000-0005-0000-0000-000001B50000}"/>
    <cellStyle name="Output 12 7 2 3" xfId="46312" xr:uid="{00000000-0005-0000-0000-000002B50000}"/>
    <cellStyle name="Output 12 7 2 4" xfId="46313" xr:uid="{00000000-0005-0000-0000-000003B50000}"/>
    <cellStyle name="Output 12 7 20" xfId="46314" xr:uid="{00000000-0005-0000-0000-000004B50000}"/>
    <cellStyle name="Output 12 7 20 2" xfId="46315" xr:uid="{00000000-0005-0000-0000-000005B50000}"/>
    <cellStyle name="Output 12 7 20 3" xfId="46316" xr:uid="{00000000-0005-0000-0000-000006B50000}"/>
    <cellStyle name="Output 12 7 20 4" xfId="46317" xr:uid="{00000000-0005-0000-0000-000007B50000}"/>
    <cellStyle name="Output 12 7 21" xfId="46318" xr:uid="{00000000-0005-0000-0000-000008B50000}"/>
    <cellStyle name="Output 12 7 22" xfId="46319" xr:uid="{00000000-0005-0000-0000-000009B50000}"/>
    <cellStyle name="Output 12 7 3" xfId="46320" xr:uid="{00000000-0005-0000-0000-00000AB50000}"/>
    <cellStyle name="Output 12 7 3 2" xfId="46321" xr:uid="{00000000-0005-0000-0000-00000BB50000}"/>
    <cellStyle name="Output 12 7 3 3" xfId="46322" xr:uid="{00000000-0005-0000-0000-00000CB50000}"/>
    <cellStyle name="Output 12 7 3 4" xfId="46323" xr:uid="{00000000-0005-0000-0000-00000DB50000}"/>
    <cellStyle name="Output 12 7 4" xfId="46324" xr:uid="{00000000-0005-0000-0000-00000EB50000}"/>
    <cellStyle name="Output 12 7 4 2" xfId="46325" xr:uid="{00000000-0005-0000-0000-00000FB50000}"/>
    <cellStyle name="Output 12 7 4 3" xfId="46326" xr:uid="{00000000-0005-0000-0000-000010B50000}"/>
    <cellStyle name="Output 12 7 4 4" xfId="46327" xr:uid="{00000000-0005-0000-0000-000011B50000}"/>
    <cellStyle name="Output 12 7 5" xfId="46328" xr:uid="{00000000-0005-0000-0000-000012B50000}"/>
    <cellStyle name="Output 12 7 5 2" xfId="46329" xr:uid="{00000000-0005-0000-0000-000013B50000}"/>
    <cellStyle name="Output 12 7 5 3" xfId="46330" xr:uid="{00000000-0005-0000-0000-000014B50000}"/>
    <cellStyle name="Output 12 7 5 4" xfId="46331" xr:uid="{00000000-0005-0000-0000-000015B50000}"/>
    <cellStyle name="Output 12 7 6" xfId="46332" xr:uid="{00000000-0005-0000-0000-000016B50000}"/>
    <cellStyle name="Output 12 7 6 2" xfId="46333" xr:uid="{00000000-0005-0000-0000-000017B50000}"/>
    <cellStyle name="Output 12 7 6 3" xfId="46334" xr:uid="{00000000-0005-0000-0000-000018B50000}"/>
    <cellStyle name="Output 12 7 6 4" xfId="46335" xr:uid="{00000000-0005-0000-0000-000019B50000}"/>
    <cellStyle name="Output 12 7 7" xfId="46336" xr:uid="{00000000-0005-0000-0000-00001AB50000}"/>
    <cellStyle name="Output 12 7 7 2" xfId="46337" xr:uid="{00000000-0005-0000-0000-00001BB50000}"/>
    <cellStyle name="Output 12 7 7 3" xfId="46338" xr:uid="{00000000-0005-0000-0000-00001CB50000}"/>
    <cellStyle name="Output 12 7 7 4" xfId="46339" xr:uid="{00000000-0005-0000-0000-00001DB50000}"/>
    <cellStyle name="Output 12 7 8" xfId="46340" xr:uid="{00000000-0005-0000-0000-00001EB50000}"/>
    <cellStyle name="Output 12 7 8 2" xfId="46341" xr:uid="{00000000-0005-0000-0000-00001FB50000}"/>
    <cellStyle name="Output 12 7 8 3" xfId="46342" xr:uid="{00000000-0005-0000-0000-000020B50000}"/>
    <cellStyle name="Output 12 7 8 4" xfId="46343" xr:uid="{00000000-0005-0000-0000-000021B50000}"/>
    <cellStyle name="Output 12 7 9" xfId="46344" xr:uid="{00000000-0005-0000-0000-000022B50000}"/>
    <cellStyle name="Output 12 7 9 2" xfId="46345" xr:uid="{00000000-0005-0000-0000-000023B50000}"/>
    <cellStyle name="Output 12 7 9 3" xfId="46346" xr:uid="{00000000-0005-0000-0000-000024B50000}"/>
    <cellStyle name="Output 12 7 9 4" xfId="46347" xr:uid="{00000000-0005-0000-0000-000025B50000}"/>
    <cellStyle name="Output 12 8" xfId="46348" xr:uid="{00000000-0005-0000-0000-000026B50000}"/>
    <cellStyle name="Output 12 8 10" xfId="46349" xr:uid="{00000000-0005-0000-0000-000027B50000}"/>
    <cellStyle name="Output 12 8 10 2" xfId="46350" xr:uid="{00000000-0005-0000-0000-000028B50000}"/>
    <cellStyle name="Output 12 8 10 3" xfId="46351" xr:uid="{00000000-0005-0000-0000-000029B50000}"/>
    <cellStyle name="Output 12 8 10 4" xfId="46352" xr:uid="{00000000-0005-0000-0000-00002AB50000}"/>
    <cellStyle name="Output 12 8 11" xfId="46353" xr:uid="{00000000-0005-0000-0000-00002BB50000}"/>
    <cellStyle name="Output 12 8 11 2" xfId="46354" xr:uid="{00000000-0005-0000-0000-00002CB50000}"/>
    <cellStyle name="Output 12 8 11 3" xfId="46355" xr:uid="{00000000-0005-0000-0000-00002DB50000}"/>
    <cellStyle name="Output 12 8 11 4" xfId="46356" xr:uid="{00000000-0005-0000-0000-00002EB50000}"/>
    <cellStyle name="Output 12 8 12" xfId="46357" xr:uid="{00000000-0005-0000-0000-00002FB50000}"/>
    <cellStyle name="Output 12 8 12 2" xfId="46358" xr:uid="{00000000-0005-0000-0000-000030B50000}"/>
    <cellStyle name="Output 12 8 12 3" xfId="46359" xr:uid="{00000000-0005-0000-0000-000031B50000}"/>
    <cellStyle name="Output 12 8 12 4" xfId="46360" xr:uid="{00000000-0005-0000-0000-000032B50000}"/>
    <cellStyle name="Output 12 8 13" xfId="46361" xr:uid="{00000000-0005-0000-0000-000033B50000}"/>
    <cellStyle name="Output 12 8 13 2" xfId="46362" xr:uid="{00000000-0005-0000-0000-000034B50000}"/>
    <cellStyle name="Output 12 8 13 3" xfId="46363" xr:uid="{00000000-0005-0000-0000-000035B50000}"/>
    <cellStyle name="Output 12 8 13 4" xfId="46364" xr:uid="{00000000-0005-0000-0000-000036B50000}"/>
    <cellStyle name="Output 12 8 14" xfId="46365" xr:uid="{00000000-0005-0000-0000-000037B50000}"/>
    <cellStyle name="Output 12 8 14 2" xfId="46366" xr:uid="{00000000-0005-0000-0000-000038B50000}"/>
    <cellStyle name="Output 12 8 14 3" xfId="46367" xr:uid="{00000000-0005-0000-0000-000039B50000}"/>
    <cellStyle name="Output 12 8 14 4" xfId="46368" xr:uid="{00000000-0005-0000-0000-00003AB50000}"/>
    <cellStyle name="Output 12 8 15" xfId="46369" xr:uid="{00000000-0005-0000-0000-00003BB50000}"/>
    <cellStyle name="Output 12 8 15 2" xfId="46370" xr:uid="{00000000-0005-0000-0000-00003CB50000}"/>
    <cellStyle name="Output 12 8 15 3" xfId="46371" xr:uid="{00000000-0005-0000-0000-00003DB50000}"/>
    <cellStyle name="Output 12 8 15 4" xfId="46372" xr:uid="{00000000-0005-0000-0000-00003EB50000}"/>
    <cellStyle name="Output 12 8 16" xfId="46373" xr:uid="{00000000-0005-0000-0000-00003FB50000}"/>
    <cellStyle name="Output 12 8 16 2" xfId="46374" xr:uid="{00000000-0005-0000-0000-000040B50000}"/>
    <cellStyle name="Output 12 8 16 3" xfId="46375" xr:uid="{00000000-0005-0000-0000-000041B50000}"/>
    <cellStyle name="Output 12 8 16 4" xfId="46376" xr:uid="{00000000-0005-0000-0000-000042B50000}"/>
    <cellStyle name="Output 12 8 17" xfId="46377" xr:uid="{00000000-0005-0000-0000-000043B50000}"/>
    <cellStyle name="Output 12 8 17 2" xfId="46378" xr:uid="{00000000-0005-0000-0000-000044B50000}"/>
    <cellStyle name="Output 12 8 17 3" xfId="46379" xr:uid="{00000000-0005-0000-0000-000045B50000}"/>
    <cellStyle name="Output 12 8 17 4" xfId="46380" xr:uid="{00000000-0005-0000-0000-000046B50000}"/>
    <cellStyle name="Output 12 8 18" xfId="46381" xr:uid="{00000000-0005-0000-0000-000047B50000}"/>
    <cellStyle name="Output 12 8 18 2" xfId="46382" xr:uid="{00000000-0005-0000-0000-000048B50000}"/>
    <cellStyle name="Output 12 8 18 3" xfId="46383" xr:uid="{00000000-0005-0000-0000-000049B50000}"/>
    <cellStyle name="Output 12 8 18 4" xfId="46384" xr:uid="{00000000-0005-0000-0000-00004AB50000}"/>
    <cellStyle name="Output 12 8 19" xfId="46385" xr:uid="{00000000-0005-0000-0000-00004BB50000}"/>
    <cellStyle name="Output 12 8 19 2" xfId="46386" xr:uid="{00000000-0005-0000-0000-00004CB50000}"/>
    <cellStyle name="Output 12 8 19 3" xfId="46387" xr:uid="{00000000-0005-0000-0000-00004DB50000}"/>
    <cellStyle name="Output 12 8 19 4" xfId="46388" xr:uid="{00000000-0005-0000-0000-00004EB50000}"/>
    <cellStyle name="Output 12 8 2" xfId="46389" xr:uid="{00000000-0005-0000-0000-00004FB50000}"/>
    <cellStyle name="Output 12 8 2 2" xfId="46390" xr:uid="{00000000-0005-0000-0000-000050B50000}"/>
    <cellStyle name="Output 12 8 2 3" xfId="46391" xr:uid="{00000000-0005-0000-0000-000051B50000}"/>
    <cellStyle name="Output 12 8 2 4" xfId="46392" xr:uid="{00000000-0005-0000-0000-000052B50000}"/>
    <cellStyle name="Output 12 8 20" xfId="46393" xr:uid="{00000000-0005-0000-0000-000053B50000}"/>
    <cellStyle name="Output 12 8 20 2" xfId="46394" xr:uid="{00000000-0005-0000-0000-000054B50000}"/>
    <cellStyle name="Output 12 8 20 3" xfId="46395" xr:uid="{00000000-0005-0000-0000-000055B50000}"/>
    <cellStyle name="Output 12 8 20 4" xfId="46396" xr:uid="{00000000-0005-0000-0000-000056B50000}"/>
    <cellStyle name="Output 12 8 21" xfId="46397" xr:uid="{00000000-0005-0000-0000-000057B50000}"/>
    <cellStyle name="Output 12 8 22" xfId="46398" xr:uid="{00000000-0005-0000-0000-000058B50000}"/>
    <cellStyle name="Output 12 8 3" xfId="46399" xr:uid="{00000000-0005-0000-0000-000059B50000}"/>
    <cellStyle name="Output 12 8 3 2" xfId="46400" xr:uid="{00000000-0005-0000-0000-00005AB50000}"/>
    <cellStyle name="Output 12 8 3 3" xfId="46401" xr:uid="{00000000-0005-0000-0000-00005BB50000}"/>
    <cellStyle name="Output 12 8 3 4" xfId="46402" xr:uid="{00000000-0005-0000-0000-00005CB50000}"/>
    <cellStyle name="Output 12 8 4" xfId="46403" xr:uid="{00000000-0005-0000-0000-00005DB50000}"/>
    <cellStyle name="Output 12 8 4 2" xfId="46404" xr:uid="{00000000-0005-0000-0000-00005EB50000}"/>
    <cellStyle name="Output 12 8 4 3" xfId="46405" xr:uid="{00000000-0005-0000-0000-00005FB50000}"/>
    <cellStyle name="Output 12 8 4 4" xfId="46406" xr:uid="{00000000-0005-0000-0000-000060B50000}"/>
    <cellStyle name="Output 12 8 5" xfId="46407" xr:uid="{00000000-0005-0000-0000-000061B50000}"/>
    <cellStyle name="Output 12 8 5 2" xfId="46408" xr:uid="{00000000-0005-0000-0000-000062B50000}"/>
    <cellStyle name="Output 12 8 5 3" xfId="46409" xr:uid="{00000000-0005-0000-0000-000063B50000}"/>
    <cellStyle name="Output 12 8 5 4" xfId="46410" xr:uid="{00000000-0005-0000-0000-000064B50000}"/>
    <cellStyle name="Output 12 8 6" xfId="46411" xr:uid="{00000000-0005-0000-0000-000065B50000}"/>
    <cellStyle name="Output 12 8 6 2" xfId="46412" xr:uid="{00000000-0005-0000-0000-000066B50000}"/>
    <cellStyle name="Output 12 8 6 3" xfId="46413" xr:uid="{00000000-0005-0000-0000-000067B50000}"/>
    <cellStyle name="Output 12 8 6 4" xfId="46414" xr:uid="{00000000-0005-0000-0000-000068B50000}"/>
    <cellStyle name="Output 12 8 7" xfId="46415" xr:uid="{00000000-0005-0000-0000-000069B50000}"/>
    <cellStyle name="Output 12 8 7 2" xfId="46416" xr:uid="{00000000-0005-0000-0000-00006AB50000}"/>
    <cellStyle name="Output 12 8 7 3" xfId="46417" xr:uid="{00000000-0005-0000-0000-00006BB50000}"/>
    <cellStyle name="Output 12 8 7 4" xfId="46418" xr:uid="{00000000-0005-0000-0000-00006CB50000}"/>
    <cellStyle name="Output 12 8 8" xfId="46419" xr:uid="{00000000-0005-0000-0000-00006DB50000}"/>
    <cellStyle name="Output 12 8 8 2" xfId="46420" xr:uid="{00000000-0005-0000-0000-00006EB50000}"/>
    <cellStyle name="Output 12 8 8 3" xfId="46421" xr:uid="{00000000-0005-0000-0000-00006FB50000}"/>
    <cellStyle name="Output 12 8 8 4" xfId="46422" xr:uid="{00000000-0005-0000-0000-000070B50000}"/>
    <cellStyle name="Output 12 8 9" xfId="46423" xr:uid="{00000000-0005-0000-0000-000071B50000}"/>
    <cellStyle name="Output 12 8 9 2" xfId="46424" xr:uid="{00000000-0005-0000-0000-000072B50000}"/>
    <cellStyle name="Output 12 8 9 3" xfId="46425" xr:uid="{00000000-0005-0000-0000-000073B50000}"/>
    <cellStyle name="Output 12 8 9 4" xfId="46426" xr:uid="{00000000-0005-0000-0000-000074B50000}"/>
    <cellStyle name="Output 12 9" xfId="46427" xr:uid="{00000000-0005-0000-0000-000075B50000}"/>
    <cellStyle name="Output 12 9 10" xfId="46428" xr:uid="{00000000-0005-0000-0000-000076B50000}"/>
    <cellStyle name="Output 12 9 10 2" xfId="46429" xr:uid="{00000000-0005-0000-0000-000077B50000}"/>
    <cellStyle name="Output 12 9 10 3" xfId="46430" xr:uid="{00000000-0005-0000-0000-000078B50000}"/>
    <cellStyle name="Output 12 9 10 4" xfId="46431" xr:uid="{00000000-0005-0000-0000-000079B50000}"/>
    <cellStyle name="Output 12 9 11" xfId="46432" xr:uid="{00000000-0005-0000-0000-00007AB50000}"/>
    <cellStyle name="Output 12 9 11 2" xfId="46433" xr:uid="{00000000-0005-0000-0000-00007BB50000}"/>
    <cellStyle name="Output 12 9 11 3" xfId="46434" xr:uid="{00000000-0005-0000-0000-00007CB50000}"/>
    <cellStyle name="Output 12 9 11 4" xfId="46435" xr:uid="{00000000-0005-0000-0000-00007DB50000}"/>
    <cellStyle name="Output 12 9 12" xfId="46436" xr:uid="{00000000-0005-0000-0000-00007EB50000}"/>
    <cellStyle name="Output 12 9 12 2" xfId="46437" xr:uid="{00000000-0005-0000-0000-00007FB50000}"/>
    <cellStyle name="Output 12 9 12 3" xfId="46438" xr:uid="{00000000-0005-0000-0000-000080B50000}"/>
    <cellStyle name="Output 12 9 12 4" xfId="46439" xr:uid="{00000000-0005-0000-0000-000081B50000}"/>
    <cellStyle name="Output 12 9 13" xfId="46440" xr:uid="{00000000-0005-0000-0000-000082B50000}"/>
    <cellStyle name="Output 12 9 13 2" xfId="46441" xr:uid="{00000000-0005-0000-0000-000083B50000}"/>
    <cellStyle name="Output 12 9 13 3" xfId="46442" xr:uid="{00000000-0005-0000-0000-000084B50000}"/>
    <cellStyle name="Output 12 9 13 4" xfId="46443" xr:uid="{00000000-0005-0000-0000-000085B50000}"/>
    <cellStyle name="Output 12 9 14" xfId="46444" xr:uid="{00000000-0005-0000-0000-000086B50000}"/>
    <cellStyle name="Output 12 9 14 2" xfId="46445" xr:uid="{00000000-0005-0000-0000-000087B50000}"/>
    <cellStyle name="Output 12 9 14 3" xfId="46446" xr:uid="{00000000-0005-0000-0000-000088B50000}"/>
    <cellStyle name="Output 12 9 14 4" xfId="46447" xr:uid="{00000000-0005-0000-0000-000089B50000}"/>
    <cellStyle name="Output 12 9 15" xfId="46448" xr:uid="{00000000-0005-0000-0000-00008AB50000}"/>
    <cellStyle name="Output 12 9 15 2" xfId="46449" xr:uid="{00000000-0005-0000-0000-00008BB50000}"/>
    <cellStyle name="Output 12 9 15 3" xfId="46450" xr:uid="{00000000-0005-0000-0000-00008CB50000}"/>
    <cellStyle name="Output 12 9 15 4" xfId="46451" xr:uid="{00000000-0005-0000-0000-00008DB50000}"/>
    <cellStyle name="Output 12 9 16" xfId="46452" xr:uid="{00000000-0005-0000-0000-00008EB50000}"/>
    <cellStyle name="Output 12 9 16 2" xfId="46453" xr:uid="{00000000-0005-0000-0000-00008FB50000}"/>
    <cellStyle name="Output 12 9 16 3" xfId="46454" xr:uid="{00000000-0005-0000-0000-000090B50000}"/>
    <cellStyle name="Output 12 9 16 4" xfId="46455" xr:uid="{00000000-0005-0000-0000-000091B50000}"/>
    <cellStyle name="Output 12 9 17" xfId="46456" xr:uid="{00000000-0005-0000-0000-000092B50000}"/>
    <cellStyle name="Output 12 9 17 2" xfId="46457" xr:uid="{00000000-0005-0000-0000-000093B50000}"/>
    <cellStyle name="Output 12 9 17 3" xfId="46458" xr:uid="{00000000-0005-0000-0000-000094B50000}"/>
    <cellStyle name="Output 12 9 17 4" xfId="46459" xr:uid="{00000000-0005-0000-0000-000095B50000}"/>
    <cellStyle name="Output 12 9 18" xfId="46460" xr:uid="{00000000-0005-0000-0000-000096B50000}"/>
    <cellStyle name="Output 12 9 18 2" xfId="46461" xr:uid="{00000000-0005-0000-0000-000097B50000}"/>
    <cellStyle name="Output 12 9 18 3" xfId="46462" xr:uid="{00000000-0005-0000-0000-000098B50000}"/>
    <cellStyle name="Output 12 9 18 4" xfId="46463" xr:uid="{00000000-0005-0000-0000-000099B50000}"/>
    <cellStyle name="Output 12 9 19" xfId="46464" xr:uid="{00000000-0005-0000-0000-00009AB50000}"/>
    <cellStyle name="Output 12 9 19 2" xfId="46465" xr:uid="{00000000-0005-0000-0000-00009BB50000}"/>
    <cellStyle name="Output 12 9 19 3" xfId="46466" xr:uid="{00000000-0005-0000-0000-00009CB50000}"/>
    <cellStyle name="Output 12 9 19 4" xfId="46467" xr:uid="{00000000-0005-0000-0000-00009DB50000}"/>
    <cellStyle name="Output 12 9 2" xfId="46468" xr:uid="{00000000-0005-0000-0000-00009EB50000}"/>
    <cellStyle name="Output 12 9 2 2" xfId="46469" xr:uid="{00000000-0005-0000-0000-00009FB50000}"/>
    <cellStyle name="Output 12 9 2 3" xfId="46470" xr:uid="{00000000-0005-0000-0000-0000A0B50000}"/>
    <cellStyle name="Output 12 9 2 4" xfId="46471" xr:uid="{00000000-0005-0000-0000-0000A1B50000}"/>
    <cellStyle name="Output 12 9 20" xfId="46472" xr:uid="{00000000-0005-0000-0000-0000A2B50000}"/>
    <cellStyle name="Output 12 9 20 2" xfId="46473" xr:uid="{00000000-0005-0000-0000-0000A3B50000}"/>
    <cellStyle name="Output 12 9 20 3" xfId="46474" xr:uid="{00000000-0005-0000-0000-0000A4B50000}"/>
    <cellStyle name="Output 12 9 20 4" xfId="46475" xr:uid="{00000000-0005-0000-0000-0000A5B50000}"/>
    <cellStyle name="Output 12 9 21" xfId="46476" xr:uid="{00000000-0005-0000-0000-0000A6B50000}"/>
    <cellStyle name="Output 12 9 22" xfId="46477" xr:uid="{00000000-0005-0000-0000-0000A7B50000}"/>
    <cellStyle name="Output 12 9 3" xfId="46478" xr:uid="{00000000-0005-0000-0000-0000A8B50000}"/>
    <cellStyle name="Output 12 9 3 2" xfId="46479" xr:uid="{00000000-0005-0000-0000-0000A9B50000}"/>
    <cellStyle name="Output 12 9 3 3" xfId="46480" xr:uid="{00000000-0005-0000-0000-0000AAB50000}"/>
    <cellStyle name="Output 12 9 3 4" xfId="46481" xr:uid="{00000000-0005-0000-0000-0000ABB50000}"/>
    <cellStyle name="Output 12 9 4" xfId="46482" xr:uid="{00000000-0005-0000-0000-0000ACB50000}"/>
    <cellStyle name="Output 12 9 4 2" xfId="46483" xr:uid="{00000000-0005-0000-0000-0000ADB50000}"/>
    <cellStyle name="Output 12 9 4 3" xfId="46484" xr:uid="{00000000-0005-0000-0000-0000AEB50000}"/>
    <cellStyle name="Output 12 9 4 4" xfId="46485" xr:uid="{00000000-0005-0000-0000-0000AFB50000}"/>
    <cellStyle name="Output 12 9 5" xfId="46486" xr:uid="{00000000-0005-0000-0000-0000B0B50000}"/>
    <cellStyle name="Output 12 9 5 2" xfId="46487" xr:uid="{00000000-0005-0000-0000-0000B1B50000}"/>
    <cellStyle name="Output 12 9 5 3" xfId="46488" xr:uid="{00000000-0005-0000-0000-0000B2B50000}"/>
    <cellStyle name="Output 12 9 5 4" xfId="46489" xr:uid="{00000000-0005-0000-0000-0000B3B50000}"/>
    <cellStyle name="Output 12 9 6" xfId="46490" xr:uid="{00000000-0005-0000-0000-0000B4B50000}"/>
    <cellStyle name="Output 12 9 6 2" xfId="46491" xr:uid="{00000000-0005-0000-0000-0000B5B50000}"/>
    <cellStyle name="Output 12 9 6 3" xfId="46492" xr:uid="{00000000-0005-0000-0000-0000B6B50000}"/>
    <cellStyle name="Output 12 9 6 4" xfId="46493" xr:uid="{00000000-0005-0000-0000-0000B7B50000}"/>
    <cellStyle name="Output 12 9 7" xfId="46494" xr:uid="{00000000-0005-0000-0000-0000B8B50000}"/>
    <cellStyle name="Output 12 9 7 2" xfId="46495" xr:uid="{00000000-0005-0000-0000-0000B9B50000}"/>
    <cellStyle name="Output 12 9 7 3" xfId="46496" xr:uid="{00000000-0005-0000-0000-0000BAB50000}"/>
    <cellStyle name="Output 12 9 7 4" xfId="46497" xr:uid="{00000000-0005-0000-0000-0000BBB50000}"/>
    <cellStyle name="Output 12 9 8" xfId="46498" xr:uid="{00000000-0005-0000-0000-0000BCB50000}"/>
    <cellStyle name="Output 12 9 8 2" xfId="46499" xr:uid="{00000000-0005-0000-0000-0000BDB50000}"/>
    <cellStyle name="Output 12 9 8 3" xfId="46500" xr:uid="{00000000-0005-0000-0000-0000BEB50000}"/>
    <cellStyle name="Output 12 9 8 4" xfId="46501" xr:uid="{00000000-0005-0000-0000-0000BFB50000}"/>
    <cellStyle name="Output 12 9 9" xfId="46502" xr:uid="{00000000-0005-0000-0000-0000C0B50000}"/>
    <cellStyle name="Output 12 9 9 2" xfId="46503" xr:uid="{00000000-0005-0000-0000-0000C1B50000}"/>
    <cellStyle name="Output 12 9 9 3" xfId="46504" xr:uid="{00000000-0005-0000-0000-0000C2B50000}"/>
    <cellStyle name="Output 12 9 9 4" xfId="46505" xr:uid="{00000000-0005-0000-0000-0000C3B50000}"/>
    <cellStyle name="Output 13" xfId="46506" xr:uid="{00000000-0005-0000-0000-0000C4B50000}"/>
    <cellStyle name="Output 13 10" xfId="46507" xr:uid="{00000000-0005-0000-0000-0000C5B50000}"/>
    <cellStyle name="Output 13 10 2" xfId="46508" xr:uid="{00000000-0005-0000-0000-0000C6B50000}"/>
    <cellStyle name="Output 13 10 3" xfId="46509" xr:uid="{00000000-0005-0000-0000-0000C7B50000}"/>
    <cellStyle name="Output 13 10 4" xfId="46510" xr:uid="{00000000-0005-0000-0000-0000C8B50000}"/>
    <cellStyle name="Output 13 11" xfId="46511" xr:uid="{00000000-0005-0000-0000-0000C9B50000}"/>
    <cellStyle name="Output 13 11 2" xfId="46512" xr:uid="{00000000-0005-0000-0000-0000CAB50000}"/>
    <cellStyle name="Output 13 11 3" xfId="46513" xr:uid="{00000000-0005-0000-0000-0000CBB50000}"/>
    <cellStyle name="Output 13 11 4" xfId="46514" xr:uid="{00000000-0005-0000-0000-0000CCB50000}"/>
    <cellStyle name="Output 13 12" xfId="46515" xr:uid="{00000000-0005-0000-0000-0000CDB50000}"/>
    <cellStyle name="Output 13 12 2" xfId="46516" xr:uid="{00000000-0005-0000-0000-0000CEB50000}"/>
    <cellStyle name="Output 13 12 3" xfId="46517" xr:uid="{00000000-0005-0000-0000-0000CFB50000}"/>
    <cellStyle name="Output 13 12 4" xfId="46518" xr:uid="{00000000-0005-0000-0000-0000D0B50000}"/>
    <cellStyle name="Output 13 13" xfId="46519" xr:uid="{00000000-0005-0000-0000-0000D1B50000}"/>
    <cellStyle name="Output 13 13 2" xfId="46520" xr:uid="{00000000-0005-0000-0000-0000D2B50000}"/>
    <cellStyle name="Output 13 13 3" xfId="46521" xr:uid="{00000000-0005-0000-0000-0000D3B50000}"/>
    <cellStyle name="Output 13 13 4" xfId="46522" xr:uid="{00000000-0005-0000-0000-0000D4B50000}"/>
    <cellStyle name="Output 13 14" xfId="46523" xr:uid="{00000000-0005-0000-0000-0000D5B50000}"/>
    <cellStyle name="Output 13 14 2" xfId="46524" xr:uid="{00000000-0005-0000-0000-0000D6B50000}"/>
    <cellStyle name="Output 13 14 3" xfId="46525" xr:uid="{00000000-0005-0000-0000-0000D7B50000}"/>
    <cellStyle name="Output 13 14 4" xfId="46526" xr:uid="{00000000-0005-0000-0000-0000D8B50000}"/>
    <cellStyle name="Output 13 15" xfId="46527" xr:uid="{00000000-0005-0000-0000-0000D9B50000}"/>
    <cellStyle name="Output 13 15 2" xfId="46528" xr:uid="{00000000-0005-0000-0000-0000DAB50000}"/>
    <cellStyle name="Output 13 15 3" xfId="46529" xr:uid="{00000000-0005-0000-0000-0000DBB50000}"/>
    <cellStyle name="Output 13 15 4" xfId="46530" xr:uid="{00000000-0005-0000-0000-0000DCB50000}"/>
    <cellStyle name="Output 13 16" xfId="46531" xr:uid="{00000000-0005-0000-0000-0000DDB50000}"/>
    <cellStyle name="Output 13 16 2" xfId="46532" xr:uid="{00000000-0005-0000-0000-0000DEB50000}"/>
    <cellStyle name="Output 13 16 3" xfId="46533" xr:uid="{00000000-0005-0000-0000-0000DFB50000}"/>
    <cellStyle name="Output 13 16 4" xfId="46534" xr:uid="{00000000-0005-0000-0000-0000E0B50000}"/>
    <cellStyle name="Output 13 17" xfId="46535" xr:uid="{00000000-0005-0000-0000-0000E1B50000}"/>
    <cellStyle name="Output 13 17 2" xfId="46536" xr:uid="{00000000-0005-0000-0000-0000E2B50000}"/>
    <cellStyle name="Output 13 17 3" xfId="46537" xr:uid="{00000000-0005-0000-0000-0000E3B50000}"/>
    <cellStyle name="Output 13 17 4" xfId="46538" xr:uid="{00000000-0005-0000-0000-0000E4B50000}"/>
    <cellStyle name="Output 13 18" xfId="46539" xr:uid="{00000000-0005-0000-0000-0000E5B50000}"/>
    <cellStyle name="Output 13 18 2" xfId="46540" xr:uid="{00000000-0005-0000-0000-0000E6B50000}"/>
    <cellStyle name="Output 13 18 3" xfId="46541" xr:uid="{00000000-0005-0000-0000-0000E7B50000}"/>
    <cellStyle name="Output 13 18 4" xfId="46542" xr:uid="{00000000-0005-0000-0000-0000E8B50000}"/>
    <cellStyle name="Output 13 19" xfId="46543" xr:uid="{00000000-0005-0000-0000-0000E9B50000}"/>
    <cellStyle name="Output 13 19 2" xfId="46544" xr:uid="{00000000-0005-0000-0000-0000EAB50000}"/>
    <cellStyle name="Output 13 19 3" xfId="46545" xr:uid="{00000000-0005-0000-0000-0000EBB50000}"/>
    <cellStyle name="Output 13 19 4" xfId="46546" xr:uid="{00000000-0005-0000-0000-0000ECB50000}"/>
    <cellStyle name="Output 13 2" xfId="46547" xr:uid="{00000000-0005-0000-0000-0000EDB50000}"/>
    <cellStyle name="Output 13 2 2" xfId="46548" xr:uid="{00000000-0005-0000-0000-0000EEB50000}"/>
    <cellStyle name="Output 13 2 3" xfId="46549" xr:uid="{00000000-0005-0000-0000-0000EFB50000}"/>
    <cellStyle name="Output 13 2 4" xfId="46550" xr:uid="{00000000-0005-0000-0000-0000F0B50000}"/>
    <cellStyle name="Output 13 20" xfId="46551" xr:uid="{00000000-0005-0000-0000-0000F1B50000}"/>
    <cellStyle name="Output 13 20 2" xfId="46552" xr:uid="{00000000-0005-0000-0000-0000F2B50000}"/>
    <cellStyle name="Output 13 20 3" xfId="46553" xr:uid="{00000000-0005-0000-0000-0000F3B50000}"/>
    <cellStyle name="Output 13 20 4" xfId="46554" xr:uid="{00000000-0005-0000-0000-0000F4B50000}"/>
    <cellStyle name="Output 13 21" xfId="46555" xr:uid="{00000000-0005-0000-0000-0000F5B50000}"/>
    <cellStyle name="Output 13 22" xfId="46556" xr:uid="{00000000-0005-0000-0000-0000F6B50000}"/>
    <cellStyle name="Output 13 3" xfId="46557" xr:uid="{00000000-0005-0000-0000-0000F7B50000}"/>
    <cellStyle name="Output 13 3 2" xfId="46558" xr:uid="{00000000-0005-0000-0000-0000F8B50000}"/>
    <cellStyle name="Output 13 3 3" xfId="46559" xr:uid="{00000000-0005-0000-0000-0000F9B50000}"/>
    <cellStyle name="Output 13 3 4" xfId="46560" xr:uid="{00000000-0005-0000-0000-0000FAB50000}"/>
    <cellStyle name="Output 13 4" xfId="46561" xr:uid="{00000000-0005-0000-0000-0000FBB50000}"/>
    <cellStyle name="Output 13 4 2" xfId="46562" xr:uid="{00000000-0005-0000-0000-0000FCB50000}"/>
    <cellStyle name="Output 13 4 3" xfId="46563" xr:uid="{00000000-0005-0000-0000-0000FDB50000}"/>
    <cellStyle name="Output 13 4 4" xfId="46564" xr:uid="{00000000-0005-0000-0000-0000FEB50000}"/>
    <cellStyle name="Output 13 5" xfId="46565" xr:uid="{00000000-0005-0000-0000-0000FFB50000}"/>
    <cellStyle name="Output 13 5 2" xfId="46566" xr:uid="{00000000-0005-0000-0000-000000B60000}"/>
    <cellStyle name="Output 13 5 3" xfId="46567" xr:uid="{00000000-0005-0000-0000-000001B60000}"/>
    <cellStyle name="Output 13 5 4" xfId="46568" xr:uid="{00000000-0005-0000-0000-000002B60000}"/>
    <cellStyle name="Output 13 6" xfId="46569" xr:uid="{00000000-0005-0000-0000-000003B60000}"/>
    <cellStyle name="Output 13 6 2" xfId="46570" xr:uid="{00000000-0005-0000-0000-000004B60000}"/>
    <cellStyle name="Output 13 6 3" xfId="46571" xr:uid="{00000000-0005-0000-0000-000005B60000}"/>
    <cellStyle name="Output 13 6 4" xfId="46572" xr:uid="{00000000-0005-0000-0000-000006B60000}"/>
    <cellStyle name="Output 13 7" xfId="46573" xr:uid="{00000000-0005-0000-0000-000007B60000}"/>
    <cellStyle name="Output 13 7 2" xfId="46574" xr:uid="{00000000-0005-0000-0000-000008B60000}"/>
    <cellStyle name="Output 13 7 3" xfId="46575" xr:uid="{00000000-0005-0000-0000-000009B60000}"/>
    <cellStyle name="Output 13 7 4" xfId="46576" xr:uid="{00000000-0005-0000-0000-00000AB60000}"/>
    <cellStyle name="Output 13 8" xfId="46577" xr:uid="{00000000-0005-0000-0000-00000BB60000}"/>
    <cellStyle name="Output 13 8 2" xfId="46578" xr:uid="{00000000-0005-0000-0000-00000CB60000}"/>
    <cellStyle name="Output 13 8 3" xfId="46579" xr:uid="{00000000-0005-0000-0000-00000DB60000}"/>
    <cellStyle name="Output 13 8 4" xfId="46580" xr:uid="{00000000-0005-0000-0000-00000EB60000}"/>
    <cellStyle name="Output 13 9" xfId="46581" xr:uid="{00000000-0005-0000-0000-00000FB60000}"/>
    <cellStyle name="Output 13 9 2" xfId="46582" xr:uid="{00000000-0005-0000-0000-000010B60000}"/>
    <cellStyle name="Output 13 9 3" xfId="46583" xr:uid="{00000000-0005-0000-0000-000011B60000}"/>
    <cellStyle name="Output 13 9 4" xfId="46584" xr:uid="{00000000-0005-0000-0000-000012B60000}"/>
    <cellStyle name="Output 14" xfId="46585" xr:uid="{00000000-0005-0000-0000-000013B60000}"/>
    <cellStyle name="Output 14 10" xfId="46586" xr:uid="{00000000-0005-0000-0000-000014B60000}"/>
    <cellStyle name="Output 14 10 2" xfId="46587" xr:uid="{00000000-0005-0000-0000-000015B60000}"/>
    <cellStyle name="Output 14 10 3" xfId="46588" xr:uid="{00000000-0005-0000-0000-000016B60000}"/>
    <cellStyle name="Output 14 10 4" xfId="46589" xr:uid="{00000000-0005-0000-0000-000017B60000}"/>
    <cellStyle name="Output 14 11" xfId="46590" xr:uid="{00000000-0005-0000-0000-000018B60000}"/>
    <cellStyle name="Output 14 11 2" xfId="46591" xr:uid="{00000000-0005-0000-0000-000019B60000}"/>
    <cellStyle name="Output 14 11 3" xfId="46592" xr:uid="{00000000-0005-0000-0000-00001AB60000}"/>
    <cellStyle name="Output 14 11 4" xfId="46593" xr:uid="{00000000-0005-0000-0000-00001BB60000}"/>
    <cellStyle name="Output 14 12" xfId="46594" xr:uid="{00000000-0005-0000-0000-00001CB60000}"/>
    <cellStyle name="Output 14 12 2" xfId="46595" xr:uid="{00000000-0005-0000-0000-00001DB60000}"/>
    <cellStyle name="Output 14 12 3" xfId="46596" xr:uid="{00000000-0005-0000-0000-00001EB60000}"/>
    <cellStyle name="Output 14 12 4" xfId="46597" xr:uid="{00000000-0005-0000-0000-00001FB60000}"/>
    <cellStyle name="Output 14 13" xfId="46598" xr:uid="{00000000-0005-0000-0000-000020B60000}"/>
    <cellStyle name="Output 14 13 2" xfId="46599" xr:uid="{00000000-0005-0000-0000-000021B60000}"/>
    <cellStyle name="Output 14 13 3" xfId="46600" xr:uid="{00000000-0005-0000-0000-000022B60000}"/>
    <cellStyle name="Output 14 13 4" xfId="46601" xr:uid="{00000000-0005-0000-0000-000023B60000}"/>
    <cellStyle name="Output 14 14" xfId="46602" xr:uid="{00000000-0005-0000-0000-000024B60000}"/>
    <cellStyle name="Output 14 14 2" xfId="46603" xr:uid="{00000000-0005-0000-0000-000025B60000}"/>
    <cellStyle name="Output 14 14 3" xfId="46604" xr:uid="{00000000-0005-0000-0000-000026B60000}"/>
    <cellStyle name="Output 14 14 4" xfId="46605" xr:uid="{00000000-0005-0000-0000-000027B60000}"/>
    <cellStyle name="Output 14 15" xfId="46606" xr:uid="{00000000-0005-0000-0000-000028B60000}"/>
    <cellStyle name="Output 14 15 2" xfId="46607" xr:uid="{00000000-0005-0000-0000-000029B60000}"/>
    <cellStyle name="Output 14 15 3" xfId="46608" xr:uid="{00000000-0005-0000-0000-00002AB60000}"/>
    <cellStyle name="Output 14 15 4" xfId="46609" xr:uid="{00000000-0005-0000-0000-00002BB60000}"/>
    <cellStyle name="Output 14 16" xfId="46610" xr:uid="{00000000-0005-0000-0000-00002CB60000}"/>
    <cellStyle name="Output 14 16 2" xfId="46611" xr:uid="{00000000-0005-0000-0000-00002DB60000}"/>
    <cellStyle name="Output 14 16 3" xfId="46612" xr:uid="{00000000-0005-0000-0000-00002EB60000}"/>
    <cellStyle name="Output 14 16 4" xfId="46613" xr:uid="{00000000-0005-0000-0000-00002FB60000}"/>
    <cellStyle name="Output 14 17" xfId="46614" xr:uid="{00000000-0005-0000-0000-000030B60000}"/>
    <cellStyle name="Output 14 17 2" xfId="46615" xr:uid="{00000000-0005-0000-0000-000031B60000}"/>
    <cellStyle name="Output 14 17 3" xfId="46616" xr:uid="{00000000-0005-0000-0000-000032B60000}"/>
    <cellStyle name="Output 14 17 4" xfId="46617" xr:uid="{00000000-0005-0000-0000-000033B60000}"/>
    <cellStyle name="Output 14 18" xfId="46618" xr:uid="{00000000-0005-0000-0000-000034B60000}"/>
    <cellStyle name="Output 14 18 2" xfId="46619" xr:uid="{00000000-0005-0000-0000-000035B60000}"/>
    <cellStyle name="Output 14 18 3" xfId="46620" xr:uid="{00000000-0005-0000-0000-000036B60000}"/>
    <cellStyle name="Output 14 18 4" xfId="46621" xr:uid="{00000000-0005-0000-0000-000037B60000}"/>
    <cellStyle name="Output 14 19" xfId="46622" xr:uid="{00000000-0005-0000-0000-000038B60000}"/>
    <cellStyle name="Output 14 19 2" xfId="46623" xr:uid="{00000000-0005-0000-0000-000039B60000}"/>
    <cellStyle name="Output 14 19 3" xfId="46624" xr:uid="{00000000-0005-0000-0000-00003AB60000}"/>
    <cellStyle name="Output 14 19 4" xfId="46625" xr:uid="{00000000-0005-0000-0000-00003BB60000}"/>
    <cellStyle name="Output 14 2" xfId="46626" xr:uid="{00000000-0005-0000-0000-00003CB60000}"/>
    <cellStyle name="Output 14 2 2" xfId="46627" xr:uid="{00000000-0005-0000-0000-00003DB60000}"/>
    <cellStyle name="Output 14 2 3" xfId="46628" xr:uid="{00000000-0005-0000-0000-00003EB60000}"/>
    <cellStyle name="Output 14 2 4" xfId="46629" xr:uid="{00000000-0005-0000-0000-00003FB60000}"/>
    <cellStyle name="Output 14 20" xfId="46630" xr:uid="{00000000-0005-0000-0000-000040B60000}"/>
    <cellStyle name="Output 14 20 2" xfId="46631" xr:uid="{00000000-0005-0000-0000-000041B60000}"/>
    <cellStyle name="Output 14 20 3" xfId="46632" xr:uid="{00000000-0005-0000-0000-000042B60000}"/>
    <cellStyle name="Output 14 20 4" xfId="46633" xr:uid="{00000000-0005-0000-0000-000043B60000}"/>
    <cellStyle name="Output 14 21" xfId="46634" xr:uid="{00000000-0005-0000-0000-000044B60000}"/>
    <cellStyle name="Output 14 22" xfId="46635" xr:uid="{00000000-0005-0000-0000-000045B60000}"/>
    <cellStyle name="Output 14 3" xfId="46636" xr:uid="{00000000-0005-0000-0000-000046B60000}"/>
    <cellStyle name="Output 14 3 2" xfId="46637" xr:uid="{00000000-0005-0000-0000-000047B60000}"/>
    <cellStyle name="Output 14 3 3" xfId="46638" xr:uid="{00000000-0005-0000-0000-000048B60000}"/>
    <cellStyle name="Output 14 3 4" xfId="46639" xr:uid="{00000000-0005-0000-0000-000049B60000}"/>
    <cellStyle name="Output 14 4" xfId="46640" xr:uid="{00000000-0005-0000-0000-00004AB60000}"/>
    <cellStyle name="Output 14 4 2" xfId="46641" xr:uid="{00000000-0005-0000-0000-00004BB60000}"/>
    <cellStyle name="Output 14 4 3" xfId="46642" xr:uid="{00000000-0005-0000-0000-00004CB60000}"/>
    <cellStyle name="Output 14 4 4" xfId="46643" xr:uid="{00000000-0005-0000-0000-00004DB60000}"/>
    <cellStyle name="Output 14 5" xfId="46644" xr:uid="{00000000-0005-0000-0000-00004EB60000}"/>
    <cellStyle name="Output 14 5 2" xfId="46645" xr:uid="{00000000-0005-0000-0000-00004FB60000}"/>
    <cellStyle name="Output 14 5 3" xfId="46646" xr:uid="{00000000-0005-0000-0000-000050B60000}"/>
    <cellStyle name="Output 14 5 4" xfId="46647" xr:uid="{00000000-0005-0000-0000-000051B60000}"/>
    <cellStyle name="Output 14 6" xfId="46648" xr:uid="{00000000-0005-0000-0000-000052B60000}"/>
    <cellStyle name="Output 14 6 2" xfId="46649" xr:uid="{00000000-0005-0000-0000-000053B60000}"/>
    <cellStyle name="Output 14 6 3" xfId="46650" xr:uid="{00000000-0005-0000-0000-000054B60000}"/>
    <cellStyle name="Output 14 6 4" xfId="46651" xr:uid="{00000000-0005-0000-0000-000055B60000}"/>
    <cellStyle name="Output 14 7" xfId="46652" xr:uid="{00000000-0005-0000-0000-000056B60000}"/>
    <cellStyle name="Output 14 7 2" xfId="46653" xr:uid="{00000000-0005-0000-0000-000057B60000}"/>
    <cellStyle name="Output 14 7 3" xfId="46654" xr:uid="{00000000-0005-0000-0000-000058B60000}"/>
    <cellStyle name="Output 14 7 4" xfId="46655" xr:uid="{00000000-0005-0000-0000-000059B60000}"/>
    <cellStyle name="Output 14 8" xfId="46656" xr:uid="{00000000-0005-0000-0000-00005AB60000}"/>
    <cellStyle name="Output 14 8 2" xfId="46657" xr:uid="{00000000-0005-0000-0000-00005BB60000}"/>
    <cellStyle name="Output 14 8 3" xfId="46658" xr:uid="{00000000-0005-0000-0000-00005CB60000}"/>
    <cellStyle name="Output 14 8 4" xfId="46659" xr:uid="{00000000-0005-0000-0000-00005DB60000}"/>
    <cellStyle name="Output 14 9" xfId="46660" xr:uid="{00000000-0005-0000-0000-00005EB60000}"/>
    <cellStyle name="Output 14 9 2" xfId="46661" xr:uid="{00000000-0005-0000-0000-00005FB60000}"/>
    <cellStyle name="Output 14 9 3" xfId="46662" xr:uid="{00000000-0005-0000-0000-000060B60000}"/>
    <cellStyle name="Output 14 9 4" xfId="46663" xr:uid="{00000000-0005-0000-0000-000061B60000}"/>
    <cellStyle name="Output 15" xfId="46664" xr:uid="{00000000-0005-0000-0000-000062B60000}"/>
    <cellStyle name="Output 15 10" xfId="46665" xr:uid="{00000000-0005-0000-0000-000063B60000}"/>
    <cellStyle name="Output 15 10 2" xfId="46666" xr:uid="{00000000-0005-0000-0000-000064B60000}"/>
    <cellStyle name="Output 15 10 3" xfId="46667" xr:uid="{00000000-0005-0000-0000-000065B60000}"/>
    <cellStyle name="Output 15 10 4" xfId="46668" xr:uid="{00000000-0005-0000-0000-000066B60000}"/>
    <cellStyle name="Output 15 11" xfId="46669" xr:uid="{00000000-0005-0000-0000-000067B60000}"/>
    <cellStyle name="Output 15 11 2" xfId="46670" xr:uid="{00000000-0005-0000-0000-000068B60000}"/>
    <cellStyle name="Output 15 11 3" xfId="46671" xr:uid="{00000000-0005-0000-0000-000069B60000}"/>
    <cellStyle name="Output 15 11 4" xfId="46672" xr:uid="{00000000-0005-0000-0000-00006AB60000}"/>
    <cellStyle name="Output 15 12" xfId="46673" xr:uid="{00000000-0005-0000-0000-00006BB60000}"/>
    <cellStyle name="Output 15 12 2" xfId="46674" xr:uid="{00000000-0005-0000-0000-00006CB60000}"/>
    <cellStyle name="Output 15 12 3" xfId="46675" xr:uid="{00000000-0005-0000-0000-00006DB60000}"/>
    <cellStyle name="Output 15 12 4" xfId="46676" xr:uid="{00000000-0005-0000-0000-00006EB60000}"/>
    <cellStyle name="Output 15 13" xfId="46677" xr:uid="{00000000-0005-0000-0000-00006FB60000}"/>
    <cellStyle name="Output 15 13 2" xfId="46678" xr:uid="{00000000-0005-0000-0000-000070B60000}"/>
    <cellStyle name="Output 15 13 3" xfId="46679" xr:uid="{00000000-0005-0000-0000-000071B60000}"/>
    <cellStyle name="Output 15 13 4" xfId="46680" xr:uid="{00000000-0005-0000-0000-000072B60000}"/>
    <cellStyle name="Output 15 14" xfId="46681" xr:uid="{00000000-0005-0000-0000-000073B60000}"/>
    <cellStyle name="Output 15 14 2" xfId="46682" xr:uid="{00000000-0005-0000-0000-000074B60000}"/>
    <cellStyle name="Output 15 14 3" xfId="46683" xr:uid="{00000000-0005-0000-0000-000075B60000}"/>
    <cellStyle name="Output 15 14 4" xfId="46684" xr:uid="{00000000-0005-0000-0000-000076B60000}"/>
    <cellStyle name="Output 15 15" xfId="46685" xr:uid="{00000000-0005-0000-0000-000077B60000}"/>
    <cellStyle name="Output 15 15 2" xfId="46686" xr:uid="{00000000-0005-0000-0000-000078B60000}"/>
    <cellStyle name="Output 15 15 3" xfId="46687" xr:uid="{00000000-0005-0000-0000-000079B60000}"/>
    <cellStyle name="Output 15 15 4" xfId="46688" xr:uid="{00000000-0005-0000-0000-00007AB60000}"/>
    <cellStyle name="Output 15 16" xfId="46689" xr:uid="{00000000-0005-0000-0000-00007BB60000}"/>
    <cellStyle name="Output 15 16 2" xfId="46690" xr:uid="{00000000-0005-0000-0000-00007CB60000}"/>
    <cellStyle name="Output 15 16 3" xfId="46691" xr:uid="{00000000-0005-0000-0000-00007DB60000}"/>
    <cellStyle name="Output 15 16 4" xfId="46692" xr:uid="{00000000-0005-0000-0000-00007EB60000}"/>
    <cellStyle name="Output 15 17" xfId="46693" xr:uid="{00000000-0005-0000-0000-00007FB60000}"/>
    <cellStyle name="Output 15 17 2" xfId="46694" xr:uid="{00000000-0005-0000-0000-000080B60000}"/>
    <cellStyle name="Output 15 17 3" xfId="46695" xr:uid="{00000000-0005-0000-0000-000081B60000}"/>
    <cellStyle name="Output 15 17 4" xfId="46696" xr:uid="{00000000-0005-0000-0000-000082B60000}"/>
    <cellStyle name="Output 15 18" xfId="46697" xr:uid="{00000000-0005-0000-0000-000083B60000}"/>
    <cellStyle name="Output 15 18 2" xfId="46698" xr:uid="{00000000-0005-0000-0000-000084B60000}"/>
    <cellStyle name="Output 15 18 3" xfId="46699" xr:uid="{00000000-0005-0000-0000-000085B60000}"/>
    <cellStyle name="Output 15 18 4" xfId="46700" xr:uid="{00000000-0005-0000-0000-000086B60000}"/>
    <cellStyle name="Output 15 19" xfId="46701" xr:uid="{00000000-0005-0000-0000-000087B60000}"/>
    <cellStyle name="Output 15 19 2" xfId="46702" xr:uid="{00000000-0005-0000-0000-000088B60000}"/>
    <cellStyle name="Output 15 19 3" xfId="46703" xr:uid="{00000000-0005-0000-0000-000089B60000}"/>
    <cellStyle name="Output 15 19 4" xfId="46704" xr:uid="{00000000-0005-0000-0000-00008AB60000}"/>
    <cellStyle name="Output 15 2" xfId="46705" xr:uid="{00000000-0005-0000-0000-00008BB60000}"/>
    <cellStyle name="Output 15 2 2" xfId="46706" xr:uid="{00000000-0005-0000-0000-00008CB60000}"/>
    <cellStyle name="Output 15 2 3" xfId="46707" xr:uid="{00000000-0005-0000-0000-00008DB60000}"/>
    <cellStyle name="Output 15 2 4" xfId="46708" xr:uid="{00000000-0005-0000-0000-00008EB60000}"/>
    <cellStyle name="Output 15 20" xfId="46709" xr:uid="{00000000-0005-0000-0000-00008FB60000}"/>
    <cellStyle name="Output 15 20 2" xfId="46710" xr:uid="{00000000-0005-0000-0000-000090B60000}"/>
    <cellStyle name="Output 15 20 3" xfId="46711" xr:uid="{00000000-0005-0000-0000-000091B60000}"/>
    <cellStyle name="Output 15 20 4" xfId="46712" xr:uid="{00000000-0005-0000-0000-000092B60000}"/>
    <cellStyle name="Output 15 21" xfId="46713" xr:uid="{00000000-0005-0000-0000-000093B60000}"/>
    <cellStyle name="Output 15 22" xfId="46714" xr:uid="{00000000-0005-0000-0000-000094B60000}"/>
    <cellStyle name="Output 15 3" xfId="46715" xr:uid="{00000000-0005-0000-0000-000095B60000}"/>
    <cellStyle name="Output 15 3 2" xfId="46716" xr:uid="{00000000-0005-0000-0000-000096B60000}"/>
    <cellStyle name="Output 15 3 3" xfId="46717" xr:uid="{00000000-0005-0000-0000-000097B60000}"/>
    <cellStyle name="Output 15 3 4" xfId="46718" xr:uid="{00000000-0005-0000-0000-000098B60000}"/>
    <cellStyle name="Output 15 4" xfId="46719" xr:uid="{00000000-0005-0000-0000-000099B60000}"/>
    <cellStyle name="Output 15 4 2" xfId="46720" xr:uid="{00000000-0005-0000-0000-00009AB60000}"/>
    <cellStyle name="Output 15 4 3" xfId="46721" xr:uid="{00000000-0005-0000-0000-00009BB60000}"/>
    <cellStyle name="Output 15 4 4" xfId="46722" xr:uid="{00000000-0005-0000-0000-00009CB60000}"/>
    <cellStyle name="Output 15 5" xfId="46723" xr:uid="{00000000-0005-0000-0000-00009DB60000}"/>
    <cellStyle name="Output 15 5 2" xfId="46724" xr:uid="{00000000-0005-0000-0000-00009EB60000}"/>
    <cellStyle name="Output 15 5 3" xfId="46725" xr:uid="{00000000-0005-0000-0000-00009FB60000}"/>
    <cellStyle name="Output 15 5 4" xfId="46726" xr:uid="{00000000-0005-0000-0000-0000A0B60000}"/>
    <cellStyle name="Output 15 6" xfId="46727" xr:uid="{00000000-0005-0000-0000-0000A1B60000}"/>
    <cellStyle name="Output 15 6 2" xfId="46728" xr:uid="{00000000-0005-0000-0000-0000A2B60000}"/>
    <cellStyle name="Output 15 6 3" xfId="46729" xr:uid="{00000000-0005-0000-0000-0000A3B60000}"/>
    <cellStyle name="Output 15 6 4" xfId="46730" xr:uid="{00000000-0005-0000-0000-0000A4B60000}"/>
    <cellStyle name="Output 15 7" xfId="46731" xr:uid="{00000000-0005-0000-0000-0000A5B60000}"/>
    <cellStyle name="Output 15 7 2" xfId="46732" xr:uid="{00000000-0005-0000-0000-0000A6B60000}"/>
    <cellStyle name="Output 15 7 3" xfId="46733" xr:uid="{00000000-0005-0000-0000-0000A7B60000}"/>
    <cellStyle name="Output 15 7 4" xfId="46734" xr:uid="{00000000-0005-0000-0000-0000A8B60000}"/>
    <cellStyle name="Output 15 8" xfId="46735" xr:uid="{00000000-0005-0000-0000-0000A9B60000}"/>
    <cellStyle name="Output 15 8 2" xfId="46736" xr:uid="{00000000-0005-0000-0000-0000AAB60000}"/>
    <cellStyle name="Output 15 8 3" xfId="46737" xr:uid="{00000000-0005-0000-0000-0000ABB60000}"/>
    <cellStyle name="Output 15 8 4" xfId="46738" xr:uid="{00000000-0005-0000-0000-0000ACB60000}"/>
    <cellStyle name="Output 15 9" xfId="46739" xr:uid="{00000000-0005-0000-0000-0000ADB60000}"/>
    <cellStyle name="Output 15 9 2" xfId="46740" xr:uid="{00000000-0005-0000-0000-0000AEB60000}"/>
    <cellStyle name="Output 15 9 3" xfId="46741" xr:uid="{00000000-0005-0000-0000-0000AFB60000}"/>
    <cellStyle name="Output 15 9 4" xfId="46742" xr:uid="{00000000-0005-0000-0000-0000B0B60000}"/>
    <cellStyle name="Output 16" xfId="46743" xr:uid="{00000000-0005-0000-0000-0000B1B60000}"/>
    <cellStyle name="Output 16 2" xfId="46744" xr:uid="{00000000-0005-0000-0000-0000B2B60000}"/>
    <cellStyle name="Output 16 3" xfId="46745" xr:uid="{00000000-0005-0000-0000-0000B3B60000}"/>
    <cellStyle name="Output 17" xfId="46746" xr:uid="{00000000-0005-0000-0000-0000B4B60000}"/>
    <cellStyle name="Output 17 2" xfId="46747" xr:uid="{00000000-0005-0000-0000-0000B5B60000}"/>
    <cellStyle name="Output 17 3" xfId="46748" xr:uid="{00000000-0005-0000-0000-0000B6B60000}"/>
    <cellStyle name="Output 17 4" xfId="46749" xr:uid="{00000000-0005-0000-0000-0000B7B60000}"/>
    <cellStyle name="Output 18" xfId="46750" xr:uid="{00000000-0005-0000-0000-0000B8B60000}"/>
    <cellStyle name="Output 18 2" xfId="46751" xr:uid="{00000000-0005-0000-0000-0000B9B60000}"/>
    <cellStyle name="Output 18 3" xfId="46752" xr:uid="{00000000-0005-0000-0000-0000BAB60000}"/>
    <cellStyle name="Output 18 4" xfId="46753" xr:uid="{00000000-0005-0000-0000-0000BBB60000}"/>
    <cellStyle name="Output 19" xfId="46754" xr:uid="{00000000-0005-0000-0000-0000BCB60000}"/>
    <cellStyle name="Output 19 2" xfId="46755" xr:uid="{00000000-0005-0000-0000-0000BDB60000}"/>
    <cellStyle name="Output 19 3" xfId="46756" xr:uid="{00000000-0005-0000-0000-0000BEB60000}"/>
    <cellStyle name="Output 19 4" xfId="46757" xr:uid="{00000000-0005-0000-0000-0000BFB60000}"/>
    <cellStyle name="Output 2" xfId="46758" xr:uid="{00000000-0005-0000-0000-0000C0B60000}"/>
    <cellStyle name="Output 2 10" xfId="46759" xr:uid="{00000000-0005-0000-0000-0000C1B60000}"/>
    <cellStyle name="Output 2 10 2" xfId="46760" xr:uid="{00000000-0005-0000-0000-0000C2B60000}"/>
    <cellStyle name="Output 2 10 3" xfId="46761" xr:uid="{00000000-0005-0000-0000-0000C3B60000}"/>
    <cellStyle name="Output 2 10 4" xfId="46762" xr:uid="{00000000-0005-0000-0000-0000C4B60000}"/>
    <cellStyle name="Output 2 10 5" xfId="46763" xr:uid="{00000000-0005-0000-0000-0000C5B60000}"/>
    <cellStyle name="Output 2 11" xfId="46764" xr:uid="{00000000-0005-0000-0000-0000C6B60000}"/>
    <cellStyle name="Output 2 11 2" xfId="46765" xr:uid="{00000000-0005-0000-0000-0000C7B60000}"/>
    <cellStyle name="Output 2 11 3" xfId="46766" xr:uid="{00000000-0005-0000-0000-0000C8B60000}"/>
    <cellStyle name="Output 2 11 4" xfId="46767" xr:uid="{00000000-0005-0000-0000-0000C9B60000}"/>
    <cellStyle name="Output 2 11 5" xfId="46768" xr:uid="{00000000-0005-0000-0000-0000CAB60000}"/>
    <cellStyle name="Output 2 12" xfId="46769" xr:uid="{00000000-0005-0000-0000-0000CBB60000}"/>
    <cellStyle name="Output 2 12 2" xfId="46770" xr:uid="{00000000-0005-0000-0000-0000CCB60000}"/>
    <cellStyle name="Output 2 12 3" xfId="46771" xr:uid="{00000000-0005-0000-0000-0000CDB60000}"/>
    <cellStyle name="Output 2 12 4" xfId="46772" xr:uid="{00000000-0005-0000-0000-0000CEB60000}"/>
    <cellStyle name="Output 2 12 5" xfId="46773" xr:uid="{00000000-0005-0000-0000-0000CFB60000}"/>
    <cellStyle name="Output 2 13" xfId="46774" xr:uid="{00000000-0005-0000-0000-0000D0B60000}"/>
    <cellStyle name="Output 2 13 2" xfId="46775" xr:uid="{00000000-0005-0000-0000-0000D1B60000}"/>
    <cellStyle name="Output 2 13 3" xfId="46776" xr:uid="{00000000-0005-0000-0000-0000D2B60000}"/>
    <cellStyle name="Output 2 13 4" xfId="46777" xr:uid="{00000000-0005-0000-0000-0000D3B60000}"/>
    <cellStyle name="Output 2 14" xfId="46778" xr:uid="{00000000-0005-0000-0000-0000D4B60000}"/>
    <cellStyle name="Output 2 14 2" xfId="46779" xr:uid="{00000000-0005-0000-0000-0000D5B60000}"/>
    <cellStyle name="Output 2 14 3" xfId="46780" xr:uid="{00000000-0005-0000-0000-0000D6B60000}"/>
    <cellStyle name="Output 2 14 4" xfId="46781" xr:uid="{00000000-0005-0000-0000-0000D7B60000}"/>
    <cellStyle name="Output 2 15" xfId="46782" xr:uid="{00000000-0005-0000-0000-0000D8B60000}"/>
    <cellStyle name="Output 2 15 2" xfId="46783" xr:uid="{00000000-0005-0000-0000-0000D9B60000}"/>
    <cellStyle name="Output 2 15 3" xfId="46784" xr:uid="{00000000-0005-0000-0000-0000DAB60000}"/>
    <cellStyle name="Output 2 15 4" xfId="46785" xr:uid="{00000000-0005-0000-0000-0000DBB60000}"/>
    <cellStyle name="Output 2 16" xfId="46786" xr:uid="{00000000-0005-0000-0000-0000DCB60000}"/>
    <cellStyle name="Output 2 16 2" xfId="46787" xr:uid="{00000000-0005-0000-0000-0000DDB60000}"/>
    <cellStyle name="Output 2 16 3" xfId="46788" xr:uid="{00000000-0005-0000-0000-0000DEB60000}"/>
    <cellStyle name="Output 2 16 4" xfId="46789" xr:uid="{00000000-0005-0000-0000-0000DFB60000}"/>
    <cellStyle name="Output 2 17" xfId="46790" xr:uid="{00000000-0005-0000-0000-0000E0B60000}"/>
    <cellStyle name="Output 2 17 2" xfId="46791" xr:uid="{00000000-0005-0000-0000-0000E1B60000}"/>
    <cellStyle name="Output 2 17 3" xfId="46792" xr:uid="{00000000-0005-0000-0000-0000E2B60000}"/>
    <cellStyle name="Output 2 17 4" xfId="46793" xr:uid="{00000000-0005-0000-0000-0000E3B60000}"/>
    <cellStyle name="Output 2 18" xfId="46794" xr:uid="{00000000-0005-0000-0000-0000E4B60000}"/>
    <cellStyle name="Output 2 18 2" xfId="46795" xr:uid="{00000000-0005-0000-0000-0000E5B60000}"/>
    <cellStyle name="Output 2 18 3" xfId="46796" xr:uid="{00000000-0005-0000-0000-0000E6B60000}"/>
    <cellStyle name="Output 2 18 4" xfId="46797" xr:uid="{00000000-0005-0000-0000-0000E7B60000}"/>
    <cellStyle name="Output 2 19" xfId="46798" xr:uid="{00000000-0005-0000-0000-0000E8B60000}"/>
    <cellStyle name="Output 2 19 2" xfId="46799" xr:uid="{00000000-0005-0000-0000-0000E9B60000}"/>
    <cellStyle name="Output 2 19 3" xfId="46800" xr:uid="{00000000-0005-0000-0000-0000EAB60000}"/>
    <cellStyle name="Output 2 19 4" xfId="46801" xr:uid="{00000000-0005-0000-0000-0000EBB60000}"/>
    <cellStyle name="Output 2 2" xfId="46802" xr:uid="{00000000-0005-0000-0000-0000ECB60000}"/>
    <cellStyle name="Output 2 2 10" xfId="46803" xr:uid="{00000000-0005-0000-0000-0000EDB60000}"/>
    <cellStyle name="Output 2 2 10 2" xfId="46804" xr:uid="{00000000-0005-0000-0000-0000EEB60000}"/>
    <cellStyle name="Output 2 2 10 3" xfId="46805" xr:uid="{00000000-0005-0000-0000-0000EFB60000}"/>
    <cellStyle name="Output 2 2 10 4" xfId="46806" xr:uid="{00000000-0005-0000-0000-0000F0B60000}"/>
    <cellStyle name="Output 2 2 11" xfId="46807" xr:uid="{00000000-0005-0000-0000-0000F1B60000}"/>
    <cellStyle name="Output 2 2 11 2" xfId="46808" xr:uid="{00000000-0005-0000-0000-0000F2B60000}"/>
    <cellStyle name="Output 2 2 11 3" xfId="46809" xr:uid="{00000000-0005-0000-0000-0000F3B60000}"/>
    <cellStyle name="Output 2 2 11 4" xfId="46810" xr:uid="{00000000-0005-0000-0000-0000F4B60000}"/>
    <cellStyle name="Output 2 2 12" xfId="46811" xr:uid="{00000000-0005-0000-0000-0000F5B60000}"/>
    <cellStyle name="Output 2 2 12 2" xfId="46812" xr:uid="{00000000-0005-0000-0000-0000F6B60000}"/>
    <cellStyle name="Output 2 2 12 3" xfId="46813" xr:uid="{00000000-0005-0000-0000-0000F7B60000}"/>
    <cellStyle name="Output 2 2 12 4" xfId="46814" xr:uid="{00000000-0005-0000-0000-0000F8B60000}"/>
    <cellStyle name="Output 2 2 13" xfId="46815" xr:uid="{00000000-0005-0000-0000-0000F9B60000}"/>
    <cellStyle name="Output 2 2 13 2" xfId="46816" xr:uid="{00000000-0005-0000-0000-0000FAB60000}"/>
    <cellStyle name="Output 2 2 13 3" xfId="46817" xr:uid="{00000000-0005-0000-0000-0000FBB60000}"/>
    <cellStyle name="Output 2 2 13 4" xfId="46818" xr:uid="{00000000-0005-0000-0000-0000FCB60000}"/>
    <cellStyle name="Output 2 2 14" xfId="46819" xr:uid="{00000000-0005-0000-0000-0000FDB60000}"/>
    <cellStyle name="Output 2 2 14 2" xfId="46820" xr:uid="{00000000-0005-0000-0000-0000FEB60000}"/>
    <cellStyle name="Output 2 2 14 3" xfId="46821" xr:uid="{00000000-0005-0000-0000-0000FFB60000}"/>
    <cellStyle name="Output 2 2 14 4" xfId="46822" xr:uid="{00000000-0005-0000-0000-000000B70000}"/>
    <cellStyle name="Output 2 2 15" xfId="46823" xr:uid="{00000000-0005-0000-0000-000001B70000}"/>
    <cellStyle name="Output 2 2 15 2" xfId="46824" xr:uid="{00000000-0005-0000-0000-000002B70000}"/>
    <cellStyle name="Output 2 2 15 3" xfId="46825" xr:uid="{00000000-0005-0000-0000-000003B70000}"/>
    <cellStyle name="Output 2 2 15 4" xfId="46826" xr:uid="{00000000-0005-0000-0000-000004B70000}"/>
    <cellStyle name="Output 2 2 16" xfId="46827" xr:uid="{00000000-0005-0000-0000-000005B70000}"/>
    <cellStyle name="Output 2 2 16 2" xfId="46828" xr:uid="{00000000-0005-0000-0000-000006B70000}"/>
    <cellStyle name="Output 2 2 16 3" xfId="46829" xr:uid="{00000000-0005-0000-0000-000007B70000}"/>
    <cellStyle name="Output 2 2 16 4" xfId="46830" xr:uid="{00000000-0005-0000-0000-000008B70000}"/>
    <cellStyle name="Output 2 2 17" xfId="46831" xr:uid="{00000000-0005-0000-0000-000009B70000}"/>
    <cellStyle name="Output 2 2 17 2" xfId="46832" xr:uid="{00000000-0005-0000-0000-00000AB70000}"/>
    <cellStyle name="Output 2 2 17 3" xfId="46833" xr:uid="{00000000-0005-0000-0000-00000BB70000}"/>
    <cellStyle name="Output 2 2 17 4" xfId="46834" xr:uid="{00000000-0005-0000-0000-00000CB70000}"/>
    <cellStyle name="Output 2 2 18" xfId="46835" xr:uid="{00000000-0005-0000-0000-00000DB70000}"/>
    <cellStyle name="Output 2 2 18 2" xfId="46836" xr:uid="{00000000-0005-0000-0000-00000EB70000}"/>
    <cellStyle name="Output 2 2 18 3" xfId="46837" xr:uid="{00000000-0005-0000-0000-00000FB70000}"/>
    <cellStyle name="Output 2 2 18 4" xfId="46838" xr:uid="{00000000-0005-0000-0000-000010B70000}"/>
    <cellStyle name="Output 2 2 19" xfId="46839" xr:uid="{00000000-0005-0000-0000-000011B70000}"/>
    <cellStyle name="Output 2 2 19 2" xfId="46840" xr:uid="{00000000-0005-0000-0000-000012B70000}"/>
    <cellStyle name="Output 2 2 19 3" xfId="46841" xr:uid="{00000000-0005-0000-0000-000013B70000}"/>
    <cellStyle name="Output 2 2 19 4" xfId="46842" xr:uid="{00000000-0005-0000-0000-000014B70000}"/>
    <cellStyle name="Output 2 2 2" xfId="46843" xr:uid="{00000000-0005-0000-0000-000015B70000}"/>
    <cellStyle name="Output 2 2 2 2" xfId="46844" xr:uid="{00000000-0005-0000-0000-000016B70000}"/>
    <cellStyle name="Output 2 2 2 3" xfId="46845" xr:uid="{00000000-0005-0000-0000-000017B70000}"/>
    <cellStyle name="Output 2 2 2 4" xfId="46846" xr:uid="{00000000-0005-0000-0000-000018B70000}"/>
    <cellStyle name="Output 2 2 20" xfId="46847" xr:uid="{00000000-0005-0000-0000-000019B70000}"/>
    <cellStyle name="Output 2 2 20 2" xfId="46848" xr:uid="{00000000-0005-0000-0000-00001AB70000}"/>
    <cellStyle name="Output 2 2 20 3" xfId="46849" xr:uid="{00000000-0005-0000-0000-00001BB70000}"/>
    <cellStyle name="Output 2 2 20 4" xfId="46850" xr:uid="{00000000-0005-0000-0000-00001CB70000}"/>
    <cellStyle name="Output 2 2 21" xfId="46851" xr:uid="{00000000-0005-0000-0000-00001DB70000}"/>
    <cellStyle name="Output 2 2 22" xfId="46852" xr:uid="{00000000-0005-0000-0000-00001EB70000}"/>
    <cellStyle name="Output 2 2 23" xfId="46853" xr:uid="{00000000-0005-0000-0000-00001FB70000}"/>
    <cellStyle name="Output 2 2 3" xfId="46854" xr:uid="{00000000-0005-0000-0000-000020B70000}"/>
    <cellStyle name="Output 2 2 3 2" xfId="46855" xr:uid="{00000000-0005-0000-0000-000021B70000}"/>
    <cellStyle name="Output 2 2 3 3" xfId="46856" xr:uid="{00000000-0005-0000-0000-000022B70000}"/>
    <cellStyle name="Output 2 2 3 4" xfId="46857" xr:uid="{00000000-0005-0000-0000-000023B70000}"/>
    <cellStyle name="Output 2 2 4" xfId="46858" xr:uid="{00000000-0005-0000-0000-000024B70000}"/>
    <cellStyle name="Output 2 2 4 2" xfId="46859" xr:uid="{00000000-0005-0000-0000-000025B70000}"/>
    <cellStyle name="Output 2 2 4 3" xfId="46860" xr:uid="{00000000-0005-0000-0000-000026B70000}"/>
    <cellStyle name="Output 2 2 4 4" xfId="46861" xr:uid="{00000000-0005-0000-0000-000027B70000}"/>
    <cellStyle name="Output 2 2 5" xfId="46862" xr:uid="{00000000-0005-0000-0000-000028B70000}"/>
    <cellStyle name="Output 2 2 5 2" xfId="46863" xr:uid="{00000000-0005-0000-0000-000029B70000}"/>
    <cellStyle name="Output 2 2 5 3" xfId="46864" xr:uid="{00000000-0005-0000-0000-00002AB70000}"/>
    <cellStyle name="Output 2 2 5 4" xfId="46865" xr:uid="{00000000-0005-0000-0000-00002BB70000}"/>
    <cellStyle name="Output 2 2 6" xfId="46866" xr:uid="{00000000-0005-0000-0000-00002CB70000}"/>
    <cellStyle name="Output 2 2 6 2" xfId="46867" xr:uid="{00000000-0005-0000-0000-00002DB70000}"/>
    <cellStyle name="Output 2 2 6 3" xfId="46868" xr:uid="{00000000-0005-0000-0000-00002EB70000}"/>
    <cellStyle name="Output 2 2 6 4" xfId="46869" xr:uid="{00000000-0005-0000-0000-00002FB70000}"/>
    <cellStyle name="Output 2 2 7" xfId="46870" xr:uid="{00000000-0005-0000-0000-000030B70000}"/>
    <cellStyle name="Output 2 2 7 2" xfId="46871" xr:uid="{00000000-0005-0000-0000-000031B70000}"/>
    <cellStyle name="Output 2 2 7 3" xfId="46872" xr:uid="{00000000-0005-0000-0000-000032B70000}"/>
    <cellStyle name="Output 2 2 7 4" xfId="46873" xr:uid="{00000000-0005-0000-0000-000033B70000}"/>
    <cellStyle name="Output 2 2 8" xfId="46874" xr:uid="{00000000-0005-0000-0000-000034B70000}"/>
    <cellStyle name="Output 2 2 8 2" xfId="46875" xr:uid="{00000000-0005-0000-0000-000035B70000}"/>
    <cellStyle name="Output 2 2 8 3" xfId="46876" xr:uid="{00000000-0005-0000-0000-000036B70000}"/>
    <cellStyle name="Output 2 2 8 4" xfId="46877" xr:uid="{00000000-0005-0000-0000-000037B70000}"/>
    <cellStyle name="Output 2 2 9" xfId="46878" xr:uid="{00000000-0005-0000-0000-000038B70000}"/>
    <cellStyle name="Output 2 2 9 2" xfId="46879" xr:uid="{00000000-0005-0000-0000-000039B70000}"/>
    <cellStyle name="Output 2 2 9 3" xfId="46880" xr:uid="{00000000-0005-0000-0000-00003AB70000}"/>
    <cellStyle name="Output 2 2 9 4" xfId="46881" xr:uid="{00000000-0005-0000-0000-00003BB70000}"/>
    <cellStyle name="Output 2 20" xfId="46882" xr:uid="{00000000-0005-0000-0000-00003CB70000}"/>
    <cellStyle name="Output 2 20 2" xfId="46883" xr:uid="{00000000-0005-0000-0000-00003DB70000}"/>
    <cellStyle name="Output 2 20 3" xfId="46884" xr:uid="{00000000-0005-0000-0000-00003EB70000}"/>
    <cellStyle name="Output 2 20 4" xfId="46885" xr:uid="{00000000-0005-0000-0000-00003FB70000}"/>
    <cellStyle name="Output 2 21" xfId="46886" xr:uid="{00000000-0005-0000-0000-000040B70000}"/>
    <cellStyle name="Output 2 21 2" xfId="46887" xr:uid="{00000000-0005-0000-0000-000041B70000}"/>
    <cellStyle name="Output 2 21 3" xfId="46888" xr:uid="{00000000-0005-0000-0000-000042B70000}"/>
    <cellStyle name="Output 2 21 4" xfId="46889" xr:uid="{00000000-0005-0000-0000-000043B70000}"/>
    <cellStyle name="Output 2 22" xfId="46890" xr:uid="{00000000-0005-0000-0000-000044B70000}"/>
    <cellStyle name="Output 2 22 2" xfId="46891" xr:uid="{00000000-0005-0000-0000-000045B70000}"/>
    <cellStyle name="Output 2 22 3" xfId="46892" xr:uid="{00000000-0005-0000-0000-000046B70000}"/>
    <cellStyle name="Output 2 22 4" xfId="46893" xr:uid="{00000000-0005-0000-0000-000047B70000}"/>
    <cellStyle name="Output 2 23" xfId="46894" xr:uid="{00000000-0005-0000-0000-000048B70000}"/>
    <cellStyle name="Output 2 23 2" xfId="46895" xr:uid="{00000000-0005-0000-0000-000049B70000}"/>
    <cellStyle name="Output 2 23 3" xfId="46896" xr:uid="{00000000-0005-0000-0000-00004AB70000}"/>
    <cellStyle name="Output 2 23 4" xfId="46897" xr:uid="{00000000-0005-0000-0000-00004BB70000}"/>
    <cellStyle name="Output 2 24" xfId="46898" xr:uid="{00000000-0005-0000-0000-00004CB70000}"/>
    <cellStyle name="Output 2 24 2" xfId="46899" xr:uid="{00000000-0005-0000-0000-00004DB70000}"/>
    <cellStyle name="Output 2 24 3" xfId="46900" xr:uid="{00000000-0005-0000-0000-00004EB70000}"/>
    <cellStyle name="Output 2 24 4" xfId="46901" xr:uid="{00000000-0005-0000-0000-00004FB70000}"/>
    <cellStyle name="Output 2 25" xfId="46902" xr:uid="{00000000-0005-0000-0000-000050B70000}"/>
    <cellStyle name="Output 2 25 2" xfId="46903" xr:uid="{00000000-0005-0000-0000-000051B70000}"/>
    <cellStyle name="Output 2 25 3" xfId="46904" xr:uid="{00000000-0005-0000-0000-000052B70000}"/>
    <cellStyle name="Output 2 25 4" xfId="46905" xr:uid="{00000000-0005-0000-0000-000053B70000}"/>
    <cellStyle name="Output 2 26" xfId="46906" xr:uid="{00000000-0005-0000-0000-000054B70000}"/>
    <cellStyle name="Output 2 26 2" xfId="46907" xr:uid="{00000000-0005-0000-0000-000055B70000}"/>
    <cellStyle name="Output 2 26 3" xfId="46908" xr:uid="{00000000-0005-0000-0000-000056B70000}"/>
    <cellStyle name="Output 2 26 4" xfId="46909" xr:uid="{00000000-0005-0000-0000-000057B70000}"/>
    <cellStyle name="Output 2 27" xfId="46910" xr:uid="{00000000-0005-0000-0000-000058B70000}"/>
    <cellStyle name="Output 2 27 2" xfId="46911" xr:uid="{00000000-0005-0000-0000-000059B70000}"/>
    <cellStyle name="Output 2 27 3" xfId="46912" xr:uid="{00000000-0005-0000-0000-00005AB70000}"/>
    <cellStyle name="Output 2 27 4" xfId="46913" xr:uid="{00000000-0005-0000-0000-00005BB70000}"/>
    <cellStyle name="Output 2 28" xfId="46914" xr:uid="{00000000-0005-0000-0000-00005CB70000}"/>
    <cellStyle name="Output 2 29" xfId="46915" xr:uid="{00000000-0005-0000-0000-00005DB70000}"/>
    <cellStyle name="Output 2 3" xfId="46916" xr:uid="{00000000-0005-0000-0000-00005EB70000}"/>
    <cellStyle name="Output 2 3 10" xfId="46917" xr:uid="{00000000-0005-0000-0000-00005FB70000}"/>
    <cellStyle name="Output 2 3 10 2" xfId="46918" xr:uid="{00000000-0005-0000-0000-000060B70000}"/>
    <cellStyle name="Output 2 3 10 3" xfId="46919" xr:uid="{00000000-0005-0000-0000-000061B70000}"/>
    <cellStyle name="Output 2 3 10 4" xfId="46920" xr:uid="{00000000-0005-0000-0000-000062B70000}"/>
    <cellStyle name="Output 2 3 11" xfId="46921" xr:uid="{00000000-0005-0000-0000-000063B70000}"/>
    <cellStyle name="Output 2 3 11 2" xfId="46922" xr:uid="{00000000-0005-0000-0000-000064B70000}"/>
    <cellStyle name="Output 2 3 11 3" xfId="46923" xr:uid="{00000000-0005-0000-0000-000065B70000}"/>
    <cellStyle name="Output 2 3 11 4" xfId="46924" xr:uid="{00000000-0005-0000-0000-000066B70000}"/>
    <cellStyle name="Output 2 3 12" xfId="46925" xr:uid="{00000000-0005-0000-0000-000067B70000}"/>
    <cellStyle name="Output 2 3 12 2" xfId="46926" xr:uid="{00000000-0005-0000-0000-000068B70000}"/>
    <cellStyle name="Output 2 3 12 3" xfId="46927" xr:uid="{00000000-0005-0000-0000-000069B70000}"/>
    <cellStyle name="Output 2 3 12 4" xfId="46928" xr:uid="{00000000-0005-0000-0000-00006AB70000}"/>
    <cellStyle name="Output 2 3 13" xfId="46929" xr:uid="{00000000-0005-0000-0000-00006BB70000}"/>
    <cellStyle name="Output 2 3 13 2" xfId="46930" xr:uid="{00000000-0005-0000-0000-00006CB70000}"/>
    <cellStyle name="Output 2 3 13 3" xfId="46931" xr:uid="{00000000-0005-0000-0000-00006DB70000}"/>
    <cellStyle name="Output 2 3 13 4" xfId="46932" xr:uid="{00000000-0005-0000-0000-00006EB70000}"/>
    <cellStyle name="Output 2 3 14" xfId="46933" xr:uid="{00000000-0005-0000-0000-00006FB70000}"/>
    <cellStyle name="Output 2 3 14 2" xfId="46934" xr:uid="{00000000-0005-0000-0000-000070B70000}"/>
    <cellStyle name="Output 2 3 14 3" xfId="46935" xr:uid="{00000000-0005-0000-0000-000071B70000}"/>
    <cellStyle name="Output 2 3 14 4" xfId="46936" xr:uid="{00000000-0005-0000-0000-000072B70000}"/>
    <cellStyle name="Output 2 3 15" xfId="46937" xr:uid="{00000000-0005-0000-0000-000073B70000}"/>
    <cellStyle name="Output 2 3 15 2" xfId="46938" xr:uid="{00000000-0005-0000-0000-000074B70000}"/>
    <cellStyle name="Output 2 3 15 3" xfId="46939" xr:uid="{00000000-0005-0000-0000-000075B70000}"/>
    <cellStyle name="Output 2 3 15 4" xfId="46940" xr:uid="{00000000-0005-0000-0000-000076B70000}"/>
    <cellStyle name="Output 2 3 16" xfId="46941" xr:uid="{00000000-0005-0000-0000-000077B70000}"/>
    <cellStyle name="Output 2 3 16 2" xfId="46942" xr:uid="{00000000-0005-0000-0000-000078B70000}"/>
    <cellStyle name="Output 2 3 16 3" xfId="46943" xr:uid="{00000000-0005-0000-0000-000079B70000}"/>
    <cellStyle name="Output 2 3 16 4" xfId="46944" xr:uid="{00000000-0005-0000-0000-00007AB70000}"/>
    <cellStyle name="Output 2 3 17" xfId="46945" xr:uid="{00000000-0005-0000-0000-00007BB70000}"/>
    <cellStyle name="Output 2 3 17 2" xfId="46946" xr:uid="{00000000-0005-0000-0000-00007CB70000}"/>
    <cellStyle name="Output 2 3 17 3" xfId="46947" xr:uid="{00000000-0005-0000-0000-00007DB70000}"/>
    <cellStyle name="Output 2 3 17 4" xfId="46948" xr:uid="{00000000-0005-0000-0000-00007EB70000}"/>
    <cellStyle name="Output 2 3 18" xfId="46949" xr:uid="{00000000-0005-0000-0000-00007FB70000}"/>
    <cellStyle name="Output 2 3 18 2" xfId="46950" xr:uid="{00000000-0005-0000-0000-000080B70000}"/>
    <cellStyle name="Output 2 3 18 3" xfId="46951" xr:uid="{00000000-0005-0000-0000-000081B70000}"/>
    <cellStyle name="Output 2 3 18 4" xfId="46952" xr:uid="{00000000-0005-0000-0000-000082B70000}"/>
    <cellStyle name="Output 2 3 19" xfId="46953" xr:uid="{00000000-0005-0000-0000-000083B70000}"/>
    <cellStyle name="Output 2 3 19 2" xfId="46954" xr:uid="{00000000-0005-0000-0000-000084B70000}"/>
    <cellStyle name="Output 2 3 19 3" xfId="46955" xr:uid="{00000000-0005-0000-0000-000085B70000}"/>
    <cellStyle name="Output 2 3 19 4" xfId="46956" xr:uid="{00000000-0005-0000-0000-000086B70000}"/>
    <cellStyle name="Output 2 3 2" xfId="46957" xr:uid="{00000000-0005-0000-0000-000087B70000}"/>
    <cellStyle name="Output 2 3 2 2" xfId="46958" xr:uid="{00000000-0005-0000-0000-000088B70000}"/>
    <cellStyle name="Output 2 3 2 3" xfId="46959" xr:uid="{00000000-0005-0000-0000-000089B70000}"/>
    <cellStyle name="Output 2 3 2 4" xfId="46960" xr:uid="{00000000-0005-0000-0000-00008AB70000}"/>
    <cellStyle name="Output 2 3 20" xfId="46961" xr:uid="{00000000-0005-0000-0000-00008BB70000}"/>
    <cellStyle name="Output 2 3 20 2" xfId="46962" xr:uid="{00000000-0005-0000-0000-00008CB70000}"/>
    <cellStyle name="Output 2 3 20 3" xfId="46963" xr:uid="{00000000-0005-0000-0000-00008DB70000}"/>
    <cellStyle name="Output 2 3 20 4" xfId="46964" xr:uid="{00000000-0005-0000-0000-00008EB70000}"/>
    <cellStyle name="Output 2 3 21" xfId="46965" xr:uid="{00000000-0005-0000-0000-00008FB70000}"/>
    <cellStyle name="Output 2 3 22" xfId="46966" xr:uid="{00000000-0005-0000-0000-000090B70000}"/>
    <cellStyle name="Output 2 3 23" xfId="46967" xr:uid="{00000000-0005-0000-0000-000091B70000}"/>
    <cellStyle name="Output 2 3 24" xfId="55606" xr:uid="{00000000-0005-0000-0000-000092B70000}"/>
    <cellStyle name="Output 2 3 3" xfId="46968" xr:uid="{00000000-0005-0000-0000-000093B70000}"/>
    <cellStyle name="Output 2 3 3 2" xfId="46969" xr:uid="{00000000-0005-0000-0000-000094B70000}"/>
    <cellStyle name="Output 2 3 3 3" xfId="46970" xr:uid="{00000000-0005-0000-0000-000095B70000}"/>
    <cellStyle name="Output 2 3 3 4" xfId="46971" xr:uid="{00000000-0005-0000-0000-000096B70000}"/>
    <cellStyle name="Output 2 3 4" xfId="46972" xr:uid="{00000000-0005-0000-0000-000097B70000}"/>
    <cellStyle name="Output 2 3 4 2" xfId="46973" xr:uid="{00000000-0005-0000-0000-000098B70000}"/>
    <cellStyle name="Output 2 3 4 3" xfId="46974" xr:uid="{00000000-0005-0000-0000-000099B70000}"/>
    <cellStyle name="Output 2 3 4 4" xfId="46975" xr:uid="{00000000-0005-0000-0000-00009AB70000}"/>
    <cellStyle name="Output 2 3 5" xfId="46976" xr:uid="{00000000-0005-0000-0000-00009BB70000}"/>
    <cellStyle name="Output 2 3 5 2" xfId="46977" xr:uid="{00000000-0005-0000-0000-00009CB70000}"/>
    <cellStyle name="Output 2 3 5 3" xfId="46978" xr:uid="{00000000-0005-0000-0000-00009DB70000}"/>
    <cellStyle name="Output 2 3 5 4" xfId="46979" xr:uid="{00000000-0005-0000-0000-00009EB70000}"/>
    <cellStyle name="Output 2 3 6" xfId="46980" xr:uid="{00000000-0005-0000-0000-00009FB70000}"/>
    <cellStyle name="Output 2 3 6 2" xfId="46981" xr:uid="{00000000-0005-0000-0000-0000A0B70000}"/>
    <cellStyle name="Output 2 3 6 3" xfId="46982" xr:uid="{00000000-0005-0000-0000-0000A1B70000}"/>
    <cellStyle name="Output 2 3 6 4" xfId="46983" xr:uid="{00000000-0005-0000-0000-0000A2B70000}"/>
    <cellStyle name="Output 2 3 7" xfId="46984" xr:uid="{00000000-0005-0000-0000-0000A3B70000}"/>
    <cellStyle name="Output 2 3 7 2" xfId="46985" xr:uid="{00000000-0005-0000-0000-0000A4B70000}"/>
    <cellStyle name="Output 2 3 7 3" xfId="46986" xr:uid="{00000000-0005-0000-0000-0000A5B70000}"/>
    <cellStyle name="Output 2 3 7 4" xfId="46987" xr:uid="{00000000-0005-0000-0000-0000A6B70000}"/>
    <cellStyle name="Output 2 3 8" xfId="46988" xr:uid="{00000000-0005-0000-0000-0000A7B70000}"/>
    <cellStyle name="Output 2 3 8 2" xfId="46989" xr:uid="{00000000-0005-0000-0000-0000A8B70000}"/>
    <cellStyle name="Output 2 3 8 3" xfId="46990" xr:uid="{00000000-0005-0000-0000-0000A9B70000}"/>
    <cellStyle name="Output 2 3 8 4" xfId="46991" xr:uid="{00000000-0005-0000-0000-0000AAB70000}"/>
    <cellStyle name="Output 2 3 9" xfId="46992" xr:uid="{00000000-0005-0000-0000-0000ABB70000}"/>
    <cellStyle name="Output 2 3 9 2" xfId="46993" xr:uid="{00000000-0005-0000-0000-0000ACB70000}"/>
    <cellStyle name="Output 2 3 9 3" xfId="46994" xr:uid="{00000000-0005-0000-0000-0000ADB70000}"/>
    <cellStyle name="Output 2 3 9 4" xfId="46995" xr:uid="{00000000-0005-0000-0000-0000AEB70000}"/>
    <cellStyle name="Output 2 30" xfId="46996" xr:uid="{00000000-0005-0000-0000-0000AFB70000}"/>
    <cellStyle name="Output 2 31" xfId="46997" xr:uid="{00000000-0005-0000-0000-0000B0B70000}"/>
    <cellStyle name="Output 2 32" xfId="55595" xr:uid="{00000000-0005-0000-0000-0000B1B70000}"/>
    <cellStyle name="Output 2 4" xfId="46998" xr:uid="{00000000-0005-0000-0000-0000B2B70000}"/>
    <cellStyle name="Output 2 4 10" xfId="46999" xr:uid="{00000000-0005-0000-0000-0000B3B70000}"/>
    <cellStyle name="Output 2 4 10 2" xfId="47000" xr:uid="{00000000-0005-0000-0000-0000B4B70000}"/>
    <cellStyle name="Output 2 4 10 3" xfId="47001" xr:uid="{00000000-0005-0000-0000-0000B5B70000}"/>
    <cellStyle name="Output 2 4 10 4" xfId="47002" xr:uid="{00000000-0005-0000-0000-0000B6B70000}"/>
    <cellStyle name="Output 2 4 11" xfId="47003" xr:uid="{00000000-0005-0000-0000-0000B7B70000}"/>
    <cellStyle name="Output 2 4 11 2" xfId="47004" xr:uid="{00000000-0005-0000-0000-0000B8B70000}"/>
    <cellStyle name="Output 2 4 11 3" xfId="47005" xr:uid="{00000000-0005-0000-0000-0000B9B70000}"/>
    <cellStyle name="Output 2 4 11 4" xfId="47006" xr:uid="{00000000-0005-0000-0000-0000BAB70000}"/>
    <cellStyle name="Output 2 4 12" xfId="47007" xr:uid="{00000000-0005-0000-0000-0000BBB70000}"/>
    <cellStyle name="Output 2 4 12 2" xfId="47008" xr:uid="{00000000-0005-0000-0000-0000BCB70000}"/>
    <cellStyle name="Output 2 4 12 3" xfId="47009" xr:uid="{00000000-0005-0000-0000-0000BDB70000}"/>
    <cellStyle name="Output 2 4 12 4" xfId="47010" xr:uid="{00000000-0005-0000-0000-0000BEB70000}"/>
    <cellStyle name="Output 2 4 13" xfId="47011" xr:uid="{00000000-0005-0000-0000-0000BFB70000}"/>
    <cellStyle name="Output 2 4 13 2" xfId="47012" xr:uid="{00000000-0005-0000-0000-0000C0B70000}"/>
    <cellStyle name="Output 2 4 13 3" xfId="47013" xr:uid="{00000000-0005-0000-0000-0000C1B70000}"/>
    <cellStyle name="Output 2 4 13 4" xfId="47014" xr:uid="{00000000-0005-0000-0000-0000C2B70000}"/>
    <cellStyle name="Output 2 4 14" xfId="47015" xr:uid="{00000000-0005-0000-0000-0000C3B70000}"/>
    <cellStyle name="Output 2 4 14 2" xfId="47016" xr:uid="{00000000-0005-0000-0000-0000C4B70000}"/>
    <cellStyle name="Output 2 4 14 3" xfId="47017" xr:uid="{00000000-0005-0000-0000-0000C5B70000}"/>
    <cellStyle name="Output 2 4 14 4" xfId="47018" xr:uid="{00000000-0005-0000-0000-0000C6B70000}"/>
    <cellStyle name="Output 2 4 15" xfId="47019" xr:uid="{00000000-0005-0000-0000-0000C7B70000}"/>
    <cellStyle name="Output 2 4 15 2" xfId="47020" xr:uid="{00000000-0005-0000-0000-0000C8B70000}"/>
    <cellStyle name="Output 2 4 15 3" xfId="47021" xr:uid="{00000000-0005-0000-0000-0000C9B70000}"/>
    <cellStyle name="Output 2 4 15 4" xfId="47022" xr:uid="{00000000-0005-0000-0000-0000CAB70000}"/>
    <cellStyle name="Output 2 4 16" xfId="47023" xr:uid="{00000000-0005-0000-0000-0000CBB70000}"/>
    <cellStyle name="Output 2 4 16 2" xfId="47024" xr:uid="{00000000-0005-0000-0000-0000CCB70000}"/>
    <cellStyle name="Output 2 4 16 3" xfId="47025" xr:uid="{00000000-0005-0000-0000-0000CDB70000}"/>
    <cellStyle name="Output 2 4 16 4" xfId="47026" xr:uid="{00000000-0005-0000-0000-0000CEB70000}"/>
    <cellStyle name="Output 2 4 17" xfId="47027" xr:uid="{00000000-0005-0000-0000-0000CFB70000}"/>
    <cellStyle name="Output 2 4 17 2" xfId="47028" xr:uid="{00000000-0005-0000-0000-0000D0B70000}"/>
    <cellStyle name="Output 2 4 17 3" xfId="47029" xr:uid="{00000000-0005-0000-0000-0000D1B70000}"/>
    <cellStyle name="Output 2 4 17 4" xfId="47030" xr:uid="{00000000-0005-0000-0000-0000D2B70000}"/>
    <cellStyle name="Output 2 4 18" xfId="47031" xr:uid="{00000000-0005-0000-0000-0000D3B70000}"/>
    <cellStyle name="Output 2 4 18 2" xfId="47032" xr:uid="{00000000-0005-0000-0000-0000D4B70000}"/>
    <cellStyle name="Output 2 4 18 3" xfId="47033" xr:uid="{00000000-0005-0000-0000-0000D5B70000}"/>
    <cellStyle name="Output 2 4 18 4" xfId="47034" xr:uid="{00000000-0005-0000-0000-0000D6B70000}"/>
    <cellStyle name="Output 2 4 19" xfId="47035" xr:uid="{00000000-0005-0000-0000-0000D7B70000}"/>
    <cellStyle name="Output 2 4 19 2" xfId="47036" xr:uid="{00000000-0005-0000-0000-0000D8B70000}"/>
    <cellStyle name="Output 2 4 19 3" xfId="47037" xr:uid="{00000000-0005-0000-0000-0000D9B70000}"/>
    <cellStyle name="Output 2 4 19 4" xfId="47038" xr:uid="{00000000-0005-0000-0000-0000DAB70000}"/>
    <cellStyle name="Output 2 4 2" xfId="47039" xr:uid="{00000000-0005-0000-0000-0000DBB70000}"/>
    <cellStyle name="Output 2 4 2 2" xfId="47040" xr:uid="{00000000-0005-0000-0000-0000DCB70000}"/>
    <cellStyle name="Output 2 4 2 3" xfId="47041" xr:uid="{00000000-0005-0000-0000-0000DDB70000}"/>
    <cellStyle name="Output 2 4 2 4" xfId="47042" xr:uid="{00000000-0005-0000-0000-0000DEB70000}"/>
    <cellStyle name="Output 2 4 20" xfId="47043" xr:uid="{00000000-0005-0000-0000-0000DFB70000}"/>
    <cellStyle name="Output 2 4 20 2" xfId="47044" xr:uid="{00000000-0005-0000-0000-0000E0B70000}"/>
    <cellStyle name="Output 2 4 20 3" xfId="47045" xr:uid="{00000000-0005-0000-0000-0000E1B70000}"/>
    <cellStyle name="Output 2 4 20 4" xfId="47046" xr:uid="{00000000-0005-0000-0000-0000E2B70000}"/>
    <cellStyle name="Output 2 4 21" xfId="47047" xr:uid="{00000000-0005-0000-0000-0000E3B70000}"/>
    <cellStyle name="Output 2 4 22" xfId="47048" xr:uid="{00000000-0005-0000-0000-0000E4B70000}"/>
    <cellStyle name="Output 2 4 23" xfId="47049" xr:uid="{00000000-0005-0000-0000-0000E5B70000}"/>
    <cellStyle name="Output 2 4 24" xfId="55593" xr:uid="{00000000-0005-0000-0000-0000E6B70000}"/>
    <cellStyle name="Output 2 4 3" xfId="47050" xr:uid="{00000000-0005-0000-0000-0000E7B70000}"/>
    <cellStyle name="Output 2 4 3 2" xfId="47051" xr:uid="{00000000-0005-0000-0000-0000E8B70000}"/>
    <cellStyle name="Output 2 4 3 3" xfId="47052" xr:uid="{00000000-0005-0000-0000-0000E9B70000}"/>
    <cellStyle name="Output 2 4 3 4" xfId="47053" xr:uid="{00000000-0005-0000-0000-0000EAB70000}"/>
    <cellStyle name="Output 2 4 4" xfId="47054" xr:uid="{00000000-0005-0000-0000-0000EBB70000}"/>
    <cellStyle name="Output 2 4 4 2" xfId="47055" xr:uid="{00000000-0005-0000-0000-0000ECB70000}"/>
    <cellStyle name="Output 2 4 4 3" xfId="47056" xr:uid="{00000000-0005-0000-0000-0000EDB70000}"/>
    <cellStyle name="Output 2 4 4 4" xfId="47057" xr:uid="{00000000-0005-0000-0000-0000EEB70000}"/>
    <cellStyle name="Output 2 4 5" xfId="47058" xr:uid="{00000000-0005-0000-0000-0000EFB70000}"/>
    <cellStyle name="Output 2 4 5 2" xfId="47059" xr:uid="{00000000-0005-0000-0000-0000F0B70000}"/>
    <cellStyle name="Output 2 4 5 3" xfId="47060" xr:uid="{00000000-0005-0000-0000-0000F1B70000}"/>
    <cellStyle name="Output 2 4 5 4" xfId="47061" xr:uid="{00000000-0005-0000-0000-0000F2B70000}"/>
    <cellStyle name="Output 2 4 6" xfId="47062" xr:uid="{00000000-0005-0000-0000-0000F3B70000}"/>
    <cellStyle name="Output 2 4 6 2" xfId="47063" xr:uid="{00000000-0005-0000-0000-0000F4B70000}"/>
    <cellStyle name="Output 2 4 6 3" xfId="47064" xr:uid="{00000000-0005-0000-0000-0000F5B70000}"/>
    <cellStyle name="Output 2 4 6 4" xfId="47065" xr:uid="{00000000-0005-0000-0000-0000F6B70000}"/>
    <cellStyle name="Output 2 4 7" xfId="47066" xr:uid="{00000000-0005-0000-0000-0000F7B70000}"/>
    <cellStyle name="Output 2 4 7 2" xfId="47067" xr:uid="{00000000-0005-0000-0000-0000F8B70000}"/>
    <cellStyle name="Output 2 4 7 3" xfId="47068" xr:uid="{00000000-0005-0000-0000-0000F9B70000}"/>
    <cellStyle name="Output 2 4 7 4" xfId="47069" xr:uid="{00000000-0005-0000-0000-0000FAB70000}"/>
    <cellStyle name="Output 2 4 8" xfId="47070" xr:uid="{00000000-0005-0000-0000-0000FBB70000}"/>
    <cellStyle name="Output 2 4 8 2" xfId="47071" xr:uid="{00000000-0005-0000-0000-0000FCB70000}"/>
    <cellStyle name="Output 2 4 8 3" xfId="47072" xr:uid="{00000000-0005-0000-0000-0000FDB70000}"/>
    <cellStyle name="Output 2 4 8 4" xfId="47073" xr:uid="{00000000-0005-0000-0000-0000FEB70000}"/>
    <cellStyle name="Output 2 4 9" xfId="47074" xr:uid="{00000000-0005-0000-0000-0000FFB70000}"/>
    <cellStyle name="Output 2 4 9 2" xfId="47075" xr:uid="{00000000-0005-0000-0000-000000B80000}"/>
    <cellStyle name="Output 2 4 9 3" xfId="47076" xr:uid="{00000000-0005-0000-0000-000001B80000}"/>
    <cellStyle name="Output 2 4 9 4" xfId="47077" xr:uid="{00000000-0005-0000-0000-000002B80000}"/>
    <cellStyle name="Output 2 5" xfId="47078" xr:uid="{00000000-0005-0000-0000-000003B80000}"/>
    <cellStyle name="Output 2 5 10" xfId="47079" xr:uid="{00000000-0005-0000-0000-000004B80000}"/>
    <cellStyle name="Output 2 5 10 2" xfId="47080" xr:uid="{00000000-0005-0000-0000-000005B80000}"/>
    <cellStyle name="Output 2 5 10 3" xfId="47081" xr:uid="{00000000-0005-0000-0000-000006B80000}"/>
    <cellStyle name="Output 2 5 10 4" xfId="47082" xr:uid="{00000000-0005-0000-0000-000007B80000}"/>
    <cellStyle name="Output 2 5 11" xfId="47083" xr:uid="{00000000-0005-0000-0000-000008B80000}"/>
    <cellStyle name="Output 2 5 11 2" xfId="47084" xr:uid="{00000000-0005-0000-0000-000009B80000}"/>
    <cellStyle name="Output 2 5 11 3" xfId="47085" xr:uid="{00000000-0005-0000-0000-00000AB80000}"/>
    <cellStyle name="Output 2 5 11 4" xfId="47086" xr:uid="{00000000-0005-0000-0000-00000BB80000}"/>
    <cellStyle name="Output 2 5 12" xfId="47087" xr:uid="{00000000-0005-0000-0000-00000CB80000}"/>
    <cellStyle name="Output 2 5 12 2" xfId="47088" xr:uid="{00000000-0005-0000-0000-00000DB80000}"/>
    <cellStyle name="Output 2 5 12 3" xfId="47089" xr:uid="{00000000-0005-0000-0000-00000EB80000}"/>
    <cellStyle name="Output 2 5 12 4" xfId="47090" xr:uid="{00000000-0005-0000-0000-00000FB80000}"/>
    <cellStyle name="Output 2 5 13" xfId="47091" xr:uid="{00000000-0005-0000-0000-000010B80000}"/>
    <cellStyle name="Output 2 5 13 2" xfId="47092" xr:uid="{00000000-0005-0000-0000-000011B80000}"/>
    <cellStyle name="Output 2 5 13 3" xfId="47093" xr:uid="{00000000-0005-0000-0000-000012B80000}"/>
    <cellStyle name="Output 2 5 13 4" xfId="47094" xr:uid="{00000000-0005-0000-0000-000013B80000}"/>
    <cellStyle name="Output 2 5 14" xfId="47095" xr:uid="{00000000-0005-0000-0000-000014B80000}"/>
    <cellStyle name="Output 2 5 14 2" xfId="47096" xr:uid="{00000000-0005-0000-0000-000015B80000}"/>
    <cellStyle name="Output 2 5 14 3" xfId="47097" xr:uid="{00000000-0005-0000-0000-000016B80000}"/>
    <cellStyle name="Output 2 5 14 4" xfId="47098" xr:uid="{00000000-0005-0000-0000-000017B80000}"/>
    <cellStyle name="Output 2 5 15" xfId="47099" xr:uid="{00000000-0005-0000-0000-000018B80000}"/>
    <cellStyle name="Output 2 5 15 2" xfId="47100" xr:uid="{00000000-0005-0000-0000-000019B80000}"/>
    <cellStyle name="Output 2 5 15 3" xfId="47101" xr:uid="{00000000-0005-0000-0000-00001AB80000}"/>
    <cellStyle name="Output 2 5 15 4" xfId="47102" xr:uid="{00000000-0005-0000-0000-00001BB80000}"/>
    <cellStyle name="Output 2 5 16" xfId="47103" xr:uid="{00000000-0005-0000-0000-00001CB80000}"/>
    <cellStyle name="Output 2 5 16 2" xfId="47104" xr:uid="{00000000-0005-0000-0000-00001DB80000}"/>
    <cellStyle name="Output 2 5 16 3" xfId="47105" xr:uid="{00000000-0005-0000-0000-00001EB80000}"/>
    <cellStyle name="Output 2 5 16 4" xfId="47106" xr:uid="{00000000-0005-0000-0000-00001FB80000}"/>
    <cellStyle name="Output 2 5 17" xfId="47107" xr:uid="{00000000-0005-0000-0000-000020B80000}"/>
    <cellStyle name="Output 2 5 17 2" xfId="47108" xr:uid="{00000000-0005-0000-0000-000021B80000}"/>
    <cellStyle name="Output 2 5 17 3" xfId="47109" xr:uid="{00000000-0005-0000-0000-000022B80000}"/>
    <cellStyle name="Output 2 5 17 4" xfId="47110" xr:uid="{00000000-0005-0000-0000-000023B80000}"/>
    <cellStyle name="Output 2 5 18" xfId="47111" xr:uid="{00000000-0005-0000-0000-000024B80000}"/>
    <cellStyle name="Output 2 5 18 2" xfId="47112" xr:uid="{00000000-0005-0000-0000-000025B80000}"/>
    <cellStyle name="Output 2 5 18 3" xfId="47113" xr:uid="{00000000-0005-0000-0000-000026B80000}"/>
    <cellStyle name="Output 2 5 18 4" xfId="47114" xr:uid="{00000000-0005-0000-0000-000027B80000}"/>
    <cellStyle name="Output 2 5 19" xfId="47115" xr:uid="{00000000-0005-0000-0000-000028B80000}"/>
    <cellStyle name="Output 2 5 19 2" xfId="47116" xr:uid="{00000000-0005-0000-0000-000029B80000}"/>
    <cellStyle name="Output 2 5 19 3" xfId="47117" xr:uid="{00000000-0005-0000-0000-00002AB80000}"/>
    <cellStyle name="Output 2 5 19 4" xfId="47118" xr:uid="{00000000-0005-0000-0000-00002BB80000}"/>
    <cellStyle name="Output 2 5 2" xfId="47119" xr:uid="{00000000-0005-0000-0000-00002CB80000}"/>
    <cellStyle name="Output 2 5 2 2" xfId="47120" xr:uid="{00000000-0005-0000-0000-00002DB80000}"/>
    <cellStyle name="Output 2 5 2 3" xfId="47121" xr:uid="{00000000-0005-0000-0000-00002EB80000}"/>
    <cellStyle name="Output 2 5 2 4" xfId="47122" xr:uid="{00000000-0005-0000-0000-00002FB80000}"/>
    <cellStyle name="Output 2 5 20" xfId="47123" xr:uid="{00000000-0005-0000-0000-000030B80000}"/>
    <cellStyle name="Output 2 5 20 2" xfId="47124" xr:uid="{00000000-0005-0000-0000-000031B80000}"/>
    <cellStyle name="Output 2 5 20 3" xfId="47125" xr:uid="{00000000-0005-0000-0000-000032B80000}"/>
    <cellStyle name="Output 2 5 20 4" xfId="47126" xr:uid="{00000000-0005-0000-0000-000033B80000}"/>
    <cellStyle name="Output 2 5 21" xfId="47127" xr:uid="{00000000-0005-0000-0000-000034B80000}"/>
    <cellStyle name="Output 2 5 22" xfId="47128" xr:uid="{00000000-0005-0000-0000-000035B80000}"/>
    <cellStyle name="Output 2 5 23" xfId="47129" xr:uid="{00000000-0005-0000-0000-000036B80000}"/>
    <cellStyle name="Output 2 5 3" xfId="47130" xr:uid="{00000000-0005-0000-0000-000037B80000}"/>
    <cellStyle name="Output 2 5 3 2" xfId="47131" xr:uid="{00000000-0005-0000-0000-000038B80000}"/>
    <cellStyle name="Output 2 5 3 3" xfId="47132" xr:uid="{00000000-0005-0000-0000-000039B80000}"/>
    <cellStyle name="Output 2 5 3 4" xfId="47133" xr:uid="{00000000-0005-0000-0000-00003AB80000}"/>
    <cellStyle name="Output 2 5 4" xfId="47134" xr:uid="{00000000-0005-0000-0000-00003BB80000}"/>
    <cellStyle name="Output 2 5 4 2" xfId="47135" xr:uid="{00000000-0005-0000-0000-00003CB80000}"/>
    <cellStyle name="Output 2 5 4 3" xfId="47136" xr:uid="{00000000-0005-0000-0000-00003DB80000}"/>
    <cellStyle name="Output 2 5 4 4" xfId="47137" xr:uid="{00000000-0005-0000-0000-00003EB80000}"/>
    <cellStyle name="Output 2 5 5" xfId="47138" xr:uid="{00000000-0005-0000-0000-00003FB80000}"/>
    <cellStyle name="Output 2 5 5 2" xfId="47139" xr:uid="{00000000-0005-0000-0000-000040B80000}"/>
    <cellStyle name="Output 2 5 5 3" xfId="47140" xr:uid="{00000000-0005-0000-0000-000041B80000}"/>
    <cellStyle name="Output 2 5 5 4" xfId="47141" xr:uid="{00000000-0005-0000-0000-000042B80000}"/>
    <cellStyle name="Output 2 5 6" xfId="47142" xr:uid="{00000000-0005-0000-0000-000043B80000}"/>
    <cellStyle name="Output 2 5 6 2" xfId="47143" xr:uid="{00000000-0005-0000-0000-000044B80000}"/>
    <cellStyle name="Output 2 5 6 3" xfId="47144" xr:uid="{00000000-0005-0000-0000-000045B80000}"/>
    <cellStyle name="Output 2 5 6 4" xfId="47145" xr:uid="{00000000-0005-0000-0000-000046B80000}"/>
    <cellStyle name="Output 2 5 7" xfId="47146" xr:uid="{00000000-0005-0000-0000-000047B80000}"/>
    <cellStyle name="Output 2 5 7 2" xfId="47147" xr:uid="{00000000-0005-0000-0000-000048B80000}"/>
    <cellStyle name="Output 2 5 7 3" xfId="47148" xr:uid="{00000000-0005-0000-0000-000049B80000}"/>
    <cellStyle name="Output 2 5 7 4" xfId="47149" xr:uid="{00000000-0005-0000-0000-00004AB80000}"/>
    <cellStyle name="Output 2 5 8" xfId="47150" xr:uid="{00000000-0005-0000-0000-00004BB80000}"/>
    <cellStyle name="Output 2 5 8 2" xfId="47151" xr:uid="{00000000-0005-0000-0000-00004CB80000}"/>
    <cellStyle name="Output 2 5 8 3" xfId="47152" xr:uid="{00000000-0005-0000-0000-00004DB80000}"/>
    <cellStyle name="Output 2 5 8 4" xfId="47153" xr:uid="{00000000-0005-0000-0000-00004EB80000}"/>
    <cellStyle name="Output 2 5 9" xfId="47154" xr:uid="{00000000-0005-0000-0000-00004FB80000}"/>
    <cellStyle name="Output 2 5 9 2" xfId="47155" xr:uid="{00000000-0005-0000-0000-000050B80000}"/>
    <cellStyle name="Output 2 5 9 3" xfId="47156" xr:uid="{00000000-0005-0000-0000-000051B80000}"/>
    <cellStyle name="Output 2 5 9 4" xfId="47157" xr:uid="{00000000-0005-0000-0000-000052B80000}"/>
    <cellStyle name="Output 2 6" xfId="47158" xr:uid="{00000000-0005-0000-0000-000053B80000}"/>
    <cellStyle name="Output 2 6 10" xfId="47159" xr:uid="{00000000-0005-0000-0000-000054B80000}"/>
    <cellStyle name="Output 2 6 10 2" xfId="47160" xr:uid="{00000000-0005-0000-0000-000055B80000}"/>
    <cellStyle name="Output 2 6 10 3" xfId="47161" xr:uid="{00000000-0005-0000-0000-000056B80000}"/>
    <cellStyle name="Output 2 6 10 4" xfId="47162" xr:uid="{00000000-0005-0000-0000-000057B80000}"/>
    <cellStyle name="Output 2 6 11" xfId="47163" xr:uid="{00000000-0005-0000-0000-000058B80000}"/>
    <cellStyle name="Output 2 6 11 2" xfId="47164" xr:uid="{00000000-0005-0000-0000-000059B80000}"/>
    <cellStyle name="Output 2 6 11 3" xfId="47165" xr:uid="{00000000-0005-0000-0000-00005AB80000}"/>
    <cellStyle name="Output 2 6 11 4" xfId="47166" xr:uid="{00000000-0005-0000-0000-00005BB80000}"/>
    <cellStyle name="Output 2 6 12" xfId="47167" xr:uid="{00000000-0005-0000-0000-00005CB80000}"/>
    <cellStyle name="Output 2 6 12 2" xfId="47168" xr:uid="{00000000-0005-0000-0000-00005DB80000}"/>
    <cellStyle name="Output 2 6 12 3" xfId="47169" xr:uid="{00000000-0005-0000-0000-00005EB80000}"/>
    <cellStyle name="Output 2 6 12 4" xfId="47170" xr:uid="{00000000-0005-0000-0000-00005FB80000}"/>
    <cellStyle name="Output 2 6 13" xfId="47171" xr:uid="{00000000-0005-0000-0000-000060B80000}"/>
    <cellStyle name="Output 2 6 13 2" xfId="47172" xr:uid="{00000000-0005-0000-0000-000061B80000}"/>
    <cellStyle name="Output 2 6 13 3" xfId="47173" xr:uid="{00000000-0005-0000-0000-000062B80000}"/>
    <cellStyle name="Output 2 6 13 4" xfId="47174" xr:uid="{00000000-0005-0000-0000-000063B80000}"/>
    <cellStyle name="Output 2 6 14" xfId="47175" xr:uid="{00000000-0005-0000-0000-000064B80000}"/>
    <cellStyle name="Output 2 6 14 2" xfId="47176" xr:uid="{00000000-0005-0000-0000-000065B80000}"/>
    <cellStyle name="Output 2 6 14 3" xfId="47177" xr:uid="{00000000-0005-0000-0000-000066B80000}"/>
    <cellStyle name="Output 2 6 14 4" xfId="47178" xr:uid="{00000000-0005-0000-0000-000067B80000}"/>
    <cellStyle name="Output 2 6 15" xfId="47179" xr:uid="{00000000-0005-0000-0000-000068B80000}"/>
    <cellStyle name="Output 2 6 15 2" xfId="47180" xr:uid="{00000000-0005-0000-0000-000069B80000}"/>
    <cellStyle name="Output 2 6 15 3" xfId="47181" xr:uid="{00000000-0005-0000-0000-00006AB80000}"/>
    <cellStyle name="Output 2 6 15 4" xfId="47182" xr:uid="{00000000-0005-0000-0000-00006BB80000}"/>
    <cellStyle name="Output 2 6 16" xfId="47183" xr:uid="{00000000-0005-0000-0000-00006CB80000}"/>
    <cellStyle name="Output 2 6 16 2" xfId="47184" xr:uid="{00000000-0005-0000-0000-00006DB80000}"/>
    <cellStyle name="Output 2 6 16 3" xfId="47185" xr:uid="{00000000-0005-0000-0000-00006EB80000}"/>
    <cellStyle name="Output 2 6 16 4" xfId="47186" xr:uid="{00000000-0005-0000-0000-00006FB80000}"/>
    <cellStyle name="Output 2 6 17" xfId="47187" xr:uid="{00000000-0005-0000-0000-000070B80000}"/>
    <cellStyle name="Output 2 6 17 2" xfId="47188" xr:uid="{00000000-0005-0000-0000-000071B80000}"/>
    <cellStyle name="Output 2 6 17 3" xfId="47189" xr:uid="{00000000-0005-0000-0000-000072B80000}"/>
    <cellStyle name="Output 2 6 17 4" xfId="47190" xr:uid="{00000000-0005-0000-0000-000073B80000}"/>
    <cellStyle name="Output 2 6 18" xfId="47191" xr:uid="{00000000-0005-0000-0000-000074B80000}"/>
    <cellStyle name="Output 2 6 18 2" xfId="47192" xr:uid="{00000000-0005-0000-0000-000075B80000}"/>
    <cellStyle name="Output 2 6 18 3" xfId="47193" xr:uid="{00000000-0005-0000-0000-000076B80000}"/>
    <cellStyle name="Output 2 6 18 4" xfId="47194" xr:uid="{00000000-0005-0000-0000-000077B80000}"/>
    <cellStyle name="Output 2 6 19" xfId="47195" xr:uid="{00000000-0005-0000-0000-000078B80000}"/>
    <cellStyle name="Output 2 6 19 2" xfId="47196" xr:uid="{00000000-0005-0000-0000-000079B80000}"/>
    <cellStyle name="Output 2 6 19 3" xfId="47197" xr:uid="{00000000-0005-0000-0000-00007AB80000}"/>
    <cellStyle name="Output 2 6 19 4" xfId="47198" xr:uid="{00000000-0005-0000-0000-00007BB80000}"/>
    <cellStyle name="Output 2 6 2" xfId="47199" xr:uid="{00000000-0005-0000-0000-00007CB80000}"/>
    <cellStyle name="Output 2 6 2 2" xfId="47200" xr:uid="{00000000-0005-0000-0000-00007DB80000}"/>
    <cellStyle name="Output 2 6 2 3" xfId="47201" xr:uid="{00000000-0005-0000-0000-00007EB80000}"/>
    <cellStyle name="Output 2 6 2 4" xfId="47202" xr:uid="{00000000-0005-0000-0000-00007FB80000}"/>
    <cellStyle name="Output 2 6 20" xfId="47203" xr:uid="{00000000-0005-0000-0000-000080B80000}"/>
    <cellStyle name="Output 2 6 20 2" xfId="47204" xr:uid="{00000000-0005-0000-0000-000081B80000}"/>
    <cellStyle name="Output 2 6 20 3" xfId="47205" xr:uid="{00000000-0005-0000-0000-000082B80000}"/>
    <cellStyle name="Output 2 6 20 4" xfId="47206" xr:uid="{00000000-0005-0000-0000-000083B80000}"/>
    <cellStyle name="Output 2 6 21" xfId="47207" xr:uid="{00000000-0005-0000-0000-000084B80000}"/>
    <cellStyle name="Output 2 6 22" xfId="47208" xr:uid="{00000000-0005-0000-0000-000085B80000}"/>
    <cellStyle name="Output 2 6 23" xfId="47209" xr:uid="{00000000-0005-0000-0000-000086B80000}"/>
    <cellStyle name="Output 2 6 3" xfId="47210" xr:uid="{00000000-0005-0000-0000-000087B80000}"/>
    <cellStyle name="Output 2 6 3 2" xfId="47211" xr:uid="{00000000-0005-0000-0000-000088B80000}"/>
    <cellStyle name="Output 2 6 3 3" xfId="47212" xr:uid="{00000000-0005-0000-0000-000089B80000}"/>
    <cellStyle name="Output 2 6 3 4" xfId="47213" xr:uid="{00000000-0005-0000-0000-00008AB80000}"/>
    <cellStyle name="Output 2 6 4" xfId="47214" xr:uid="{00000000-0005-0000-0000-00008BB80000}"/>
    <cellStyle name="Output 2 6 4 2" xfId="47215" xr:uid="{00000000-0005-0000-0000-00008CB80000}"/>
    <cellStyle name="Output 2 6 4 3" xfId="47216" xr:uid="{00000000-0005-0000-0000-00008DB80000}"/>
    <cellStyle name="Output 2 6 4 4" xfId="47217" xr:uid="{00000000-0005-0000-0000-00008EB80000}"/>
    <cellStyle name="Output 2 6 5" xfId="47218" xr:uid="{00000000-0005-0000-0000-00008FB80000}"/>
    <cellStyle name="Output 2 6 5 2" xfId="47219" xr:uid="{00000000-0005-0000-0000-000090B80000}"/>
    <cellStyle name="Output 2 6 5 3" xfId="47220" xr:uid="{00000000-0005-0000-0000-000091B80000}"/>
    <cellStyle name="Output 2 6 5 4" xfId="47221" xr:uid="{00000000-0005-0000-0000-000092B80000}"/>
    <cellStyle name="Output 2 6 6" xfId="47222" xr:uid="{00000000-0005-0000-0000-000093B80000}"/>
    <cellStyle name="Output 2 6 6 2" xfId="47223" xr:uid="{00000000-0005-0000-0000-000094B80000}"/>
    <cellStyle name="Output 2 6 6 3" xfId="47224" xr:uid="{00000000-0005-0000-0000-000095B80000}"/>
    <cellStyle name="Output 2 6 6 4" xfId="47225" xr:uid="{00000000-0005-0000-0000-000096B80000}"/>
    <cellStyle name="Output 2 6 7" xfId="47226" xr:uid="{00000000-0005-0000-0000-000097B80000}"/>
    <cellStyle name="Output 2 6 7 2" xfId="47227" xr:uid="{00000000-0005-0000-0000-000098B80000}"/>
    <cellStyle name="Output 2 6 7 3" xfId="47228" xr:uid="{00000000-0005-0000-0000-000099B80000}"/>
    <cellStyle name="Output 2 6 7 4" xfId="47229" xr:uid="{00000000-0005-0000-0000-00009AB80000}"/>
    <cellStyle name="Output 2 6 8" xfId="47230" xr:uid="{00000000-0005-0000-0000-00009BB80000}"/>
    <cellStyle name="Output 2 6 8 2" xfId="47231" xr:uid="{00000000-0005-0000-0000-00009CB80000}"/>
    <cellStyle name="Output 2 6 8 3" xfId="47232" xr:uid="{00000000-0005-0000-0000-00009DB80000}"/>
    <cellStyle name="Output 2 6 8 4" xfId="47233" xr:uid="{00000000-0005-0000-0000-00009EB80000}"/>
    <cellStyle name="Output 2 6 9" xfId="47234" xr:uid="{00000000-0005-0000-0000-00009FB80000}"/>
    <cellStyle name="Output 2 6 9 2" xfId="47235" xr:uid="{00000000-0005-0000-0000-0000A0B80000}"/>
    <cellStyle name="Output 2 6 9 3" xfId="47236" xr:uid="{00000000-0005-0000-0000-0000A1B80000}"/>
    <cellStyle name="Output 2 6 9 4" xfId="47237" xr:uid="{00000000-0005-0000-0000-0000A2B80000}"/>
    <cellStyle name="Output 2 7" xfId="47238" xr:uid="{00000000-0005-0000-0000-0000A3B80000}"/>
    <cellStyle name="Output 2 7 10" xfId="47239" xr:uid="{00000000-0005-0000-0000-0000A4B80000}"/>
    <cellStyle name="Output 2 7 10 2" xfId="47240" xr:uid="{00000000-0005-0000-0000-0000A5B80000}"/>
    <cellStyle name="Output 2 7 10 3" xfId="47241" xr:uid="{00000000-0005-0000-0000-0000A6B80000}"/>
    <cellStyle name="Output 2 7 10 4" xfId="47242" xr:uid="{00000000-0005-0000-0000-0000A7B80000}"/>
    <cellStyle name="Output 2 7 11" xfId="47243" xr:uid="{00000000-0005-0000-0000-0000A8B80000}"/>
    <cellStyle name="Output 2 7 11 2" xfId="47244" xr:uid="{00000000-0005-0000-0000-0000A9B80000}"/>
    <cellStyle name="Output 2 7 11 3" xfId="47245" xr:uid="{00000000-0005-0000-0000-0000AAB80000}"/>
    <cellStyle name="Output 2 7 11 4" xfId="47246" xr:uid="{00000000-0005-0000-0000-0000ABB80000}"/>
    <cellStyle name="Output 2 7 12" xfId="47247" xr:uid="{00000000-0005-0000-0000-0000ACB80000}"/>
    <cellStyle name="Output 2 7 12 2" xfId="47248" xr:uid="{00000000-0005-0000-0000-0000ADB80000}"/>
    <cellStyle name="Output 2 7 12 3" xfId="47249" xr:uid="{00000000-0005-0000-0000-0000AEB80000}"/>
    <cellStyle name="Output 2 7 12 4" xfId="47250" xr:uid="{00000000-0005-0000-0000-0000AFB80000}"/>
    <cellStyle name="Output 2 7 13" xfId="47251" xr:uid="{00000000-0005-0000-0000-0000B0B80000}"/>
    <cellStyle name="Output 2 7 13 2" xfId="47252" xr:uid="{00000000-0005-0000-0000-0000B1B80000}"/>
    <cellStyle name="Output 2 7 13 3" xfId="47253" xr:uid="{00000000-0005-0000-0000-0000B2B80000}"/>
    <cellStyle name="Output 2 7 13 4" xfId="47254" xr:uid="{00000000-0005-0000-0000-0000B3B80000}"/>
    <cellStyle name="Output 2 7 14" xfId="47255" xr:uid="{00000000-0005-0000-0000-0000B4B80000}"/>
    <cellStyle name="Output 2 7 14 2" xfId="47256" xr:uid="{00000000-0005-0000-0000-0000B5B80000}"/>
    <cellStyle name="Output 2 7 14 3" xfId="47257" xr:uid="{00000000-0005-0000-0000-0000B6B80000}"/>
    <cellStyle name="Output 2 7 14 4" xfId="47258" xr:uid="{00000000-0005-0000-0000-0000B7B80000}"/>
    <cellStyle name="Output 2 7 15" xfId="47259" xr:uid="{00000000-0005-0000-0000-0000B8B80000}"/>
    <cellStyle name="Output 2 7 15 2" xfId="47260" xr:uid="{00000000-0005-0000-0000-0000B9B80000}"/>
    <cellStyle name="Output 2 7 15 3" xfId="47261" xr:uid="{00000000-0005-0000-0000-0000BAB80000}"/>
    <cellStyle name="Output 2 7 15 4" xfId="47262" xr:uid="{00000000-0005-0000-0000-0000BBB80000}"/>
    <cellStyle name="Output 2 7 16" xfId="47263" xr:uid="{00000000-0005-0000-0000-0000BCB80000}"/>
    <cellStyle name="Output 2 7 16 2" xfId="47264" xr:uid="{00000000-0005-0000-0000-0000BDB80000}"/>
    <cellStyle name="Output 2 7 16 3" xfId="47265" xr:uid="{00000000-0005-0000-0000-0000BEB80000}"/>
    <cellStyle name="Output 2 7 16 4" xfId="47266" xr:uid="{00000000-0005-0000-0000-0000BFB80000}"/>
    <cellStyle name="Output 2 7 17" xfId="47267" xr:uid="{00000000-0005-0000-0000-0000C0B80000}"/>
    <cellStyle name="Output 2 7 17 2" xfId="47268" xr:uid="{00000000-0005-0000-0000-0000C1B80000}"/>
    <cellStyle name="Output 2 7 17 3" xfId="47269" xr:uid="{00000000-0005-0000-0000-0000C2B80000}"/>
    <cellStyle name="Output 2 7 17 4" xfId="47270" xr:uid="{00000000-0005-0000-0000-0000C3B80000}"/>
    <cellStyle name="Output 2 7 18" xfId="47271" xr:uid="{00000000-0005-0000-0000-0000C4B80000}"/>
    <cellStyle name="Output 2 7 18 2" xfId="47272" xr:uid="{00000000-0005-0000-0000-0000C5B80000}"/>
    <cellStyle name="Output 2 7 18 3" xfId="47273" xr:uid="{00000000-0005-0000-0000-0000C6B80000}"/>
    <cellStyle name="Output 2 7 18 4" xfId="47274" xr:uid="{00000000-0005-0000-0000-0000C7B80000}"/>
    <cellStyle name="Output 2 7 19" xfId="47275" xr:uid="{00000000-0005-0000-0000-0000C8B80000}"/>
    <cellStyle name="Output 2 7 19 2" xfId="47276" xr:uid="{00000000-0005-0000-0000-0000C9B80000}"/>
    <cellStyle name="Output 2 7 19 3" xfId="47277" xr:uid="{00000000-0005-0000-0000-0000CAB80000}"/>
    <cellStyle name="Output 2 7 19 4" xfId="47278" xr:uid="{00000000-0005-0000-0000-0000CBB80000}"/>
    <cellStyle name="Output 2 7 2" xfId="47279" xr:uid="{00000000-0005-0000-0000-0000CCB80000}"/>
    <cellStyle name="Output 2 7 2 2" xfId="47280" xr:uid="{00000000-0005-0000-0000-0000CDB80000}"/>
    <cellStyle name="Output 2 7 2 3" xfId="47281" xr:uid="{00000000-0005-0000-0000-0000CEB80000}"/>
    <cellStyle name="Output 2 7 2 4" xfId="47282" xr:uid="{00000000-0005-0000-0000-0000CFB80000}"/>
    <cellStyle name="Output 2 7 20" xfId="47283" xr:uid="{00000000-0005-0000-0000-0000D0B80000}"/>
    <cellStyle name="Output 2 7 20 2" xfId="47284" xr:uid="{00000000-0005-0000-0000-0000D1B80000}"/>
    <cellStyle name="Output 2 7 20 3" xfId="47285" xr:uid="{00000000-0005-0000-0000-0000D2B80000}"/>
    <cellStyle name="Output 2 7 20 4" xfId="47286" xr:uid="{00000000-0005-0000-0000-0000D3B80000}"/>
    <cellStyle name="Output 2 7 21" xfId="47287" xr:uid="{00000000-0005-0000-0000-0000D4B80000}"/>
    <cellStyle name="Output 2 7 22" xfId="47288" xr:uid="{00000000-0005-0000-0000-0000D5B80000}"/>
    <cellStyle name="Output 2 7 23" xfId="47289" xr:uid="{00000000-0005-0000-0000-0000D6B80000}"/>
    <cellStyle name="Output 2 7 3" xfId="47290" xr:uid="{00000000-0005-0000-0000-0000D7B80000}"/>
    <cellStyle name="Output 2 7 3 2" xfId="47291" xr:uid="{00000000-0005-0000-0000-0000D8B80000}"/>
    <cellStyle name="Output 2 7 3 3" xfId="47292" xr:uid="{00000000-0005-0000-0000-0000D9B80000}"/>
    <cellStyle name="Output 2 7 3 4" xfId="47293" xr:uid="{00000000-0005-0000-0000-0000DAB80000}"/>
    <cellStyle name="Output 2 7 4" xfId="47294" xr:uid="{00000000-0005-0000-0000-0000DBB80000}"/>
    <cellStyle name="Output 2 7 4 2" xfId="47295" xr:uid="{00000000-0005-0000-0000-0000DCB80000}"/>
    <cellStyle name="Output 2 7 4 3" xfId="47296" xr:uid="{00000000-0005-0000-0000-0000DDB80000}"/>
    <cellStyle name="Output 2 7 4 4" xfId="47297" xr:uid="{00000000-0005-0000-0000-0000DEB80000}"/>
    <cellStyle name="Output 2 7 5" xfId="47298" xr:uid="{00000000-0005-0000-0000-0000DFB80000}"/>
    <cellStyle name="Output 2 7 5 2" xfId="47299" xr:uid="{00000000-0005-0000-0000-0000E0B80000}"/>
    <cellStyle name="Output 2 7 5 3" xfId="47300" xr:uid="{00000000-0005-0000-0000-0000E1B80000}"/>
    <cellStyle name="Output 2 7 5 4" xfId="47301" xr:uid="{00000000-0005-0000-0000-0000E2B80000}"/>
    <cellStyle name="Output 2 7 6" xfId="47302" xr:uid="{00000000-0005-0000-0000-0000E3B80000}"/>
    <cellStyle name="Output 2 7 6 2" xfId="47303" xr:uid="{00000000-0005-0000-0000-0000E4B80000}"/>
    <cellStyle name="Output 2 7 6 3" xfId="47304" xr:uid="{00000000-0005-0000-0000-0000E5B80000}"/>
    <cellStyle name="Output 2 7 6 4" xfId="47305" xr:uid="{00000000-0005-0000-0000-0000E6B80000}"/>
    <cellStyle name="Output 2 7 7" xfId="47306" xr:uid="{00000000-0005-0000-0000-0000E7B80000}"/>
    <cellStyle name="Output 2 7 7 2" xfId="47307" xr:uid="{00000000-0005-0000-0000-0000E8B80000}"/>
    <cellStyle name="Output 2 7 7 3" xfId="47308" xr:uid="{00000000-0005-0000-0000-0000E9B80000}"/>
    <cellStyle name="Output 2 7 7 4" xfId="47309" xr:uid="{00000000-0005-0000-0000-0000EAB80000}"/>
    <cellStyle name="Output 2 7 8" xfId="47310" xr:uid="{00000000-0005-0000-0000-0000EBB80000}"/>
    <cellStyle name="Output 2 7 8 2" xfId="47311" xr:uid="{00000000-0005-0000-0000-0000ECB80000}"/>
    <cellStyle name="Output 2 7 8 3" xfId="47312" xr:uid="{00000000-0005-0000-0000-0000EDB80000}"/>
    <cellStyle name="Output 2 7 8 4" xfId="47313" xr:uid="{00000000-0005-0000-0000-0000EEB80000}"/>
    <cellStyle name="Output 2 7 9" xfId="47314" xr:uid="{00000000-0005-0000-0000-0000EFB80000}"/>
    <cellStyle name="Output 2 7 9 2" xfId="47315" xr:uid="{00000000-0005-0000-0000-0000F0B80000}"/>
    <cellStyle name="Output 2 7 9 3" xfId="47316" xr:uid="{00000000-0005-0000-0000-0000F1B80000}"/>
    <cellStyle name="Output 2 7 9 4" xfId="47317" xr:uid="{00000000-0005-0000-0000-0000F2B80000}"/>
    <cellStyle name="Output 2 8" xfId="47318" xr:uid="{00000000-0005-0000-0000-0000F3B80000}"/>
    <cellStyle name="Output 2 8 10" xfId="47319" xr:uid="{00000000-0005-0000-0000-0000F4B80000}"/>
    <cellStyle name="Output 2 8 10 2" xfId="47320" xr:uid="{00000000-0005-0000-0000-0000F5B80000}"/>
    <cellStyle name="Output 2 8 10 3" xfId="47321" xr:uid="{00000000-0005-0000-0000-0000F6B80000}"/>
    <cellStyle name="Output 2 8 10 4" xfId="47322" xr:uid="{00000000-0005-0000-0000-0000F7B80000}"/>
    <cellStyle name="Output 2 8 11" xfId="47323" xr:uid="{00000000-0005-0000-0000-0000F8B80000}"/>
    <cellStyle name="Output 2 8 11 2" xfId="47324" xr:uid="{00000000-0005-0000-0000-0000F9B80000}"/>
    <cellStyle name="Output 2 8 11 3" xfId="47325" xr:uid="{00000000-0005-0000-0000-0000FAB80000}"/>
    <cellStyle name="Output 2 8 11 4" xfId="47326" xr:uid="{00000000-0005-0000-0000-0000FBB80000}"/>
    <cellStyle name="Output 2 8 12" xfId="47327" xr:uid="{00000000-0005-0000-0000-0000FCB80000}"/>
    <cellStyle name="Output 2 8 12 2" xfId="47328" xr:uid="{00000000-0005-0000-0000-0000FDB80000}"/>
    <cellStyle name="Output 2 8 12 3" xfId="47329" xr:uid="{00000000-0005-0000-0000-0000FEB80000}"/>
    <cellStyle name="Output 2 8 12 4" xfId="47330" xr:uid="{00000000-0005-0000-0000-0000FFB80000}"/>
    <cellStyle name="Output 2 8 13" xfId="47331" xr:uid="{00000000-0005-0000-0000-000000B90000}"/>
    <cellStyle name="Output 2 8 13 2" xfId="47332" xr:uid="{00000000-0005-0000-0000-000001B90000}"/>
    <cellStyle name="Output 2 8 13 3" xfId="47333" xr:uid="{00000000-0005-0000-0000-000002B90000}"/>
    <cellStyle name="Output 2 8 13 4" xfId="47334" xr:uid="{00000000-0005-0000-0000-000003B90000}"/>
    <cellStyle name="Output 2 8 14" xfId="47335" xr:uid="{00000000-0005-0000-0000-000004B90000}"/>
    <cellStyle name="Output 2 8 14 2" xfId="47336" xr:uid="{00000000-0005-0000-0000-000005B90000}"/>
    <cellStyle name="Output 2 8 14 3" xfId="47337" xr:uid="{00000000-0005-0000-0000-000006B90000}"/>
    <cellStyle name="Output 2 8 14 4" xfId="47338" xr:uid="{00000000-0005-0000-0000-000007B90000}"/>
    <cellStyle name="Output 2 8 15" xfId="47339" xr:uid="{00000000-0005-0000-0000-000008B90000}"/>
    <cellStyle name="Output 2 8 15 2" xfId="47340" xr:uid="{00000000-0005-0000-0000-000009B90000}"/>
    <cellStyle name="Output 2 8 15 3" xfId="47341" xr:uid="{00000000-0005-0000-0000-00000AB90000}"/>
    <cellStyle name="Output 2 8 15 4" xfId="47342" xr:uid="{00000000-0005-0000-0000-00000BB90000}"/>
    <cellStyle name="Output 2 8 16" xfId="47343" xr:uid="{00000000-0005-0000-0000-00000CB90000}"/>
    <cellStyle name="Output 2 8 16 2" xfId="47344" xr:uid="{00000000-0005-0000-0000-00000DB90000}"/>
    <cellStyle name="Output 2 8 16 3" xfId="47345" xr:uid="{00000000-0005-0000-0000-00000EB90000}"/>
    <cellStyle name="Output 2 8 16 4" xfId="47346" xr:uid="{00000000-0005-0000-0000-00000FB90000}"/>
    <cellStyle name="Output 2 8 17" xfId="47347" xr:uid="{00000000-0005-0000-0000-000010B90000}"/>
    <cellStyle name="Output 2 8 17 2" xfId="47348" xr:uid="{00000000-0005-0000-0000-000011B90000}"/>
    <cellStyle name="Output 2 8 17 3" xfId="47349" xr:uid="{00000000-0005-0000-0000-000012B90000}"/>
    <cellStyle name="Output 2 8 17 4" xfId="47350" xr:uid="{00000000-0005-0000-0000-000013B90000}"/>
    <cellStyle name="Output 2 8 18" xfId="47351" xr:uid="{00000000-0005-0000-0000-000014B90000}"/>
    <cellStyle name="Output 2 8 18 2" xfId="47352" xr:uid="{00000000-0005-0000-0000-000015B90000}"/>
    <cellStyle name="Output 2 8 18 3" xfId="47353" xr:uid="{00000000-0005-0000-0000-000016B90000}"/>
    <cellStyle name="Output 2 8 18 4" xfId="47354" xr:uid="{00000000-0005-0000-0000-000017B90000}"/>
    <cellStyle name="Output 2 8 19" xfId="47355" xr:uid="{00000000-0005-0000-0000-000018B90000}"/>
    <cellStyle name="Output 2 8 19 2" xfId="47356" xr:uid="{00000000-0005-0000-0000-000019B90000}"/>
    <cellStyle name="Output 2 8 19 3" xfId="47357" xr:uid="{00000000-0005-0000-0000-00001AB90000}"/>
    <cellStyle name="Output 2 8 19 4" xfId="47358" xr:uid="{00000000-0005-0000-0000-00001BB90000}"/>
    <cellStyle name="Output 2 8 2" xfId="47359" xr:uid="{00000000-0005-0000-0000-00001CB90000}"/>
    <cellStyle name="Output 2 8 2 2" xfId="47360" xr:uid="{00000000-0005-0000-0000-00001DB90000}"/>
    <cellStyle name="Output 2 8 2 3" xfId="47361" xr:uid="{00000000-0005-0000-0000-00001EB90000}"/>
    <cellStyle name="Output 2 8 2 4" xfId="47362" xr:uid="{00000000-0005-0000-0000-00001FB90000}"/>
    <cellStyle name="Output 2 8 20" xfId="47363" xr:uid="{00000000-0005-0000-0000-000020B90000}"/>
    <cellStyle name="Output 2 8 20 2" xfId="47364" xr:uid="{00000000-0005-0000-0000-000021B90000}"/>
    <cellStyle name="Output 2 8 20 3" xfId="47365" xr:uid="{00000000-0005-0000-0000-000022B90000}"/>
    <cellStyle name="Output 2 8 20 4" xfId="47366" xr:uid="{00000000-0005-0000-0000-000023B90000}"/>
    <cellStyle name="Output 2 8 21" xfId="47367" xr:uid="{00000000-0005-0000-0000-000024B90000}"/>
    <cellStyle name="Output 2 8 22" xfId="47368" xr:uid="{00000000-0005-0000-0000-000025B90000}"/>
    <cellStyle name="Output 2 8 23" xfId="47369" xr:uid="{00000000-0005-0000-0000-000026B90000}"/>
    <cellStyle name="Output 2 8 3" xfId="47370" xr:uid="{00000000-0005-0000-0000-000027B90000}"/>
    <cellStyle name="Output 2 8 3 2" xfId="47371" xr:uid="{00000000-0005-0000-0000-000028B90000}"/>
    <cellStyle name="Output 2 8 3 3" xfId="47372" xr:uid="{00000000-0005-0000-0000-000029B90000}"/>
    <cellStyle name="Output 2 8 3 4" xfId="47373" xr:uid="{00000000-0005-0000-0000-00002AB90000}"/>
    <cellStyle name="Output 2 8 4" xfId="47374" xr:uid="{00000000-0005-0000-0000-00002BB90000}"/>
    <cellStyle name="Output 2 8 4 2" xfId="47375" xr:uid="{00000000-0005-0000-0000-00002CB90000}"/>
    <cellStyle name="Output 2 8 4 3" xfId="47376" xr:uid="{00000000-0005-0000-0000-00002DB90000}"/>
    <cellStyle name="Output 2 8 4 4" xfId="47377" xr:uid="{00000000-0005-0000-0000-00002EB90000}"/>
    <cellStyle name="Output 2 8 5" xfId="47378" xr:uid="{00000000-0005-0000-0000-00002FB90000}"/>
    <cellStyle name="Output 2 8 5 2" xfId="47379" xr:uid="{00000000-0005-0000-0000-000030B90000}"/>
    <cellStyle name="Output 2 8 5 3" xfId="47380" xr:uid="{00000000-0005-0000-0000-000031B90000}"/>
    <cellStyle name="Output 2 8 5 4" xfId="47381" xr:uid="{00000000-0005-0000-0000-000032B90000}"/>
    <cellStyle name="Output 2 8 6" xfId="47382" xr:uid="{00000000-0005-0000-0000-000033B90000}"/>
    <cellStyle name="Output 2 8 6 2" xfId="47383" xr:uid="{00000000-0005-0000-0000-000034B90000}"/>
    <cellStyle name="Output 2 8 6 3" xfId="47384" xr:uid="{00000000-0005-0000-0000-000035B90000}"/>
    <cellStyle name="Output 2 8 6 4" xfId="47385" xr:uid="{00000000-0005-0000-0000-000036B90000}"/>
    <cellStyle name="Output 2 8 7" xfId="47386" xr:uid="{00000000-0005-0000-0000-000037B90000}"/>
    <cellStyle name="Output 2 8 7 2" xfId="47387" xr:uid="{00000000-0005-0000-0000-000038B90000}"/>
    <cellStyle name="Output 2 8 7 3" xfId="47388" xr:uid="{00000000-0005-0000-0000-000039B90000}"/>
    <cellStyle name="Output 2 8 7 4" xfId="47389" xr:uid="{00000000-0005-0000-0000-00003AB90000}"/>
    <cellStyle name="Output 2 8 8" xfId="47390" xr:uid="{00000000-0005-0000-0000-00003BB90000}"/>
    <cellStyle name="Output 2 8 8 2" xfId="47391" xr:uid="{00000000-0005-0000-0000-00003CB90000}"/>
    <cellStyle name="Output 2 8 8 3" xfId="47392" xr:uid="{00000000-0005-0000-0000-00003DB90000}"/>
    <cellStyle name="Output 2 8 8 4" xfId="47393" xr:uid="{00000000-0005-0000-0000-00003EB90000}"/>
    <cellStyle name="Output 2 8 9" xfId="47394" xr:uid="{00000000-0005-0000-0000-00003FB90000}"/>
    <cellStyle name="Output 2 8 9 2" xfId="47395" xr:uid="{00000000-0005-0000-0000-000040B90000}"/>
    <cellStyle name="Output 2 8 9 3" xfId="47396" xr:uid="{00000000-0005-0000-0000-000041B90000}"/>
    <cellStyle name="Output 2 8 9 4" xfId="47397" xr:uid="{00000000-0005-0000-0000-000042B90000}"/>
    <cellStyle name="Output 2 9" xfId="47398" xr:uid="{00000000-0005-0000-0000-000043B90000}"/>
    <cellStyle name="Output 2 9 2" xfId="47399" xr:uid="{00000000-0005-0000-0000-000044B90000}"/>
    <cellStyle name="Output 2 9 3" xfId="47400" xr:uid="{00000000-0005-0000-0000-000045B90000}"/>
    <cellStyle name="Output 2 9 4" xfId="47401" xr:uid="{00000000-0005-0000-0000-000046B90000}"/>
    <cellStyle name="Output 20" xfId="47402" xr:uid="{00000000-0005-0000-0000-000047B90000}"/>
    <cellStyle name="Output 20 2" xfId="47403" xr:uid="{00000000-0005-0000-0000-000048B90000}"/>
    <cellStyle name="Output 20 3" xfId="47404" xr:uid="{00000000-0005-0000-0000-000049B90000}"/>
    <cellStyle name="Output 20 4" xfId="47405" xr:uid="{00000000-0005-0000-0000-00004AB90000}"/>
    <cellStyle name="Output 21" xfId="47406" xr:uid="{00000000-0005-0000-0000-00004BB90000}"/>
    <cellStyle name="Output 21 2" xfId="47407" xr:uid="{00000000-0005-0000-0000-00004CB90000}"/>
    <cellStyle name="Output 21 3" xfId="47408" xr:uid="{00000000-0005-0000-0000-00004DB90000}"/>
    <cellStyle name="Output 21 4" xfId="47409" xr:uid="{00000000-0005-0000-0000-00004EB90000}"/>
    <cellStyle name="Output 22" xfId="47410" xr:uid="{00000000-0005-0000-0000-00004FB90000}"/>
    <cellStyle name="Output 22 2" xfId="47411" xr:uid="{00000000-0005-0000-0000-000050B90000}"/>
    <cellStyle name="Output 22 3" xfId="47412" xr:uid="{00000000-0005-0000-0000-000051B90000}"/>
    <cellStyle name="Output 22 4" xfId="47413" xr:uid="{00000000-0005-0000-0000-000052B90000}"/>
    <cellStyle name="Output 23" xfId="47414" xr:uid="{00000000-0005-0000-0000-000053B90000}"/>
    <cellStyle name="Output 23 2" xfId="47415" xr:uid="{00000000-0005-0000-0000-000054B90000}"/>
    <cellStyle name="Output 23 3" xfId="47416" xr:uid="{00000000-0005-0000-0000-000055B90000}"/>
    <cellStyle name="Output 23 4" xfId="47417" xr:uid="{00000000-0005-0000-0000-000056B90000}"/>
    <cellStyle name="Output 24" xfId="47418" xr:uid="{00000000-0005-0000-0000-000057B90000}"/>
    <cellStyle name="Output 24 2" xfId="47419" xr:uid="{00000000-0005-0000-0000-000058B90000}"/>
    <cellStyle name="Output 24 3" xfId="47420" xr:uid="{00000000-0005-0000-0000-000059B90000}"/>
    <cellStyle name="Output 24 4" xfId="47421" xr:uid="{00000000-0005-0000-0000-00005AB90000}"/>
    <cellStyle name="Output 25" xfId="47422" xr:uid="{00000000-0005-0000-0000-00005BB90000}"/>
    <cellStyle name="Output 25 2" xfId="47423" xr:uid="{00000000-0005-0000-0000-00005CB90000}"/>
    <cellStyle name="Output 25 3" xfId="47424" xr:uid="{00000000-0005-0000-0000-00005DB90000}"/>
    <cellStyle name="Output 25 4" xfId="47425" xr:uid="{00000000-0005-0000-0000-00005EB90000}"/>
    <cellStyle name="Output 26" xfId="47426" xr:uid="{00000000-0005-0000-0000-00005FB90000}"/>
    <cellStyle name="Output 26 2" xfId="47427" xr:uid="{00000000-0005-0000-0000-000060B90000}"/>
    <cellStyle name="Output 26 3" xfId="47428" xr:uid="{00000000-0005-0000-0000-000061B90000}"/>
    <cellStyle name="Output 26 4" xfId="47429" xr:uid="{00000000-0005-0000-0000-000062B90000}"/>
    <cellStyle name="Output 27" xfId="47430" xr:uid="{00000000-0005-0000-0000-000063B90000}"/>
    <cellStyle name="Output 27 2" xfId="47431" xr:uid="{00000000-0005-0000-0000-000064B90000}"/>
    <cellStyle name="Output 27 3" xfId="47432" xr:uid="{00000000-0005-0000-0000-000065B90000}"/>
    <cellStyle name="Output 27 4" xfId="47433" xr:uid="{00000000-0005-0000-0000-000066B90000}"/>
    <cellStyle name="Output 28" xfId="47434" xr:uid="{00000000-0005-0000-0000-000067B90000}"/>
    <cellStyle name="Output 28 2" xfId="47435" xr:uid="{00000000-0005-0000-0000-000068B90000}"/>
    <cellStyle name="Output 28 3" xfId="47436" xr:uid="{00000000-0005-0000-0000-000069B90000}"/>
    <cellStyle name="Output 28 4" xfId="47437" xr:uid="{00000000-0005-0000-0000-00006AB90000}"/>
    <cellStyle name="Output 29" xfId="47438" xr:uid="{00000000-0005-0000-0000-00006BB90000}"/>
    <cellStyle name="Output 29 2" xfId="47439" xr:uid="{00000000-0005-0000-0000-00006CB90000}"/>
    <cellStyle name="Output 29 3" xfId="47440" xr:uid="{00000000-0005-0000-0000-00006DB90000}"/>
    <cellStyle name="Output 29 4" xfId="47441" xr:uid="{00000000-0005-0000-0000-00006EB90000}"/>
    <cellStyle name="Output 3" xfId="47442" xr:uid="{00000000-0005-0000-0000-00006FB90000}"/>
    <cellStyle name="Output 3 10" xfId="47443" xr:uid="{00000000-0005-0000-0000-000070B90000}"/>
    <cellStyle name="Output 3 10 2" xfId="47444" xr:uid="{00000000-0005-0000-0000-000071B90000}"/>
    <cellStyle name="Output 3 10 3" xfId="47445" xr:uid="{00000000-0005-0000-0000-000072B90000}"/>
    <cellStyle name="Output 3 10 4" xfId="47446" xr:uid="{00000000-0005-0000-0000-000073B90000}"/>
    <cellStyle name="Output 3 11" xfId="47447" xr:uid="{00000000-0005-0000-0000-000074B90000}"/>
    <cellStyle name="Output 3 11 2" xfId="47448" xr:uid="{00000000-0005-0000-0000-000075B90000}"/>
    <cellStyle name="Output 3 11 3" xfId="47449" xr:uid="{00000000-0005-0000-0000-000076B90000}"/>
    <cellStyle name="Output 3 11 4" xfId="47450" xr:uid="{00000000-0005-0000-0000-000077B90000}"/>
    <cellStyle name="Output 3 12" xfId="47451" xr:uid="{00000000-0005-0000-0000-000078B90000}"/>
    <cellStyle name="Output 3 12 2" xfId="47452" xr:uid="{00000000-0005-0000-0000-000079B90000}"/>
    <cellStyle name="Output 3 12 3" xfId="47453" xr:uid="{00000000-0005-0000-0000-00007AB90000}"/>
    <cellStyle name="Output 3 12 4" xfId="47454" xr:uid="{00000000-0005-0000-0000-00007BB90000}"/>
    <cellStyle name="Output 3 13" xfId="47455" xr:uid="{00000000-0005-0000-0000-00007CB90000}"/>
    <cellStyle name="Output 3 13 2" xfId="47456" xr:uid="{00000000-0005-0000-0000-00007DB90000}"/>
    <cellStyle name="Output 3 13 3" xfId="47457" xr:uid="{00000000-0005-0000-0000-00007EB90000}"/>
    <cellStyle name="Output 3 13 4" xfId="47458" xr:uid="{00000000-0005-0000-0000-00007FB90000}"/>
    <cellStyle name="Output 3 14" xfId="47459" xr:uid="{00000000-0005-0000-0000-000080B90000}"/>
    <cellStyle name="Output 3 14 2" xfId="47460" xr:uid="{00000000-0005-0000-0000-000081B90000}"/>
    <cellStyle name="Output 3 14 3" xfId="47461" xr:uid="{00000000-0005-0000-0000-000082B90000}"/>
    <cellStyle name="Output 3 14 4" xfId="47462" xr:uid="{00000000-0005-0000-0000-000083B90000}"/>
    <cellStyle name="Output 3 15" xfId="47463" xr:uid="{00000000-0005-0000-0000-000084B90000}"/>
    <cellStyle name="Output 3 15 2" xfId="47464" xr:uid="{00000000-0005-0000-0000-000085B90000}"/>
    <cellStyle name="Output 3 15 3" xfId="47465" xr:uid="{00000000-0005-0000-0000-000086B90000}"/>
    <cellStyle name="Output 3 15 4" xfId="47466" xr:uid="{00000000-0005-0000-0000-000087B90000}"/>
    <cellStyle name="Output 3 16" xfId="47467" xr:uid="{00000000-0005-0000-0000-000088B90000}"/>
    <cellStyle name="Output 3 16 2" xfId="47468" xr:uid="{00000000-0005-0000-0000-000089B90000}"/>
    <cellStyle name="Output 3 16 3" xfId="47469" xr:uid="{00000000-0005-0000-0000-00008AB90000}"/>
    <cellStyle name="Output 3 16 4" xfId="47470" xr:uid="{00000000-0005-0000-0000-00008BB90000}"/>
    <cellStyle name="Output 3 17" xfId="47471" xr:uid="{00000000-0005-0000-0000-00008CB90000}"/>
    <cellStyle name="Output 3 17 2" xfId="47472" xr:uid="{00000000-0005-0000-0000-00008DB90000}"/>
    <cellStyle name="Output 3 17 3" xfId="47473" xr:uid="{00000000-0005-0000-0000-00008EB90000}"/>
    <cellStyle name="Output 3 17 4" xfId="47474" xr:uid="{00000000-0005-0000-0000-00008FB90000}"/>
    <cellStyle name="Output 3 18" xfId="47475" xr:uid="{00000000-0005-0000-0000-000090B90000}"/>
    <cellStyle name="Output 3 18 2" xfId="47476" xr:uid="{00000000-0005-0000-0000-000091B90000}"/>
    <cellStyle name="Output 3 18 3" xfId="47477" xr:uid="{00000000-0005-0000-0000-000092B90000}"/>
    <cellStyle name="Output 3 18 4" xfId="47478" xr:uid="{00000000-0005-0000-0000-000093B90000}"/>
    <cellStyle name="Output 3 19" xfId="47479" xr:uid="{00000000-0005-0000-0000-000094B90000}"/>
    <cellStyle name="Output 3 19 2" xfId="47480" xr:uid="{00000000-0005-0000-0000-000095B90000}"/>
    <cellStyle name="Output 3 19 3" xfId="47481" xr:uid="{00000000-0005-0000-0000-000096B90000}"/>
    <cellStyle name="Output 3 19 4" xfId="47482" xr:uid="{00000000-0005-0000-0000-000097B90000}"/>
    <cellStyle name="Output 3 2" xfId="47483" xr:uid="{00000000-0005-0000-0000-000098B90000}"/>
    <cellStyle name="Output 3 2 10" xfId="47484" xr:uid="{00000000-0005-0000-0000-000099B90000}"/>
    <cellStyle name="Output 3 2 10 2" xfId="47485" xr:uid="{00000000-0005-0000-0000-00009AB90000}"/>
    <cellStyle name="Output 3 2 10 3" xfId="47486" xr:uid="{00000000-0005-0000-0000-00009BB90000}"/>
    <cellStyle name="Output 3 2 10 4" xfId="47487" xr:uid="{00000000-0005-0000-0000-00009CB90000}"/>
    <cellStyle name="Output 3 2 11" xfId="47488" xr:uid="{00000000-0005-0000-0000-00009DB90000}"/>
    <cellStyle name="Output 3 2 11 2" xfId="47489" xr:uid="{00000000-0005-0000-0000-00009EB90000}"/>
    <cellStyle name="Output 3 2 11 3" xfId="47490" xr:uid="{00000000-0005-0000-0000-00009FB90000}"/>
    <cellStyle name="Output 3 2 11 4" xfId="47491" xr:uid="{00000000-0005-0000-0000-0000A0B90000}"/>
    <cellStyle name="Output 3 2 12" xfId="47492" xr:uid="{00000000-0005-0000-0000-0000A1B90000}"/>
    <cellStyle name="Output 3 2 12 2" xfId="47493" xr:uid="{00000000-0005-0000-0000-0000A2B90000}"/>
    <cellStyle name="Output 3 2 12 3" xfId="47494" xr:uid="{00000000-0005-0000-0000-0000A3B90000}"/>
    <cellStyle name="Output 3 2 12 4" xfId="47495" xr:uid="{00000000-0005-0000-0000-0000A4B90000}"/>
    <cellStyle name="Output 3 2 13" xfId="47496" xr:uid="{00000000-0005-0000-0000-0000A5B90000}"/>
    <cellStyle name="Output 3 2 13 2" xfId="47497" xr:uid="{00000000-0005-0000-0000-0000A6B90000}"/>
    <cellStyle name="Output 3 2 13 3" xfId="47498" xr:uid="{00000000-0005-0000-0000-0000A7B90000}"/>
    <cellStyle name="Output 3 2 13 4" xfId="47499" xr:uid="{00000000-0005-0000-0000-0000A8B90000}"/>
    <cellStyle name="Output 3 2 14" xfId="47500" xr:uid="{00000000-0005-0000-0000-0000A9B90000}"/>
    <cellStyle name="Output 3 2 14 2" xfId="47501" xr:uid="{00000000-0005-0000-0000-0000AAB90000}"/>
    <cellStyle name="Output 3 2 14 3" xfId="47502" xr:uid="{00000000-0005-0000-0000-0000ABB90000}"/>
    <cellStyle name="Output 3 2 14 4" xfId="47503" xr:uid="{00000000-0005-0000-0000-0000ACB90000}"/>
    <cellStyle name="Output 3 2 15" xfId="47504" xr:uid="{00000000-0005-0000-0000-0000ADB90000}"/>
    <cellStyle name="Output 3 2 15 2" xfId="47505" xr:uid="{00000000-0005-0000-0000-0000AEB90000}"/>
    <cellStyle name="Output 3 2 15 3" xfId="47506" xr:uid="{00000000-0005-0000-0000-0000AFB90000}"/>
    <cellStyle name="Output 3 2 15 4" xfId="47507" xr:uid="{00000000-0005-0000-0000-0000B0B90000}"/>
    <cellStyle name="Output 3 2 16" xfId="47508" xr:uid="{00000000-0005-0000-0000-0000B1B90000}"/>
    <cellStyle name="Output 3 2 16 2" xfId="47509" xr:uid="{00000000-0005-0000-0000-0000B2B90000}"/>
    <cellStyle name="Output 3 2 16 3" xfId="47510" xr:uid="{00000000-0005-0000-0000-0000B3B90000}"/>
    <cellStyle name="Output 3 2 16 4" xfId="47511" xr:uid="{00000000-0005-0000-0000-0000B4B90000}"/>
    <cellStyle name="Output 3 2 17" xfId="47512" xr:uid="{00000000-0005-0000-0000-0000B5B90000}"/>
    <cellStyle name="Output 3 2 17 2" xfId="47513" xr:uid="{00000000-0005-0000-0000-0000B6B90000}"/>
    <cellStyle name="Output 3 2 17 3" xfId="47514" xr:uid="{00000000-0005-0000-0000-0000B7B90000}"/>
    <cellStyle name="Output 3 2 17 4" xfId="47515" xr:uid="{00000000-0005-0000-0000-0000B8B90000}"/>
    <cellStyle name="Output 3 2 18" xfId="47516" xr:uid="{00000000-0005-0000-0000-0000B9B90000}"/>
    <cellStyle name="Output 3 2 18 2" xfId="47517" xr:uid="{00000000-0005-0000-0000-0000BAB90000}"/>
    <cellStyle name="Output 3 2 18 3" xfId="47518" xr:uid="{00000000-0005-0000-0000-0000BBB90000}"/>
    <cellStyle name="Output 3 2 18 4" xfId="47519" xr:uid="{00000000-0005-0000-0000-0000BCB90000}"/>
    <cellStyle name="Output 3 2 19" xfId="47520" xr:uid="{00000000-0005-0000-0000-0000BDB90000}"/>
    <cellStyle name="Output 3 2 19 2" xfId="47521" xr:uid="{00000000-0005-0000-0000-0000BEB90000}"/>
    <cellStyle name="Output 3 2 19 3" xfId="47522" xr:uid="{00000000-0005-0000-0000-0000BFB90000}"/>
    <cellStyle name="Output 3 2 19 4" xfId="47523" xr:uid="{00000000-0005-0000-0000-0000C0B90000}"/>
    <cellStyle name="Output 3 2 2" xfId="47524" xr:uid="{00000000-0005-0000-0000-0000C1B90000}"/>
    <cellStyle name="Output 3 2 2 2" xfId="47525" xr:uid="{00000000-0005-0000-0000-0000C2B90000}"/>
    <cellStyle name="Output 3 2 2 3" xfId="47526" xr:uid="{00000000-0005-0000-0000-0000C3B90000}"/>
    <cellStyle name="Output 3 2 2 4" xfId="47527" xr:uid="{00000000-0005-0000-0000-0000C4B90000}"/>
    <cellStyle name="Output 3 2 20" xfId="47528" xr:uid="{00000000-0005-0000-0000-0000C5B90000}"/>
    <cellStyle name="Output 3 2 20 2" xfId="47529" xr:uid="{00000000-0005-0000-0000-0000C6B90000}"/>
    <cellStyle name="Output 3 2 20 3" xfId="47530" xr:uid="{00000000-0005-0000-0000-0000C7B90000}"/>
    <cellStyle name="Output 3 2 20 4" xfId="47531" xr:uid="{00000000-0005-0000-0000-0000C8B90000}"/>
    <cellStyle name="Output 3 2 21" xfId="47532" xr:uid="{00000000-0005-0000-0000-0000C9B90000}"/>
    <cellStyle name="Output 3 2 22" xfId="47533" xr:uid="{00000000-0005-0000-0000-0000CAB90000}"/>
    <cellStyle name="Output 3 2 3" xfId="47534" xr:uid="{00000000-0005-0000-0000-0000CBB90000}"/>
    <cellStyle name="Output 3 2 3 2" xfId="47535" xr:uid="{00000000-0005-0000-0000-0000CCB90000}"/>
    <cellStyle name="Output 3 2 3 3" xfId="47536" xr:uid="{00000000-0005-0000-0000-0000CDB90000}"/>
    <cellStyle name="Output 3 2 3 4" xfId="47537" xr:uid="{00000000-0005-0000-0000-0000CEB90000}"/>
    <cellStyle name="Output 3 2 4" xfId="47538" xr:uid="{00000000-0005-0000-0000-0000CFB90000}"/>
    <cellStyle name="Output 3 2 4 2" xfId="47539" xr:uid="{00000000-0005-0000-0000-0000D0B90000}"/>
    <cellStyle name="Output 3 2 4 3" xfId="47540" xr:uid="{00000000-0005-0000-0000-0000D1B90000}"/>
    <cellStyle name="Output 3 2 4 4" xfId="47541" xr:uid="{00000000-0005-0000-0000-0000D2B90000}"/>
    <cellStyle name="Output 3 2 5" xfId="47542" xr:uid="{00000000-0005-0000-0000-0000D3B90000}"/>
    <cellStyle name="Output 3 2 5 2" xfId="47543" xr:uid="{00000000-0005-0000-0000-0000D4B90000}"/>
    <cellStyle name="Output 3 2 5 3" xfId="47544" xr:uid="{00000000-0005-0000-0000-0000D5B90000}"/>
    <cellStyle name="Output 3 2 5 4" xfId="47545" xr:uid="{00000000-0005-0000-0000-0000D6B90000}"/>
    <cellStyle name="Output 3 2 6" xfId="47546" xr:uid="{00000000-0005-0000-0000-0000D7B90000}"/>
    <cellStyle name="Output 3 2 6 2" xfId="47547" xr:uid="{00000000-0005-0000-0000-0000D8B90000}"/>
    <cellStyle name="Output 3 2 6 3" xfId="47548" xr:uid="{00000000-0005-0000-0000-0000D9B90000}"/>
    <cellStyle name="Output 3 2 6 4" xfId="47549" xr:uid="{00000000-0005-0000-0000-0000DAB90000}"/>
    <cellStyle name="Output 3 2 7" xfId="47550" xr:uid="{00000000-0005-0000-0000-0000DBB90000}"/>
    <cellStyle name="Output 3 2 7 2" xfId="47551" xr:uid="{00000000-0005-0000-0000-0000DCB90000}"/>
    <cellStyle name="Output 3 2 7 3" xfId="47552" xr:uid="{00000000-0005-0000-0000-0000DDB90000}"/>
    <cellStyle name="Output 3 2 7 4" xfId="47553" xr:uid="{00000000-0005-0000-0000-0000DEB90000}"/>
    <cellStyle name="Output 3 2 8" xfId="47554" xr:uid="{00000000-0005-0000-0000-0000DFB90000}"/>
    <cellStyle name="Output 3 2 8 2" xfId="47555" xr:uid="{00000000-0005-0000-0000-0000E0B90000}"/>
    <cellStyle name="Output 3 2 8 3" xfId="47556" xr:uid="{00000000-0005-0000-0000-0000E1B90000}"/>
    <cellStyle name="Output 3 2 8 4" xfId="47557" xr:uid="{00000000-0005-0000-0000-0000E2B90000}"/>
    <cellStyle name="Output 3 2 9" xfId="47558" xr:uid="{00000000-0005-0000-0000-0000E3B90000}"/>
    <cellStyle name="Output 3 2 9 2" xfId="47559" xr:uid="{00000000-0005-0000-0000-0000E4B90000}"/>
    <cellStyle name="Output 3 2 9 3" xfId="47560" xr:uid="{00000000-0005-0000-0000-0000E5B90000}"/>
    <cellStyle name="Output 3 2 9 4" xfId="47561" xr:uid="{00000000-0005-0000-0000-0000E6B90000}"/>
    <cellStyle name="Output 3 20" xfId="47562" xr:uid="{00000000-0005-0000-0000-0000E7B90000}"/>
    <cellStyle name="Output 3 20 2" xfId="47563" xr:uid="{00000000-0005-0000-0000-0000E8B90000}"/>
    <cellStyle name="Output 3 20 3" xfId="47564" xr:uid="{00000000-0005-0000-0000-0000E9B90000}"/>
    <cellStyle name="Output 3 20 4" xfId="47565" xr:uid="{00000000-0005-0000-0000-0000EAB90000}"/>
    <cellStyle name="Output 3 21" xfId="47566" xr:uid="{00000000-0005-0000-0000-0000EBB90000}"/>
    <cellStyle name="Output 3 21 2" xfId="47567" xr:uid="{00000000-0005-0000-0000-0000ECB90000}"/>
    <cellStyle name="Output 3 21 3" xfId="47568" xr:uid="{00000000-0005-0000-0000-0000EDB90000}"/>
    <cellStyle name="Output 3 21 4" xfId="47569" xr:uid="{00000000-0005-0000-0000-0000EEB90000}"/>
    <cellStyle name="Output 3 22" xfId="47570" xr:uid="{00000000-0005-0000-0000-0000EFB90000}"/>
    <cellStyle name="Output 3 22 2" xfId="47571" xr:uid="{00000000-0005-0000-0000-0000F0B90000}"/>
    <cellStyle name="Output 3 22 3" xfId="47572" xr:uid="{00000000-0005-0000-0000-0000F1B90000}"/>
    <cellStyle name="Output 3 22 4" xfId="47573" xr:uid="{00000000-0005-0000-0000-0000F2B90000}"/>
    <cellStyle name="Output 3 23" xfId="47574" xr:uid="{00000000-0005-0000-0000-0000F3B90000}"/>
    <cellStyle name="Output 3 24" xfId="47575" xr:uid="{00000000-0005-0000-0000-0000F4B90000}"/>
    <cellStyle name="Output 3 25" xfId="47576" xr:uid="{00000000-0005-0000-0000-0000F5B90000}"/>
    <cellStyle name="Output 3 26" xfId="55599" xr:uid="{00000000-0005-0000-0000-0000F6B90000}"/>
    <cellStyle name="Output 3 3" xfId="47577" xr:uid="{00000000-0005-0000-0000-0000F7B90000}"/>
    <cellStyle name="Output 3 3 10" xfId="47578" xr:uid="{00000000-0005-0000-0000-0000F8B90000}"/>
    <cellStyle name="Output 3 3 10 2" xfId="47579" xr:uid="{00000000-0005-0000-0000-0000F9B90000}"/>
    <cellStyle name="Output 3 3 10 3" xfId="47580" xr:uid="{00000000-0005-0000-0000-0000FAB90000}"/>
    <cellStyle name="Output 3 3 10 4" xfId="47581" xr:uid="{00000000-0005-0000-0000-0000FBB90000}"/>
    <cellStyle name="Output 3 3 11" xfId="47582" xr:uid="{00000000-0005-0000-0000-0000FCB90000}"/>
    <cellStyle name="Output 3 3 11 2" xfId="47583" xr:uid="{00000000-0005-0000-0000-0000FDB90000}"/>
    <cellStyle name="Output 3 3 11 3" xfId="47584" xr:uid="{00000000-0005-0000-0000-0000FEB90000}"/>
    <cellStyle name="Output 3 3 11 4" xfId="47585" xr:uid="{00000000-0005-0000-0000-0000FFB90000}"/>
    <cellStyle name="Output 3 3 12" xfId="47586" xr:uid="{00000000-0005-0000-0000-000000BA0000}"/>
    <cellStyle name="Output 3 3 12 2" xfId="47587" xr:uid="{00000000-0005-0000-0000-000001BA0000}"/>
    <cellStyle name="Output 3 3 12 3" xfId="47588" xr:uid="{00000000-0005-0000-0000-000002BA0000}"/>
    <cellStyle name="Output 3 3 12 4" xfId="47589" xr:uid="{00000000-0005-0000-0000-000003BA0000}"/>
    <cellStyle name="Output 3 3 13" xfId="47590" xr:uid="{00000000-0005-0000-0000-000004BA0000}"/>
    <cellStyle name="Output 3 3 13 2" xfId="47591" xr:uid="{00000000-0005-0000-0000-000005BA0000}"/>
    <cellStyle name="Output 3 3 13 3" xfId="47592" xr:uid="{00000000-0005-0000-0000-000006BA0000}"/>
    <cellStyle name="Output 3 3 13 4" xfId="47593" xr:uid="{00000000-0005-0000-0000-000007BA0000}"/>
    <cellStyle name="Output 3 3 14" xfId="47594" xr:uid="{00000000-0005-0000-0000-000008BA0000}"/>
    <cellStyle name="Output 3 3 14 2" xfId="47595" xr:uid="{00000000-0005-0000-0000-000009BA0000}"/>
    <cellStyle name="Output 3 3 14 3" xfId="47596" xr:uid="{00000000-0005-0000-0000-00000ABA0000}"/>
    <cellStyle name="Output 3 3 14 4" xfId="47597" xr:uid="{00000000-0005-0000-0000-00000BBA0000}"/>
    <cellStyle name="Output 3 3 15" xfId="47598" xr:uid="{00000000-0005-0000-0000-00000CBA0000}"/>
    <cellStyle name="Output 3 3 15 2" xfId="47599" xr:uid="{00000000-0005-0000-0000-00000DBA0000}"/>
    <cellStyle name="Output 3 3 15 3" xfId="47600" xr:uid="{00000000-0005-0000-0000-00000EBA0000}"/>
    <cellStyle name="Output 3 3 15 4" xfId="47601" xr:uid="{00000000-0005-0000-0000-00000FBA0000}"/>
    <cellStyle name="Output 3 3 16" xfId="47602" xr:uid="{00000000-0005-0000-0000-000010BA0000}"/>
    <cellStyle name="Output 3 3 16 2" xfId="47603" xr:uid="{00000000-0005-0000-0000-000011BA0000}"/>
    <cellStyle name="Output 3 3 16 3" xfId="47604" xr:uid="{00000000-0005-0000-0000-000012BA0000}"/>
    <cellStyle name="Output 3 3 16 4" xfId="47605" xr:uid="{00000000-0005-0000-0000-000013BA0000}"/>
    <cellStyle name="Output 3 3 17" xfId="47606" xr:uid="{00000000-0005-0000-0000-000014BA0000}"/>
    <cellStyle name="Output 3 3 17 2" xfId="47607" xr:uid="{00000000-0005-0000-0000-000015BA0000}"/>
    <cellStyle name="Output 3 3 17 3" xfId="47608" xr:uid="{00000000-0005-0000-0000-000016BA0000}"/>
    <cellStyle name="Output 3 3 17 4" xfId="47609" xr:uid="{00000000-0005-0000-0000-000017BA0000}"/>
    <cellStyle name="Output 3 3 18" xfId="47610" xr:uid="{00000000-0005-0000-0000-000018BA0000}"/>
    <cellStyle name="Output 3 3 18 2" xfId="47611" xr:uid="{00000000-0005-0000-0000-000019BA0000}"/>
    <cellStyle name="Output 3 3 18 3" xfId="47612" xr:uid="{00000000-0005-0000-0000-00001ABA0000}"/>
    <cellStyle name="Output 3 3 18 4" xfId="47613" xr:uid="{00000000-0005-0000-0000-00001BBA0000}"/>
    <cellStyle name="Output 3 3 19" xfId="47614" xr:uid="{00000000-0005-0000-0000-00001CBA0000}"/>
    <cellStyle name="Output 3 3 19 2" xfId="47615" xr:uid="{00000000-0005-0000-0000-00001DBA0000}"/>
    <cellStyle name="Output 3 3 19 3" xfId="47616" xr:uid="{00000000-0005-0000-0000-00001EBA0000}"/>
    <cellStyle name="Output 3 3 19 4" xfId="47617" xr:uid="{00000000-0005-0000-0000-00001FBA0000}"/>
    <cellStyle name="Output 3 3 2" xfId="47618" xr:uid="{00000000-0005-0000-0000-000020BA0000}"/>
    <cellStyle name="Output 3 3 2 2" xfId="47619" xr:uid="{00000000-0005-0000-0000-000021BA0000}"/>
    <cellStyle name="Output 3 3 2 3" xfId="47620" xr:uid="{00000000-0005-0000-0000-000022BA0000}"/>
    <cellStyle name="Output 3 3 2 4" xfId="47621" xr:uid="{00000000-0005-0000-0000-000023BA0000}"/>
    <cellStyle name="Output 3 3 20" xfId="47622" xr:uid="{00000000-0005-0000-0000-000024BA0000}"/>
    <cellStyle name="Output 3 3 20 2" xfId="47623" xr:uid="{00000000-0005-0000-0000-000025BA0000}"/>
    <cellStyle name="Output 3 3 20 3" xfId="47624" xr:uid="{00000000-0005-0000-0000-000026BA0000}"/>
    <cellStyle name="Output 3 3 20 4" xfId="47625" xr:uid="{00000000-0005-0000-0000-000027BA0000}"/>
    <cellStyle name="Output 3 3 21" xfId="47626" xr:uid="{00000000-0005-0000-0000-000028BA0000}"/>
    <cellStyle name="Output 3 3 22" xfId="47627" xr:uid="{00000000-0005-0000-0000-000029BA0000}"/>
    <cellStyle name="Output 3 3 3" xfId="47628" xr:uid="{00000000-0005-0000-0000-00002ABA0000}"/>
    <cellStyle name="Output 3 3 3 2" xfId="47629" xr:uid="{00000000-0005-0000-0000-00002BBA0000}"/>
    <cellStyle name="Output 3 3 3 3" xfId="47630" xr:uid="{00000000-0005-0000-0000-00002CBA0000}"/>
    <cellStyle name="Output 3 3 3 4" xfId="47631" xr:uid="{00000000-0005-0000-0000-00002DBA0000}"/>
    <cellStyle name="Output 3 3 4" xfId="47632" xr:uid="{00000000-0005-0000-0000-00002EBA0000}"/>
    <cellStyle name="Output 3 3 4 2" xfId="47633" xr:uid="{00000000-0005-0000-0000-00002FBA0000}"/>
    <cellStyle name="Output 3 3 4 3" xfId="47634" xr:uid="{00000000-0005-0000-0000-000030BA0000}"/>
    <cellStyle name="Output 3 3 4 4" xfId="47635" xr:uid="{00000000-0005-0000-0000-000031BA0000}"/>
    <cellStyle name="Output 3 3 5" xfId="47636" xr:uid="{00000000-0005-0000-0000-000032BA0000}"/>
    <cellStyle name="Output 3 3 5 2" xfId="47637" xr:uid="{00000000-0005-0000-0000-000033BA0000}"/>
    <cellStyle name="Output 3 3 5 3" xfId="47638" xr:uid="{00000000-0005-0000-0000-000034BA0000}"/>
    <cellStyle name="Output 3 3 5 4" xfId="47639" xr:uid="{00000000-0005-0000-0000-000035BA0000}"/>
    <cellStyle name="Output 3 3 6" xfId="47640" xr:uid="{00000000-0005-0000-0000-000036BA0000}"/>
    <cellStyle name="Output 3 3 6 2" xfId="47641" xr:uid="{00000000-0005-0000-0000-000037BA0000}"/>
    <cellStyle name="Output 3 3 6 3" xfId="47642" xr:uid="{00000000-0005-0000-0000-000038BA0000}"/>
    <cellStyle name="Output 3 3 6 4" xfId="47643" xr:uid="{00000000-0005-0000-0000-000039BA0000}"/>
    <cellStyle name="Output 3 3 7" xfId="47644" xr:uid="{00000000-0005-0000-0000-00003ABA0000}"/>
    <cellStyle name="Output 3 3 7 2" xfId="47645" xr:uid="{00000000-0005-0000-0000-00003BBA0000}"/>
    <cellStyle name="Output 3 3 7 3" xfId="47646" xr:uid="{00000000-0005-0000-0000-00003CBA0000}"/>
    <cellStyle name="Output 3 3 7 4" xfId="47647" xr:uid="{00000000-0005-0000-0000-00003DBA0000}"/>
    <cellStyle name="Output 3 3 8" xfId="47648" xr:uid="{00000000-0005-0000-0000-00003EBA0000}"/>
    <cellStyle name="Output 3 3 8 2" xfId="47649" xr:uid="{00000000-0005-0000-0000-00003FBA0000}"/>
    <cellStyle name="Output 3 3 8 3" xfId="47650" xr:uid="{00000000-0005-0000-0000-000040BA0000}"/>
    <cellStyle name="Output 3 3 8 4" xfId="47651" xr:uid="{00000000-0005-0000-0000-000041BA0000}"/>
    <cellStyle name="Output 3 3 9" xfId="47652" xr:uid="{00000000-0005-0000-0000-000042BA0000}"/>
    <cellStyle name="Output 3 3 9 2" xfId="47653" xr:uid="{00000000-0005-0000-0000-000043BA0000}"/>
    <cellStyle name="Output 3 3 9 3" xfId="47654" xr:uid="{00000000-0005-0000-0000-000044BA0000}"/>
    <cellStyle name="Output 3 3 9 4" xfId="47655" xr:uid="{00000000-0005-0000-0000-000045BA0000}"/>
    <cellStyle name="Output 3 4" xfId="47656" xr:uid="{00000000-0005-0000-0000-000046BA0000}"/>
    <cellStyle name="Output 3 4 2" xfId="47657" xr:uid="{00000000-0005-0000-0000-000047BA0000}"/>
    <cellStyle name="Output 3 4 3" xfId="47658" xr:uid="{00000000-0005-0000-0000-000048BA0000}"/>
    <cellStyle name="Output 3 5" xfId="47659" xr:uid="{00000000-0005-0000-0000-000049BA0000}"/>
    <cellStyle name="Output 3 5 2" xfId="47660" xr:uid="{00000000-0005-0000-0000-00004ABA0000}"/>
    <cellStyle name="Output 3 5 3" xfId="47661" xr:uid="{00000000-0005-0000-0000-00004BBA0000}"/>
    <cellStyle name="Output 3 5 4" xfId="47662" xr:uid="{00000000-0005-0000-0000-00004CBA0000}"/>
    <cellStyle name="Output 3 6" xfId="47663" xr:uid="{00000000-0005-0000-0000-00004DBA0000}"/>
    <cellStyle name="Output 3 6 2" xfId="47664" xr:uid="{00000000-0005-0000-0000-00004EBA0000}"/>
    <cellStyle name="Output 3 6 3" xfId="47665" xr:uid="{00000000-0005-0000-0000-00004FBA0000}"/>
    <cellStyle name="Output 3 6 4" xfId="47666" xr:uid="{00000000-0005-0000-0000-000050BA0000}"/>
    <cellStyle name="Output 3 7" xfId="47667" xr:uid="{00000000-0005-0000-0000-000051BA0000}"/>
    <cellStyle name="Output 3 7 2" xfId="47668" xr:uid="{00000000-0005-0000-0000-000052BA0000}"/>
    <cellStyle name="Output 3 7 3" xfId="47669" xr:uid="{00000000-0005-0000-0000-000053BA0000}"/>
    <cellStyle name="Output 3 7 4" xfId="47670" xr:uid="{00000000-0005-0000-0000-000054BA0000}"/>
    <cellStyle name="Output 3 8" xfId="47671" xr:uid="{00000000-0005-0000-0000-000055BA0000}"/>
    <cellStyle name="Output 3 8 2" xfId="47672" xr:uid="{00000000-0005-0000-0000-000056BA0000}"/>
    <cellStyle name="Output 3 8 3" xfId="47673" xr:uid="{00000000-0005-0000-0000-000057BA0000}"/>
    <cellStyle name="Output 3 8 4" xfId="47674" xr:uid="{00000000-0005-0000-0000-000058BA0000}"/>
    <cellStyle name="Output 3 9" xfId="47675" xr:uid="{00000000-0005-0000-0000-000059BA0000}"/>
    <cellStyle name="Output 3 9 2" xfId="47676" xr:uid="{00000000-0005-0000-0000-00005ABA0000}"/>
    <cellStyle name="Output 3 9 3" xfId="47677" xr:uid="{00000000-0005-0000-0000-00005BBA0000}"/>
    <cellStyle name="Output 3 9 4" xfId="47678" xr:uid="{00000000-0005-0000-0000-00005CBA0000}"/>
    <cellStyle name="Output 30" xfId="47679" xr:uid="{00000000-0005-0000-0000-00005DBA0000}"/>
    <cellStyle name="Output 30 2" xfId="47680" xr:uid="{00000000-0005-0000-0000-00005EBA0000}"/>
    <cellStyle name="Output 30 3" xfId="47681" xr:uid="{00000000-0005-0000-0000-00005FBA0000}"/>
    <cellStyle name="Output 30 4" xfId="47682" xr:uid="{00000000-0005-0000-0000-000060BA0000}"/>
    <cellStyle name="Output 31" xfId="47683" xr:uid="{00000000-0005-0000-0000-000061BA0000}"/>
    <cellStyle name="Output 31 2" xfId="47684" xr:uid="{00000000-0005-0000-0000-000062BA0000}"/>
    <cellStyle name="Output 31 3" xfId="47685" xr:uid="{00000000-0005-0000-0000-000063BA0000}"/>
    <cellStyle name="Output 31 4" xfId="47686" xr:uid="{00000000-0005-0000-0000-000064BA0000}"/>
    <cellStyle name="Output 32" xfId="47687" xr:uid="{00000000-0005-0000-0000-000065BA0000}"/>
    <cellStyle name="Output 32 2" xfId="47688" xr:uid="{00000000-0005-0000-0000-000066BA0000}"/>
    <cellStyle name="Output 32 3" xfId="47689" xr:uid="{00000000-0005-0000-0000-000067BA0000}"/>
    <cellStyle name="Output 32 4" xfId="47690" xr:uid="{00000000-0005-0000-0000-000068BA0000}"/>
    <cellStyle name="Output 33" xfId="47691" xr:uid="{00000000-0005-0000-0000-000069BA0000}"/>
    <cellStyle name="Output 33 2" xfId="47692" xr:uid="{00000000-0005-0000-0000-00006ABA0000}"/>
    <cellStyle name="Output 33 3" xfId="47693" xr:uid="{00000000-0005-0000-0000-00006BBA0000}"/>
    <cellStyle name="Output 33 4" xfId="47694" xr:uid="{00000000-0005-0000-0000-00006CBA0000}"/>
    <cellStyle name="Output 34" xfId="47695" xr:uid="{00000000-0005-0000-0000-00006DBA0000}"/>
    <cellStyle name="Output 34 2" xfId="47696" xr:uid="{00000000-0005-0000-0000-00006EBA0000}"/>
    <cellStyle name="Output 34 3" xfId="47697" xr:uid="{00000000-0005-0000-0000-00006FBA0000}"/>
    <cellStyle name="Output 34 4" xfId="47698" xr:uid="{00000000-0005-0000-0000-000070BA0000}"/>
    <cellStyle name="Output 35" xfId="47699" xr:uid="{00000000-0005-0000-0000-000071BA0000}"/>
    <cellStyle name="Output 35 2" xfId="47700" xr:uid="{00000000-0005-0000-0000-000072BA0000}"/>
    <cellStyle name="Output 36" xfId="47701" xr:uid="{00000000-0005-0000-0000-000073BA0000}"/>
    <cellStyle name="Output 36 2" xfId="47702" xr:uid="{00000000-0005-0000-0000-000074BA0000}"/>
    <cellStyle name="Output 37" xfId="47703" xr:uid="{00000000-0005-0000-0000-000075BA0000}"/>
    <cellStyle name="Output 38" xfId="47704" xr:uid="{00000000-0005-0000-0000-000076BA0000}"/>
    <cellStyle name="Output 39" xfId="47705" xr:uid="{00000000-0005-0000-0000-000077BA0000}"/>
    <cellStyle name="Output 4" xfId="47706" xr:uid="{00000000-0005-0000-0000-000078BA0000}"/>
    <cellStyle name="Output 4 10" xfId="47707" xr:uid="{00000000-0005-0000-0000-000079BA0000}"/>
    <cellStyle name="Output 4 10 2" xfId="47708" xr:uid="{00000000-0005-0000-0000-00007ABA0000}"/>
    <cellStyle name="Output 4 10 3" xfId="47709" xr:uid="{00000000-0005-0000-0000-00007BBA0000}"/>
    <cellStyle name="Output 4 10 4" xfId="47710" xr:uid="{00000000-0005-0000-0000-00007CBA0000}"/>
    <cellStyle name="Output 4 11" xfId="47711" xr:uid="{00000000-0005-0000-0000-00007DBA0000}"/>
    <cellStyle name="Output 4 11 2" xfId="47712" xr:uid="{00000000-0005-0000-0000-00007EBA0000}"/>
    <cellStyle name="Output 4 11 3" xfId="47713" xr:uid="{00000000-0005-0000-0000-00007FBA0000}"/>
    <cellStyle name="Output 4 11 4" xfId="47714" xr:uid="{00000000-0005-0000-0000-000080BA0000}"/>
    <cellStyle name="Output 4 12" xfId="47715" xr:uid="{00000000-0005-0000-0000-000081BA0000}"/>
    <cellStyle name="Output 4 12 2" xfId="47716" xr:uid="{00000000-0005-0000-0000-000082BA0000}"/>
    <cellStyle name="Output 4 12 3" xfId="47717" xr:uid="{00000000-0005-0000-0000-000083BA0000}"/>
    <cellStyle name="Output 4 12 4" xfId="47718" xr:uid="{00000000-0005-0000-0000-000084BA0000}"/>
    <cellStyle name="Output 4 13" xfId="47719" xr:uid="{00000000-0005-0000-0000-000085BA0000}"/>
    <cellStyle name="Output 4 13 2" xfId="47720" xr:uid="{00000000-0005-0000-0000-000086BA0000}"/>
    <cellStyle name="Output 4 13 3" xfId="47721" xr:uid="{00000000-0005-0000-0000-000087BA0000}"/>
    <cellStyle name="Output 4 13 4" xfId="47722" xr:uid="{00000000-0005-0000-0000-000088BA0000}"/>
    <cellStyle name="Output 4 14" xfId="47723" xr:uid="{00000000-0005-0000-0000-000089BA0000}"/>
    <cellStyle name="Output 4 14 2" xfId="47724" xr:uid="{00000000-0005-0000-0000-00008ABA0000}"/>
    <cellStyle name="Output 4 14 3" xfId="47725" xr:uid="{00000000-0005-0000-0000-00008BBA0000}"/>
    <cellStyle name="Output 4 14 4" xfId="47726" xr:uid="{00000000-0005-0000-0000-00008CBA0000}"/>
    <cellStyle name="Output 4 15" xfId="47727" xr:uid="{00000000-0005-0000-0000-00008DBA0000}"/>
    <cellStyle name="Output 4 15 2" xfId="47728" xr:uid="{00000000-0005-0000-0000-00008EBA0000}"/>
    <cellStyle name="Output 4 15 3" xfId="47729" xr:uid="{00000000-0005-0000-0000-00008FBA0000}"/>
    <cellStyle name="Output 4 15 4" xfId="47730" xr:uid="{00000000-0005-0000-0000-000090BA0000}"/>
    <cellStyle name="Output 4 16" xfId="47731" xr:uid="{00000000-0005-0000-0000-000091BA0000}"/>
    <cellStyle name="Output 4 16 2" xfId="47732" xr:uid="{00000000-0005-0000-0000-000092BA0000}"/>
    <cellStyle name="Output 4 16 3" xfId="47733" xr:uid="{00000000-0005-0000-0000-000093BA0000}"/>
    <cellStyle name="Output 4 16 4" xfId="47734" xr:uid="{00000000-0005-0000-0000-000094BA0000}"/>
    <cellStyle name="Output 4 17" xfId="47735" xr:uid="{00000000-0005-0000-0000-000095BA0000}"/>
    <cellStyle name="Output 4 17 2" xfId="47736" xr:uid="{00000000-0005-0000-0000-000096BA0000}"/>
    <cellStyle name="Output 4 17 3" xfId="47737" xr:uid="{00000000-0005-0000-0000-000097BA0000}"/>
    <cellStyle name="Output 4 17 4" xfId="47738" xr:uid="{00000000-0005-0000-0000-000098BA0000}"/>
    <cellStyle name="Output 4 18" xfId="47739" xr:uid="{00000000-0005-0000-0000-000099BA0000}"/>
    <cellStyle name="Output 4 18 2" xfId="47740" xr:uid="{00000000-0005-0000-0000-00009ABA0000}"/>
    <cellStyle name="Output 4 18 3" xfId="47741" xr:uid="{00000000-0005-0000-0000-00009BBA0000}"/>
    <cellStyle name="Output 4 18 4" xfId="47742" xr:uid="{00000000-0005-0000-0000-00009CBA0000}"/>
    <cellStyle name="Output 4 19" xfId="47743" xr:uid="{00000000-0005-0000-0000-00009DBA0000}"/>
    <cellStyle name="Output 4 19 2" xfId="47744" xr:uid="{00000000-0005-0000-0000-00009EBA0000}"/>
    <cellStyle name="Output 4 19 3" xfId="47745" xr:uid="{00000000-0005-0000-0000-00009FBA0000}"/>
    <cellStyle name="Output 4 19 4" xfId="47746" xr:uid="{00000000-0005-0000-0000-0000A0BA0000}"/>
    <cellStyle name="Output 4 2" xfId="47747" xr:uid="{00000000-0005-0000-0000-0000A1BA0000}"/>
    <cellStyle name="Output 4 2 10" xfId="47748" xr:uid="{00000000-0005-0000-0000-0000A2BA0000}"/>
    <cellStyle name="Output 4 2 10 2" xfId="47749" xr:uid="{00000000-0005-0000-0000-0000A3BA0000}"/>
    <cellStyle name="Output 4 2 10 3" xfId="47750" xr:uid="{00000000-0005-0000-0000-0000A4BA0000}"/>
    <cellStyle name="Output 4 2 10 4" xfId="47751" xr:uid="{00000000-0005-0000-0000-0000A5BA0000}"/>
    <cellStyle name="Output 4 2 11" xfId="47752" xr:uid="{00000000-0005-0000-0000-0000A6BA0000}"/>
    <cellStyle name="Output 4 2 11 2" xfId="47753" xr:uid="{00000000-0005-0000-0000-0000A7BA0000}"/>
    <cellStyle name="Output 4 2 11 3" xfId="47754" xr:uid="{00000000-0005-0000-0000-0000A8BA0000}"/>
    <cellStyle name="Output 4 2 11 4" xfId="47755" xr:uid="{00000000-0005-0000-0000-0000A9BA0000}"/>
    <cellStyle name="Output 4 2 12" xfId="47756" xr:uid="{00000000-0005-0000-0000-0000AABA0000}"/>
    <cellStyle name="Output 4 2 12 2" xfId="47757" xr:uid="{00000000-0005-0000-0000-0000ABBA0000}"/>
    <cellStyle name="Output 4 2 12 3" xfId="47758" xr:uid="{00000000-0005-0000-0000-0000ACBA0000}"/>
    <cellStyle name="Output 4 2 12 4" xfId="47759" xr:uid="{00000000-0005-0000-0000-0000ADBA0000}"/>
    <cellStyle name="Output 4 2 13" xfId="47760" xr:uid="{00000000-0005-0000-0000-0000AEBA0000}"/>
    <cellStyle name="Output 4 2 13 2" xfId="47761" xr:uid="{00000000-0005-0000-0000-0000AFBA0000}"/>
    <cellStyle name="Output 4 2 13 3" xfId="47762" xr:uid="{00000000-0005-0000-0000-0000B0BA0000}"/>
    <cellStyle name="Output 4 2 13 4" xfId="47763" xr:uid="{00000000-0005-0000-0000-0000B1BA0000}"/>
    <cellStyle name="Output 4 2 14" xfId="47764" xr:uid="{00000000-0005-0000-0000-0000B2BA0000}"/>
    <cellStyle name="Output 4 2 14 2" xfId="47765" xr:uid="{00000000-0005-0000-0000-0000B3BA0000}"/>
    <cellStyle name="Output 4 2 14 3" xfId="47766" xr:uid="{00000000-0005-0000-0000-0000B4BA0000}"/>
    <cellStyle name="Output 4 2 14 4" xfId="47767" xr:uid="{00000000-0005-0000-0000-0000B5BA0000}"/>
    <cellStyle name="Output 4 2 15" xfId="47768" xr:uid="{00000000-0005-0000-0000-0000B6BA0000}"/>
    <cellStyle name="Output 4 2 15 2" xfId="47769" xr:uid="{00000000-0005-0000-0000-0000B7BA0000}"/>
    <cellStyle name="Output 4 2 15 3" xfId="47770" xr:uid="{00000000-0005-0000-0000-0000B8BA0000}"/>
    <cellStyle name="Output 4 2 15 4" xfId="47771" xr:uid="{00000000-0005-0000-0000-0000B9BA0000}"/>
    <cellStyle name="Output 4 2 16" xfId="47772" xr:uid="{00000000-0005-0000-0000-0000BABA0000}"/>
    <cellStyle name="Output 4 2 16 2" xfId="47773" xr:uid="{00000000-0005-0000-0000-0000BBBA0000}"/>
    <cellStyle name="Output 4 2 16 3" xfId="47774" xr:uid="{00000000-0005-0000-0000-0000BCBA0000}"/>
    <cellStyle name="Output 4 2 16 4" xfId="47775" xr:uid="{00000000-0005-0000-0000-0000BDBA0000}"/>
    <cellStyle name="Output 4 2 17" xfId="47776" xr:uid="{00000000-0005-0000-0000-0000BEBA0000}"/>
    <cellStyle name="Output 4 2 17 2" xfId="47777" xr:uid="{00000000-0005-0000-0000-0000BFBA0000}"/>
    <cellStyle name="Output 4 2 17 3" xfId="47778" xr:uid="{00000000-0005-0000-0000-0000C0BA0000}"/>
    <cellStyle name="Output 4 2 17 4" xfId="47779" xr:uid="{00000000-0005-0000-0000-0000C1BA0000}"/>
    <cellStyle name="Output 4 2 18" xfId="47780" xr:uid="{00000000-0005-0000-0000-0000C2BA0000}"/>
    <cellStyle name="Output 4 2 18 2" xfId="47781" xr:uid="{00000000-0005-0000-0000-0000C3BA0000}"/>
    <cellStyle name="Output 4 2 18 3" xfId="47782" xr:uid="{00000000-0005-0000-0000-0000C4BA0000}"/>
    <cellStyle name="Output 4 2 18 4" xfId="47783" xr:uid="{00000000-0005-0000-0000-0000C5BA0000}"/>
    <cellStyle name="Output 4 2 19" xfId="47784" xr:uid="{00000000-0005-0000-0000-0000C6BA0000}"/>
    <cellStyle name="Output 4 2 19 2" xfId="47785" xr:uid="{00000000-0005-0000-0000-0000C7BA0000}"/>
    <cellStyle name="Output 4 2 19 3" xfId="47786" xr:uid="{00000000-0005-0000-0000-0000C8BA0000}"/>
    <cellStyle name="Output 4 2 19 4" xfId="47787" xr:uid="{00000000-0005-0000-0000-0000C9BA0000}"/>
    <cellStyle name="Output 4 2 2" xfId="47788" xr:uid="{00000000-0005-0000-0000-0000CABA0000}"/>
    <cellStyle name="Output 4 2 2 2" xfId="47789" xr:uid="{00000000-0005-0000-0000-0000CBBA0000}"/>
    <cellStyle name="Output 4 2 2 3" xfId="47790" xr:uid="{00000000-0005-0000-0000-0000CCBA0000}"/>
    <cellStyle name="Output 4 2 2 4" xfId="47791" xr:uid="{00000000-0005-0000-0000-0000CDBA0000}"/>
    <cellStyle name="Output 4 2 20" xfId="47792" xr:uid="{00000000-0005-0000-0000-0000CEBA0000}"/>
    <cellStyle name="Output 4 2 20 2" xfId="47793" xr:uid="{00000000-0005-0000-0000-0000CFBA0000}"/>
    <cellStyle name="Output 4 2 20 3" xfId="47794" xr:uid="{00000000-0005-0000-0000-0000D0BA0000}"/>
    <cellStyle name="Output 4 2 20 4" xfId="47795" xr:uid="{00000000-0005-0000-0000-0000D1BA0000}"/>
    <cellStyle name="Output 4 2 21" xfId="47796" xr:uid="{00000000-0005-0000-0000-0000D2BA0000}"/>
    <cellStyle name="Output 4 2 22" xfId="47797" xr:uid="{00000000-0005-0000-0000-0000D3BA0000}"/>
    <cellStyle name="Output 4 2 3" xfId="47798" xr:uid="{00000000-0005-0000-0000-0000D4BA0000}"/>
    <cellStyle name="Output 4 2 3 2" xfId="47799" xr:uid="{00000000-0005-0000-0000-0000D5BA0000}"/>
    <cellStyle name="Output 4 2 3 3" xfId="47800" xr:uid="{00000000-0005-0000-0000-0000D6BA0000}"/>
    <cellStyle name="Output 4 2 3 4" xfId="47801" xr:uid="{00000000-0005-0000-0000-0000D7BA0000}"/>
    <cellStyle name="Output 4 2 4" xfId="47802" xr:uid="{00000000-0005-0000-0000-0000D8BA0000}"/>
    <cellStyle name="Output 4 2 4 2" xfId="47803" xr:uid="{00000000-0005-0000-0000-0000D9BA0000}"/>
    <cellStyle name="Output 4 2 4 3" xfId="47804" xr:uid="{00000000-0005-0000-0000-0000DABA0000}"/>
    <cellStyle name="Output 4 2 4 4" xfId="47805" xr:uid="{00000000-0005-0000-0000-0000DBBA0000}"/>
    <cellStyle name="Output 4 2 5" xfId="47806" xr:uid="{00000000-0005-0000-0000-0000DCBA0000}"/>
    <cellStyle name="Output 4 2 5 2" xfId="47807" xr:uid="{00000000-0005-0000-0000-0000DDBA0000}"/>
    <cellStyle name="Output 4 2 5 3" xfId="47808" xr:uid="{00000000-0005-0000-0000-0000DEBA0000}"/>
    <cellStyle name="Output 4 2 5 4" xfId="47809" xr:uid="{00000000-0005-0000-0000-0000DFBA0000}"/>
    <cellStyle name="Output 4 2 6" xfId="47810" xr:uid="{00000000-0005-0000-0000-0000E0BA0000}"/>
    <cellStyle name="Output 4 2 6 2" xfId="47811" xr:uid="{00000000-0005-0000-0000-0000E1BA0000}"/>
    <cellStyle name="Output 4 2 6 3" xfId="47812" xr:uid="{00000000-0005-0000-0000-0000E2BA0000}"/>
    <cellStyle name="Output 4 2 6 4" xfId="47813" xr:uid="{00000000-0005-0000-0000-0000E3BA0000}"/>
    <cellStyle name="Output 4 2 7" xfId="47814" xr:uid="{00000000-0005-0000-0000-0000E4BA0000}"/>
    <cellStyle name="Output 4 2 7 2" xfId="47815" xr:uid="{00000000-0005-0000-0000-0000E5BA0000}"/>
    <cellStyle name="Output 4 2 7 3" xfId="47816" xr:uid="{00000000-0005-0000-0000-0000E6BA0000}"/>
    <cellStyle name="Output 4 2 7 4" xfId="47817" xr:uid="{00000000-0005-0000-0000-0000E7BA0000}"/>
    <cellStyle name="Output 4 2 8" xfId="47818" xr:uid="{00000000-0005-0000-0000-0000E8BA0000}"/>
    <cellStyle name="Output 4 2 8 2" xfId="47819" xr:uid="{00000000-0005-0000-0000-0000E9BA0000}"/>
    <cellStyle name="Output 4 2 8 3" xfId="47820" xr:uid="{00000000-0005-0000-0000-0000EABA0000}"/>
    <cellStyle name="Output 4 2 8 4" xfId="47821" xr:uid="{00000000-0005-0000-0000-0000EBBA0000}"/>
    <cellStyle name="Output 4 2 9" xfId="47822" xr:uid="{00000000-0005-0000-0000-0000ECBA0000}"/>
    <cellStyle name="Output 4 2 9 2" xfId="47823" xr:uid="{00000000-0005-0000-0000-0000EDBA0000}"/>
    <cellStyle name="Output 4 2 9 3" xfId="47824" xr:uid="{00000000-0005-0000-0000-0000EEBA0000}"/>
    <cellStyle name="Output 4 2 9 4" xfId="47825" xr:uid="{00000000-0005-0000-0000-0000EFBA0000}"/>
    <cellStyle name="Output 4 20" xfId="47826" xr:uid="{00000000-0005-0000-0000-0000F0BA0000}"/>
    <cellStyle name="Output 4 20 2" xfId="47827" xr:uid="{00000000-0005-0000-0000-0000F1BA0000}"/>
    <cellStyle name="Output 4 20 3" xfId="47828" xr:uid="{00000000-0005-0000-0000-0000F2BA0000}"/>
    <cellStyle name="Output 4 20 4" xfId="47829" xr:uid="{00000000-0005-0000-0000-0000F3BA0000}"/>
    <cellStyle name="Output 4 21" xfId="47830" xr:uid="{00000000-0005-0000-0000-0000F4BA0000}"/>
    <cellStyle name="Output 4 21 2" xfId="47831" xr:uid="{00000000-0005-0000-0000-0000F5BA0000}"/>
    <cellStyle name="Output 4 21 3" xfId="47832" xr:uid="{00000000-0005-0000-0000-0000F6BA0000}"/>
    <cellStyle name="Output 4 21 4" xfId="47833" xr:uid="{00000000-0005-0000-0000-0000F7BA0000}"/>
    <cellStyle name="Output 4 22" xfId="47834" xr:uid="{00000000-0005-0000-0000-0000F8BA0000}"/>
    <cellStyle name="Output 4 22 2" xfId="47835" xr:uid="{00000000-0005-0000-0000-0000F9BA0000}"/>
    <cellStyle name="Output 4 22 3" xfId="47836" xr:uid="{00000000-0005-0000-0000-0000FABA0000}"/>
    <cellStyle name="Output 4 22 4" xfId="47837" xr:uid="{00000000-0005-0000-0000-0000FBBA0000}"/>
    <cellStyle name="Output 4 23" xfId="47838" xr:uid="{00000000-0005-0000-0000-0000FCBA0000}"/>
    <cellStyle name="Output 4 24" xfId="47839" xr:uid="{00000000-0005-0000-0000-0000FDBA0000}"/>
    <cellStyle name="Output 4 25" xfId="47840" xr:uid="{00000000-0005-0000-0000-0000FEBA0000}"/>
    <cellStyle name="Output 4 26" xfId="55604" xr:uid="{00000000-0005-0000-0000-0000FFBA0000}"/>
    <cellStyle name="Output 4 3" xfId="47841" xr:uid="{00000000-0005-0000-0000-000000BB0000}"/>
    <cellStyle name="Output 4 3 10" xfId="47842" xr:uid="{00000000-0005-0000-0000-000001BB0000}"/>
    <cellStyle name="Output 4 3 10 2" xfId="47843" xr:uid="{00000000-0005-0000-0000-000002BB0000}"/>
    <cellStyle name="Output 4 3 10 3" xfId="47844" xr:uid="{00000000-0005-0000-0000-000003BB0000}"/>
    <cellStyle name="Output 4 3 10 4" xfId="47845" xr:uid="{00000000-0005-0000-0000-000004BB0000}"/>
    <cellStyle name="Output 4 3 11" xfId="47846" xr:uid="{00000000-0005-0000-0000-000005BB0000}"/>
    <cellStyle name="Output 4 3 11 2" xfId="47847" xr:uid="{00000000-0005-0000-0000-000006BB0000}"/>
    <cellStyle name="Output 4 3 11 3" xfId="47848" xr:uid="{00000000-0005-0000-0000-000007BB0000}"/>
    <cellStyle name="Output 4 3 11 4" xfId="47849" xr:uid="{00000000-0005-0000-0000-000008BB0000}"/>
    <cellStyle name="Output 4 3 12" xfId="47850" xr:uid="{00000000-0005-0000-0000-000009BB0000}"/>
    <cellStyle name="Output 4 3 12 2" xfId="47851" xr:uid="{00000000-0005-0000-0000-00000ABB0000}"/>
    <cellStyle name="Output 4 3 12 3" xfId="47852" xr:uid="{00000000-0005-0000-0000-00000BBB0000}"/>
    <cellStyle name="Output 4 3 12 4" xfId="47853" xr:uid="{00000000-0005-0000-0000-00000CBB0000}"/>
    <cellStyle name="Output 4 3 13" xfId="47854" xr:uid="{00000000-0005-0000-0000-00000DBB0000}"/>
    <cellStyle name="Output 4 3 13 2" xfId="47855" xr:uid="{00000000-0005-0000-0000-00000EBB0000}"/>
    <cellStyle name="Output 4 3 13 3" xfId="47856" xr:uid="{00000000-0005-0000-0000-00000FBB0000}"/>
    <cellStyle name="Output 4 3 13 4" xfId="47857" xr:uid="{00000000-0005-0000-0000-000010BB0000}"/>
    <cellStyle name="Output 4 3 14" xfId="47858" xr:uid="{00000000-0005-0000-0000-000011BB0000}"/>
    <cellStyle name="Output 4 3 14 2" xfId="47859" xr:uid="{00000000-0005-0000-0000-000012BB0000}"/>
    <cellStyle name="Output 4 3 14 3" xfId="47860" xr:uid="{00000000-0005-0000-0000-000013BB0000}"/>
    <cellStyle name="Output 4 3 14 4" xfId="47861" xr:uid="{00000000-0005-0000-0000-000014BB0000}"/>
    <cellStyle name="Output 4 3 15" xfId="47862" xr:uid="{00000000-0005-0000-0000-000015BB0000}"/>
    <cellStyle name="Output 4 3 15 2" xfId="47863" xr:uid="{00000000-0005-0000-0000-000016BB0000}"/>
    <cellStyle name="Output 4 3 15 3" xfId="47864" xr:uid="{00000000-0005-0000-0000-000017BB0000}"/>
    <cellStyle name="Output 4 3 15 4" xfId="47865" xr:uid="{00000000-0005-0000-0000-000018BB0000}"/>
    <cellStyle name="Output 4 3 16" xfId="47866" xr:uid="{00000000-0005-0000-0000-000019BB0000}"/>
    <cellStyle name="Output 4 3 16 2" xfId="47867" xr:uid="{00000000-0005-0000-0000-00001ABB0000}"/>
    <cellStyle name="Output 4 3 16 3" xfId="47868" xr:uid="{00000000-0005-0000-0000-00001BBB0000}"/>
    <cellStyle name="Output 4 3 16 4" xfId="47869" xr:uid="{00000000-0005-0000-0000-00001CBB0000}"/>
    <cellStyle name="Output 4 3 17" xfId="47870" xr:uid="{00000000-0005-0000-0000-00001DBB0000}"/>
    <cellStyle name="Output 4 3 17 2" xfId="47871" xr:uid="{00000000-0005-0000-0000-00001EBB0000}"/>
    <cellStyle name="Output 4 3 17 3" xfId="47872" xr:uid="{00000000-0005-0000-0000-00001FBB0000}"/>
    <cellStyle name="Output 4 3 17 4" xfId="47873" xr:uid="{00000000-0005-0000-0000-000020BB0000}"/>
    <cellStyle name="Output 4 3 18" xfId="47874" xr:uid="{00000000-0005-0000-0000-000021BB0000}"/>
    <cellStyle name="Output 4 3 18 2" xfId="47875" xr:uid="{00000000-0005-0000-0000-000022BB0000}"/>
    <cellStyle name="Output 4 3 18 3" xfId="47876" xr:uid="{00000000-0005-0000-0000-000023BB0000}"/>
    <cellStyle name="Output 4 3 18 4" xfId="47877" xr:uid="{00000000-0005-0000-0000-000024BB0000}"/>
    <cellStyle name="Output 4 3 19" xfId="47878" xr:uid="{00000000-0005-0000-0000-000025BB0000}"/>
    <cellStyle name="Output 4 3 19 2" xfId="47879" xr:uid="{00000000-0005-0000-0000-000026BB0000}"/>
    <cellStyle name="Output 4 3 19 3" xfId="47880" xr:uid="{00000000-0005-0000-0000-000027BB0000}"/>
    <cellStyle name="Output 4 3 19 4" xfId="47881" xr:uid="{00000000-0005-0000-0000-000028BB0000}"/>
    <cellStyle name="Output 4 3 2" xfId="47882" xr:uid="{00000000-0005-0000-0000-000029BB0000}"/>
    <cellStyle name="Output 4 3 2 2" xfId="47883" xr:uid="{00000000-0005-0000-0000-00002ABB0000}"/>
    <cellStyle name="Output 4 3 2 3" xfId="47884" xr:uid="{00000000-0005-0000-0000-00002BBB0000}"/>
    <cellStyle name="Output 4 3 2 4" xfId="47885" xr:uid="{00000000-0005-0000-0000-00002CBB0000}"/>
    <cellStyle name="Output 4 3 20" xfId="47886" xr:uid="{00000000-0005-0000-0000-00002DBB0000}"/>
    <cellStyle name="Output 4 3 20 2" xfId="47887" xr:uid="{00000000-0005-0000-0000-00002EBB0000}"/>
    <cellStyle name="Output 4 3 20 3" xfId="47888" xr:uid="{00000000-0005-0000-0000-00002FBB0000}"/>
    <cellStyle name="Output 4 3 20 4" xfId="47889" xr:uid="{00000000-0005-0000-0000-000030BB0000}"/>
    <cellStyle name="Output 4 3 21" xfId="47890" xr:uid="{00000000-0005-0000-0000-000031BB0000}"/>
    <cellStyle name="Output 4 3 22" xfId="47891" xr:uid="{00000000-0005-0000-0000-000032BB0000}"/>
    <cellStyle name="Output 4 3 3" xfId="47892" xr:uid="{00000000-0005-0000-0000-000033BB0000}"/>
    <cellStyle name="Output 4 3 3 2" xfId="47893" xr:uid="{00000000-0005-0000-0000-000034BB0000}"/>
    <cellStyle name="Output 4 3 3 3" xfId="47894" xr:uid="{00000000-0005-0000-0000-000035BB0000}"/>
    <cellStyle name="Output 4 3 3 4" xfId="47895" xr:uid="{00000000-0005-0000-0000-000036BB0000}"/>
    <cellStyle name="Output 4 3 4" xfId="47896" xr:uid="{00000000-0005-0000-0000-000037BB0000}"/>
    <cellStyle name="Output 4 3 4 2" xfId="47897" xr:uid="{00000000-0005-0000-0000-000038BB0000}"/>
    <cellStyle name="Output 4 3 4 3" xfId="47898" xr:uid="{00000000-0005-0000-0000-000039BB0000}"/>
    <cellStyle name="Output 4 3 4 4" xfId="47899" xr:uid="{00000000-0005-0000-0000-00003ABB0000}"/>
    <cellStyle name="Output 4 3 5" xfId="47900" xr:uid="{00000000-0005-0000-0000-00003BBB0000}"/>
    <cellStyle name="Output 4 3 5 2" xfId="47901" xr:uid="{00000000-0005-0000-0000-00003CBB0000}"/>
    <cellStyle name="Output 4 3 5 3" xfId="47902" xr:uid="{00000000-0005-0000-0000-00003DBB0000}"/>
    <cellStyle name="Output 4 3 5 4" xfId="47903" xr:uid="{00000000-0005-0000-0000-00003EBB0000}"/>
    <cellStyle name="Output 4 3 6" xfId="47904" xr:uid="{00000000-0005-0000-0000-00003FBB0000}"/>
    <cellStyle name="Output 4 3 6 2" xfId="47905" xr:uid="{00000000-0005-0000-0000-000040BB0000}"/>
    <cellStyle name="Output 4 3 6 3" xfId="47906" xr:uid="{00000000-0005-0000-0000-000041BB0000}"/>
    <cellStyle name="Output 4 3 6 4" xfId="47907" xr:uid="{00000000-0005-0000-0000-000042BB0000}"/>
    <cellStyle name="Output 4 3 7" xfId="47908" xr:uid="{00000000-0005-0000-0000-000043BB0000}"/>
    <cellStyle name="Output 4 3 7 2" xfId="47909" xr:uid="{00000000-0005-0000-0000-000044BB0000}"/>
    <cellStyle name="Output 4 3 7 3" xfId="47910" xr:uid="{00000000-0005-0000-0000-000045BB0000}"/>
    <cellStyle name="Output 4 3 7 4" xfId="47911" xr:uid="{00000000-0005-0000-0000-000046BB0000}"/>
    <cellStyle name="Output 4 3 8" xfId="47912" xr:uid="{00000000-0005-0000-0000-000047BB0000}"/>
    <cellStyle name="Output 4 3 8 2" xfId="47913" xr:uid="{00000000-0005-0000-0000-000048BB0000}"/>
    <cellStyle name="Output 4 3 8 3" xfId="47914" xr:uid="{00000000-0005-0000-0000-000049BB0000}"/>
    <cellStyle name="Output 4 3 8 4" xfId="47915" xr:uid="{00000000-0005-0000-0000-00004ABB0000}"/>
    <cellStyle name="Output 4 3 9" xfId="47916" xr:uid="{00000000-0005-0000-0000-00004BBB0000}"/>
    <cellStyle name="Output 4 3 9 2" xfId="47917" xr:uid="{00000000-0005-0000-0000-00004CBB0000}"/>
    <cellStyle name="Output 4 3 9 3" xfId="47918" xr:uid="{00000000-0005-0000-0000-00004DBB0000}"/>
    <cellStyle name="Output 4 3 9 4" xfId="47919" xr:uid="{00000000-0005-0000-0000-00004EBB0000}"/>
    <cellStyle name="Output 4 4" xfId="47920" xr:uid="{00000000-0005-0000-0000-00004FBB0000}"/>
    <cellStyle name="Output 4 4 2" xfId="47921" xr:uid="{00000000-0005-0000-0000-000050BB0000}"/>
    <cellStyle name="Output 4 4 3" xfId="47922" xr:uid="{00000000-0005-0000-0000-000051BB0000}"/>
    <cellStyle name="Output 4 5" xfId="47923" xr:uid="{00000000-0005-0000-0000-000052BB0000}"/>
    <cellStyle name="Output 4 5 2" xfId="47924" xr:uid="{00000000-0005-0000-0000-000053BB0000}"/>
    <cellStyle name="Output 4 5 3" xfId="47925" xr:uid="{00000000-0005-0000-0000-000054BB0000}"/>
    <cellStyle name="Output 4 5 4" xfId="47926" xr:uid="{00000000-0005-0000-0000-000055BB0000}"/>
    <cellStyle name="Output 4 6" xfId="47927" xr:uid="{00000000-0005-0000-0000-000056BB0000}"/>
    <cellStyle name="Output 4 6 2" xfId="47928" xr:uid="{00000000-0005-0000-0000-000057BB0000}"/>
    <cellStyle name="Output 4 6 3" xfId="47929" xr:uid="{00000000-0005-0000-0000-000058BB0000}"/>
    <cellStyle name="Output 4 6 4" xfId="47930" xr:uid="{00000000-0005-0000-0000-000059BB0000}"/>
    <cellStyle name="Output 4 7" xfId="47931" xr:uid="{00000000-0005-0000-0000-00005ABB0000}"/>
    <cellStyle name="Output 4 7 2" xfId="47932" xr:uid="{00000000-0005-0000-0000-00005BBB0000}"/>
    <cellStyle name="Output 4 7 3" xfId="47933" xr:uid="{00000000-0005-0000-0000-00005CBB0000}"/>
    <cellStyle name="Output 4 7 4" xfId="47934" xr:uid="{00000000-0005-0000-0000-00005DBB0000}"/>
    <cellStyle name="Output 4 8" xfId="47935" xr:uid="{00000000-0005-0000-0000-00005EBB0000}"/>
    <cellStyle name="Output 4 8 2" xfId="47936" xr:uid="{00000000-0005-0000-0000-00005FBB0000}"/>
    <cellStyle name="Output 4 8 3" xfId="47937" xr:uid="{00000000-0005-0000-0000-000060BB0000}"/>
    <cellStyle name="Output 4 8 4" xfId="47938" xr:uid="{00000000-0005-0000-0000-000061BB0000}"/>
    <cellStyle name="Output 4 9" xfId="47939" xr:uid="{00000000-0005-0000-0000-000062BB0000}"/>
    <cellStyle name="Output 4 9 2" xfId="47940" xr:uid="{00000000-0005-0000-0000-000063BB0000}"/>
    <cellStyle name="Output 4 9 3" xfId="47941" xr:uid="{00000000-0005-0000-0000-000064BB0000}"/>
    <cellStyle name="Output 4 9 4" xfId="47942" xr:uid="{00000000-0005-0000-0000-000065BB0000}"/>
    <cellStyle name="Output 5" xfId="47943" xr:uid="{00000000-0005-0000-0000-000066BB0000}"/>
    <cellStyle name="Output 5 10" xfId="47944" xr:uid="{00000000-0005-0000-0000-000067BB0000}"/>
    <cellStyle name="Output 5 10 2" xfId="47945" xr:uid="{00000000-0005-0000-0000-000068BB0000}"/>
    <cellStyle name="Output 5 10 3" xfId="47946" xr:uid="{00000000-0005-0000-0000-000069BB0000}"/>
    <cellStyle name="Output 5 10 4" xfId="47947" xr:uid="{00000000-0005-0000-0000-00006ABB0000}"/>
    <cellStyle name="Output 5 11" xfId="47948" xr:uid="{00000000-0005-0000-0000-00006BBB0000}"/>
    <cellStyle name="Output 5 11 2" xfId="47949" xr:uid="{00000000-0005-0000-0000-00006CBB0000}"/>
    <cellStyle name="Output 5 11 3" xfId="47950" xr:uid="{00000000-0005-0000-0000-00006DBB0000}"/>
    <cellStyle name="Output 5 11 4" xfId="47951" xr:uid="{00000000-0005-0000-0000-00006EBB0000}"/>
    <cellStyle name="Output 5 12" xfId="47952" xr:uid="{00000000-0005-0000-0000-00006FBB0000}"/>
    <cellStyle name="Output 5 12 2" xfId="47953" xr:uid="{00000000-0005-0000-0000-000070BB0000}"/>
    <cellStyle name="Output 5 12 3" xfId="47954" xr:uid="{00000000-0005-0000-0000-000071BB0000}"/>
    <cellStyle name="Output 5 12 4" xfId="47955" xr:uid="{00000000-0005-0000-0000-000072BB0000}"/>
    <cellStyle name="Output 5 13" xfId="47956" xr:uid="{00000000-0005-0000-0000-000073BB0000}"/>
    <cellStyle name="Output 5 13 2" xfId="47957" xr:uid="{00000000-0005-0000-0000-000074BB0000}"/>
    <cellStyle name="Output 5 13 3" xfId="47958" xr:uid="{00000000-0005-0000-0000-000075BB0000}"/>
    <cellStyle name="Output 5 13 4" xfId="47959" xr:uid="{00000000-0005-0000-0000-000076BB0000}"/>
    <cellStyle name="Output 5 14" xfId="47960" xr:uid="{00000000-0005-0000-0000-000077BB0000}"/>
    <cellStyle name="Output 5 14 2" xfId="47961" xr:uid="{00000000-0005-0000-0000-000078BB0000}"/>
    <cellStyle name="Output 5 14 3" xfId="47962" xr:uid="{00000000-0005-0000-0000-000079BB0000}"/>
    <cellStyle name="Output 5 14 4" xfId="47963" xr:uid="{00000000-0005-0000-0000-00007ABB0000}"/>
    <cellStyle name="Output 5 15" xfId="47964" xr:uid="{00000000-0005-0000-0000-00007BBB0000}"/>
    <cellStyle name="Output 5 15 2" xfId="47965" xr:uid="{00000000-0005-0000-0000-00007CBB0000}"/>
    <cellStyle name="Output 5 15 3" xfId="47966" xr:uid="{00000000-0005-0000-0000-00007DBB0000}"/>
    <cellStyle name="Output 5 15 4" xfId="47967" xr:uid="{00000000-0005-0000-0000-00007EBB0000}"/>
    <cellStyle name="Output 5 16" xfId="47968" xr:uid="{00000000-0005-0000-0000-00007FBB0000}"/>
    <cellStyle name="Output 5 16 2" xfId="47969" xr:uid="{00000000-0005-0000-0000-000080BB0000}"/>
    <cellStyle name="Output 5 16 3" xfId="47970" xr:uid="{00000000-0005-0000-0000-000081BB0000}"/>
    <cellStyle name="Output 5 16 4" xfId="47971" xr:uid="{00000000-0005-0000-0000-000082BB0000}"/>
    <cellStyle name="Output 5 17" xfId="47972" xr:uid="{00000000-0005-0000-0000-000083BB0000}"/>
    <cellStyle name="Output 5 17 2" xfId="47973" xr:uid="{00000000-0005-0000-0000-000084BB0000}"/>
    <cellStyle name="Output 5 17 3" xfId="47974" xr:uid="{00000000-0005-0000-0000-000085BB0000}"/>
    <cellStyle name="Output 5 17 4" xfId="47975" xr:uid="{00000000-0005-0000-0000-000086BB0000}"/>
    <cellStyle name="Output 5 18" xfId="47976" xr:uid="{00000000-0005-0000-0000-000087BB0000}"/>
    <cellStyle name="Output 5 18 2" xfId="47977" xr:uid="{00000000-0005-0000-0000-000088BB0000}"/>
    <cellStyle name="Output 5 18 3" xfId="47978" xr:uid="{00000000-0005-0000-0000-000089BB0000}"/>
    <cellStyle name="Output 5 18 4" xfId="47979" xr:uid="{00000000-0005-0000-0000-00008ABB0000}"/>
    <cellStyle name="Output 5 19" xfId="47980" xr:uid="{00000000-0005-0000-0000-00008BBB0000}"/>
    <cellStyle name="Output 5 19 2" xfId="47981" xr:uid="{00000000-0005-0000-0000-00008CBB0000}"/>
    <cellStyle name="Output 5 19 3" xfId="47982" xr:uid="{00000000-0005-0000-0000-00008DBB0000}"/>
    <cellStyle name="Output 5 19 4" xfId="47983" xr:uid="{00000000-0005-0000-0000-00008EBB0000}"/>
    <cellStyle name="Output 5 2" xfId="47984" xr:uid="{00000000-0005-0000-0000-00008FBB0000}"/>
    <cellStyle name="Output 5 2 10" xfId="47985" xr:uid="{00000000-0005-0000-0000-000090BB0000}"/>
    <cellStyle name="Output 5 2 10 2" xfId="47986" xr:uid="{00000000-0005-0000-0000-000091BB0000}"/>
    <cellStyle name="Output 5 2 10 3" xfId="47987" xr:uid="{00000000-0005-0000-0000-000092BB0000}"/>
    <cellStyle name="Output 5 2 10 4" xfId="47988" xr:uid="{00000000-0005-0000-0000-000093BB0000}"/>
    <cellStyle name="Output 5 2 11" xfId="47989" xr:uid="{00000000-0005-0000-0000-000094BB0000}"/>
    <cellStyle name="Output 5 2 11 2" xfId="47990" xr:uid="{00000000-0005-0000-0000-000095BB0000}"/>
    <cellStyle name="Output 5 2 11 3" xfId="47991" xr:uid="{00000000-0005-0000-0000-000096BB0000}"/>
    <cellStyle name="Output 5 2 11 4" xfId="47992" xr:uid="{00000000-0005-0000-0000-000097BB0000}"/>
    <cellStyle name="Output 5 2 12" xfId="47993" xr:uid="{00000000-0005-0000-0000-000098BB0000}"/>
    <cellStyle name="Output 5 2 12 2" xfId="47994" xr:uid="{00000000-0005-0000-0000-000099BB0000}"/>
    <cellStyle name="Output 5 2 12 3" xfId="47995" xr:uid="{00000000-0005-0000-0000-00009ABB0000}"/>
    <cellStyle name="Output 5 2 12 4" xfId="47996" xr:uid="{00000000-0005-0000-0000-00009BBB0000}"/>
    <cellStyle name="Output 5 2 13" xfId="47997" xr:uid="{00000000-0005-0000-0000-00009CBB0000}"/>
    <cellStyle name="Output 5 2 13 2" xfId="47998" xr:uid="{00000000-0005-0000-0000-00009DBB0000}"/>
    <cellStyle name="Output 5 2 13 3" xfId="47999" xr:uid="{00000000-0005-0000-0000-00009EBB0000}"/>
    <cellStyle name="Output 5 2 13 4" xfId="48000" xr:uid="{00000000-0005-0000-0000-00009FBB0000}"/>
    <cellStyle name="Output 5 2 14" xfId="48001" xr:uid="{00000000-0005-0000-0000-0000A0BB0000}"/>
    <cellStyle name="Output 5 2 14 2" xfId="48002" xr:uid="{00000000-0005-0000-0000-0000A1BB0000}"/>
    <cellStyle name="Output 5 2 14 3" xfId="48003" xr:uid="{00000000-0005-0000-0000-0000A2BB0000}"/>
    <cellStyle name="Output 5 2 14 4" xfId="48004" xr:uid="{00000000-0005-0000-0000-0000A3BB0000}"/>
    <cellStyle name="Output 5 2 15" xfId="48005" xr:uid="{00000000-0005-0000-0000-0000A4BB0000}"/>
    <cellStyle name="Output 5 2 15 2" xfId="48006" xr:uid="{00000000-0005-0000-0000-0000A5BB0000}"/>
    <cellStyle name="Output 5 2 15 3" xfId="48007" xr:uid="{00000000-0005-0000-0000-0000A6BB0000}"/>
    <cellStyle name="Output 5 2 15 4" xfId="48008" xr:uid="{00000000-0005-0000-0000-0000A7BB0000}"/>
    <cellStyle name="Output 5 2 16" xfId="48009" xr:uid="{00000000-0005-0000-0000-0000A8BB0000}"/>
    <cellStyle name="Output 5 2 16 2" xfId="48010" xr:uid="{00000000-0005-0000-0000-0000A9BB0000}"/>
    <cellStyle name="Output 5 2 16 3" xfId="48011" xr:uid="{00000000-0005-0000-0000-0000AABB0000}"/>
    <cellStyle name="Output 5 2 16 4" xfId="48012" xr:uid="{00000000-0005-0000-0000-0000ABBB0000}"/>
    <cellStyle name="Output 5 2 17" xfId="48013" xr:uid="{00000000-0005-0000-0000-0000ACBB0000}"/>
    <cellStyle name="Output 5 2 17 2" xfId="48014" xr:uid="{00000000-0005-0000-0000-0000ADBB0000}"/>
    <cellStyle name="Output 5 2 17 3" xfId="48015" xr:uid="{00000000-0005-0000-0000-0000AEBB0000}"/>
    <cellStyle name="Output 5 2 17 4" xfId="48016" xr:uid="{00000000-0005-0000-0000-0000AFBB0000}"/>
    <cellStyle name="Output 5 2 18" xfId="48017" xr:uid="{00000000-0005-0000-0000-0000B0BB0000}"/>
    <cellStyle name="Output 5 2 18 2" xfId="48018" xr:uid="{00000000-0005-0000-0000-0000B1BB0000}"/>
    <cellStyle name="Output 5 2 18 3" xfId="48019" xr:uid="{00000000-0005-0000-0000-0000B2BB0000}"/>
    <cellStyle name="Output 5 2 18 4" xfId="48020" xr:uid="{00000000-0005-0000-0000-0000B3BB0000}"/>
    <cellStyle name="Output 5 2 19" xfId="48021" xr:uid="{00000000-0005-0000-0000-0000B4BB0000}"/>
    <cellStyle name="Output 5 2 19 2" xfId="48022" xr:uid="{00000000-0005-0000-0000-0000B5BB0000}"/>
    <cellStyle name="Output 5 2 19 3" xfId="48023" xr:uid="{00000000-0005-0000-0000-0000B6BB0000}"/>
    <cellStyle name="Output 5 2 19 4" xfId="48024" xr:uid="{00000000-0005-0000-0000-0000B7BB0000}"/>
    <cellStyle name="Output 5 2 2" xfId="48025" xr:uid="{00000000-0005-0000-0000-0000B8BB0000}"/>
    <cellStyle name="Output 5 2 2 2" xfId="48026" xr:uid="{00000000-0005-0000-0000-0000B9BB0000}"/>
    <cellStyle name="Output 5 2 2 3" xfId="48027" xr:uid="{00000000-0005-0000-0000-0000BABB0000}"/>
    <cellStyle name="Output 5 2 2 4" xfId="48028" xr:uid="{00000000-0005-0000-0000-0000BBBB0000}"/>
    <cellStyle name="Output 5 2 20" xfId="48029" xr:uid="{00000000-0005-0000-0000-0000BCBB0000}"/>
    <cellStyle name="Output 5 2 20 2" xfId="48030" xr:uid="{00000000-0005-0000-0000-0000BDBB0000}"/>
    <cellStyle name="Output 5 2 20 3" xfId="48031" xr:uid="{00000000-0005-0000-0000-0000BEBB0000}"/>
    <cellStyle name="Output 5 2 20 4" xfId="48032" xr:uid="{00000000-0005-0000-0000-0000BFBB0000}"/>
    <cellStyle name="Output 5 2 21" xfId="48033" xr:uid="{00000000-0005-0000-0000-0000C0BB0000}"/>
    <cellStyle name="Output 5 2 22" xfId="48034" xr:uid="{00000000-0005-0000-0000-0000C1BB0000}"/>
    <cellStyle name="Output 5 2 3" xfId="48035" xr:uid="{00000000-0005-0000-0000-0000C2BB0000}"/>
    <cellStyle name="Output 5 2 3 2" xfId="48036" xr:uid="{00000000-0005-0000-0000-0000C3BB0000}"/>
    <cellStyle name="Output 5 2 3 3" xfId="48037" xr:uid="{00000000-0005-0000-0000-0000C4BB0000}"/>
    <cellStyle name="Output 5 2 3 4" xfId="48038" xr:uid="{00000000-0005-0000-0000-0000C5BB0000}"/>
    <cellStyle name="Output 5 2 4" xfId="48039" xr:uid="{00000000-0005-0000-0000-0000C6BB0000}"/>
    <cellStyle name="Output 5 2 4 2" xfId="48040" xr:uid="{00000000-0005-0000-0000-0000C7BB0000}"/>
    <cellStyle name="Output 5 2 4 3" xfId="48041" xr:uid="{00000000-0005-0000-0000-0000C8BB0000}"/>
    <cellStyle name="Output 5 2 4 4" xfId="48042" xr:uid="{00000000-0005-0000-0000-0000C9BB0000}"/>
    <cellStyle name="Output 5 2 5" xfId="48043" xr:uid="{00000000-0005-0000-0000-0000CABB0000}"/>
    <cellStyle name="Output 5 2 5 2" xfId="48044" xr:uid="{00000000-0005-0000-0000-0000CBBB0000}"/>
    <cellStyle name="Output 5 2 5 3" xfId="48045" xr:uid="{00000000-0005-0000-0000-0000CCBB0000}"/>
    <cellStyle name="Output 5 2 5 4" xfId="48046" xr:uid="{00000000-0005-0000-0000-0000CDBB0000}"/>
    <cellStyle name="Output 5 2 6" xfId="48047" xr:uid="{00000000-0005-0000-0000-0000CEBB0000}"/>
    <cellStyle name="Output 5 2 6 2" xfId="48048" xr:uid="{00000000-0005-0000-0000-0000CFBB0000}"/>
    <cellStyle name="Output 5 2 6 3" xfId="48049" xr:uid="{00000000-0005-0000-0000-0000D0BB0000}"/>
    <cellStyle name="Output 5 2 6 4" xfId="48050" xr:uid="{00000000-0005-0000-0000-0000D1BB0000}"/>
    <cellStyle name="Output 5 2 7" xfId="48051" xr:uid="{00000000-0005-0000-0000-0000D2BB0000}"/>
    <cellStyle name="Output 5 2 7 2" xfId="48052" xr:uid="{00000000-0005-0000-0000-0000D3BB0000}"/>
    <cellStyle name="Output 5 2 7 3" xfId="48053" xr:uid="{00000000-0005-0000-0000-0000D4BB0000}"/>
    <cellStyle name="Output 5 2 7 4" xfId="48054" xr:uid="{00000000-0005-0000-0000-0000D5BB0000}"/>
    <cellStyle name="Output 5 2 8" xfId="48055" xr:uid="{00000000-0005-0000-0000-0000D6BB0000}"/>
    <cellStyle name="Output 5 2 8 2" xfId="48056" xr:uid="{00000000-0005-0000-0000-0000D7BB0000}"/>
    <cellStyle name="Output 5 2 8 3" xfId="48057" xr:uid="{00000000-0005-0000-0000-0000D8BB0000}"/>
    <cellStyle name="Output 5 2 8 4" xfId="48058" xr:uid="{00000000-0005-0000-0000-0000D9BB0000}"/>
    <cellStyle name="Output 5 2 9" xfId="48059" xr:uid="{00000000-0005-0000-0000-0000DABB0000}"/>
    <cellStyle name="Output 5 2 9 2" xfId="48060" xr:uid="{00000000-0005-0000-0000-0000DBBB0000}"/>
    <cellStyle name="Output 5 2 9 3" xfId="48061" xr:uid="{00000000-0005-0000-0000-0000DCBB0000}"/>
    <cellStyle name="Output 5 2 9 4" xfId="48062" xr:uid="{00000000-0005-0000-0000-0000DDBB0000}"/>
    <cellStyle name="Output 5 20" xfId="48063" xr:uid="{00000000-0005-0000-0000-0000DEBB0000}"/>
    <cellStyle name="Output 5 20 2" xfId="48064" xr:uid="{00000000-0005-0000-0000-0000DFBB0000}"/>
    <cellStyle name="Output 5 20 3" xfId="48065" xr:uid="{00000000-0005-0000-0000-0000E0BB0000}"/>
    <cellStyle name="Output 5 20 4" xfId="48066" xr:uid="{00000000-0005-0000-0000-0000E1BB0000}"/>
    <cellStyle name="Output 5 21" xfId="48067" xr:uid="{00000000-0005-0000-0000-0000E2BB0000}"/>
    <cellStyle name="Output 5 21 2" xfId="48068" xr:uid="{00000000-0005-0000-0000-0000E3BB0000}"/>
    <cellStyle name="Output 5 21 3" xfId="48069" xr:uid="{00000000-0005-0000-0000-0000E4BB0000}"/>
    <cellStyle name="Output 5 21 4" xfId="48070" xr:uid="{00000000-0005-0000-0000-0000E5BB0000}"/>
    <cellStyle name="Output 5 22" xfId="48071" xr:uid="{00000000-0005-0000-0000-0000E6BB0000}"/>
    <cellStyle name="Output 5 22 2" xfId="48072" xr:uid="{00000000-0005-0000-0000-0000E7BB0000}"/>
    <cellStyle name="Output 5 22 3" xfId="48073" xr:uid="{00000000-0005-0000-0000-0000E8BB0000}"/>
    <cellStyle name="Output 5 22 4" xfId="48074" xr:uid="{00000000-0005-0000-0000-0000E9BB0000}"/>
    <cellStyle name="Output 5 23" xfId="48075" xr:uid="{00000000-0005-0000-0000-0000EABB0000}"/>
    <cellStyle name="Output 5 24" xfId="48076" xr:uid="{00000000-0005-0000-0000-0000EBBB0000}"/>
    <cellStyle name="Output 5 25" xfId="48077" xr:uid="{00000000-0005-0000-0000-0000ECBB0000}"/>
    <cellStyle name="Output 5 26" xfId="55602" xr:uid="{00000000-0005-0000-0000-0000EDBB0000}"/>
    <cellStyle name="Output 5 3" xfId="48078" xr:uid="{00000000-0005-0000-0000-0000EEBB0000}"/>
    <cellStyle name="Output 5 3 10" xfId="48079" xr:uid="{00000000-0005-0000-0000-0000EFBB0000}"/>
    <cellStyle name="Output 5 3 10 2" xfId="48080" xr:uid="{00000000-0005-0000-0000-0000F0BB0000}"/>
    <cellStyle name="Output 5 3 10 3" xfId="48081" xr:uid="{00000000-0005-0000-0000-0000F1BB0000}"/>
    <cellStyle name="Output 5 3 10 4" xfId="48082" xr:uid="{00000000-0005-0000-0000-0000F2BB0000}"/>
    <cellStyle name="Output 5 3 11" xfId="48083" xr:uid="{00000000-0005-0000-0000-0000F3BB0000}"/>
    <cellStyle name="Output 5 3 11 2" xfId="48084" xr:uid="{00000000-0005-0000-0000-0000F4BB0000}"/>
    <cellStyle name="Output 5 3 11 3" xfId="48085" xr:uid="{00000000-0005-0000-0000-0000F5BB0000}"/>
    <cellStyle name="Output 5 3 11 4" xfId="48086" xr:uid="{00000000-0005-0000-0000-0000F6BB0000}"/>
    <cellStyle name="Output 5 3 12" xfId="48087" xr:uid="{00000000-0005-0000-0000-0000F7BB0000}"/>
    <cellStyle name="Output 5 3 12 2" xfId="48088" xr:uid="{00000000-0005-0000-0000-0000F8BB0000}"/>
    <cellStyle name="Output 5 3 12 3" xfId="48089" xr:uid="{00000000-0005-0000-0000-0000F9BB0000}"/>
    <cellStyle name="Output 5 3 12 4" xfId="48090" xr:uid="{00000000-0005-0000-0000-0000FABB0000}"/>
    <cellStyle name="Output 5 3 13" xfId="48091" xr:uid="{00000000-0005-0000-0000-0000FBBB0000}"/>
    <cellStyle name="Output 5 3 13 2" xfId="48092" xr:uid="{00000000-0005-0000-0000-0000FCBB0000}"/>
    <cellStyle name="Output 5 3 13 3" xfId="48093" xr:uid="{00000000-0005-0000-0000-0000FDBB0000}"/>
    <cellStyle name="Output 5 3 13 4" xfId="48094" xr:uid="{00000000-0005-0000-0000-0000FEBB0000}"/>
    <cellStyle name="Output 5 3 14" xfId="48095" xr:uid="{00000000-0005-0000-0000-0000FFBB0000}"/>
    <cellStyle name="Output 5 3 14 2" xfId="48096" xr:uid="{00000000-0005-0000-0000-000000BC0000}"/>
    <cellStyle name="Output 5 3 14 3" xfId="48097" xr:uid="{00000000-0005-0000-0000-000001BC0000}"/>
    <cellStyle name="Output 5 3 14 4" xfId="48098" xr:uid="{00000000-0005-0000-0000-000002BC0000}"/>
    <cellStyle name="Output 5 3 15" xfId="48099" xr:uid="{00000000-0005-0000-0000-000003BC0000}"/>
    <cellStyle name="Output 5 3 15 2" xfId="48100" xr:uid="{00000000-0005-0000-0000-000004BC0000}"/>
    <cellStyle name="Output 5 3 15 3" xfId="48101" xr:uid="{00000000-0005-0000-0000-000005BC0000}"/>
    <cellStyle name="Output 5 3 15 4" xfId="48102" xr:uid="{00000000-0005-0000-0000-000006BC0000}"/>
    <cellStyle name="Output 5 3 16" xfId="48103" xr:uid="{00000000-0005-0000-0000-000007BC0000}"/>
    <cellStyle name="Output 5 3 16 2" xfId="48104" xr:uid="{00000000-0005-0000-0000-000008BC0000}"/>
    <cellStyle name="Output 5 3 16 3" xfId="48105" xr:uid="{00000000-0005-0000-0000-000009BC0000}"/>
    <cellStyle name="Output 5 3 16 4" xfId="48106" xr:uid="{00000000-0005-0000-0000-00000ABC0000}"/>
    <cellStyle name="Output 5 3 17" xfId="48107" xr:uid="{00000000-0005-0000-0000-00000BBC0000}"/>
    <cellStyle name="Output 5 3 17 2" xfId="48108" xr:uid="{00000000-0005-0000-0000-00000CBC0000}"/>
    <cellStyle name="Output 5 3 17 3" xfId="48109" xr:uid="{00000000-0005-0000-0000-00000DBC0000}"/>
    <cellStyle name="Output 5 3 17 4" xfId="48110" xr:uid="{00000000-0005-0000-0000-00000EBC0000}"/>
    <cellStyle name="Output 5 3 18" xfId="48111" xr:uid="{00000000-0005-0000-0000-00000FBC0000}"/>
    <cellStyle name="Output 5 3 18 2" xfId="48112" xr:uid="{00000000-0005-0000-0000-000010BC0000}"/>
    <cellStyle name="Output 5 3 18 3" xfId="48113" xr:uid="{00000000-0005-0000-0000-000011BC0000}"/>
    <cellStyle name="Output 5 3 18 4" xfId="48114" xr:uid="{00000000-0005-0000-0000-000012BC0000}"/>
    <cellStyle name="Output 5 3 19" xfId="48115" xr:uid="{00000000-0005-0000-0000-000013BC0000}"/>
    <cellStyle name="Output 5 3 19 2" xfId="48116" xr:uid="{00000000-0005-0000-0000-000014BC0000}"/>
    <cellStyle name="Output 5 3 19 3" xfId="48117" xr:uid="{00000000-0005-0000-0000-000015BC0000}"/>
    <cellStyle name="Output 5 3 19 4" xfId="48118" xr:uid="{00000000-0005-0000-0000-000016BC0000}"/>
    <cellStyle name="Output 5 3 2" xfId="48119" xr:uid="{00000000-0005-0000-0000-000017BC0000}"/>
    <cellStyle name="Output 5 3 2 2" xfId="48120" xr:uid="{00000000-0005-0000-0000-000018BC0000}"/>
    <cellStyle name="Output 5 3 2 3" xfId="48121" xr:uid="{00000000-0005-0000-0000-000019BC0000}"/>
    <cellStyle name="Output 5 3 2 4" xfId="48122" xr:uid="{00000000-0005-0000-0000-00001ABC0000}"/>
    <cellStyle name="Output 5 3 20" xfId="48123" xr:uid="{00000000-0005-0000-0000-00001BBC0000}"/>
    <cellStyle name="Output 5 3 20 2" xfId="48124" xr:uid="{00000000-0005-0000-0000-00001CBC0000}"/>
    <cellStyle name="Output 5 3 20 3" xfId="48125" xr:uid="{00000000-0005-0000-0000-00001DBC0000}"/>
    <cellStyle name="Output 5 3 20 4" xfId="48126" xr:uid="{00000000-0005-0000-0000-00001EBC0000}"/>
    <cellStyle name="Output 5 3 21" xfId="48127" xr:uid="{00000000-0005-0000-0000-00001FBC0000}"/>
    <cellStyle name="Output 5 3 22" xfId="48128" xr:uid="{00000000-0005-0000-0000-000020BC0000}"/>
    <cellStyle name="Output 5 3 3" xfId="48129" xr:uid="{00000000-0005-0000-0000-000021BC0000}"/>
    <cellStyle name="Output 5 3 3 2" xfId="48130" xr:uid="{00000000-0005-0000-0000-000022BC0000}"/>
    <cellStyle name="Output 5 3 3 3" xfId="48131" xr:uid="{00000000-0005-0000-0000-000023BC0000}"/>
    <cellStyle name="Output 5 3 3 4" xfId="48132" xr:uid="{00000000-0005-0000-0000-000024BC0000}"/>
    <cellStyle name="Output 5 3 4" xfId="48133" xr:uid="{00000000-0005-0000-0000-000025BC0000}"/>
    <cellStyle name="Output 5 3 4 2" xfId="48134" xr:uid="{00000000-0005-0000-0000-000026BC0000}"/>
    <cellStyle name="Output 5 3 4 3" xfId="48135" xr:uid="{00000000-0005-0000-0000-000027BC0000}"/>
    <cellStyle name="Output 5 3 4 4" xfId="48136" xr:uid="{00000000-0005-0000-0000-000028BC0000}"/>
    <cellStyle name="Output 5 3 5" xfId="48137" xr:uid="{00000000-0005-0000-0000-000029BC0000}"/>
    <cellStyle name="Output 5 3 5 2" xfId="48138" xr:uid="{00000000-0005-0000-0000-00002ABC0000}"/>
    <cellStyle name="Output 5 3 5 3" xfId="48139" xr:uid="{00000000-0005-0000-0000-00002BBC0000}"/>
    <cellStyle name="Output 5 3 5 4" xfId="48140" xr:uid="{00000000-0005-0000-0000-00002CBC0000}"/>
    <cellStyle name="Output 5 3 6" xfId="48141" xr:uid="{00000000-0005-0000-0000-00002DBC0000}"/>
    <cellStyle name="Output 5 3 6 2" xfId="48142" xr:uid="{00000000-0005-0000-0000-00002EBC0000}"/>
    <cellStyle name="Output 5 3 6 3" xfId="48143" xr:uid="{00000000-0005-0000-0000-00002FBC0000}"/>
    <cellStyle name="Output 5 3 6 4" xfId="48144" xr:uid="{00000000-0005-0000-0000-000030BC0000}"/>
    <cellStyle name="Output 5 3 7" xfId="48145" xr:uid="{00000000-0005-0000-0000-000031BC0000}"/>
    <cellStyle name="Output 5 3 7 2" xfId="48146" xr:uid="{00000000-0005-0000-0000-000032BC0000}"/>
    <cellStyle name="Output 5 3 7 3" xfId="48147" xr:uid="{00000000-0005-0000-0000-000033BC0000}"/>
    <cellStyle name="Output 5 3 7 4" xfId="48148" xr:uid="{00000000-0005-0000-0000-000034BC0000}"/>
    <cellStyle name="Output 5 3 8" xfId="48149" xr:uid="{00000000-0005-0000-0000-000035BC0000}"/>
    <cellStyle name="Output 5 3 8 2" xfId="48150" xr:uid="{00000000-0005-0000-0000-000036BC0000}"/>
    <cellStyle name="Output 5 3 8 3" xfId="48151" xr:uid="{00000000-0005-0000-0000-000037BC0000}"/>
    <cellStyle name="Output 5 3 8 4" xfId="48152" xr:uid="{00000000-0005-0000-0000-000038BC0000}"/>
    <cellStyle name="Output 5 3 9" xfId="48153" xr:uid="{00000000-0005-0000-0000-000039BC0000}"/>
    <cellStyle name="Output 5 3 9 2" xfId="48154" xr:uid="{00000000-0005-0000-0000-00003ABC0000}"/>
    <cellStyle name="Output 5 3 9 3" xfId="48155" xr:uid="{00000000-0005-0000-0000-00003BBC0000}"/>
    <cellStyle name="Output 5 3 9 4" xfId="48156" xr:uid="{00000000-0005-0000-0000-00003CBC0000}"/>
    <cellStyle name="Output 5 4" xfId="48157" xr:uid="{00000000-0005-0000-0000-00003DBC0000}"/>
    <cellStyle name="Output 5 4 2" xfId="48158" xr:uid="{00000000-0005-0000-0000-00003EBC0000}"/>
    <cellStyle name="Output 5 4 3" xfId="48159" xr:uid="{00000000-0005-0000-0000-00003FBC0000}"/>
    <cellStyle name="Output 5 5" xfId="48160" xr:uid="{00000000-0005-0000-0000-000040BC0000}"/>
    <cellStyle name="Output 5 5 2" xfId="48161" xr:uid="{00000000-0005-0000-0000-000041BC0000}"/>
    <cellStyle name="Output 5 5 3" xfId="48162" xr:uid="{00000000-0005-0000-0000-000042BC0000}"/>
    <cellStyle name="Output 5 5 4" xfId="48163" xr:uid="{00000000-0005-0000-0000-000043BC0000}"/>
    <cellStyle name="Output 5 6" xfId="48164" xr:uid="{00000000-0005-0000-0000-000044BC0000}"/>
    <cellStyle name="Output 5 6 2" xfId="48165" xr:uid="{00000000-0005-0000-0000-000045BC0000}"/>
    <cellStyle name="Output 5 6 3" xfId="48166" xr:uid="{00000000-0005-0000-0000-000046BC0000}"/>
    <cellStyle name="Output 5 6 4" xfId="48167" xr:uid="{00000000-0005-0000-0000-000047BC0000}"/>
    <cellStyle name="Output 5 7" xfId="48168" xr:uid="{00000000-0005-0000-0000-000048BC0000}"/>
    <cellStyle name="Output 5 7 2" xfId="48169" xr:uid="{00000000-0005-0000-0000-000049BC0000}"/>
    <cellStyle name="Output 5 7 3" xfId="48170" xr:uid="{00000000-0005-0000-0000-00004ABC0000}"/>
    <cellStyle name="Output 5 7 4" xfId="48171" xr:uid="{00000000-0005-0000-0000-00004BBC0000}"/>
    <cellStyle name="Output 5 8" xfId="48172" xr:uid="{00000000-0005-0000-0000-00004CBC0000}"/>
    <cellStyle name="Output 5 8 2" xfId="48173" xr:uid="{00000000-0005-0000-0000-00004DBC0000}"/>
    <cellStyle name="Output 5 8 3" xfId="48174" xr:uid="{00000000-0005-0000-0000-00004EBC0000}"/>
    <cellStyle name="Output 5 8 4" xfId="48175" xr:uid="{00000000-0005-0000-0000-00004FBC0000}"/>
    <cellStyle name="Output 5 9" xfId="48176" xr:uid="{00000000-0005-0000-0000-000050BC0000}"/>
    <cellStyle name="Output 5 9 2" xfId="48177" xr:uid="{00000000-0005-0000-0000-000051BC0000}"/>
    <cellStyle name="Output 5 9 3" xfId="48178" xr:uid="{00000000-0005-0000-0000-000052BC0000}"/>
    <cellStyle name="Output 5 9 4" xfId="48179" xr:uid="{00000000-0005-0000-0000-000053BC0000}"/>
    <cellStyle name="Output 6" xfId="48180" xr:uid="{00000000-0005-0000-0000-000054BC0000}"/>
    <cellStyle name="Output 6 10" xfId="48181" xr:uid="{00000000-0005-0000-0000-000055BC0000}"/>
    <cellStyle name="Output 6 10 2" xfId="48182" xr:uid="{00000000-0005-0000-0000-000056BC0000}"/>
    <cellStyle name="Output 6 10 3" xfId="48183" xr:uid="{00000000-0005-0000-0000-000057BC0000}"/>
    <cellStyle name="Output 6 10 4" xfId="48184" xr:uid="{00000000-0005-0000-0000-000058BC0000}"/>
    <cellStyle name="Output 6 11" xfId="48185" xr:uid="{00000000-0005-0000-0000-000059BC0000}"/>
    <cellStyle name="Output 6 11 2" xfId="48186" xr:uid="{00000000-0005-0000-0000-00005ABC0000}"/>
    <cellStyle name="Output 6 11 3" xfId="48187" xr:uid="{00000000-0005-0000-0000-00005BBC0000}"/>
    <cellStyle name="Output 6 11 4" xfId="48188" xr:uid="{00000000-0005-0000-0000-00005CBC0000}"/>
    <cellStyle name="Output 6 12" xfId="48189" xr:uid="{00000000-0005-0000-0000-00005DBC0000}"/>
    <cellStyle name="Output 6 12 2" xfId="48190" xr:uid="{00000000-0005-0000-0000-00005EBC0000}"/>
    <cellStyle name="Output 6 12 3" xfId="48191" xr:uid="{00000000-0005-0000-0000-00005FBC0000}"/>
    <cellStyle name="Output 6 12 4" xfId="48192" xr:uid="{00000000-0005-0000-0000-000060BC0000}"/>
    <cellStyle name="Output 6 13" xfId="48193" xr:uid="{00000000-0005-0000-0000-000061BC0000}"/>
    <cellStyle name="Output 6 13 2" xfId="48194" xr:uid="{00000000-0005-0000-0000-000062BC0000}"/>
    <cellStyle name="Output 6 13 3" xfId="48195" xr:uid="{00000000-0005-0000-0000-000063BC0000}"/>
    <cellStyle name="Output 6 13 4" xfId="48196" xr:uid="{00000000-0005-0000-0000-000064BC0000}"/>
    <cellStyle name="Output 6 14" xfId="48197" xr:uid="{00000000-0005-0000-0000-000065BC0000}"/>
    <cellStyle name="Output 6 14 2" xfId="48198" xr:uid="{00000000-0005-0000-0000-000066BC0000}"/>
    <cellStyle name="Output 6 14 3" xfId="48199" xr:uid="{00000000-0005-0000-0000-000067BC0000}"/>
    <cellStyle name="Output 6 14 4" xfId="48200" xr:uid="{00000000-0005-0000-0000-000068BC0000}"/>
    <cellStyle name="Output 6 15" xfId="48201" xr:uid="{00000000-0005-0000-0000-000069BC0000}"/>
    <cellStyle name="Output 6 15 2" xfId="48202" xr:uid="{00000000-0005-0000-0000-00006ABC0000}"/>
    <cellStyle name="Output 6 15 3" xfId="48203" xr:uid="{00000000-0005-0000-0000-00006BBC0000}"/>
    <cellStyle name="Output 6 15 4" xfId="48204" xr:uid="{00000000-0005-0000-0000-00006CBC0000}"/>
    <cellStyle name="Output 6 16" xfId="48205" xr:uid="{00000000-0005-0000-0000-00006DBC0000}"/>
    <cellStyle name="Output 6 16 2" xfId="48206" xr:uid="{00000000-0005-0000-0000-00006EBC0000}"/>
    <cellStyle name="Output 6 16 3" xfId="48207" xr:uid="{00000000-0005-0000-0000-00006FBC0000}"/>
    <cellStyle name="Output 6 16 4" xfId="48208" xr:uid="{00000000-0005-0000-0000-000070BC0000}"/>
    <cellStyle name="Output 6 17" xfId="48209" xr:uid="{00000000-0005-0000-0000-000071BC0000}"/>
    <cellStyle name="Output 6 17 2" xfId="48210" xr:uid="{00000000-0005-0000-0000-000072BC0000}"/>
    <cellStyle name="Output 6 17 3" xfId="48211" xr:uid="{00000000-0005-0000-0000-000073BC0000}"/>
    <cellStyle name="Output 6 17 4" xfId="48212" xr:uid="{00000000-0005-0000-0000-000074BC0000}"/>
    <cellStyle name="Output 6 18" xfId="48213" xr:uid="{00000000-0005-0000-0000-000075BC0000}"/>
    <cellStyle name="Output 6 18 2" xfId="48214" xr:uid="{00000000-0005-0000-0000-000076BC0000}"/>
    <cellStyle name="Output 6 18 3" xfId="48215" xr:uid="{00000000-0005-0000-0000-000077BC0000}"/>
    <cellStyle name="Output 6 18 4" xfId="48216" xr:uid="{00000000-0005-0000-0000-000078BC0000}"/>
    <cellStyle name="Output 6 19" xfId="48217" xr:uid="{00000000-0005-0000-0000-000079BC0000}"/>
    <cellStyle name="Output 6 19 2" xfId="48218" xr:uid="{00000000-0005-0000-0000-00007ABC0000}"/>
    <cellStyle name="Output 6 19 3" xfId="48219" xr:uid="{00000000-0005-0000-0000-00007BBC0000}"/>
    <cellStyle name="Output 6 19 4" xfId="48220" xr:uid="{00000000-0005-0000-0000-00007CBC0000}"/>
    <cellStyle name="Output 6 2" xfId="48221" xr:uid="{00000000-0005-0000-0000-00007DBC0000}"/>
    <cellStyle name="Output 6 2 2" xfId="48222" xr:uid="{00000000-0005-0000-0000-00007EBC0000}"/>
    <cellStyle name="Output 6 2 2 10" xfId="48223" xr:uid="{00000000-0005-0000-0000-00007FBC0000}"/>
    <cellStyle name="Output 6 2 2 10 2" xfId="48224" xr:uid="{00000000-0005-0000-0000-000080BC0000}"/>
    <cellStyle name="Output 6 2 2 10 3" xfId="48225" xr:uid="{00000000-0005-0000-0000-000081BC0000}"/>
    <cellStyle name="Output 6 2 2 10 4" xfId="48226" xr:uid="{00000000-0005-0000-0000-000082BC0000}"/>
    <cellStyle name="Output 6 2 2 11" xfId="48227" xr:uid="{00000000-0005-0000-0000-000083BC0000}"/>
    <cellStyle name="Output 6 2 2 11 2" xfId="48228" xr:uid="{00000000-0005-0000-0000-000084BC0000}"/>
    <cellStyle name="Output 6 2 2 11 3" xfId="48229" xr:uid="{00000000-0005-0000-0000-000085BC0000}"/>
    <cellStyle name="Output 6 2 2 11 4" xfId="48230" xr:uid="{00000000-0005-0000-0000-000086BC0000}"/>
    <cellStyle name="Output 6 2 2 12" xfId="48231" xr:uid="{00000000-0005-0000-0000-000087BC0000}"/>
    <cellStyle name="Output 6 2 2 12 2" xfId="48232" xr:uid="{00000000-0005-0000-0000-000088BC0000}"/>
    <cellStyle name="Output 6 2 2 12 3" xfId="48233" xr:uid="{00000000-0005-0000-0000-000089BC0000}"/>
    <cellStyle name="Output 6 2 2 12 4" xfId="48234" xr:uid="{00000000-0005-0000-0000-00008ABC0000}"/>
    <cellStyle name="Output 6 2 2 13" xfId="48235" xr:uid="{00000000-0005-0000-0000-00008BBC0000}"/>
    <cellStyle name="Output 6 2 2 13 2" xfId="48236" xr:uid="{00000000-0005-0000-0000-00008CBC0000}"/>
    <cellStyle name="Output 6 2 2 13 3" xfId="48237" xr:uid="{00000000-0005-0000-0000-00008DBC0000}"/>
    <cellStyle name="Output 6 2 2 13 4" xfId="48238" xr:uid="{00000000-0005-0000-0000-00008EBC0000}"/>
    <cellStyle name="Output 6 2 2 14" xfId="48239" xr:uid="{00000000-0005-0000-0000-00008FBC0000}"/>
    <cellStyle name="Output 6 2 2 14 2" xfId="48240" xr:uid="{00000000-0005-0000-0000-000090BC0000}"/>
    <cellStyle name="Output 6 2 2 14 3" xfId="48241" xr:uid="{00000000-0005-0000-0000-000091BC0000}"/>
    <cellStyle name="Output 6 2 2 14 4" xfId="48242" xr:uid="{00000000-0005-0000-0000-000092BC0000}"/>
    <cellStyle name="Output 6 2 2 15" xfId="48243" xr:uid="{00000000-0005-0000-0000-000093BC0000}"/>
    <cellStyle name="Output 6 2 2 15 2" xfId="48244" xr:uid="{00000000-0005-0000-0000-000094BC0000}"/>
    <cellStyle name="Output 6 2 2 15 3" xfId="48245" xr:uid="{00000000-0005-0000-0000-000095BC0000}"/>
    <cellStyle name="Output 6 2 2 15 4" xfId="48246" xr:uid="{00000000-0005-0000-0000-000096BC0000}"/>
    <cellStyle name="Output 6 2 2 16" xfId="48247" xr:uid="{00000000-0005-0000-0000-000097BC0000}"/>
    <cellStyle name="Output 6 2 2 16 2" xfId="48248" xr:uid="{00000000-0005-0000-0000-000098BC0000}"/>
    <cellStyle name="Output 6 2 2 16 3" xfId="48249" xr:uid="{00000000-0005-0000-0000-000099BC0000}"/>
    <cellStyle name="Output 6 2 2 16 4" xfId="48250" xr:uid="{00000000-0005-0000-0000-00009ABC0000}"/>
    <cellStyle name="Output 6 2 2 17" xfId="48251" xr:uid="{00000000-0005-0000-0000-00009BBC0000}"/>
    <cellStyle name="Output 6 2 2 17 2" xfId="48252" xr:uid="{00000000-0005-0000-0000-00009CBC0000}"/>
    <cellStyle name="Output 6 2 2 17 3" xfId="48253" xr:uid="{00000000-0005-0000-0000-00009DBC0000}"/>
    <cellStyle name="Output 6 2 2 17 4" xfId="48254" xr:uid="{00000000-0005-0000-0000-00009EBC0000}"/>
    <cellStyle name="Output 6 2 2 18" xfId="48255" xr:uid="{00000000-0005-0000-0000-00009FBC0000}"/>
    <cellStyle name="Output 6 2 2 18 2" xfId="48256" xr:uid="{00000000-0005-0000-0000-0000A0BC0000}"/>
    <cellStyle name="Output 6 2 2 18 3" xfId="48257" xr:uid="{00000000-0005-0000-0000-0000A1BC0000}"/>
    <cellStyle name="Output 6 2 2 18 4" xfId="48258" xr:uid="{00000000-0005-0000-0000-0000A2BC0000}"/>
    <cellStyle name="Output 6 2 2 19" xfId="48259" xr:uid="{00000000-0005-0000-0000-0000A3BC0000}"/>
    <cellStyle name="Output 6 2 2 19 2" xfId="48260" xr:uid="{00000000-0005-0000-0000-0000A4BC0000}"/>
    <cellStyle name="Output 6 2 2 19 3" xfId="48261" xr:uid="{00000000-0005-0000-0000-0000A5BC0000}"/>
    <cellStyle name="Output 6 2 2 19 4" xfId="48262" xr:uid="{00000000-0005-0000-0000-0000A6BC0000}"/>
    <cellStyle name="Output 6 2 2 2" xfId="48263" xr:uid="{00000000-0005-0000-0000-0000A7BC0000}"/>
    <cellStyle name="Output 6 2 2 2 2" xfId="48264" xr:uid="{00000000-0005-0000-0000-0000A8BC0000}"/>
    <cellStyle name="Output 6 2 2 2 3" xfId="48265" xr:uid="{00000000-0005-0000-0000-0000A9BC0000}"/>
    <cellStyle name="Output 6 2 2 2 4" xfId="48266" xr:uid="{00000000-0005-0000-0000-0000AABC0000}"/>
    <cellStyle name="Output 6 2 2 20" xfId="48267" xr:uid="{00000000-0005-0000-0000-0000ABBC0000}"/>
    <cellStyle name="Output 6 2 2 20 2" xfId="48268" xr:uid="{00000000-0005-0000-0000-0000ACBC0000}"/>
    <cellStyle name="Output 6 2 2 20 3" xfId="48269" xr:uid="{00000000-0005-0000-0000-0000ADBC0000}"/>
    <cellStyle name="Output 6 2 2 20 4" xfId="48270" xr:uid="{00000000-0005-0000-0000-0000AEBC0000}"/>
    <cellStyle name="Output 6 2 2 21" xfId="48271" xr:uid="{00000000-0005-0000-0000-0000AFBC0000}"/>
    <cellStyle name="Output 6 2 2 22" xfId="48272" xr:uid="{00000000-0005-0000-0000-0000B0BC0000}"/>
    <cellStyle name="Output 6 2 2 3" xfId="48273" xr:uid="{00000000-0005-0000-0000-0000B1BC0000}"/>
    <cellStyle name="Output 6 2 2 3 2" xfId="48274" xr:uid="{00000000-0005-0000-0000-0000B2BC0000}"/>
    <cellStyle name="Output 6 2 2 3 3" xfId="48275" xr:uid="{00000000-0005-0000-0000-0000B3BC0000}"/>
    <cellStyle name="Output 6 2 2 3 4" xfId="48276" xr:uid="{00000000-0005-0000-0000-0000B4BC0000}"/>
    <cellStyle name="Output 6 2 2 4" xfId="48277" xr:uid="{00000000-0005-0000-0000-0000B5BC0000}"/>
    <cellStyle name="Output 6 2 2 4 2" xfId="48278" xr:uid="{00000000-0005-0000-0000-0000B6BC0000}"/>
    <cellStyle name="Output 6 2 2 4 3" xfId="48279" xr:uid="{00000000-0005-0000-0000-0000B7BC0000}"/>
    <cellStyle name="Output 6 2 2 4 4" xfId="48280" xr:uid="{00000000-0005-0000-0000-0000B8BC0000}"/>
    <cellStyle name="Output 6 2 2 5" xfId="48281" xr:uid="{00000000-0005-0000-0000-0000B9BC0000}"/>
    <cellStyle name="Output 6 2 2 5 2" xfId="48282" xr:uid="{00000000-0005-0000-0000-0000BABC0000}"/>
    <cellStyle name="Output 6 2 2 5 3" xfId="48283" xr:uid="{00000000-0005-0000-0000-0000BBBC0000}"/>
    <cellStyle name="Output 6 2 2 5 4" xfId="48284" xr:uid="{00000000-0005-0000-0000-0000BCBC0000}"/>
    <cellStyle name="Output 6 2 2 6" xfId="48285" xr:uid="{00000000-0005-0000-0000-0000BDBC0000}"/>
    <cellStyle name="Output 6 2 2 6 2" xfId="48286" xr:uid="{00000000-0005-0000-0000-0000BEBC0000}"/>
    <cellStyle name="Output 6 2 2 6 3" xfId="48287" xr:uid="{00000000-0005-0000-0000-0000BFBC0000}"/>
    <cellStyle name="Output 6 2 2 6 4" xfId="48288" xr:uid="{00000000-0005-0000-0000-0000C0BC0000}"/>
    <cellStyle name="Output 6 2 2 7" xfId="48289" xr:uid="{00000000-0005-0000-0000-0000C1BC0000}"/>
    <cellStyle name="Output 6 2 2 7 2" xfId="48290" xr:uid="{00000000-0005-0000-0000-0000C2BC0000}"/>
    <cellStyle name="Output 6 2 2 7 3" xfId="48291" xr:uid="{00000000-0005-0000-0000-0000C3BC0000}"/>
    <cellStyle name="Output 6 2 2 7 4" xfId="48292" xr:uid="{00000000-0005-0000-0000-0000C4BC0000}"/>
    <cellStyle name="Output 6 2 2 8" xfId="48293" xr:uid="{00000000-0005-0000-0000-0000C5BC0000}"/>
    <cellStyle name="Output 6 2 2 8 2" xfId="48294" xr:uid="{00000000-0005-0000-0000-0000C6BC0000}"/>
    <cellStyle name="Output 6 2 2 8 3" xfId="48295" xr:uid="{00000000-0005-0000-0000-0000C7BC0000}"/>
    <cellStyle name="Output 6 2 2 8 4" xfId="48296" xr:uid="{00000000-0005-0000-0000-0000C8BC0000}"/>
    <cellStyle name="Output 6 2 2 9" xfId="48297" xr:uid="{00000000-0005-0000-0000-0000C9BC0000}"/>
    <cellStyle name="Output 6 2 2 9 2" xfId="48298" xr:uid="{00000000-0005-0000-0000-0000CABC0000}"/>
    <cellStyle name="Output 6 2 2 9 3" xfId="48299" xr:uid="{00000000-0005-0000-0000-0000CBBC0000}"/>
    <cellStyle name="Output 6 2 2 9 4" xfId="48300" xr:uid="{00000000-0005-0000-0000-0000CCBC0000}"/>
    <cellStyle name="Output 6 2 3" xfId="48301" xr:uid="{00000000-0005-0000-0000-0000CDBC0000}"/>
    <cellStyle name="Output 6 20" xfId="48302" xr:uid="{00000000-0005-0000-0000-0000CEBC0000}"/>
    <cellStyle name="Output 6 20 2" xfId="48303" xr:uid="{00000000-0005-0000-0000-0000CFBC0000}"/>
    <cellStyle name="Output 6 20 3" xfId="48304" xr:uid="{00000000-0005-0000-0000-0000D0BC0000}"/>
    <cellStyle name="Output 6 20 4" xfId="48305" xr:uid="{00000000-0005-0000-0000-0000D1BC0000}"/>
    <cellStyle name="Output 6 21" xfId="48306" xr:uid="{00000000-0005-0000-0000-0000D2BC0000}"/>
    <cellStyle name="Output 6 21 2" xfId="48307" xr:uid="{00000000-0005-0000-0000-0000D3BC0000}"/>
    <cellStyle name="Output 6 21 3" xfId="48308" xr:uid="{00000000-0005-0000-0000-0000D4BC0000}"/>
    <cellStyle name="Output 6 21 4" xfId="48309" xr:uid="{00000000-0005-0000-0000-0000D5BC0000}"/>
    <cellStyle name="Output 6 22" xfId="48310" xr:uid="{00000000-0005-0000-0000-0000D6BC0000}"/>
    <cellStyle name="Output 6 22 2" xfId="48311" xr:uid="{00000000-0005-0000-0000-0000D7BC0000}"/>
    <cellStyle name="Output 6 22 3" xfId="48312" xr:uid="{00000000-0005-0000-0000-0000D8BC0000}"/>
    <cellStyle name="Output 6 22 4" xfId="48313" xr:uid="{00000000-0005-0000-0000-0000D9BC0000}"/>
    <cellStyle name="Output 6 23" xfId="48314" xr:uid="{00000000-0005-0000-0000-0000DABC0000}"/>
    <cellStyle name="Output 6 24" xfId="48315" xr:uid="{00000000-0005-0000-0000-0000DBBC0000}"/>
    <cellStyle name="Output 6 25" xfId="48316" xr:uid="{00000000-0005-0000-0000-0000DCBC0000}"/>
    <cellStyle name="Output 6 3" xfId="48317" xr:uid="{00000000-0005-0000-0000-0000DDBC0000}"/>
    <cellStyle name="Output 6 3 10" xfId="48318" xr:uid="{00000000-0005-0000-0000-0000DEBC0000}"/>
    <cellStyle name="Output 6 3 10 2" xfId="48319" xr:uid="{00000000-0005-0000-0000-0000DFBC0000}"/>
    <cellStyle name="Output 6 3 10 3" xfId="48320" xr:uid="{00000000-0005-0000-0000-0000E0BC0000}"/>
    <cellStyle name="Output 6 3 10 4" xfId="48321" xr:uid="{00000000-0005-0000-0000-0000E1BC0000}"/>
    <cellStyle name="Output 6 3 11" xfId="48322" xr:uid="{00000000-0005-0000-0000-0000E2BC0000}"/>
    <cellStyle name="Output 6 3 11 2" xfId="48323" xr:uid="{00000000-0005-0000-0000-0000E3BC0000}"/>
    <cellStyle name="Output 6 3 11 3" xfId="48324" xr:uid="{00000000-0005-0000-0000-0000E4BC0000}"/>
    <cellStyle name="Output 6 3 11 4" xfId="48325" xr:uid="{00000000-0005-0000-0000-0000E5BC0000}"/>
    <cellStyle name="Output 6 3 12" xfId="48326" xr:uid="{00000000-0005-0000-0000-0000E6BC0000}"/>
    <cellStyle name="Output 6 3 12 2" xfId="48327" xr:uid="{00000000-0005-0000-0000-0000E7BC0000}"/>
    <cellStyle name="Output 6 3 12 3" xfId="48328" xr:uid="{00000000-0005-0000-0000-0000E8BC0000}"/>
    <cellStyle name="Output 6 3 12 4" xfId="48329" xr:uid="{00000000-0005-0000-0000-0000E9BC0000}"/>
    <cellStyle name="Output 6 3 13" xfId="48330" xr:uid="{00000000-0005-0000-0000-0000EABC0000}"/>
    <cellStyle name="Output 6 3 13 2" xfId="48331" xr:uid="{00000000-0005-0000-0000-0000EBBC0000}"/>
    <cellStyle name="Output 6 3 13 3" xfId="48332" xr:uid="{00000000-0005-0000-0000-0000ECBC0000}"/>
    <cellStyle name="Output 6 3 13 4" xfId="48333" xr:uid="{00000000-0005-0000-0000-0000EDBC0000}"/>
    <cellStyle name="Output 6 3 14" xfId="48334" xr:uid="{00000000-0005-0000-0000-0000EEBC0000}"/>
    <cellStyle name="Output 6 3 14 2" xfId="48335" xr:uid="{00000000-0005-0000-0000-0000EFBC0000}"/>
    <cellStyle name="Output 6 3 14 3" xfId="48336" xr:uid="{00000000-0005-0000-0000-0000F0BC0000}"/>
    <cellStyle name="Output 6 3 14 4" xfId="48337" xr:uid="{00000000-0005-0000-0000-0000F1BC0000}"/>
    <cellStyle name="Output 6 3 15" xfId="48338" xr:uid="{00000000-0005-0000-0000-0000F2BC0000}"/>
    <cellStyle name="Output 6 3 15 2" xfId="48339" xr:uid="{00000000-0005-0000-0000-0000F3BC0000}"/>
    <cellStyle name="Output 6 3 15 3" xfId="48340" xr:uid="{00000000-0005-0000-0000-0000F4BC0000}"/>
    <cellStyle name="Output 6 3 15 4" xfId="48341" xr:uid="{00000000-0005-0000-0000-0000F5BC0000}"/>
    <cellStyle name="Output 6 3 16" xfId="48342" xr:uid="{00000000-0005-0000-0000-0000F6BC0000}"/>
    <cellStyle name="Output 6 3 16 2" xfId="48343" xr:uid="{00000000-0005-0000-0000-0000F7BC0000}"/>
    <cellStyle name="Output 6 3 16 3" xfId="48344" xr:uid="{00000000-0005-0000-0000-0000F8BC0000}"/>
    <cellStyle name="Output 6 3 16 4" xfId="48345" xr:uid="{00000000-0005-0000-0000-0000F9BC0000}"/>
    <cellStyle name="Output 6 3 17" xfId="48346" xr:uid="{00000000-0005-0000-0000-0000FABC0000}"/>
    <cellStyle name="Output 6 3 17 2" xfId="48347" xr:uid="{00000000-0005-0000-0000-0000FBBC0000}"/>
    <cellStyle name="Output 6 3 17 3" xfId="48348" xr:uid="{00000000-0005-0000-0000-0000FCBC0000}"/>
    <cellStyle name="Output 6 3 17 4" xfId="48349" xr:uid="{00000000-0005-0000-0000-0000FDBC0000}"/>
    <cellStyle name="Output 6 3 18" xfId="48350" xr:uid="{00000000-0005-0000-0000-0000FEBC0000}"/>
    <cellStyle name="Output 6 3 18 2" xfId="48351" xr:uid="{00000000-0005-0000-0000-0000FFBC0000}"/>
    <cellStyle name="Output 6 3 18 3" xfId="48352" xr:uid="{00000000-0005-0000-0000-000000BD0000}"/>
    <cellStyle name="Output 6 3 18 4" xfId="48353" xr:uid="{00000000-0005-0000-0000-000001BD0000}"/>
    <cellStyle name="Output 6 3 19" xfId="48354" xr:uid="{00000000-0005-0000-0000-000002BD0000}"/>
    <cellStyle name="Output 6 3 19 2" xfId="48355" xr:uid="{00000000-0005-0000-0000-000003BD0000}"/>
    <cellStyle name="Output 6 3 19 3" xfId="48356" xr:uid="{00000000-0005-0000-0000-000004BD0000}"/>
    <cellStyle name="Output 6 3 19 4" xfId="48357" xr:uid="{00000000-0005-0000-0000-000005BD0000}"/>
    <cellStyle name="Output 6 3 2" xfId="48358" xr:uid="{00000000-0005-0000-0000-000006BD0000}"/>
    <cellStyle name="Output 6 3 2 2" xfId="48359" xr:uid="{00000000-0005-0000-0000-000007BD0000}"/>
    <cellStyle name="Output 6 3 2 3" xfId="48360" xr:uid="{00000000-0005-0000-0000-000008BD0000}"/>
    <cellStyle name="Output 6 3 2 4" xfId="48361" xr:uid="{00000000-0005-0000-0000-000009BD0000}"/>
    <cellStyle name="Output 6 3 20" xfId="48362" xr:uid="{00000000-0005-0000-0000-00000ABD0000}"/>
    <cellStyle name="Output 6 3 20 2" xfId="48363" xr:uid="{00000000-0005-0000-0000-00000BBD0000}"/>
    <cellStyle name="Output 6 3 20 3" xfId="48364" xr:uid="{00000000-0005-0000-0000-00000CBD0000}"/>
    <cellStyle name="Output 6 3 20 4" xfId="48365" xr:uid="{00000000-0005-0000-0000-00000DBD0000}"/>
    <cellStyle name="Output 6 3 21" xfId="48366" xr:uid="{00000000-0005-0000-0000-00000EBD0000}"/>
    <cellStyle name="Output 6 3 22" xfId="48367" xr:uid="{00000000-0005-0000-0000-00000FBD0000}"/>
    <cellStyle name="Output 6 3 3" xfId="48368" xr:uid="{00000000-0005-0000-0000-000010BD0000}"/>
    <cellStyle name="Output 6 3 3 2" xfId="48369" xr:uid="{00000000-0005-0000-0000-000011BD0000}"/>
    <cellStyle name="Output 6 3 3 3" xfId="48370" xr:uid="{00000000-0005-0000-0000-000012BD0000}"/>
    <cellStyle name="Output 6 3 3 4" xfId="48371" xr:uid="{00000000-0005-0000-0000-000013BD0000}"/>
    <cellStyle name="Output 6 3 4" xfId="48372" xr:uid="{00000000-0005-0000-0000-000014BD0000}"/>
    <cellStyle name="Output 6 3 4 2" xfId="48373" xr:uid="{00000000-0005-0000-0000-000015BD0000}"/>
    <cellStyle name="Output 6 3 4 3" xfId="48374" xr:uid="{00000000-0005-0000-0000-000016BD0000}"/>
    <cellStyle name="Output 6 3 4 4" xfId="48375" xr:uid="{00000000-0005-0000-0000-000017BD0000}"/>
    <cellStyle name="Output 6 3 5" xfId="48376" xr:uid="{00000000-0005-0000-0000-000018BD0000}"/>
    <cellStyle name="Output 6 3 5 2" xfId="48377" xr:uid="{00000000-0005-0000-0000-000019BD0000}"/>
    <cellStyle name="Output 6 3 5 3" xfId="48378" xr:uid="{00000000-0005-0000-0000-00001ABD0000}"/>
    <cellStyle name="Output 6 3 5 4" xfId="48379" xr:uid="{00000000-0005-0000-0000-00001BBD0000}"/>
    <cellStyle name="Output 6 3 6" xfId="48380" xr:uid="{00000000-0005-0000-0000-00001CBD0000}"/>
    <cellStyle name="Output 6 3 6 2" xfId="48381" xr:uid="{00000000-0005-0000-0000-00001DBD0000}"/>
    <cellStyle name="Output 6 3 6 3" xfId="48382" xr:uid="{00000000-0005-0000-0000-00001EBD0000}"/>
    <cellStyle name="Output 6 3 6 4" xfId="48383" xr:uid="{00000000-0005-0000-0000-00001FBD0000}"/>
    <cellStyle name="Output 6 3 7" xfId="48384" xr:uid="{00000000-0005-0000-0000-000020BD0000}"/>
    <cellStyle name="Output 6 3 7 2" xfId="48385" xr:uid="{00000000-0005-0000-0000-000021BD0000}"/>
    <cellStyle name="Output 6 3 7 3" xfId="48386" xr:uid="{00000000-0005-0000-0000-000022BD0000}"/>
    <cellStyle name="Output 6 3 7 4" xfId="48387" xr:uid="{00000000-0005-0000-0000-000023BD0000}"/>
    <cellStyle name="Output 6 3 8" xfId="48388" xr:uid="{00000000-0005-0000-0000-000024BD0000}"/>
    <cellStyle name="Output 6 3 8 2" xfId="48389" xr:uid="{00000000-0005-0000-0000-000025BD0000}"/>
    <cellStyle name="Output 6 3 8 3" xfId="48390" xr:uid="{00000000-0005-0000-0000-000026BD0000}"/>
    <cellStyle name="Output 6 3 8 4" xfId="48391" xr:uid="{00000000-0005-0000-0000-000027BD0000}"/>
    <cellStyle name="Output 6 3 9" xfId="48392" xr:uid="{00000000-0005-0000-0000-000028BD0000}"/>
    <cellStyle name="Output 6 3 9 2" xfId="48393" xr:uid="{00000000-0005-0000-0000-000029BD0000}"/>
    <cellStyle name="Output 6 3 9 3" xfId="48394" xr:uid="{00000000-0005-0000-0000-00002ABD0000}"/>
    <cellStyle name="Output 6 3 9 4" xfId="48395" xr:uid="{00000000-0005-0000-0000-00002BBD0000}"/>
    <cellStyle name="Output 6 4" xfId="48396" xr:uid="{00000000-0005-0000-0000-00002CBD0000}"/>
    <cellStyle name="Output 6 4 2" xfId="48397" xr:uid="{00000000-0005-0000-0000-00002DBD0000}"/>
    <cellStyle name="Output 6 4 3" xfId="48398" xr:uid="{00000000-0005-0000-0000-00002EBD0000}"/>
    <cellStyle name="Output 6 4 4" xfId="48399" xr:uid="{00000000-0005-0000-0000-00002FBD0000}"/>
    <cellStyle name="Output 6 5" xfId="48400" xr:uid="{00000000-0005-0000-0000-000030BD0000}"/>
    <cellStyle name="Output 6 5 2" xfId="48401" xr:uid="{00000000-0005-0000-0000-000031BD0000}"/>
    <cellStyle name="Output 6 5 3" xfId="48402" xr:uid="{00000000-0005-0000-0000-000032BD0000}"/>
    <cellStyle name="Output 6 5 4" xfId="48403" xr:uid="{00000000-0005-0000-0000-000033BD0000}"/>
    <cellStyle name="Output 6 6" xfId="48404" xr:uid="{00000000-0005-0000-0000-000034BD0000}"/>
    <cellStyle name="Output 6 6 2" xfId="48405" xr:uid="{00000000-0005-0000-0000-000035BD0000}"/>
    <cellStyle name="Output 6 6 3" xfId="48406" xr:uid="{00000000-0005-0000-0000-000036BD0000}"/>
    <cellStyle name="Output 6 6 4" xfId="48407" xr:uid="{00000000-0005-0000-0000-000037BD0000}"/>
    <cellStyle name="Output 6 7" xfId="48408" xr:uid="{00000000-0005-0000-0000-000038BD0000}"/>
    <cellStyle name="Output 6 7 2" xfId="48409" xr:uid="{00000000-0005-0000-0000-000039BD0000}"/>
    <cellStyle name="Output 6 7 3" xfId="48410" xr:uid="{00000000-0005-0000-0000-00003ABD0000}"/>
    <cellStyle name="Output 6 7 4" xfId="48411" xr:uid="{00000000-0005-0000-0000-00003BBD0000}"/>
    <cellStyle name="Output 6 8" xfId="48412" xr:uid="{00000000-0005-0000-0000-00003CBD0000}"/>
    <cellStyle name="Output 6 8 2" xfId="48413" xr:uid="{00000000-0005-0000-0000-00003DBD0000}"/>
    <cellStyle name="Output 6 8 3" xfId="48414" xr:uid="{00000000-0005-0000-0000-00003EBD0000}"/>
    <cellStyle name="Output 6 8 4" xfId="48415" xr:uid="{00000000-0005-0000-0000-00003FBD0000}"/>
    <cellStyle name="Output 6 9" xfId="48416" xr:uid="{00000000-0005-0000-0000-000040BD0000}"/>
    <cellStyle name="Output 6 9 2" xfId="48417" xr:uid="{00000000-0005-0000-0000-000041BD0000}"/>
    <cellStyle name="Output 6 9 3" xfId="48418" xr:uid="{00000000-0005-0000-0000-000042BD0000}"/>
    <cellStyle name="Output 6 9 4" xfId="48419" xr:uid="{00000000-0005-0000-0000-000043BD0000}"/>
    <cellStyle name="Output 7" xfId="48420" xr:uid="{00000000-0005-0000-0000-000044BD0000}"/>
    <cellStyle name="Output 7 10" xfId="48421" xr:uid="{00000000-0005-0000-0000-000045BD0000}"/>
    <cellStyle name="Output 7 10 10" xfId="48422" xr:uid="{00000000-0005-0000-0000-000046BD0000}"/>
    <cellStyle name="Output 7 10 10 2" xfId="48423" xr:uid="{00000000-0005-0000-0000-000047BD0000}"/>
    <cellStyle name="Output 7 10 10 3" xfId="48424" xr:uid="{00000000-0005-0000-0000-000048BD0000}"/>
    <cellStyle name="Output 7 10 10 4" xfId="48425" xr:uid="{00000000-0005-0000-0000-000049BD0000}"/>
    <cellStyle name="Output 7 10 11" xfId="48426" xr:uid="{00000000-0005-0000-0000-00004ABD0000}"/>
    <cellStyle name="Output 7 10 11 2" xfId="48427" xr:uid="{00000000-0005-0000-0000-00004BBD0000}"/>
    <cellStyle name="Output 7 10 11 3" xfId="48428" xr:uid="{00000000-0005-0000-0000-00004CBD0000}"/>
    <cellStyle name="Output 7 10 11 4" xfId="48429" xr:uid="{00000000-0005-0000-0000-00004DBD0000}"/>
    <cellStyle name="Output 7 10 12" xfId="48430" xr:uid="{00000000-0005-0000-0000-00004EBD0000}"/>
    <cellStyle name="Output 7 10 12 2" xfId="48431" xr:uid="{00000000-0005-0000-0000-00004FBD0000}"/>
    <cellStyle name="Output 7 10 12 3" xfId="48432" xr:uid="{00000000-0005-0000-0000-000050BD0000}"/>
    <cellStyle name="Output 7 10 12 4" xfId="48433" xr:uid="{00000000-0005-0000-0000-000051BD0000}"/>
    <cellStyle name="Output 7 10 13" xfId="48434" xr:uid="{00000000-0005-0000-0000-000052BD0000}"/>
    <cellStyle name="Output 7 10 13 2" xfId="48435" xr:uid="{00000000-0005-0000-0000-000053BD0000}"/>
    <cellStyle name="Output 7 10 13 3" xfId="48436" xr:uid="{00000000-0005-0000-0000-000054BD0000}"/>
    <cellStyle name="Output 7 10 13 4" xfId="48437" xr:uid="{00000000-0005-0000-0000-000055BD0000}"/>
    <cellStyle name="Output 7 10 14" xfId="48438" xr:uid="{00000000-0005-0000-0000-000056BD0000}"/>
    <cellStyle name="Output 7 10 14 2" xfId="48439" xr:uid="{00000000-0005-0000-0000-000057BD0000}"/>
    <cellStyle name="Output 7 10 14 3" xfId="48440" xr:uid="{00000000-0005-0000-0000-000058BD0000}"/>
    <cellStyle name="Output 7 10 14 4" xfId="48441" xr:uid="{00000000-0005-0000-0000-000059BD0000}"/>
    <cellStyle name="Output 7 10 15" xfId="48442" xr:uid="{00000000-0005-0000-0000-00005ABD0000}"/>
    <cellStyle name="Output 7 10 15 2" xfId="48443" xr:uid="{00000000-0005-0000-0000-00005BBD0000}"/>
    <cellStyle name="Output 7 10 15 3" xfId="48444" xr:uid="{00000000-0005-0000-0000-00005CBD0000}"/>
    <cellStyle name="Output 7 10 15 4" xfId="48445" xr:uid="{00000000-0005-0000-0000-00005DBD0000}"/>
    <cellStyle name="Output 7 10 16" xfId="48446" xr:uid="{00000000-0005-0000-0000-00005EBD0000}"/>
    <cellStyle name="Output 7 10 16 2" xfId="48447" xr:uid="{00000000-0005-0000-0000-00005FBD0000}"/>
    <cellStyle name="Output 7 10 16 3" xfId="48448" xr:uid="{00000000-0005-0000-0000-000060BD0000}"/>
    <cellStyle name="Output 7 10 16 4" xfId="48449" xr:uid="{00000000-0005-0000-0000-000061BD0000}"/>
    <cellStyle name="Output 7 10 17" xfId="48450" xr:uid="{00000000-0005-0000-0000-000062BD0000}"/>
    <cellStyle name="Output 7 10 17 2" xfId="48451" xr:uid="{00000000-0005-0000-0000-000063BD0000}"/>
    <cellStyle name="Output 7 10 17 3" xfId="48452" xr:uid="{00000000-0005-0000-0000-000064BD0000}"/>
    <cellStyle name="Output 7 10 17 4" xfId="48453" xr:uid="{00000000-0005-0000-0000-000065BD0000}"/>
    <cellStyle name="Output 7 10 18" xfId="48454" xr:uid="{00000000-0005-0000-0000-000066BD0000}"/>
    <cellStyle name="Output 7 10 18 2" xfId="48455" xr:uid="{00000000-0005-0000-0000-000067BD0000}"/>
    <cellStyle name="Output 7 10 18 3" xfId="48456" xr:uid="{00000000-0005-0000-0000-000068BD0000}"/>
    <cellStyle name="Output 7 10 18 4" xfId="48457" xr:uid="{00000000-0005-0000-0000-000069BD0000}"/>
    <cellStyle name="Output 7 10 19" xfId="48458" xr:uid="{00000000-0005-0000-0000-00006ABD0000}"/>
    <cellStyle name="Output 7 10 19 2" xfId="48459" xr:uid="{00000000-0005-0000-0000-00006BBD0000}"/>
    <cellStyle name="Output 7 10 19 3" xfId="48460" xr:uid="{00000000-0005-0000-0000-00006CBD0000}"/>
    <cellStyle name="Output 7 10 19 4" xfId="48461" xr:uid="{00000000-0005-0000-0000-00006DBD0000}"/>
    <cellStyle name="Output 7 10 2" xfId="48462" xr:uid="{00000000-0005-0000-0000-00006EBD0000}"/>
    <cellStyle name="Output 7 10 2 2" xfId="48463" xr:uid="{00000000-0005-0000-0000-00006FBD0000}"/>
    <cellStyle name="Output 7 10 2 3" xfId="48464" xr:uid="{00000000-0005-0000-0000-000070BD0000}"/>
    <cellStyle name="Output 7 10 2 4" xfId="48465" xr:uid="{00000000-0005-0000-0000-000071BD0000}"/>
    <cellStyle name="Output 7 10 20" xfId="48466" xr:uid="{00000000-0005-0000-0000-000072BD0000}"/>
    <cellStyle name="Output 7 10 20 2" xfId="48467" xr:uid="{00000000-0005-0000-0000-000073BD0000}"/>
    <cellStyle name="Output 7 10 20 3" xfId="48468" xr:uid="{00000000-0005-0000-0000-000074BD0000}"/>
    <cellStyle name="Output 7 10 20 4" xfId="48469" xr:uid="{00000000-0005-0000-0000-000075BD0000}"/>
    <cellStyle name="Output 7 10 21" xfId="48470" xr:uid="{00000000-0005-0000-0000-000076BD0000}"/>
    <cellStyle name="Output 7 10 22" xfId="48471" xr:uid="{00000000-0005-0000-0000-000077BD0000}"/>
    <cellStyle name="Output 7 10 3" xfId="48472" xr:uid="{00000000-0005-0000-0000-000078BD0000}"/>
    <cellStyle name="Output 7 10 3 2" xfId="48473" xr:uid="{00000000-0005-0000-0000-000079BD0000}"/>
    <cellStyle name="Output 7 10 3 3" xfId="48474" xr:uid="{00000000-0005-0000-0000-00007ABD0000}"/>
    <cellStyle name="Output 7 10 3 4" xfId="48475" xr:uid="{00000000-0005-0000-0000-00007BBD0000}"/>
    <cellStyle name="Output 7 10 4" xfId="48476" xr:uid="{00000000-0005-0000-0000-00007CBD0000}"/>
    <cellStyle name="Output 7 10 4 2" xfId="48477" xr:uid="{00000000-0005-0000-0000-00007DBD0000}"/>
    <cellStyle name="Output 7 10 4 3" xfId="48478" xr:uid="{00000000-0005-0000-0000-00007EBD0000}"/>
    <cellStyle name="Output 7 10 4 4" xfId="48479" xr:uid="{00000000-0005-0000-0000-00007FBD0000}"/>
    <cellStyle name="Output 7 10 5" xfId="48480" xr:uid="{00000000-0005-0000-0000-000080BD0000}"/>
    <cellStyle name="Output 7 10 5 2" xfId="48481" xr:uid="{00000000-0005-0000-0000-000081BD0000}"/>
    <cellStyle name="Output 7 10 5 3" xfId="48482" xr:uid="{00000000-0005-0000-0000-000082BD0000}"/>
    <cellStyle name="Output 7 10 5 4" xfId="48483" xr:uid="{00000000-0005-0000-0000-000083BD0000}"/>
    <cellStyle name="Output 7 10 6" xfId="48484" xr:uid="{00000000-0005-0000-0000-000084BD0000}"/>
    <cellStyle name="Output 7 10 6 2" xfId="48485" xr:uid="{00000000-0005-0000-0000-000085BD0000}"/>
    <cellStyle name="Output 7 10 6 3" xfId="48486" xr:uid="{00000000-0005-0000-0000-000086BD0000}"/>
    <cellStyle name="Output 7 10 6 4" xfId="48487" xr:uid="{00000000-0005-0000-0000-000087BD0000}"/>
    <cellStyle name="Output 7 10 7" xfId="48488" xr:uid="{00000000-0005-0000-0000-000088BD0000}"/>
    <cellStyle name="Output 7 10 7 2" xfId="48489" xr:uid="{00000000-0005-0000-0000-000089BD0000}"/>
    <cellStyle name="Output 7 10 7 3" xfId="48490" xr:uid="{00000000-0005-0000-0000-00008ABD0000}"/>
    <cellStyle name="Output 7 10 7 4" xfId="48491" xr:uid="{00000000-0005-0000-0000-00008BBD0000}"/>
    <cellStyle name="Output 7 10 8" xfId="48492" xr:uid="{00000000-0005-0000-0000-00008CBD0000}"/>
    <cellStyle name="Output 7 10 8 2" xfId="48493" xr:uid="{00000000-0005-0000-0000-00008DBD0000}"/>
    <cellStyle name="Output 7 10 8 3" xfId="48494" xr:uid="{00000000-0005-0000-0000-00008EBD0000}"/>
    <cellStyle name="Output 7 10 8 4" xfId="48495" xr:uid="{00000000-0005-0000-0000-00008FBD0000}"/>
    <cellStyle name="Output 7 10 9" xfId="48496" xr:uid="{00000000-0005-0000-0000-000090BD0000}"/>
    <cellStyle name="Output 7 10 9 2" xfId="48497" xr:uid="{00000000-0005-0000-0000-000091BD0000}"/>
    <cellStyle name="Output 7 10 9 3" xfId="48498" xr:uid="{00000000-0005-0000-0000-000092BD0000}"/>
    <cellStyle name="Output 7 10 9 4" xfId="48499" xr:uid="{00000000-0005-0000-0000-000093BD0000}"/>
    <cellStyle name="Output 7 11" xfId="48500" xr:uid="{00000000-0005-0000-0000-000094BD0000}"/>
    <cellStyle name="Output 7 11 10" xfId="48501" xr:uid="{00000000-0005-0000-0000-000095BD0000}"/>
    <cellStyle name="Output 7 11 10 2" xfId="48502" xr:uid="{00000000-0005-0000-0000-000096BD0000}"/>
    <cellStyle name="Output 7 11 10 3" xfId="48503" xr:uid="{00000000-0005-0000-0000-000097BD0000}"/>
    <cellStyle name="Output 7 11 10 4" xfId="48504" xr:uid="{00000000-0005-0000-0000-000098BD0000}"/>
    <cellStyle name="Output 7 11 11" xfId="48505" xr:uid="{00000000-0005-0000-0000-000099BD0000}"/>
    <cellStyle name="Output 7 11 11 2" xfId="48506" xr:uid="{00000000-0005-0000-0000-00009ABD0000}"/>
    <cellStyle name="Output 7 11 11 3" xfId="48507" xr:uid="{00000000-0005-0000-0000-00009BBD0000}"/>
    <cellStyle name="Output 7 11 11 4" xfId="48508" xr:uid="{00000000-0005-0000-0000-00009CBD0000}"/>
    <cellStyle name="Output 7 11 12" xfId="48509" xr:uid="{00000000-0005-0000-0000-00009DBD0000}"/>
    <cellStyle name="Output 7 11 12 2" xfId="48510" xr:uid="{00000000-0005-0000-0000-00009EBD0000}"/>
    <cellStyle name="Output 7 11 12 3" xfId="48511" xr:uid="{00000000-0005-0000-0000-00009FBD0000}"/>
    <cellStyle name="Output 7 11 12 4" xfId="48512" xr:uid="{00000000-0005-0000-0000-0000A0BD0000}"/>
    <cellStyle name="Output 7 11 13" xfId="48513" xr:uid="{00000000-0005-0000-0000-0000A1BD0000}"/>
    <cellStyle name="Output 7 11 13 2" xfId="48514" xr:uid="{00000000-0005-0000-0000-0000A2BD0000}"/>
    <cellStyle name="Output 7 11 13 3" xfId="48515" xr:uid="{00000000-0005-0000-0000-0000A3BD0000}"/>
    <cellStyle name="Output 7 11 13 4" xfId="48516" xr:uid="{00000000-0005-0000-0000-0000A4BD0000}"/>
    <cellStyle name="Output 7 11 14" xfId="48517" xr:uid="{00000000-0005-0000-0000-0000A5BD0000}"/>
    <cellStyle name="Output 7 11 14 2" xfId="48518" xr:uid="{00000000-0005-0000-0000-0000A6BD0000}"/>
    <cellStyle name="Output 7 11 14 3" xfId="48519" xr:uid="{00000000-0005-0000-0000-0000A7BD0000}"/>
    <cellStyle name="Output 7 11 14 4" xfId="48520" xr:uid="{00000000-0005-0000-0000-0000A8BD0000}"/>
    <cellStyle name="Output 7 11 15" xfId="48521" xr:uid="{00000000-0005-0000-0000-0000A9BD0000}"/>
    <cellStyle name="Output 7 11 15 2" xfId="48522" xr:uid="{00000000-0005-0000-0000-0000AABD0000}"/>
    <cellStyle name="Output 7 11 15 3" xfId="48523" xr:uid="{00000000-0005-0000-0000-0000ABBD0000}"/>
    <cellStyle name="Output 7 11 15 4" xfId="48524" xr:uid="{00000000-0005-0000-0000-0000ACBD0000}"/>
    <cellStyle name="Output 7 11 16" xfId="48525" xr:uid="{00000000-0005-0000-0000-0000ADBD0000}"/>
    <cellStyle name="Output 7 11 16 2" xfId="48526" xr:uid="{00000000-0005-0000-0000-0000AEBD0000}"/>
    <cellStyle name="Output 7 11 16 3" xfId="48527" xr:uid="{00000000-0005-0000-0000-0000AFBD0000}"/>
    <cellStyle name="Output 7 11 16 4" xfId="48528" xr:uid="{00000000-0005-0000-0000-0000B0BD0000}"/>
    <cellStyle name="Output 7 11 17" xfId="48529" xr:uid="{00000000-0005-0000-0000-0000B1BD0000}"/>
    <cellStyle name="Output 7 11 17 2" xfId="48530" xr:uid="{00000000-0005-0000-0000-0000B2BD0000}"/>
    <cellStyle name="Output 7 11 17 3" xfId="48531" xr:uid="{00000000-0005-0000-0000-0000B3BD0000}"/>
    <cellStyle name="Output 7 11 17 4" xfId="48532" xr:uid="{00000000-0005-0000-0000-0000B4BD0000}"/>
    <cellStyle name="Output 7 11 18" xfId="48533" xr:uid="{00000000-0005-0000-0000-0000B5BD0000}"/>
    <cellStyle name="Output 7 11 18 2" xfId="48534" xr:uid="{00000000-0005-0000-0000-0000B6BD0000}"/>
    <cellStyle name="Output 7 11 18 3" xfId="48535" xr:uid="{00000000-0005-0000-0000-0000B7BD0000}"/>
    <cellStyle name="Output 7 11 18 4" xfId="48536" xr:uid="{00000000-0005-0000-0000-0000B8BD0000}"/>
    <cellStyle name="Output 7 11 19" xfId="48537" xr:uid="{00000000-0005-0000-0000-0000B9BD0000}"/>
    <cellStyle name="Output 7 11 19 2" xfId="48538" xr:uid="{00000000-0005-0000-0000-0000BABD0000}"/>
    <cellStyle name="Output 7 11 19 3" xfId="48539" xr:uid="{00000000-0005-0000-0000-0000BBBD0000}"/>
    <cellStyle name="Output 7 11 19 4" xfId="48540" xr:uid="{00000000-0005-0000-0000-0000BCBD0000}"/>
    <cellStyle name="Output 7 11 2" xfId="48541" xr:uid="{00000000-0005-0000-0000-0000BDBD0000}"/>
    <cellStyle name="Output 7 11 2 2" xfId="48542" xr:uid="{00000000-0005-0000-0000-0000BEBD0000}"/>
    <cellStyle name="Output 7 11 2 3" xfId="48543" xr:uid="{00000000-0005-0000-0000-0000BFBD0000}"/>
    <cellStyle name="Output 7 11 2 4" xfId="48544" xr:uid="{00000000-0005-0000-0000-0000C0BD0000}"/>
    <cellStyle name="Output 7 11 20" xfId="48545" xr:uid="{00000000-0005-0000-0000-0000C1BD0000}"/>
    <cellStyle name="Output 7 11 20 2" xfId="48546" xr:uid="{00000000-0005-0000-0000-0000C2BD0000}"/>
    <cellStyle name="Output 7 11 20 3" xfId="48547" xr:uid="{00000000-0005-0000-0000-0000C3BD0000}"/>
    <cellStyle name="Output 7 11 20 4" xfId="48548" xr:uid="{00000000-0005-0000-0000-0000C4BD0000}"/>
    <cellStyle name="Output 7 11 21" xfId="48549" xr:uid="{00000000-0005-0000-0000-0000C5BD0000}"/>
    <cellStyle name="Output 7 11 22" xfId="48550" xr:uid="{00000000-0005-0000-0000-0000C6BD0000}"/>
    <cellStyle name="Output 7 11 3" xfId="48551" xr:uid="{00000000-0005-0000-0000-0000C7BD0000}"/>
    <cellStyle name="Output 7 11 3 2" xfId="48552" xr:uid="{00000000-0005-0000-0000-0000C8BD0000}"/>
    <cellStyle name="Output 7 11 3 3" xfId="48553" xr:uid="{00000000-0005-0000-0000-0000C9BD0000}"/>
    <cellStyle name="Output 7 11 3 4" xfId="48554" xr:uid="{00000000-0005-0000-0000-0000CABD0000}"/>
    <cellStyle name="Output 7 11 4" xfId="48555" xr:uid="{00000000-0005-0000-0000-0000CBBD0000}"/>
    <cellStyle name="Output 7 11 4 2" xfId="48556" xr:uid="{00000000-0005-0000-0000-0000CCBD0000}"/>
    <cellStyle name="Output 7 11 4 3" xfId="48557" xr:uid="{00000000-0005-0000-0000-0000CDBD0000}"/>
    <cellStyle name="Output 7 11 4 4" xfId="48558" xr:uid="{00000000-0005-0000-0000-0000CEBD0000}"/>
    <cellStyle name="Output 7 11 5" xfId="48559" xr:uid="{00000000-0005-0000-0000-0000CFBD0000}"/>
    <cellStyle name="Output 7 11 5 2" xfId="48560" xr:uid="{00000000-0005-0000-0000-0000D0BD0000}"/>
    <cellStyle name="Output 7 11 5 3" xfId="48561" xr:uid="{00000000-0005-0000-0000-0000D1BD0000}"/>
    <cellStyle name="Output 7 11 5 4" xfId="48562" xr:uid="{00000000-0005-0000-0000-0000D2BD0000}"/>
    <cellStyle name="Output 7 11 6" xfId="48563" xr:uid="{00000000-0005-0000-0000-0000D3BD0000}"/>
    <cellStyle name="Output 7 11 6 2" xfId="48564" xr:uid="{00000000-0005-0000-0000-0000D4BD0000}"/>
    <cellStyle name="Output 7 11 6 3" xfId="48565" xr:uid="{00000000-0005-0000-0000-0000D5BD0000}"/>
    <cellStyle name="Output 7 11 6 4" xfId="48566" xr:uid="{00000000-0005-0000-0000-0000D6BD0000}"/>
    <cellStyle name="Output 7 11 7" xfId="48567" xr:uid="{00000000-0005-0000-0000-0000D7BD0000}"/>
    <cellStyle name="Output 7 11 7 2" xfId="48568" xr:uid="{00000000-0005-0000-0000-0000D8BD0000}"/>
    <cellStyle name="Output 7 11 7 3" xfId="48569" xr:uid="{00000000-0005-0000-0000-0000D9BD0000}"/>
    <cellStyle name="Output 7 11 7 4" xfId="48570" xr:uid="{00000000-0005-0000-0000-0000DABD0000}"/>
    <cellStyle name="Output 7 11 8" xfId="48571" xr:uid="{00000000-0005-0000-0000-0000DBBD0000}"/>
    <cellStyle name="Output 7 11 8 2" xfId="48572" xr:uid="{00000000-0005-0000-0000-0000DCBD0000}"/>
    <cellStyle name="Output 7 11 8 3" xfId="48573" xr:uid="{00000000-0005-0000-0000-0000DDBD0000}"/>
    <cellStyle name="Output 7 11 8 4" xfId="48574" xr:uid="{00000000-0005-0000-0000-0000DEBD0000}"/>
    <cellStyle name="Output 7 11 9" xfId="48575" xr:uid="{00000000-0005-0000-0000-0000DFBD0000}"/>
    <cellStyle name="Output 7 11 9 2" xfId="48576" xr:uid="{00000000-0005-0000-0000-0000E0BD0000}"/>
    <cellStyle name="Output 7 11 9 3" xfId="48577" xr:uid="{00000000-0005-0000-0000-0000E1BD0000}"/>
    <cellStyle name="Output 7 11 9 4" xfId="48578" xr:uid="{00000000-0005-0000-0000-0000E2BD0000}"/>
    <cellStyle name="Output 7 12" xfId="48579" xr:uid="{00000000-0005-0000-0000-0000E3BD0000}"/>
    <cellStyle name="Output 7 12 2" xfId="48580" xr:uid="{00000000-0005-0000-0000-0000E4BD0000}"/>
    <cellStyle name="Output 7 12 3" xfId="48581" xr:uid="{00000000-0005-0000-0000-0000E5BD0000}"/>
    <cellStyle name="Output 7 12 4" xfId="48582" xr:uid="{00000000-0005-0000-0000-0000E6BD0000}"/>
    <cellStyle name="Output 7 13" xfId="48583" xr:uid="{00000000-0005-0000-0000-0000E7BD0000}"/>
    <cellStyle name="Output 7 13 2" xfId="48584" xr:uid="{00000000-0005-0000-0000-0000E8BD0000}"/>
    <cellStyle name="Output 7 13 3" xfId="48585" xr:uid="{00000000-0005-0000-0000-0000E9BD0000}"/>
    <cellStyle name="Output 7 13 4" xfId="48586" xr:uid="{00000000-0005-0000-0000-0000EABD0000}"/>
    <cellStyle name="Output 7 14" xfId="48587" xr:uid="{00000000-0005-0000-0000-0000EBBD0000}"/>
    <cellStyle name="Output 7 14 2" xfId="48588" xr:uid="{00000000-0005-0000-0000-0000ECBD0000}"/>
    <cellStyle name="Output 7 14 3" xfId="48589" xr:uid="{00000000-0005-0000-0000-0000EDBD0000}"/>
    <cellStyle name="Output 7 14 4" xfId="48590" xr:uid="{00000000-0005-0000-0000-0000EEBD0000}"/>
    <cellStyle name="Output 7 15" xfId="48591" xr:uid="{00000000-0005-0000-0000-0000EFBD0000}"/>
    <cellStyle name="Output 7 15 2" xfId="48592" xr:uid="{00000000-0005-0000-0000-0000F0BD0000}"/>
    <cellStyle name="Output 7 15 3" xfId="48593" xr:uid="{00000000-0005-0000-0000-0000F1BD0000}"/>
    <cellStyle name="Output 7 15 4" xfId="48594" xr:uid="{00000000-0005-0000-0000-0000F2BD0000}"/>
    <cellStyle name="Output 7 16" xfId="48595" xr:uid="{00000000-0005-0000-0000-0000F3BD0000}"/>
    <cellStyle name="Output 7 16 2" xfId="48596" xr:uid="{00000000-0005-0000-0000-0000F4BD0000}"/>
    <cellStyle name="Output 7 16 3" xfId="48597" xr:uid="{00000000-0005-0000-0000-0000F5BD0000}"/>
    <cellStyle name="Output 7 16 4" xfId="48598" xr:uid="{00000000-0005-0000-0000-0000F6BD0000}"/>
    <cellStyle name="Output 7 17" xfId="48599" xr:uid="{00000000-0005-0000-0000-0000F7BD0000}"/>
    <cellStyle name="Output 7 17 2" xfId="48600" xr:uid="{00000000-0005-0000-0000-0000F8BD0000}"/>
    <cellStyle name="Output 7 17 3" xfId="48601" xr:uid="{00000000-0005-0000-0000-0000F9BD0000}"/>
    <cellStyle name="Output 7 17 4" xfId="48602" xr:uid="{00000000-0005-0000-0000-0000FABD0000}"/>
    <cellStyle name="Output 7 18" xfId="48603" xr:uid="{00000000-0005-0000-0000-0000FBBD0000}"/>
    <cellStyle name="Output 7 18 2" xfId="48604" xr:uid="{00000000-0005-0000-0000-0000FCBD0000}"/>
    <cellStyle name="Output 7 18 3" xfId="48605" xr:uid="{00000000-0005-0000-0000-0000FDBD0000}"/>
    <cellStyle name="Output 7 18 4" xfId="48606" xr:uid="{00000000-0005-0000-0000-0000FEBD0000}"/>
    <cellStyle name="Output 7 19" xfId="48607" xr:uid="{00000000-0005-0000-0000-0000FFBD0000}"/>
    <cellStyle name="Output 7 19 2" xfId="48608" xr:uid="{00000000-0005-0000-0000-000000BE0000}"/>
    <cellStyle name="Output 7 19 3" xfId="48609" xr:uid="{00000000-0005-0000-0000-000001BE0000}"/>
    <cellStyle name="Output 7 19 4" xfId="48610" xr:uid="{00000000-0005-0000-0000-000002BE0000}"/>
    <cellStyle name="Output 7 2" xfId="48611" xr:uid="{00000000-0005-0000-0000-000003BE0000}"/>
    <cellStyle name="Output 7 2 10" xfId="48612" xr:uid="{00000000-0005-0000-0000-000004BE0000}"/>
    <cellStyle name="Output 7 2 10 2" xfId="48613" xr:uid="{00000000-0005-0000-0000-000005BE0000}"/>
    <cellStyle name="Output 7 2 10 3" xfId="48614" xr:uid="{00000000-0005-0000-0000-000006BE0000}"/>
    <cellStyle name="Output 7 2 10 4" xfId="48615" xr:uid="{00000000-0005-0000-0000-000007BE0000}"/>
    <cellStyle name="Output 7 2 11" xfId="48616" xr:uid="{00000000-0005-0000-0000-000008BE0000}"/>
    <cellStyle name="Output 7 2 11 2" xfId="48617" xr:uid="{00000000-0005-0000-0000-000009BE0000}"/>
    <cellStyle name="Output 7 2 11 3" xfId="48618" xr:uid="{00000000-0005-0000-0000-00000ABE0000}"/>
    <cellStyle name="Output 7 2 11 4" xfId="48619" xr:uid="{00000000-0005-0000-0000-00000BBE0000}"/>
    <cellStyle name="Output 7 2 12" xfId="48620" xr:uid="{00000000-0005-0000-0000-00000CBE0000}"/>
    <cellStyle name="Output 7 2 12 2" xfId="48621" xr:uid="{00000000-0005-0000-0000-00000DBE0000}"/>
    <cellStyle name="Output 7 2 12 3" xfId="48622" xr:uid="{00000000-0005-0000-0000-00000EBE0000}"/>
    <cellStyle name="Output 7 2 12 4" xfId="48623" xr:uid="{00000000-0005-0000-0000-00000FBE0000}"/>
    <cellStyle name="Output 7 2 13" xfId="48624" xr:uid="{00000000-0005-0000-0000-000010BE0000}"/>
    <cellStyle name="Output 7 2 13 2" xfId="48625" xr:uid="{00000000-0005-0000-0000-000011BE0000}"/>
    <cellStyle name="Output 7 2 13 3" xfId="48626" xr:uid="{00000000-0005-0000-0000-000012BE0000}"/>
    <cellStyle name="Output 7 2 13 4" xfId="48627" xr:uid="{00000000-0005-0000-0000-000013BE0000}"/>
    <cellStyle name="Output 7 2 14" xfId="48628" xr:uid="{00000000-0005-0000-0000-000014BE0000}"/>
    <cellStyle name="Output 7 2 14 2" xfId="48629" xr:uid="{00000000-0005-0000-0000-000015BE0000}"/>
    <cellStyle name="Output 7 2 14 3" xfId="48630" xr:uid="{00000000-0005-0000-0000-000016BE0000}"/>
    <cellStyle name="Output 7 2 14 4" xfId="48631" xr:uid="{00000000-0005-0000-0000-000017BE0000}"/>
    <cellStyle name="Output 7 2 15" xfId="48632" xr:uid="{00000000-0005-0000-0000-000018BE0000}"/>
    <cellStyle name="Output 7 2 15 2" xfId="48633" xr:uid="{00000000-0005-0000-0000-000019BE0000}"/>
    <cellStyle name="Output 7 2 15 3" xfId="48634" xr:uid="{00000000-0005-0000-0000-00001ABE0000}"/>
    <cellStyle name="Output 7 2 15 4" xfId="48635" xr:uid="{00000000-0005-0000-0000-00001BBE0000}"/>
    <cellStyle name="Output 7 2 16" xfId="48636" xr:uid="{00000000-0005-0000-0000-00001CBE0000}"/>
    <cellStyle name="Output 7 2 16 2" xfId="48637" xr:uid="{00000000-0005-0000-0000-00001DBE0000}"/>
    <cellStyle name="Output 7 2 16 3" xfId="48638" xr:uid="{00000000-0005-0000-0000-00001EBE0000}"/>
    <cellStyle name="Output 7 2 16 4" xfId="48639" xr:uid="{00000000-0005-0000-0000-00001FBE0000}"/>
    <cellStyle name="Output 7 2 17" xfId="48640" xr:uid="{00000000-0005-0000-0000-000020BE0000}"/>
    <cellStyle name="Output 7 2 17 2" xfId="48641" xr:uid="{00000000-0005-0000-0000-000021BE0000}"/>
    <cellStyle name="Output 7 2 17 3" xfId="48642" xr:uid="{00000000-0005-0000-0000-000022BE0000}"/>
    <cellStyle name="Output 7 2 17 4" xfId="48643" xr:uid="{00000000-0005-0000-0000-000023BE0000}"/>
    <cellStyle name="Output 7 2 18" xfId="48644" xr:uid="{00000000-0005-0000-0000-000024BE0000}"/>
    <cellStyle name="Output 7 2 18 2" xfId="48645" xr:uid="{00000000-0005-0000-0000-000025BE0000}"/>
    <cellStyle name="Output 7 2 18 3" xfId="48646" xr:uid="{00000000-0005-0000-0000-000026BE0000}"/>
    <cellStyle name="Output 7 2 18 4" xfId="48647" xr:uid="{00000000-0005-0000-0000-000027BE0000}"/>
    <cellStyle name="Output 7 2 19" xfId="48648" xr:uid="{00000000-0005-0000-0000-000028BE0000}"/>
    <cellStyle name="Output 7 2 19 2" xfId="48649" xr:uid="{00000000-0005-0000-0000-000029BE0000}"/>
    <cellStyle name="Output 7 2 19 3" xfId="48650" xr:uid="{00000000-0005-0000-0000-00002ABE0000}"/>
    <cellStyle name="Output 7 2 19 4" xfId="48651" xr:uid="{00000000-0005-0000-0000-00002BBE0000}"/>
    <cellStyle name="Output 7 2 2" xfId="48652" xr:uid="{00000000-0005-0000-0000-00002CBE0000}"/>
    <cellStyle name="Output 7 2 2 2" xfId="48653" xr:uid="{00000000-0005-0000-0000-00002DBE0000}"/>
    <cellStyle name="Output 7 2 2 3" xfId="48654" xr:uid="{00000000-0005-0000-0000-00002EBE0000}"/>
    <cellStyle name="Output 7 2 2 4" xfId="48655" xr:uid="{00000000-0005-0000-0000-00002FBE0000}"/>
    <cellStyle name="Output 7 2 20" xfId="48656" xr:uid="{00000000-0005-0000-0000-000030BE0000}"/>
    <cellStyle name="Output 7 2 20 2" xfId="48657" xr:uid="{00000000-0005-0000-0000-000031BE0000}"/>
    <cellStyle name="Output 7 2 20 3" xfId="48658" xr:uid="{00000000-0005-0000-0000-000032BE0000}"/>
    <cellStyle name="Output 7 2 20 4" xfId="48659" xr:uid="{00000000-0005-0000-0000-000033BE0000}"/>
    <cellStyle name="Output 7 2 21" xfId="48660" xr:uid="{00000000-0005-0000-0000-000034BE0000}"/>
    <cellStyle name="Output 7 2 22" xfId="48661" xr:uid="{00000000-0005-0000-0000-000035BE0000}"/>
    <cellStyle name="Output 7 2 3" xfId="48662" xr:uid="{00000000-0005-0000-0000-000036BE0000}"/>
    <cellStyle name="Output 7 2 3 2" xfId="48663" xr:uid="{00000000-0005-0000-0000-000037BE0000}"/>
    <cellStyle name="Output 7 2 3 3" xfId="48664" xr:uid="{00000000-0005-0000-0000-000038BE0000}"/>
    <cellStyle name="Output 7 2 3 4" xfId="48665" xr:uid="{00000000-0005-0000-0000-000039BE0000}"/>
    <cellStyle name="Output 7 2 4" xfId="48666" xr:uid="{00000000-0005-0000-0000-00003ABE0000}"/>
    <cellStyle name="Output 7 2 4 2" xfId="48667" xr:uid="{00000000-0005-0000-0000-00003BBE0000}"/>
    <cellStyle name="Output 7 2 4 3" xfId="48668" xr:uid="{00000000-0005-0000-0000-00003CBE0000}"/>
    <cellStyle name="Output 7 2 4 4" xfId="48669" xr:uid="{00000000-0005-0000-0000-00003DBE0000}"/>
    <cellStyle name="Output 7 2 5" xfId="48670" xr:uid="{00000000-0005-0000-0000-00003EBE0000}"/>
    <cellStyle name="Output 7 2 5 2" xfId="48671" xr:uid="{00000000-0005-0000-0000-00003FBE0000}"/>
    <cellStyle name="Output 7 2 5 3" xfId="48672" xr:uid="{00000000-0005-0000-0000-000040BE0000}"/>
    <cellStyle name="Output 7 2 5 4" xfId="48673" xr:uid="{00000000-0005-0000-0000-000041BE0000}"/>
    <cellStyle name="Output 7 2 6" xfId="48674" xr:uid="{00000000-0005-0000-0000-000042BE0000}"/>
    <cellStyle name="Output 7 2 6 2" xfId="48675" xr:uid="{00000000-0005-0000-0000-000043BE0000}"/>
    <cellStyle name="Output 7 2 6 3" xfId="48676" xr:uid="{00000000-0005-0000-0000-000044BE0000}"/>
    <cellStyle name="Output 7 2 6 4" xfId="48677" xr:uid="{00000000-0005-0000-0000-000045BE0000}"/>
    <cellStyle name="Output 7 2 7" xfId="48678" xr:uid="{00000000-0005-0000-0000-000046BE0000}"/>
    <cellStyle name="Output 7 2 7 2" xfId="48679" xr:uid="{00000000-0005-0000-0000-000047BE0000}"/>
    <cellStyle name="Output 7 2 7 3" xfId="48680" xr:uid="{00000000-0005-0000-0000-000048BE0000}"/>
    <cellStyle name="Output 7 2 7 4" xfId="48681" xr:uid="{00000000-0005-0000-0000-000049BE0000}"/>
    <cellStyle name="Output 7 2 8" xfId="48682" xr:uid="{00000000-0005-0000-0000-00004ABE0000}"/>
    <cellStyle name="Output 7 2 8 2" xfId="48683" xr:uid="{00000000-0005-0000-0000-00004BBE0000}"/>
    <cellStyle name="Output 7 2 8 3" xfId="48684" xr:uid="{00000000-0005-0000-0000-00004CBE0000}"/>
    <cellStyle name="Output 7 2 8 4" xfId="48685" xr:uid="{00000000-0005-0000-0000-00004DBE0000}"/>
    <cellStyle name="Output 7 2 9" xfId="48686" xr:uid="{00000000-0005-0000-0000-00004EBE0000}"/>
    <cellStyle name="Output 7 2 9 2" xfId="48687" xr:uid="{00000000-0005-0000-0000-00004FBE0000}"/>
    <cellStyle name="Output 7 2 9 3" xfId="48688" xr:uid="{00000000-0005-0000-0000-000050BE0000}"/>
    <cellStyle name="Output 7 2 9 4" xfId="48689" xr:uid="{00000000-0005-0000-0000-000051BE0000}"/>
    <cellStyle name="Output 7 20" xfId="48690" xr:uid="{00000000-0005-0000-0000-000052BE0000}"/>
    <cellStyle name="Output 7 20 2" xfId="48691" xr:uid="{00000000-0005-0000-0000-000053BE0000}"/>
    <cellStyle name="Output 7 20 3" xfId="48692" xr:uid="{00000000-0005-0000-0000-000054BE0000}"/>
    <cellStyle name="Output 7 20 4" xfId="48693" xr:uid="{00000000-0005-0000-0000-000055BE0000}"/>
    <cellStyle name="Output 7 21" xfId="48694" xr:uid="{00000000-0005-0000-0000-000056BE0000}"/>
    <cellStyle name="Output 7 21 2" xfId="48695" xr:uid="{00000000-0005-0000-0000-000057BE0000}"/>
    <cellStyle name="Output 7 21 3" xfId="48696" xr:uid="{00000000-0005-0000-0000-000058BE0000}"/>
    <cellStyle name="Output 7 21 4" xfId="48697" xr:uid="{00000000-0005-0000-0000-000059BE0000}"/>
    <cellStyle name="Output 7 22" xfId="48698" xr:uid="{00000000-0005-0000-0000-00005ABE0000}"/>
    <cellStyle name="Output 7 22 2" xfId="48699" xr:uid="{00000000-0005-0000-0000-00005BBE0000}"/>
    <cellStyle name="Output 7 22 3" xfId="48700" xr:uid="{00000000-0005-0000-0000-00005CBE0000}"/>
    <cellStyle name="Output 7 22 4" xfId="48701" xr:uid="{00000000-0005-0000-0000-00005DBE0000}"/>
    <cellStyle name="Output 7 23" xfId="48702" xr:uid="{00000000-0005-0000-0000-00005EBE0000}"/>
    <cellStyle name="Output 7 23 2" xfId="48703" xr:uid="{00000000-0005-0000-0000-00005FBE0000}"/>
    <cellStyle name="Output 7 23 3" xfId="48704" xr:uid="{00000000-0005-0000-0000-000060BE0000}"/>
    <cellStyle name="Output 7 23 4" xfId="48705" xr:uid="{00000000-0005-0000-0000-000061BE0000}"/>
    <cellStyle name="Output 7 24" xfId="48706" xr:uid="{00000000-0005-0000-0000-000062BE0000}"/>
    <cellStyle name="Output 7 24 2" xfId="48707" xr:uid="{00000000-0005-0000-0000-000063BE0000}"/>
    <cellStyle name="Output 7 24 3" xfId="48708" xr:uid="{00000000-0005-0000-0000-000064BE0000}"/>
    <cellStyle name="Output 7 24 4" xfId="48709" xr:uid="{00000000-0005-0000-0000-000065BE0000}"/>
    <cellStyle name="Output 7 25" xfId="48710" xr:uid="{00000000-0005-0000-0000-000066BE0000}"/>
    <cellStyle name="Output 7 25 2" xfId="48711" xr:uid="{00000000-0005-0000-0000-000067BE0000}"/>
    <cellStyle name="Output 7 25 3" xfId="48712" xr:uid="{00000000-0005-0000-0000-000068BE0000}"/>
    <cellStyle name="Output 7 25 4" xfId="48713" xr:uid="{00000000-0005-0000-0000-000069BE0000}"/>
    <cellStyle name="Output 7 26" xfId="48714" xr:uid="{00000000-0005-0000-0000-00006ABE0000}"/>
    <cellStyle name="Output 7 26 2" xfId="48715" xr:uid="{00000000-0005-0000-0000-00006BBE0000}"/>
    <cellStyle name="Output 7 26 3" xfId="48716" xr:uid="{00000000-0005-0000-0000-00006CBE0000}"/>
    <cellStyle name="Output 7 26 4" xfId="48717" xr:uid="{00000000-0005-0000-0000-00006DBE0000}"/>
    <cellStyle name="Output 7 27" xfId="48718" xr:uid="{00000000-0005-0000-0000-00006EBE0000}"/>
    <cellStyle name="Output 7 27 2" xfId="48719" xr:uid="{00000000-0005-0000-0000-00006FBE0000}"/>
    <cellStyle name="Output 7 27 3" xfId="48720" xr:uid="{00000000-0005-0000-0000-000070BE0000}"/>
    <cellStyle name="Output 7 27 4" xfId="48721" xr:uid="{00000000-0005-0000-0000-000071BE0000}"/>
    <cellStyle name="Output 7 28" xfId="48722" xr:uid="{00000000-0005-0000-0000-000072BE0000}"/>
    <cellStyle name="Output 7 28 2" xfId="48723" xr:uid="{00000000-0005-0000-0000-000073BE0000}"/>
    <cellStyle name="Output 7 28 3" xfId="48724" xr:uid="{00000000-0005-0000-0000-000074BE0000}"/>
    <cellStyle name="Output 7 28 4" xfId="48725" xr:uid="{00000000-0005-0000-0000-000075BE0000}"/>
    <cellStyle name="Output 7 29" xfId="48726" xr:uid="{00000000-0005-0000-0000-000076BE0000}"/>
    <cellStyle name="Output 7 29 2" xfId="48727" xr:uid="{00000000-0005-0000-0000-000077BE0000}"/>
    <cellStyle name="Output 7 29 3" xfId="48728" xr:uid="{00000000-0005-0000-0000-000078BE0000}"/>
    <cellStyle name="Output 7 29 4" xfId="48729" xr:uid="{00000000-0005-0000-0000-000079BE0000}"/>
    <cellStyle name="Output 7 3" xfId="48730" xr:uid="{00000000-0005-0000-0000-00007ABE0000}"/>
    <cellStyle name="Output 7 3 10" xfId="48731" xr:uid="{00000000-0005-0000-0000-00007BBE0000}"/>
    <cellStyle name="Output 7 3 10 2" xfId="48732" xr:uid="{00000000-0005-0000-0000-00007CBE0000}"/>
    <cellStyle name="Output 7 3 10 3" xfId="48733" xr:uid="{00000000-0005-0000-0000-00007DBE0000}"/>
    <cellStyle name="Output 7 3 10 4" xfId="48734" xr:uid="{00000000-0005-0000-0000-00007EBE0000}"/>
    <cellStyle name="Output 7 3 11" xfId="48735" xr:uid="{00000000-0005-0000-0000-00007FBE0000}"/>
    <cellStyle name="Output 7 3 11 2" xfId="48736" xr:uid="{00000000-0005-0000-0000-000080BE0000}"/>
    <cellStyle name="Output 7 3 11 3" xfId="48737" xr:uid="{00000000-0005-0000-0000-000081BE0000}"/>
    <cellStyle name="Output 7 3 11 4" xfId="48738" xr:uid="{00000000-0005-0000-0000-000082BE0000}"/>
    <cellStyle name="Output 7 3 12" xfId="48739" xr:uid="{00000000-0005-0000-0000-000083BE0000}"/>
    <cellStyle name="Output 7 3 12 2" xfId="48740" xr:uid="{00000000-0005-0000-0000-000084BE0000}"/>
    <cellStyle name="Output 7 3 12 3" xfId="48741" xr:uid="{00000000-0005-0000-0000-000085BE0000}"/>
    <cellStyle name="Output 7 3 12 4" xfId="48742" xr:uid="{00000000-0005-0000-0000-000086BE0000}"/>
    <cellStyle name="Output 7 3 13" xfId="48743" xr:uid="{00000000-0005-0000-0000-000087BE0000}"/>
    <cellStyle name="Output 7 3 13 2" xfId="48744" xr:uid="{00000000-0005-0000-0000-000088BE0000}"/>
    <cellStyle name="Output 7 3 13 3" xfId="48745" xr:uid="{00000000-0005-0000-0000-000089BE0000}"/>
    <cellStyle name="Output 7 3 13 4" xfId="48746" xr:uid="{00000000-0005-0000-0000-00008ABE0000}"/>
    <cellStyle name="Output 7 3 14" xfId="48747" xr:uid="{00000000-0005-0000-0000-00008BBE0000}"/>
    <cellStyle name="Output 7 3 14 2" xfId="48748" xr:uid="{00000000-0005-0000-0000-00008CBE0000}"/>
    <cellStyle name="Output 7 3 14 3" xfId="48749" xr:uid="{00000000-0005-0000-0000-00008DBE0000}"/>
    <cellStyle name="Output 7 3 14 4" xfId="48750" xr:uid="{00000000-0005-0000-0000-00008EBE0000}"/>
    <cellStyle name="Output 7 3 15" xfId="48751" xr:uid="{00000000-0005-0000-0000-00008FBE0000}"/>
    <cellStyle name="Output 7 3 15 2" xfId="48752" xr:uid="{00000000-0005-0000-0000-000090BE0000}"/>
    <cellStyle name="Output 7 3 15 3" xfId="48753" xr:uid="{00000000-0005-0000-0000-000091BE0000}"/>
    <cellStyle name="Output 7 3 15 4" xfId="48754" xr:uid="{00000000-0005-0000-0000-000092BE0000}"/>
    <cellStyle name="Output 7 3 16" xfId="48755" xr:uid="{00000000-0005-0000-0000-000093BE0000}"/>
    <cellStyle name="Output 7 3 16 2" xfId="48756" xr:uid="{00000000-0005-0000-0000-000094BE0000}"/>
    <cellStyle name="Output 7 3 16 3" xfId="48757" xr:uid="{00000000-0005-0000-0000-000095BE0000}"/>
    <cellStyle name="Output 7 3 16 4" xfId="48758" xr:uid="{00000000-0005-0000-0000-000096BE0000}"/>
    <cellStyle name="Output 7 3 17" xfId="48759" xr:uid="{00000000-0005-0000-0000-000097BE0000}"/>
    <cellStyle name="Output 7 3 17 2" xfId="48760" xr:uid="{00000000-0005-0000-0000-000098BE0000}"/>
    <cellStyle name="Output 7 3 17 3" xfId="48761" xr:uid="{00000000-0005-0000-0000-000099BE0000}"/>
    <cellStyle name="Output 7 3 17 4" xfId="48762" xr:uid="{00000000-0005-0000-0000-00009ABE0000}"/>
    <cellStyle name="Output 7 3 18" xfId="48763" xr:uid="{00000000-0005-0000-0000-00009BBE0000}"/>
    <cellStyle name="Output 7 3 18 2" xfId="48764" xr:uid="{00000000-0005-0000-0000-00009CBE0000}"/>
    <cellStyle name="Output 7 3 18 3" xfId="48765" xr:uid="{00000000-0005-0000-0000-00009DBE0000}"/>
    <cellStyle name="Output 7 3 18 4" xfId="48766" xr:uid="{00000000-0005-0000-0000-00009EBE0000}"/>
    <cellStyle name="Output 7 3 19" xfId="48767" xr:uid="{00000000-0005-0000-0000-00009FBE0000}"/>
    <cellStyle name="Output 7 3 19 2" xfId="48768" xr:uid="{00000000-0005-0000-0000-0000A0BE0000}"/>
    <cellStyle name="Output 7 3 19 3" xfId="48769" xr:uid="{00000000-0005-0000-0000-0000A1BE0000}"/>
    <cellStyle name="Output 7 3 19 4" xfId="48770" xr:uid="{00000000-0005-0000-0000-0000A2BE0000}"/>
    <cellStyle name="Output 7 3 2" xfId="48771" xr:uid="{00000000-0005-0000-0000-0000A3BE0000}"/>
    <cellStyle name="Output 7 3 2 2" xfId="48772" xr:uid="{00000000-0005-0000-0000-0000A4BE0000}"/>
    <cellStyle name="Output 7 3 2 3" xfId="48773" xr:uid="{00000000-0005-0000-0000-0000A5BE0000}"/>
    <cellStyle name="Output 7 3 2 4" xfId="48774" xr:uid="{00000000-0005-0000-0000-0000A6BE0000}"/>
    <cellStyle name="Output 7 3 20" xfId="48775" xr:uid="{00000000-0005-0000-0000-0000A7BE0000}"/>
    <cellStyle name="Output 7 3 20 2" xfId="48776" xr:uid="{00000000-0005-0000-0000-0000A8BE0000}"/>
    <cellStyle name="Output 7 3 20 3" xfId="48777" xr:uid="{00000000-0005-0000-0000-0000A9BE0000}"/>
    <cellStyle name="Output 7 3 20 4" xfId="48778" xr:uid="{00000000-0005-0000-0000-0000AABE0000}"/>
    <cellStyle name="Output 7 3 21" xfId="48779" xr:uid="{00000000-0005-0000-0000-0000ABBE0000}"/>
    <cellStyle name="Output 7 3 22" xfId="48780" xr:uid="{00000000-0005-0000-0000-0000ACBE0000}"/>
    <cellStyle name="Output 7 3 3" xfId="48781" xr:uid="{00000000-0005-0000-0000-0000ADBE0000}"/>
    <cellStyle name="Output 7 3 3 2" xfId="48782" xr:uid="{00000000-0005-0000-0000-0000AEBE0000}"/>
    <cellStyle name="Output 7 3 3 3" xfId="48783" xr:uid="{00000000-0005-0000-0000-0000AFBE0000}"/>
    <cellStyle name="Output 7 3 3 4" xfId="48784" xr:uid="{00000000-0005-0000-0000-0000B0BE0000}"/>
    <cellStyle name="Output 7 3 4" xfId="48785" xr:uid="{00000000-0005-0000-0000-0000B1BE0000}"/>
    <cellStyle name="Output 7 3 4 2" xfId="48786" xr:uid="{00000000-0005-0000-0000-0000B2BE0000}"/>
    <cellStyle name="Output 7 3 4 3" xfId="48787" xr:uid="{00000000-0005-0000-0000-0000B3BE0000}"/>
    <cellStyle name="Output 7 3 4 4" xfId="48788" xr:uid="{00000000-0005-0000-0000-0000B4BE0000}"/>
    <cellStyle name="Output 7 3 5" xfId="48789" xr:uid="{00000000-0005-0000-0000-0000B5BE0000}"/>
    <cellStyle name="Output 7 3 5 2" xfId="48790" xr:uid="{00000000-0005-0000-0000-0000B6BE0000}"/>
    <cellStyle name="Output 7 3 5 3" xfId="48791" xr:uid="{00000000-0005-0000-0000-0000B7BE0000}"/>
    <cellStyle name="Output 7 3 5 4" xfId="48792" xr:uid="{00000000-0005-0000-0000-0000B8BE0000}"/>
    <cellStyle name="Output 7 3 6" xfId="48793" xr:uid="{00000000-0005-0000-0000-0000B9BE0000}"/>
    <cellStyle name="Output 7 3 6 2" xfId="48794" xr:uid="{00000000-0005-0000-0000-0000BABE0000}"/>
    <cellStyle name="Output 7 3 6 3" xfId="48795" xr:uid="{00000000-0005-0000-0000-0000BBBE0000}"/>
    <cellStyle name="Output 7 3 6 4" xfId="48796" xr:uid="{00000000-0005-0000-0000-0000BCBE0000}"/>
    <cellStyle name="Output 7 3 7" xfId="48797" xr:uid="{00000000-0005-0000-0000-0000BDBE0000}"/>
    <cellStyle name="Output 7 3 7 2" xfId="48798" xr:uid="{00000000-0005-0000-0000-0000BEBE0000}"/>
    <cellStyle name="Output 7 3 7 3" xfId="48799" xr:uid="{00000000-0005-0000-0000-0000BFBE0000}"/>
    <cellStyle name="Output 7 3 7 4" xfId="48800" xr:uid="{00000000-0005-0000-0000-0000C0BE0000}"/>
    <cellStyle name="Output 7 3 8" xfId="48801" xr:uid="{00000000-0005-0000-0000-0000C1BE0000}"/>
    <cellStyle name="Output 7 3 8 2" xfId="48802" xr:uid="{00000000-0005-0000-0000-0000C2BE0000}"/>
    <cellStyle name="Output 7 3 8 3" xfId="48803" xr:uid="{00000000-0005-0000-0000-0000C3BE0000}"/>
    <cellStyle name="Output 7 3 8 4" xfId="48804" xr:uid="{00000000-0005-0000-0000-0000C4BE0000}"/>
    <cellStyle name="Output 7 3 9" xfId="48805" xr:uid="{00000000-0005-0000-0000-0000C5BE0000}"/>
    <cellStyle name="Output 7 3 9 2" xfId="48806" xr:uid="{00000000-0005-0000-0000-0000C6BE0000}"/>
    <cellStyle name="Output 7 3 9 3" xfId="48807" xr:uid="{00000000-0005-0000-0000-0000C7BE0000}"/>
    <cellStyle name="Output 7 3 9 4" xfId="48808" xr:uid="{00000000-0005-0000-0000-0000C8BE0000}"/>
    <cellStyle name="Output 7 30" xfId="48809" xr:uid="{00000000-0005-0000-0000-0000C9BE0000}"/>
    <cellStyle name="Output 7 30 2" xfId="48810" xr:uid="{00000000-0005-0000-0000-0000CABE0000}"/>
    <cellStyle name="Output 7 30 3" xfId="48811" xr:uid="{00000000-0005-0000-0000-0000CBBE0000}"/>
    <cellStyle name="Output 7 30 4" xfId="48812" xr:uid="{00000000-0005-0000-0000-0000CCBE0000}"/>
    <cellStyle name="Output 7 31" xfId="48813" xr:uid="{00000000-0005-0000-0000-0000CDBE0000}"/>
    <cellStyle name="Output 7 32" xfId="48814" xr:uid="{00000000-0005-0000-0000-0000CEBE0000}"/>
    <cellStyle name="Output 7 33" xfId="48815" xr:uid="{00000000-0005-0000-0000-0000CFBE0000}"/>
    <cellStyle name="Output 7 4" xfId="48816" xr:uid="{00000000-0005-0000-0000-0000D0BE0000}"/>
    <cellStyle name="Output 7 4 10" xfId="48817" xr:uid="{00000000-0005-0000-0000-0000D1BE0000}"/>
    <cellStyle name="Output 7 4 10 2" xfId="48818" xr:uid="{00000000-0005-0000-0000-0000D2BE0000}"/>
    <cellStyle name="Output 7 4 10 3" xfId="48819" xr:uid="{00000000-0005-0000-0000-0000D3BE0000}"/>
    <cellStyle name="Output 7 4 10 4" xfId="48820" xr:uid="{00000000-0005-0000-0000-0000D4BE0000}"/>
    <cellStyle name="Output 7 4 11" xfId="48821" xr:uid="{00000000-0005-0000-0000-0000D5BE0000}"/>
    <cellStyle name="Output 7 4 11 2" xfId="48822" xr:uid="{00000000-0005-0000-0000-0000D6BE0000}"/>
    <cellStyle name="Output 7 4 11 3" xfId="48823" xr:uid="{00000000-0005-0000-0000-0000D7BE0000}"/>
    <cellStyle name="Output 7 4 11 4" xfId="48824" xr:uid="{00000000-0005-0000-0000-0000D8BE0000}"/>
    <cellStyle name="Output 7 4 12" xfId="48825" xr:uid="{00000000-0005-0000-0000-0000D9BE0000}"/>
    <cellStyle name="Output 7 4 12 2" xfId="48826" xr:uid="{00000000-0005-0000-0000-0000DABE0000}"/>
    <cellStyle name="Output 7 4 12 3" xfId="48827" xr:uid="{00000000-0005-0000-0000-0000DBBE0000}"/>
    <cellStyle name="Output 7 4 12 4" xfId="48828" xr:uid="{00000000-0005-0000-0000-0000DCBE0000}"/>
    <cellStyle name="Output 7 4 13" xfId="48829" xr:uid="{00000000-0005-0000-0000-0000DDBE0000}"/>
    <cellStyle name="Output 7 4 13 2" xfId="48830" xr:uid="{00000000-0005-0000-0000-0000DEBE0000}"/>
    <cellStyle name="Output 7 4 13 3" xfId="48831" xr:uid="{00000000-0005-0000-0000-0000DFBE0000}"/>
    <cellStyle name="Output 7 4 13 4" xfId="48832" xr:uid="{00000000-0005-0000-0000-0000E0BE0000}"/>
    <cellStyle name="Output 7 4 14" xfId="48833" xr:uid="{00000000-0005-0000-0000-0000E1BE0000}"/>
    <cellStyle name="Output 7 4 14 2" xfId="48834" xr:uid="{00000000-0005-0000-0000-0000E2BE0000}"/>
    <cellStyle name="Output 7 4 14 3" xfId="48835" xr:uid="{00000000-0005-0000-0000-0000E3BE0000}"/>
    <cellStyle name="Output 7 4 14 4" xfId="48836" xr:uid="{00000000-0005-0000-0000-0000E4BE0000}"/>
    <cellStyle name="Output 7 4 15" xfId="48837" xr:uid="{00000000-0005-0000-0000-0000E5BE0000}"/>
    <cellStyle name="Output 7 4 15 2" xfId="48838" xr:uid="{00000000-0005-0000-0000-0000E6BE0000}"/>
    <cellStyle name="Output 7 4 15 3" xfId="48839" xr:uid="{00000000-0005-0000-0000-0000E7BE0000}"/>
    <cellStyle name="Output 7 4 15 4" xfId="48840" xr:uid="{00000000-0005-0000-0000-0000E8BE0000}"/>
    <cellStyle name="Output 7 4 16" xfId="48841" xr:uid="{00000000-0005-0000-0000-0000E9BE0000}"/>
    <cellStyle name="Output 7 4 16 2" xfId="48842" xr:uid="{00000000-0005-0000-0000-0000EABE0000}"/>
    <cellStyle name="Output 7 4 16 3" xfId="48843" xr:uid="{00000000-0005-0000-0000-0000EBBE0000}"/>
    <cellStyle name="Output 7 4 16 4" xfId="48844" xr:uid="{00000000-0005-0000-0000-0000ECBE0000}"/>
    <cellStyle name="Output 7 4 17" xfId="48845" xr:uid="{00000000-0005-0000-0000-0000EDBE0000}"/>
    <cellStyle name="Output 7 4 17 2" xfId="48846" xr:uid="{00000000-0005-0000-0000-0000EEBE0000}"/>
    <cellStyle name="Output 7 4 17 3" xfId="48847" xr:uid="{00000000-0005-0000-0000-0000EFBE0000}"/>
    <cellStyle name="Output 7 4 17 4" xfId="48848" xr:uid="{00000000-0005-0000-0000-0000F0BE0000}"/>
    <cellStyle name="Output 7 4 18" xfId="48849" xr:uid="{00000000-0005-0000-0000-0000F1BE0000}"/>
    <cellStyle name="Output 7 4 18 2" xfId="48850" xr:uid="{00000000-0005-0000-0000-0000F2BE0000}"/>
    <cellStyle name="Output 7 4 18 3" xfId="48851" xr:uid="{00000000-0005-0000-0000-0000F3BE0000}"/>
    <cellStyle name="Output 7 4 18 4" xfId="48852" xr:uid="{00000000-0005-0000-0000-0000F4BE0000}"/>
    <cellStyle name="Output 7 4 19" xfId="48853" xr:uid="{00000000-0005-0000-0000-0000F5BE0000}"/>
    <cellStyle name="Output 7 4 19 2" xfId="48854" xr:uid="{00000000-0005-0000-0000-0000F6BE0000}"/>
    <cellStyle name="Output 7 4 19 3" xfId="48855" xr:uid="{00000000-0005-0000-0000-0000F7BE0000}"/>
    <cellStyle name="Output 7 4 19 4" xfId="48856" xr:uid="{00000000-0005-0000-0000-0000F8BE0000}"/>
    <cellStyle name="Output 7 4 2" xfId="48857" xr:uid="{00000000-0005-0000-0000-0000F9BE0000}"/>
    <cellStyle name="Output 7 4 2 2" xfId="48858" xr:uid="{00000000-0005-0000-0000-0000FABE0000}"/>
    <cellStyle name="Output 7 4 2 3" xfId="48859" xr:uid="{00000000-0005-0000-0000-0000FBBE0000}"/>
    <cellStyle name="Output 7 4 2 4" xfId="48860" xr:uid="{00000000-0005-0000-0000-0000FCBE0000}"/>
    <cellStyle name="Output 7 4 20" xfId="48861" xr:uid="{00000000-0005-0000-0000-0000FDBE0000}"/>
    <cellStyle name="Output 7 4 20 2" xfId="48862" xr:uid="{00000000-0005-0000-0000-0000FEBE0000}"/>
    <cellStyle name="Output 7 4 20 3" xfId="48863" xr:uid="{00000000-0005-0000-0000-0000FFBE0000}"/>
    <cellStyle name="Output 7 4 20 4" xfId="48864" xr:uid="{00000000-0005-0000-0000-000000BF0000}"/>
    <cellStyle name="Output 7 4 21" xfId="48865" xr:uid="{00000000-0005-0000-0000-000001BF0000}"/>
    <cellStyle name="Output 7 4 22" xfId="48866" xr:uid="{00000000-0005-0000-0000-000002BF0000}"/>
    <cellStyle name="Output 7 4 3" xfId="48867" xr:uid="{00000000-0005-0000-0000-000003BF0000}"/>
    <cellStyle name="Output 7 4 3 2" xfId="48868" xr:uid="{00000000-0005-0000-0000-000004BF0000}"/>
    <cellStyle name="Output 7 4 3 3" xfId="48869" xr:uid="{00000000-0005-0000-0000-000005BF0000}"/>
    <cellStyle name="Output 7 4 3 4" xfId="48870" xr:uid="{00000000-0005-0000-0000-000006BF0000}"/>
    <cellStyle name="Output 7 4 4" xfId="48871" xr:uid="{00000000-0005-0000-0000-000007BF0000}"/>
    <cellStyle name="Output 7 4 4 2" xfId="48872" xr:uid="{00000000-0005-0000-0000-000008BF0000}"/>
    <cellStyle name="Output 7 4 4 3" xfId="48873" xr:uid="{00000000-0005-0000-0000-000009BF0000}"/>
    <cellStyle name="Output 7 4 4 4" xfId="48874" xr:uid="{00000000-0005-0000-0000-00000ABF0000}"/>
    <cellStyle name="Output 7 4 5" xfId="48875" xr:uid="{00000000-0005-0000-0000-00000BBF0000}"/>
    <cellStyle name="Output 7 4 5 2" xfId="48876" xr:uid="{00000000-0005-0000-0000-00000CBF0000}"/>
    <cellStyle name="Output 7 4 5 3" xfId="48877" xr:uid="{00000000-0005-0000-0000-00000DBF0000}"/>
    <cellStyle name="Output 7 4 5 4" xfId="48878" xr:uid="{00000000-0005-0000-0000-00000EBF0000}"/>
    <cellStyle name="Output 7 4 6" xfId="48879" xr:uid="{00000000-0005-0000-0000-00000FBF0000}"/>
    <cellStyle name="Output 7 4 6 2" xfId="48880" xr:uid="{00000000-0005-0000-0000-000010BF0000}"/>
    <cellStyle name="Output 7 4 6 3" xfId="48881" xr:uid="{00000000-0005-0000-0000-000011BF0000}"/>
    <cellStyle name="Output 7 4 6 4" xfId="48882" xr:uid="{00000000-0005-0000-0000-000012BF0000}"/>
    <cellStyle name="Output 7 4 7" xfId="48883" xr:uid="{00000000-0005-0000-0000-000013BF0000}"/>
    <cellStyle name="Output 7 4 7 2" xfId="48884" xr:uid="{00000000-0005-0000-0000-000014BF0000}"/>
    <cellStyle name="Output 7 4 7 3" xfId="48885" xr:uid="{00000000-0005-0000-0000-000015BF0000}"/>
    <cellStyle name="Output 7 4 7 4" xfId="48886" xr:uid="{00000000-0005-0000-0000-000016BF0000}"/>
    <cellStyle name="Output 7 4 8" xfId="48887" xr:uid="{00000000-0005-0000-0000-000017BF0000}"/>
    <cellStyle name="Output 7 4 8 2" xfId="48888" xr:uid="{00000000-0005-0000-0000-000018BF0000}"/>
    <cellStyle name="Output 7 4 8 3" xfId="48889" xr:uid="{00000000-0005-0000-0000-000019BF0000}"/>
    <cellStyle name="Output 7 4 8 4" xfId="48890" xr:uid="{00000000-0005-0000-0000-00001ABF0000}"/>
    <cellStyle name="Output 7 4 9" xfId="48891" xr:uid="{00000000-0005-0000-0000-00001BBF0000}"/>
    <cellStyle name="Output 7 4 9 2" xfId="48892" xr:uid="{00000000-0005-0000-0000-00001CBF0000}"/>
    <cellStyle name="Output 7 4 9 3" xfId="48893" xr:uid="{00000000-0005-0000-0000-00001DBF0000}"/>
    <cellStyle name="Output 7 4 9 4" xfId="48894" xr:uid="{00000000-0005-0000-0000-00001EBF0000}"/>
    <cellStyle name="Output 7 5" xfId="48895" xr:uid="{00000000-0005-0000-0000-00001FBF0000}"/>
    <cellStyle name="Output 7 5 10" xfId="48896" xr:uid="{00000000-0005-0000-0000-000020BF0000}"/>
    <cellStyle name="Output 7 5 10 2" xfId="48897" xr:uid="{00000000-0005-0000-0000-000021BF0000}"/>
    <cellStyle name="Output 7 5 10 3" xfId="48898" xr:uid="{00000000-0005-0000-0000-000022BF0000}"/>
    <cellStyle name="Output 7 5 10 4" xfId="48899" xr:uid="{00000000-0005-0000-0000-000023BF0000}"/>
    <cellStyle name="Output 7 5 11" xfId="48900" xr:uid="{00000000-0005-0000-0000-000024BF0000}"/>
    <cellStyle name="Output 7 5 11 2" xfId="48901" xr:uid="{00000000-0005-0000-0000-000025BF0000}"/>
    <cellStyle name="Output 7 5 11 3" xfId="48902" xr:uid="{00000000-0005-0000-0000-000026BF0000}"/>
    <cellStyle name="Output 7 5 11 4" xfId="48903" xr:uid="{00000000-0005-0000-0000-000027BF0000}"/>
    <cellStyle name="Output 7 5 12" xfId="48904" xr:uid="{00000000-0005-0000-0000-000028BF0000}"/>
    <cellStyle name="Output 7 5 12 2" xfId="48905" xr:uid="{00000000-0005-0000-0000-000029BF0000}"/>
    <cellStyle name="Output 7 5 12 3" xfId="48906" xr:uid="{00000000-0005-0000-0000-00002ABF0000}"/>
    <cellStyle name="Output 7 5 12 4" xfId="48907" xr:uid="{00000000-0005-0000-0000-00002BBF0000}"/>
    <cellStyle name="Output 7 5 13" xfId="48908" xr:uid="{00000000-0005-0000-0000-00002CBF0000}"/>
    <cellStyle name="Output 7 5 13 2" xfId="48909" xr:uid="{00000000-0005-0000-0000-00002DBF0000}"/>
    <cellStyle name="Output 7 5 13 3" xfId="48910" xr:uid="{00000000-0005-0000-0000-00002EBF0000}"/>
    <cellStyle name="Output 7 5 13 4" xfId="48911" xr:uid="{00000000-0005-0000-0000-00002FBF0000}"/>
    <cellStyle name="Output 7 5 14" xfId="48912" xr:uid="{00000000-0005-0000-0000-000030BF0000}"/>
    <cellStyle name="Output 7 5 14 2" xfId="48913" xr:uid="{00000000-0005-0000-0000-000031BF0000}"/>
    <cellStyle name="Output 7 5 14 3" xfId="48914" xr:uid="{00000000-0005-0000-0000-000032BF0000}"/>
    <cellStyle name="Output 7 5 14 4" xfId="48915" xr:uid="{00000000-0005-0000-0000-000033BF0000}"/>
    <cellStyle name="Output 7 5 15" xfId="48916" xr:uid="{00000000-0005-0000-0000-000034BF0000}"/>
    <cellStyle name="Output 7 5 15 2" xfId="48917" xr:uid="{00000000-0005-0000-0000-000035BF0000}"/>
    <cellStyle name="Output 7 5 15 3" xfId="48918" xr:uid="{00000000-0005-0000-0000-000036BF0000}"/>
    <cellStyle name="Output 7 5 15 4" xfId="48919" xr:uid="{00000000-0005-0000-0000-000037BF0000}"/>
    <cellStyle name="Output 7 5 16" xfId="48920" xr:uid="{00000000-0005-0000-0000-000038BF0000}"/>
    <cellStyle name="Output 7 5 16 2" xfId="48921" xr:uid="{00000000-0005-0000-0000-000039BF0000}"/>
    <cellStyle name="Output 7 5 16 3" xfId="48922" xr:uid="{00000000-0005-0000-0000-00003ABF0000}"/>
    <cellStyle name="Output 7 5 16 4" xfId="48923" xr:uid="{00000000-0005-0000-0000-00003BBF0000}"/>
    <cellStyle name="Output 7 5 17" xfId="48924" xr:uid="{00000000-0005-0000-0000-00003CBF0000}"/>
    <cellStyle name="Output 7 5 17 2" xfId="48925" xr:uid="{00000000-0005-0000-0000-00003DBF0000}"/>
    <cellStyle name="Output 7 5 17 3" xfId="48926" xr:uid="{00000000-0005-0000-0000-00003EBF0000}"/>
    <cellStyle name="Output 7 5 17 4" xfId="48927" xr:uid="{00000000-0005-0000-0000-00003FBF0000}"/>
    <cellStyle name="Output 7 5 18" xfId="48928" xr:uid="{00000000-0005-0000-0000-000040BF0000}"/>
    <cellStyle name="Output 7 5 18 2" xfId="48929" xr:uid="{00000000-0005-0000-0000-000041BF0000}"/>
    <cellStyle name="Output 7 5 18 3" xfId="48930" xr:uid="{00000000-0005-0000-0000-000042BF0000}"/>
    <cellStyle name="Output 7 5 18 4" xfId="48931" xr:uid="{00000000-0005-0000-0000-000043BF0000}"/>
    <cellStyle name="Output 7 5 19" xfId="48932" xr:uid="{00000000-0005-0000-0000-000044BF0000}"/>
    <cellStyle name="Output 7 5 19 2" xfId="48933" xr:uid="{00000000-0005-0000-0000-000045BF0000}"/>
    <cellStyle name="Output 7 5 19 3" xfId="48934" xr:uid="{00000000-0005-0000-0000-000046BF0000}"/>
    <cellStyle name="Output 7 5 19 4" xfId="48935" xr:uid="{00000000-0005-0000-0000-000047BF0000}"/>
    <cellStyle name="Output 7 5 2" xfId="48936" xr:uid="{00000000-0005-0000-0000-000048BF0000}"/>
    <cellStyle name="Output 7 5 2 2" xfId="48937" xr:uid="{00000000-0005-0000-0000-000049BF0000}"/>
    <cellStyle name="Output 7 5 2 3" xfId="48938" xr:uid="{00000000-0005-0000-0000-00004ABF0000}"/>
    <cellStyle name="Output 7 5 2 4" xfId="48939" xr:uid="{00000000-0005-0000-0000-00004BBF0000}"/>
    <cellStyle name="Output 7 5 20" xfId="48940" xr:uid="{00000000-0005-0000-0000-00004CBF0000}"/>
    <cellStyle name="Output 7 5 20 2" xfId="48941" xr:uid="{00000000-0005-0000-0000-00004DBF0000}"/>
    <cellStyle name="Output 7 5 20 3" xfId="48942" xr:uid="{00000000-0005-0000-0000-00004EBF0000}"/>
    <cellStyle name="Output 7 5 20 4" xfId="48943" xr:uid="{00000000-0005-0000-0000-00004FBF0000}"/>
    <cellStyle name="Output 7 5 21" xfId="48944" xr:uid="{00000000-0005-0000-0000-000050BF0000}"/>
    <cellStyle name="Output 7 5 22" xfId="48945" xr:uid="{00000000-0005-0000-0000-000051BF0000}"/>
    <cellStyle name="Output 7 5 3" xfId="48946" xr:uid="{00000000-0005-0000-0000-000052BF0000}"/>
    <cellStyle name="Output 7 5 3 2" xfId="48947" xr:uid="{00000000-0005-0000-0000-000053BF0000}"/>
    <cellStyle name="Output 7 5 3 3" xfId="48948" xr:uid="{00000000-0005-0000-0000-000054BF0000}"/>
    <cellStyle name="Output 7 5 3 4" xfId="48949" xr:uid="{00000000-0005-0000-0000-000055BF0000}"/>
    <cellStyle name="Output 7 5 4" xfId="48950" xr:uid="{00000000-0005-0000-0000-000056BF0000}"/>
    <cellStyle name="Output 7 5 4 2" xfId="48951" xr:uid="{00000000-0005-0000-0000-000057BF0000}"/>
    <cellStyle name="Output 7 5 4 3" xfId="48952" xr:uid="{00000000-0005-0000-0000-000058BF0000}"/>
    <cellStyle name="Output 7 5 4 4" xfId="48953" xr:uid="{00000000-0005-0000-0000-000059BF0000}"/>
    <cellStyle name="Output 7 5 5" xfId="48954" xr:uid="{00000000-0005-0000-0000-00005ABF0000}"/>
    <cellStyle name="Output 7 5 5 2" xfId="48955" xr:uid="{00000000-0005-0000-0000-00005BBF0000}"/>
    <cellStyle name="Output 7 5 5 3" xfId="48956" xr:uid="{00000000-0005-0000-0000-00005CBF0000}"/>
    <cellStyle name="Output 7 5 5 4" xfId="48957" xr:uid="{00000000-0005-0000-0000-00005DBF0000}"/>
    <cellStyle name="Output 7 5 6" xfId="48958" xr:uid="{00000000-0005-0000-0000-00005EBF0000}"/>
    <cellStyle name="Output 7 5 6 2" xfId="48959" xr:uid="{00000000-0005-0000-0000-00005FBF0000}"/>
    <cellStyle name="Output 7 5 6 3" xfId="48960" xr:uid="{00000000-0005-0000-0000-000060BF0000}"/>
    <cellStyle name="Output 7 5 6 4" xfId="48961" xr:uid="{00000000-0005-0000-0000-000061BF0000}"/>
    <cellStyle name="Output 7 5 7" xfId="48962" xr:uid="{00000000-0005-0000-0000-000062BF0000}"/>
    <cellStyle name="Output 7 5 7 2" xfId="48963" xr:uid="{00000000-0005-0000-0000-000063BF0000}"/>
    <cellStyle name="Output 7 5 7 3" xfId="48964" xr:uid="{00000000-0005-0000-0000-000064BF0000}"/>
    <cellStyle name="Output 7 5 7 4" xfId="48965" xr:uid="{00000000-0005-0000-0000-000065BF0000}"/>
    <cellStyle name="Output 7 5 8" xfId="48966" xr:uid="{00000000-0005-0000-0000-000066BF0000}"/>
    <cellStyle name="Output 7 5 8 2" xfId="48967" xr:uid="{00000000-0005-0000-0000-000067BF0000}"/>
    <cellStyle name="Output 7 5 8 3" xfId="48968" xr:uid="{00000000-0005-0000-0000-000068BF0000}"/>
    <cellStyle name="Output 7 5 8 4" xfId="48969" xr:uid="{00000000-0005-0000-0000-000069BF0000}"/>
    <cellStyle name="Output 7 5 9" xfId="48970" xr:uid="{00000000-0005-0000-0000-00006ABF0000}"/>
    <cellStyle name="Output 7 5 9 2" xfId="48971" xr:uid="{00000000-0005-0000-0000-00006BBF0000}"/>
    <cellStyle name="Output 7 5 9 3" xfId="48972" xr:uid="{00000000-0005-0000-0000-00006CBF0000}"/>
    <cellStyle name="Output 7 5 9 4" xfId="48973" xr:uid="{00000000-0005-0000-0000-00006DBF0000}"/>
    <cellStyle name="Output 7 6" xfId="48974" xr:uid="{00000000-0005-0000-0000-00006EBF0000}"/>
    <cellStyle name="Output 7 6 10" xfId="48975" xr:uid="{00000000-0005-0000-0000-00006FBF0000}"/>
    <cellStyle name="Output 7 6 10 2" xfId="48976" xr:uid="{00000000-0005-0000-0000-000070BF0000}"/>
    <cellStyle name="Output 7 6 10 3" xfId="48977" xr:uid="{00000000-0005-0000-0000-000071BF0000}"/>
    <cellStyle name="Output 7 6 10 4" xfId="48978" xr:uid="{00000000-0005-0000-0000-000072BF0000}"/>
    <cellStyle name="Output 7 6 11" xfId="48979" xr:uid="{00000000-0005-0000-0000-000073BF0000}"/>
    <cellStyle name="Output 7 6 11 2" xfId="48980" xr:uid="{00000000-0005-0000-0000-000074BF0000}"/>
    <cellStyle name="Output 7 6 11 3" xfId="48981" xr:uid="{00000000-0005-0000-0000-000075BF0000}"/>
    <cellStyle name="Output 7 6 11 4" xfId="48982" xr:uid="{00000000-0005-0000-0000-000076BF0000}"/>
    <cellStyle name="Output 7 6 12" xfId="48983" xr:uid="{00000000-0005-0000-0000-000077BF0000}"/>
    <cellStyle name="Output 7 6 12 2" xfId="48984" xr:uid="{00000000-0005-0000-0000-000078BF0000}"/>
    <cellStyle name="Output 7 6 12 3" xfId="48985" xr:uid="{00000000-0005-0000-0000-000079BF0000}"/>
    <cellStyle name="Output 7 6 12 4" xfId="48986" xr:uid="{00000000-0005-0000-0000-00007ABF0000}"/>
    <cellStyle name="Output 7 6 13" xfId="48987" xr:uid="{00000000-0005-0000-0000-00007BBF0000}"/>
    <cellStyle name="Output 7 6 13 2" xfId="48988" xr:uid="{00000000-0005-0000-0000-00007CBF0000}"/>
    <cellStyle name="Output 7 6 13 3" xfId="48989" xr:uid="{00000000-0005-0000-0000-00007DBF0000}"/>
    <cellStyle name="Output 7 6 13 4" xfId="48990" xr:uid="{00000000-0005-0000-0000-00007EBF0000}"/>
    <cellStyle name="Output 7 6 14" xfId="48991" xr:uid="{00000000-0005-0000-0000-00007FBF0000}"/>
    <cellStyle name="Output 7 6 14 2" xfId="48992" xr:uid="{00000000-0005-0000-0000-000080BF0000}"/>
    <cellStyle name="Output 7 6 14 3" xfId="48993" xr:uid="{00000000-0005-0000-0000-000081BF0000}"/>
    <cellStyle name="Output 7 6 14 4" xfId="48994" xr:uid="{00000000-0005-0000-0000-000082BF0000}"/>
    <cellStyle name="Output 7 6 15" xfId="48995" xr:uid="{00000000-0005-0000-0000-000083BF0000}"/>
    <cellStyle name="Output 7 6 15 2" xfId="48996" xr:uid="{00000000-0005-0000-0000-000084BF0000}"/>
    <cellStyle name="Output 7 6 15 3" xfId="48997" xr:uid="{00000000-0005-0000-0000-000085BF0000}"/>
    <cellStyle name="Output 7 6 15 4" xfId="48998" xr:uid="{00000000-0005-0000-0000-000086BF0000}"/>
    <cellStyle name="Output 7 6 16" xfId="48999" xr:uid="{00000000-0005-0000-0000-000087BF0000}"/>
    <cellStyle name="Output 7 6 16 2" xfId="49000" xr:uid="{00000000-0005-0000-0000-000088BF0000}"/>
    <cellStyle name="Output 7 6 16 3" xfId="49001" xr:uid="{00000000-0005-0000-0000-000089BF0000}"/>
    <cellStyle name="Output 7 6 16 4" xfId="49002" xr:uid="{00000000-0005-0000-0000-00008ABF0000}"/>
    <cellStyle name="Output 7 6 17" xfId="49003" xr:uid="{00000000-0005-0000-0000-00008BBF0000}"/>
    <cellStyle name="Output 7 6 17 2" xfId="49004" xr:uid="{00000000-0005-0000-0000-00008CBF0000}"/>
    <cellStyle name="Output 7 6 17 3" xfId="49005" xr:uid="{00000000-0005-0000-0000-00008DBF0000}"/>
    <cellStyle name="Output 7 6 17 4" xfId="49006" xr:uid="{00000000-0005-0000-0000-00008EBF0000}"/>
    <cellStyle name="Output 7 6 18" xfId="49007" xr:uid="{00000000-0005-0000-0000-00008FBF0000}"/>
    <cellStyle name="Output 7 6 18 2" xfId="49008" xr:uid="{00000000-0005-0000-0000-000090BF0000}"/>
    <cellStyle name="Output 7 6 18 3" xfId="49009" xr:uid="{00000000-0005-0000-0000-000091BF0000}"/>
    <cellStyle name="Output 7 6 18 4" xfId="49010" xr:uid="{00000000-0005-0000-0000-000092BF0000}"/>
    <cellStyle name="Output 7 6 19" xfId="49011" xr:uid="{00000000-0005-0000-0000-000093BF0000}"/>
    <cellStyle name="Output 7 6 19 2" xfId="49012" xr:uid="{00000000-0005-0000-0000-000094BF0000}"/>
    <cellStyle name="Output 7 6 19 3" xfId="49013" xr:uid="{00000000-0005-0000-0000-000095BF0000}"/>
    <cellStyle name="Output 7 6 19 4" xfId="49014" xr:uid="{00000000-0005-0000-0000-000096BF0000}"/>
    <cellStyle name="Output 7 6 2" xfId="49015" xr:uid="{00000000-0005-0000-0000-000097BF0000}"/>
    <cellStyle name="Output 7 6 2 2" xfId="49016" xr:uid="{00000000-0005-0000-0000-000098BF0000}"/>
    <cellStyle name="Output 7 6 2 3" xfId="49017" xr:uid="{00000000-0005-0000-0000-000099BF0000}"/>
    <cellStyle name="Output 7 6 2 4" xfId="49018" xr:uid="{00000000-0005-0000-0000-00009ABF0000}"/>
    <cellStyle name="Output 7 6 20" xfId="49019" xr:uid="{00000000-0005-0000-0000-00009BBF0000}"/>
    <cellStyle name="Output 7 6 20 2" xfId="49020" xr:uid="{00000000-0005-0000-0000-00009CBF0000}"/>
    <cellStyle name="Output 7 6 20 3" xfId="49021" xr:uid="{00000000-0005-0000-0000-00009DBF0000}"/>
    <cellStyle name="Output 7 6 20 4" xfId="49022" xr:uid="{00000000-0005-0000-0000-00009EBF0000}"/>
    <cellStyle name="Output 7 6 21" xfId="49023" xr:uid="{00000000-0005-0000-0000-00009FBF0000}"/>
    <cellStyle name="Output 7 6 22" xfId="49024" xr:uid="{00000000-0005-0000-0000-0000A0BF0000}"/>
    <cellStyle name="Output 7 6 3" xfId="49025" xr:uid="{00000000-0005-0000-0000-0000A1BF0000}"/>
    <cellStyle name="Output 7 6 3 2" xfId="49026" xr:uid="{00000000-0005-0000-0000-0000A2BF0000}"/>
    <cellStyle name="Output 7 6 3 3" xfId="49027" xr:uid="{00000000-0005-0000-0000-0000A3BF0000}"/>
    <cellStyle name="Output 7 6 3 4" xfId="49028" xr:uid="{00000000-0005-0000-0000-0000A4BF0000}"/>
    <cellStyle name="Output 7 6 4" xfId="49029" xr:uid="{00000000-0005-0000-0000-0000A5BF0000}"/>
    <cellStyle name="Output 7 6 4 2" xfId="49030" xr:uid="{00000000-0005-0000-0000-0000A6BF0000}"/>
    <cellStyle name="Output 7 6 4 3" xfId="49031" xr:uid="{00000000-0005-0000-0000-0000A7BF0000}"/>
    <cellStyle name="Output 7 6 4 4" xfId="49032" xr:uid="{00000000-0005-0000-0000-0000A8BF0000}"/>
    <cellStyle name="Output 7 6 5" xfId="49033" xr:uid="{00000000-0005-0000-0000-0000A9BF0000}"/>
    <cellStyle name="Output 7 6 5 2" xfId="49034" xr:uid="{00000000-0005-0000-0000-0000AABF0000}"/>
    <cellStyle name="Output 7 6 5 3" xfId="49035" xr:uid="{00000000-0005-0000-0000-0000ABBF0000}"/>
    <cellStyle name="Output 7 6 5 4" xfId="49036" xr:uid="{00000000-0005-0000-0000-0000ACBF0000}"/>
    <cellStyle name="Output 7 6 6" xfId="49037" xr:uid="{00000000-0005-0000-0000-0000ADBF0000}"/>
    <cellStyle name="Output 7 6 6 2" xfId="49038" xr:uid="{00000000-0005-0000-0000-0000AEBF0000}"/>
    <cellStyle name="Output 7 6 6 3" xfId="49039" xr:uid="{00000000-0005-0000-0000-0000AFBF0000}"/>
    <cellStyle name="Output 7 6 6 4" xfId="49040" xr:uid="{00000000-0005-0000-0000-0000B0BF0000}"/>
    <cellStyle name="Output 7 6 7" xfId="49041" xr:uid="{00000000-0005-0000-0000-0000B1BF0000}"/>
    <cellStyle name="Output 7 6 7 2" xfId="49042" xr:uid="{00000000-0005-0000-0000-0000B2BF0000}"/>
    <cellStyle name="Output 7 6 7 3" xfId="49043" xr:uid="{00000000-0005-0000-0000-0000B3BF0000}"/>
    <cellStyle name="Output 7 6 7 4" xfId="49044" xr:uid="{00000000-0005-0000-0000-0000B4BF0000}"/>
    <cellStyle name="Output 7 6 8" xfId="49045" xr:uid="{00000000-0005-0000-0000-0000B5BF0000}"/>
    <cellStyle name="Output 7 6 8 2" xfId="49046" xr:uid="{00000000-0005-0000-0000-0000B6BF0000}"/>
    <cellStyle name="Output 7 6 8 3" xfId="49047" xr:uid="{00000000-0005-0000-0000-0000B7BF0000}"/>
    <cellStyle name="Output 7 6 8 4" xfId="49048" xr:uid="{00000000-0005-0000-0000-0000B8BF0000}"/>
    <cellStyle name="Output 7 6 9" xfId="49049" xr:uid="{00000000-0005-0000-0000-0000B9BF0000}"/>
    <cellStyle name="Output 7 6 9 2" xfId="49050" xr:uid="{00000000-0005-0000-0000-0000BABF0000}"/>
    <cellStyle name="Output 7 6 9 3" xfId="49051" xr:uid="{00000000-0005-0000-0000-0000BBBF0000}"/>
    <cellStyle name="Output 7 6 9 4" xfId="49052" xr:uid="{00000000-0005-0000-0000-0000BCBF0000}"/>
    <cellStyle name="Output 7 7" xfId="49053" xr:uid="{00000000-0005-0000-0000-0000BDBF0000}"/>
    <cellStyle name="Output 7 7 10" xfId="49054" xr:uid="{00000000-0005-0000-0000-0000BEBF0000}"/>
    <cellStyle name="Output 7 7 10 2" xfId="49055" xr:uid="{00000000-0005-0000-0000-0000BFBF0000}"/>
    <cellStyle name="Output 7 7 10 3" xfId="49056" xr:uid="{00000000-0005-0000-0000-0000C0BF0000}"/>
    <cellStyle name="Output 7 7 10 4" xfId="49057" xr:uid="{00000000-0005-0000-0000-0000C1BF0000}"/>
    <cellStyle name="Output 7 7 11" xfId="49058" xr:uid="{00000000-0005-0000-0000-0000C2BF0000}"/>
    <cellStyle name="Output 7 7 11 2" xfId="49059" xr:uid="{00000000-0005-0000-0000-0000C3BF0000}"/>
    <cellStyle name="Output 7 7 11 3" xfId="49060" xr:uid="{00000000-0005-0000-0000-0000C4BF0000}"/>
    <cellStyle name="Output 7 7 11 4" xfId="49061" xr:uid="{00000000-0005-0000-0000-0000C5BF0000}"/>
    <cellStyle name="Output 7 7 12" xfId="49062" xr:uid="{00000000-0005-0000-0000-0000C6BF0000}"/>
    <cellStyle name="Output 7 7 12 2" xfId="49063" xr:uid="{00000000-0005-0000-0000-0000C7BF0000}"/>
    <cellStyle name="Output 7 7 12 3" xfId="49064" xr:uid="{00000000-0005-0000-0000-0000C8BF0000}"/>
    <cellStyle name="Output 7 7 12 4" xfId="49065" xr:uid="{00000000-0005-0000-0000-0000C9BF0000}"/>
    <cellStyle name="Output 7 7 13" xfId="49066" xr:uid="{00000000-0005-0000-0000-0000CABF0000}"/>
    <cellStyle name="Output 7 7 13 2" xfId="49067" xr:uid="{00000000-0005-0000-0000-0000CBBF0000}"/>
    <cellStyle name="Output 7 7 13 3" xfId="49068" xr:uid="{00000000-0005-0000-0000-0000CCBF0000}"/>
    <cellStyle name="Output 7 7 13 4" xfId="49069" xr:uid="{00000000-0005-0000-0000-0000CDBF0000}"/>
    <cellStyle name="Output 7 7 14" xfId="49070" xr:uid="{00000000-0005-0000-0000-0000CEBF0000}"/>
    <cellStyle name="Output 7 7 14 2" xfId="49071" xr:uid="{00000000-0005-0000-0000-0000CFBF0000}"/>
    <cellStyle name="Output 7 7 14 3" xfId="49072" xr:uid="{00000000-0005-0000-0000-0000D0BF0000}"/>
    <cellStyle name="Output 7 7 14 4" xfId="49073" xr:uid="{00000000-0005-0000-0000-0000D1BF0000}"/>
    <cellStyle name="Output 7 7 15" xfId="49074" xr:uid="{00000000-0005-0000-0000-0000D2BF0000}"/>
    <cellStyle name="Output 7 7 15 2" xfId="49075" xr:uid="{00000000-0005-0000-0000-0000D3BF0000}"/>
    <cellStyle name="Output 7 7 15 3" xfId="49076" xr:uid="{00000000-0005-0000-0000-0000D4BF0000}"/>
    <cellStyle name="Output 7 7 15 4" xfId="49077" xr:uid="{00000000-0005-0000-0000-0000D5BF0000}"/>
    <cellStyle name="Output 7 7 16" xfId="49078" xr:uid="{00000000-0005-0000-0000-0000D6BF0000}"/>
    <cellStyle name="Output 7 7 16 2" xfId="49079" xr:uid="{00000000-0005-0000-0000-0000D7BF0000}"/>
    <cellStyle name="Output 7 7 16 3" xfId="49080" xr:uid="{00000000-0005-0000-0000-0000D8BF0000}"/>
    <cellStyle name="Output 7 7 16 4" xfId="49081" xr:uid="{00000000-0005-0000-0000-0000D9BF0000}"/>
    <cellStyle name="Output 7 7 17" xfId="49082" xr:uid="{00000000-0005-0000-0000-0000DABF0000}"/>
    <cellStyle name="Output 7 7 17 2" xfId="49083" xr:uid="{00000000-0005-0000-0000-0000DBBF0000}"/>
    <cellStyle name="Output 7 7 17 3" xfId="49084" xr:uid="{00000000-0005-0000-0000-0000DCBF0000}"/>
    <cellStyle name="Output 7 7 17 4" xfId="49085" xr:uid="{00000000-0005-0000-0000-0000DDBF0000}"/>
    <cellStyle name="Output 7 7 18" xfId="49086" xr:uid="{00000000-0005-0000-0000-0000DEBF0000}"/>
    <cellStyle name="Output 7 7 18 2" xfId="49087" xr:uid="{00000000-0005-0000-0000-0000DFBF0000}"/>
    <cellStyle name="Output 7 7 18 3" xfId="49088" xr:uid="{00000000-0005-0000-0000-0000E0BF0000}"/>
    <cellStyle name="Output 7 7 18 4" xfId="49089" xr:uid="{00000000-0005-0000-0000-0000E1BF0000}"/>
    <cellStyle name="Output 7 7 19" xfId="49090" xr:uid="{00000000-0005-0000-0000-0000E2BF0000}"/>
    <cellStyle name="Output 7 7 19 2" xfId="49091" xr:uid="{00000000-0005-0000-0000-0000E3BF0000}"/>
    <cellStyle name="Output 7 7 19 3" xfId="49092" xr:uid="{00000000-0005-0000-0000-0000E4BF0000}"/>
    <cellStyle name="Output 7 7 19 4" xfId="49093" xr:uid="{00000000-0005-0000-0000-0000E5BF0000}"/>
    <cellStyle name="Output 7 7 2" xfId="49094" xr:uid="{00000000-0005-0000-0000-0000E6BF0000}"/>
    <cellStyle name="Output 7 7 2 2" xfId="49095" xr:uid="{00000000-0005-0000-0000-0000E7BF0000}"/>
    <cellStyle name="Output 7 7 2 3" xfId="49096" xr:uid="{00000000-0005-0000-0000-0000E8BF0000}"/>
    <cellStyle name="Output 7 7 2 4" xfId="49097" xr:uid="{00000000-0005-0000-0000-0000E9BF0000}"/>
    <cellStyle name="Output 7 7 20" xfId="49098" xr:uid="{00000000-0005-0000-0000-0000EABF0000}"/>
    <cellStyle name="Output 7 7 20 2" xfId="49099" xr:uid="{00000000-0005-0000-0000-0000EBBF0000}"/>
    <cellStyle name="Output 7 7 20 3" xfId="49100" xr:uid="{00000000-0005-0000-0000-0000ECBF0000}"/>
    <cellStyle name="Output 7 7 20 4" xfId="49101" xr:uid="{00000000-0005-0000-0000-0000EDBF0000}"/>
    <cellStyle name="Output 7 7 21" xfId="49102" xr:uid="{00000000-0005-0000-0000-0000EEBF0000}"/>
    <cellStyle name="Output 7 7 22" xfId="49103" xr:uid="{00000000-0005-0000-0000-0000EFBF0000}"/>
    <cellStyle name="Output 7 7 3" xfId="49104" xr:uid="{00000000-0005-0000-0000-0000F0BF0000}"/>
    <cellStyle name="Output 7 7 3 2" xfId="49105" xr:uid="{00000000-0005-0000-0000-0000F1BF0000}"/>
    <cellStyle name="Output 7 7 3 3" xfId="49106" xr:uid="{00000000-0005-0000-0000-0000F2BF0000}"/>
    <cellStyle name="Output 7 7 3 4" xfId="49107" xr:uid="{00000000-0005-0000-0000-0000F3BF0000}"/>
    <cellStyle name="Output 7 7 4" xfId="49108" xr:uid="{00000000-0005-0000-0000-0000F4BF0000}"/>
    <cellStyle name="Output 7 7 4 2" xfId="49109" xr:uid="{00000000-0005-0000-0000-0000F5BF0000}"/>
    <cellStyle name="Output 7 7 4 3" xfId="49110" xr:uid="{00000000-0005-0000-0000-0000F6BF0000}"/>
    <cellStyle name="Output 7 7 4 4" xfId="49111" xr:uid="{00000000-0005-0000-0000-0000F7BF0000}"/>
    <cellStyle name="Output 7 7 5" xfId="49112" xr:uid="{00000000-0005-0000-0000-0000F8BF0000}"/>
    <cellStyle name="Output 7 7 5 2" xfId="49113" xr:uid="{00000000-0005-0000-0000-0000F9BF0000}"/>
    <cellStyle name="Output 7 7 5 3" xfId="49114" xr:uid="{00000000-0005-0000-0000-0000FABF0000}"/>
    <cellStyle name="Output 7 7 5 4" xfId="49115" xr:uid="{00000000-0005-0000-0000-0000FBBF0000}"/>
    <cellStyle name="Output 7 7 6" xfId="49116" xr:uid="{00000000-0005-0000-0000-0000FCBF0000}"/>
    <cellStyle name="Output 7 7 6 2" xfId="49117" xr:uid="{00000000-0005-0000-0000-0000FDBF0000}"/>
    <cellStyle name="Output 7 7 6 3" xfId="49118" xr:uid="{00000000-0005-0000-0000-0000FEBF0000}"/>
    <cellStyle name="Output 7 7 6 4" xfId="49119" xr:uid="{00000000-0005-0000-0000-0000FFBF0000}"/>
    <cellStyle name="Output 7 7 7" xfId="49120" xr:uid="{00000000-0005-0000-0000-000000C00000}"/>
    <cellStyle name="Output 7 7 7 2" xfId="49121" xr:uid="{00000000-0005-0000-0000-000001C00000}"/>
    <cellStyle name="Output 7 7 7 3" xfId="49122" xr:uid="{00000000-0005-0000-0000-000002C00000}"/>
    <cellStyle name="Output 7 7 7 4" xfId="49123" xr:uid="{00000000-0005-0000-0000-000003C00000}"/>
    <cellStyle name="Output 7 7 8" xfId="49124" xr:uid="{00000000-0005-0000-0000-000004C00000}"/>
    <cellStyle name="Output 7 7 8 2" xfId="49125" xr:uid="{00000000-0005-0000-0000-000005C00000}"/>
    <cellStyle name="Output 7 7 8 3" xfId="49126" xr:uid="{00000000-0005-0000-0000-000006C00000}"/>
    <cellStyle name="Output 7 7 8 4" xfId="49127" xr:uid="{00000000-0005-0000-0000-000007C00000}"/>
    <cellStyle name="Output 7 7 9" xfId="49128" xr:uid="{00000000-0005-0000-0000-000008C00000}"/>
    <cellStyle name="Output 7 7 9 2" xfId="49129" xr:uid="{00000000-0005-0000-0000-000009C00000}"/>
    <cellStyle name="Output 7 7 9 3" xfId="49130" xr:uid="{00000000-0005-0000-0000-00000AC00000}"/>
    <cellStyle name="Output 7 7 9 4" xfId="49131" xr:uid="{00000000-0005-0000-0000-00000BC00000}"/>
    <cellStyle name="Output 7 8" xfId="49132" xr:uid="{00000000-0005-0000-0000-00000CC00000}"/>
    <cellStyle name="Output 7 8 10" xfId="49133" xr:uid="{00000000-0005-0000-0000-00000DC00000}"/>
    <cellStyle name="Output 7 8 10 2" xfId="49134" xr:uid="{00000000-0005-0000-0000-00000EC00000}"/>
    <cellStyle name="Output 7 8 10 3" xfId="49135" xr:uid="{00000000-0005-0000-0000-00000FC00000}"/>
    <cellStyle name="Output 7 8 10 4" xfId="49136" xr:uid="{00000000-0005-0000-0000-000010C00000}"/>
    <cellStyle name="Output 7 8 11" xfId="49137" xr:uid="{00000000-0005-0000-0000-000011C00000}"/>
    <cellStyle name="Output 7 8 11 2" xfId="49138" xr:uid="{00000000-0005-0000-0000-000012C00000}"/>
    <cellStyle name="Output 7 8 11 3" xfId="49139" xr:uid="{00000000-0005-0000-0000-000013C00000}"/>
    <cellStyle name="Output 7 8 11 4" xfId="49140" xr:uid="{00000000-0005-0000-0000-000014C00000}"/>
    <cellStyle name="Output 7 8 12" xfId="49141" xr:uid="{00000000-0005-0000-0000-000015C00000}"/>
    <cellStyle name="Output 7 8 12 2" xfId="49142" xr:uid="{00000000-0005-0000-0000-000016C00000}"/>
    <cellStyle name="Output 7 8 12 3" xfId="49143" xr:uid="{00000000-0005-0000-0000-000017C00000}"/>
    <cellStyle name="Output 7 8 12 4" xfId="49144" xr:uid="{00000000-0005-0000-0000-000018C00000}"/>
    <cellStyle name="Output 7 8 13" xfId="49145" xr:uid="{00000000-0005-0000-0000-000019C00000}"/>
    <cellStyle name="Output 7 8 13 2" xfId="49146" xr:uid="{00000000-0005-0000-0000-00001AC00000}"/>
    <cellStyle name="Output 7 8 13 3" xfId="49147" xr:uid="{00000000-0005-0000-0000-00001BC00000}"/>
    <cellStyle name="Output 7 8 13 4" xfId="49148" xr:uid="{00000000-0005-0000-0000-00001CC00000}"/>
    <cellStyle name="Output 7 8 14" xfId="49149" xr:uid="{00000000-0005-0000-0000-00001DC00000}"/>
    <cellStyle name="Output 7 8 14 2" xfId="49150" xr:uid="{00000000-0005-0000-0000-00001EC00000}"/>
    <cellStyle name="Output 7 8 14 3" xfId="49151" xr:uid="{00000000-0005-0000-0000-00001FC00000}"/>
    <cellStyle name="Output 7 8 14 4" xfId="49152" xr:uid="{00000000-0005-0000-0000-000020C00000}"/>
    <cellStyle name="Output 7 8 15" xfId="49153" xr:uid="{00000000-0005-0000-0000-000021C00000}"/>
    <cellStyle name="Output 7 8 15 2" xfId="49154" xr:uid="{00000000-0005-0000-0000-000022C00000}"/>
    <cellStyle name="Output 7 8 15 3" xfId="49155" xr:uid="{00000000-0005-0000-0000-000023C00000}"/>
    <cellStyle name="Output 7 8 15 4" xfId="49156" xr:uid="{00000000-0005-0000-0000-000024C00000}"/>
    <cellStyle name="Output 7 8 16" xfId="49157" xr:uid="{00000000-0005-0000-0000-000025C00000}"/>
    <cellStyle name="Output 7 8 16 2" xfId="49158" xr:uid="{00000000-0005-0000-0000-000026C00000}"/>
    <cellStyle name="Output 7 8 16 3" xfId="49159" xr:uid="{00000000-0005-0000-0000-000027C00000}"/>
    <cellStyle name="Output 7 8 16 4" xfId="49160" xr:uid="{00000000-0005-0000-0000-000028C00000}"/>
    <cellStyle name="Output 7 8 17" xfId="49161" xr:uid="{00000000-0005-0000-0000-000029C00000}"/>
    <cellStyle name="Output 7 8 17 2" xfId="49162" xr:uid="{00000000-0005-0000-0000-00002AC00000}"/>
    <cellStyle name="Output 7 8 17 3" xfId="49163" xr:uid="{00000000-0005-0000-0000-00002BC00000}"/>
    <cellStyle name="Output 7 8 17 4" xfId="49164" xr:uid="{00000000-0005-0000-0000-00002CC00000}"/>
    <cellStyle name="Output 7 8 18" xfId="49165" xr:uid="{00000000-0005-0000-0000-00002DC00000}"/>
    <cellStyle name="Output 7 8 18 2" xfId="49166" xr:uid="{00000000-0005-0000-0000-00002EC00000}"/>
    <cellStyle name="Output 7 8 18 3" xfId="49167" xr:uid="{00000000-0005-0000-0000-00002FC00000}"/>
    <cellStyle name="Output 7 8 18 4" xfId="49168" xr:uid="{00000000-0005-0000-0000-000030C00000}"/>
    <cellStyle name="Output 7 8 19" xfId="49169" xr:uid="{00000000-0005-0000-0000-000031C00000}"/>
    <cellStyle name="Output 7 8 19 2" xfId="49170" xr:uid="{00000000-0005-0000-0000-000032C00000}"/>
    <cellStyle name="Output 7 8 19 3" xfId="49171" xr:uid="{00000000-0005-0000-0000-000033C00000}"/>
    <cellStyle name="Output 7 8 19 4" xfId="49172" xr:uid="{00000000-0005-0000-0000-000034C00000}"/>
    <cellStyle name="Output 7 8 2" xfId="49173" xr:uid="{00000000-0005-0000-0000-000035C00000}"/>
    <cellStyle name="Output 7 8 2 2" xfId="49174" xr:uid="{00000000-0005-0000-0000-000036C00000}"/>
    <cellStyle name="Output 7 8 2 3" xfId="49175" xr:uid="{00000000-0005-0000-0000-000037C00000}"/>
    <cellStyle name="Output 7 8 2 4" xfId="49176" xr:uid="{00000000-0005-0000-0000-000038C00000}"/>
    <cellStyle name="Output 7 8 20" xfId="49177" xr:uid="{00000000-0005-0000-0000-000039C00000}"/>
    <cellStyle name="Output 7 8 20 2" xfId="49178" xr:uid="{00000000-0005-0000-0000-00003AC00000}"/>
    <cellStyle name="Output 7 8 20 3" xfId="49179" xr:uid="{00000000-0005-0000-0000-00003BC00000}"/>
    <cellStyle name="Output 7 8 20 4" xfId="49180" xr:uid="{00000000-0005-0000-0000-00003CC00000}"/>
    <cellStyle name="Output 7 8 21" xfId="49181" xr:uid="{00000000-0005-0000-0000-00003DC00000}"/>
    <cellStyle name="Output 7 8 22" xfId="49182" xr:uid="{00000000-0005-0000-0000-00003EC00000}"/>
    <cellStyle name="Output 7 8 3" xfId="49183" xr:uid="{00000000-0005-0000-0000-00003FC00000}"/>
    <cellStyle name="Output 7 8 3 2" xfId="49184" xr:uid="{00000000-0005-0000-0000-000040C00000}"/>
    <cellStyle name="Output 7 8 3 3" xfId="49185" xr:uid="{00000000-0005-0000-0000-000041C00000}"/>
    <cellStyle name="Output 7 8 3 4" xfId="49186" xr:uid="{00000000-0005-0000-0000-000042C00000}"/>
    <cellStyle name="Output 7 8 4" xfId="49187" xr:uid="{00000000-0005-0000-0000-000043C00000}"/>
    <cellStyle name="Output 7 8 4 2" xfId="49188" xr:uid="{00000000-0005-0000-0000-000044C00000}"/>
    <cellStyle name="Output 7 8 4 3" xfId="49189" xr:uid="{00000000-0005-0000-0000-000045C00000}"/>
    <cellStyle name="Output 7 8 4 4" xfId="49190" xr:uid="{00000000-0005-0000-0000-000046C00000}"/>
    <cellStyle name="Output 7 8 5" xfId="49191" xr:uid="{00000000-0005-0000-0000-000047C00000}"/>
    <cellStyle name="Output 7 8 5 2" xfId="49192" xr:uid="{00000000-0005-0000-0000-000048C00000}"/>
    <cellStyle name="Output 7 8 5 3" xfId="49193" xr:uid="{00000000-0005-0000-0000-000049C00000}"/>
    <cellStyle name="Output 7 8 5 4" xfId="49194" xr:uid="{00000000-0005-0000-0000-00004AC00000}"/>
    <cellStyle name="Output 7 8 6" xfId="49195" xr:uid="{00000000-0005-0000-0000-00004BC00000}"/>
    <cellStyle name="Output 7 8 6 2" xfId="49196" xr:uid="{00000000-0005-0000-0000-00004CC00000}"/>
    <cellStyle name="Output 7 8 6 3" xfId="49197" xr:uid="{00000000-0005-0000-0000-00004DC00000}"/>
    <cellStyle name="Output 7 8 6 4" xfId="49198" xr:uid="{00000000-0005-0000-0000-00004EC00000}"/>
    <cellStyle name="Output 7 8 7" xfId="49199" xr:uid="{00000000-0005-0000-0000-00004FC00000}"/>
    <cellStyle name="Output 7 8 7 2" xfId="49200" xr:uid="{00000000-0005-0000-0000-000050C00000}"/>
    <cellStyle name="Output 7 8 7 3" xfId="49201" xr:uid="{00000000-0005-0000-0000-000051C00000}"/>
    <cellStyle name="Output 7 8 7 4" xfId="49202" xr:uid="{00000000-0005-0000-0000-000052C00000}"/>
    <cellStyle name="Output 7 8 8" xfId="49203" xr:uid="{00000000-0005-0000-0000-000053C00000}"/>
    <cellStyle name="Output 7 8 8 2" xfId="49204" xr:uid="{00000000-0005-0000-0000-000054C00000}"/>
    <cellStyle name="Output 7 8 8 3" xfId="49205" xr:uid="{00000000-0005-0000-0000-000055C00000}"/>
    <cellStyle name="Output 7 8 8 4" xfId="49206" xr:uid="{00000000-0005-0000-0000-000056C00000}"/>
    <cellStyle name="Output 7 8 9" xfId="49207" xr:uid="{00000000-0005-0000-0000-000057C00000}"/>
    <cellStyle name="Output 7 8 9 2" xfId="49208" xr:uid="{00000000-0005-0000-0000-000058C00000}"/>
    <cellStyle name="Output 7 8 9 3" xfId="49209" xr:uid="{00000000-0005-0000-0000-000059C00000}"/>
    <cellStyle name="Output 7 8 9 4" xfId="49210" xr:uid="{00000000-0005-0000-0000-00005AC00000}"/>
    <cellStyle name="Output 7 9" xfId="49211" xr:uid="{00000000-0005-0000-0000-00005BC00000}"/>
    <cellStyle name="Output 7 9 10" xfId="49212" xr:uid="{00000000-0005-0000-0000-00005CC00000}"/>
    <cellStyle name="Output 7 9 10 2" xfId="49213" xr:uid="{00000000-0005-0000-0000-00005DC00000}"/>
    <cellStyle name="Output 7 9 10 3" xfId="49214" xr:uid="{00000000-0005-0000-0000-00005EC00000}"/>
    <cellStyle name="Output 7 9 10 4" xfId="49215" xr:uid="{00000000-0005-0000-0000-00005FC00000}"/>
    <cellStyle name="Output 7 9 11" xfId="49216" xr:uid="{00000000-0005-0000-0000-000060C00000}"/>
    <cellStyle name="Output 7 9 11 2" xfId="49217" xr:uid="{00000000-0005-0000-0000-000061C00000}"/>
    <cellStyle name="Output 7 9 11 3" xfId="49218" xr:uid="{00000000-0005-0000-0000-000062C00000}"/>
    <cellStyle name="Output 7 9 11 4" xfId="49219" xr:uid="{00000000-0005-0000-0000-000063C00000}"/>
    <cellStyle name="Output 7 9 12" xfId="49220" xr:uid="{00000000-0005-0000-0000-000064C00000}"/>
    <cellStyle name="Output 7 9 12 2" xfId="49221" xr:uid="{00000000-0005-0000-0000-000065C00000}"/>
    <cellStyle name="Output 7 9 12 3" xfId="49222" xr:uid="{00000000-0005-0000-0000-000066C00000}"/>
    <cellStyle name="Output 7 9 12 4" xfId="49223" xr:uid="{00000000-0005-0000-0000-000067C00000}"/>
    <cellStyle name="Output 7 9 13" xfId="49224" xr:uid="{00000000-0005-0000-0000-000068C00000}"/>
    <cellStyle name="Output 7 9 13 2" xfId="49225" xr:uid="{00000000-0005-0000-0000-000069C00000}"/>
    <cellStyle name="Output 7 9 13 3" xfId="49226" xr:uid="{00000000-0005-0000-0000-00006AC00000}"/>
    <cellStyle name="Output 7 9 13 4" xfId="49227" xr:uid="{00000000-0005-0000-0000-00006BC00000}"/>
    <cellStyle name="Output 7 9 14" xfId="49228" xr:uid="{00000000-0005-0000-0000-00006CC00000}"/>
    <cellStyle name="Output 7 9 14 2" xfId="49229" xr:uid="{00000000-0005-0000-0000-00006DC00000}"/>
    <cellStyle name="Output 7 9 14 3" xfId="49230" xr:uid="{00000000-0005-0000-0000-00006EC00000}"/>
    <cellStyle name="Output 7 9 14 4" xfId="49231" xr:uid="{00000000-0005-0000-0000-00006FC00000}"/>
    <cellStyle name="Output 7 9 15" xfId="49232" xr:uid="{00000000-0005-0000-0000-000070C00000}"/>
    <cellStyle name="Output 7 9 15 2" xfId="49233" xr:uid="{00000000-0005-0000-0000-000071C00000}"/>
    <cellStyle name="Output 7 9 15 3" xfId="49234" xr:uid="{00000000-0005-0000-0000-000072C00000}"/>
    <cellStyle name="Output 7 9 15 4" xfId="49235" xr:uid="{00000000-0005-0000-0000-000073C00000}"/>
    <cellStyle name="Output 7 9 16" xfId="49236" xr:uid="{00000000-0005-0000-0000-000074C00000}"/>
    <cellStyle name="Output 7 9 16 2" xfId="49237" xr:uid="{00000000-0005-0000-0000-000075C00000}"/>
    <cellStyle name="Output 7 9 16 3" xfId="49238" xr:uid="{00000000-0005-0000-0000-000076C00000}"/>
    <cellStyle name="Output 7 9 16 4" xfId="49239" xr:uid="{00000000-0005-0000-0000-000077C00000}"/>
    <cellStyle name="Output 7 9 17" xfId="49240" xr:uid="{00000000-0005-0000-0000-000078C00000}"/>
    <cellStyle name="Output 7 9 17 2" xfId="49241" xr:uid="{00000000-0005-0000-0000-000079C00000}"/>
    <cellStyle name="Output 7 9 17 3" xfId="49242" xr:uid="{00000000-0005-0000-0000-00007AC00000}"/>
    <cellStyle name="Output 7 9 17 4" xfId="49243" xr:uid="{00000000-0005-0000-0000-00007BC00000}"/>
    <cellStyle name="Output 7 9 18" xfId="49244" xr:uid="{00000000-0005-0000-0000-00007CC00000}"/>
    <cellStyle name="Output 7 9 18 2" xfId="49245" xr:uid="{00000000-0005-0000-0000-00007DC00000}"/>
    <cellStyle name="Output 7 9 18 3" xfId="49246" xr:uid="{00000000-0005-0000-0000-00007EC00000}"/>
    <cellStyle name="Output 7 9 18 4" xfId="49247" xr:uid="{00000000-0005-0000-0000-00007FC00000}"/>
    <cellStyle name="Output 7 9 19" xfId="49248" xr:uid="{00000000-0005-0000-0000-000080C00000}"/>
    <cellStyle name="Output 7 9 19 2" xfId="49249" xr:uid="{00000000-0005-0000-0000-000081C00000}"/>
    <cellStyle name="Output 7 9 19 3" xfId="49250" xr:uid="{00000000-0005-0000-0000-000082C00000}"/>
    <cellStyle name="Output 7 9 19 4" xfId="49251" xr:uid="{00000000-0005-0000-0000-000083C00000}"/>
    <cellStyle name="Output 7 9 2" xfId="49252" xr:uid="{00000000-0005-0000-0000-000084C00000}"/>
    <cellStyle name="Output 7 9 2 2" xfId="49253" xr:uid="{00000000-0005-0000-0000-000085C00000}"/>
    <cellStyle name="Output 7 9 2 3" xfId="49254" xr:uid="{00000000-0005-0000-0000-000086C00000}"/>
    <cellStyle name="Output 7 9 2 4" xfId="49255" xr:uid="{00000000-0005-0000-0000-000087C00000}"/>
    <cellStyle name="Output 7 9 20" xfId="49256" xr:uid="{00000000-0005-0000-0000-000088C00000}"/>
    <cellStyle name="Output 7 9 20 2" xfId="49257" xr:uid="{00000000-0005-0000-0000-000089C00000}"/>
    <cellStyle name="Output 7 9 20 3" xfId="49258" xr:uid="{00000000-0005-0000-0000-00008AC00000}"/>
    <cellStyle name="Output 7 9 20 4" xfId="49259" xr:uid="{00000000-0005-0000-0000-00008BC00000}"/>
    <cellStyle name="Output 7 9 21" xfId="49260" xr:uid="{00000000-0005-0000-0000-00008CC00000}"/>
    <cellStyle name="Output 7 9 22" xfId="49261" xr:uid="{00000000-0005-0000-0000-00008DC00000}"/>
    <cellStyle name="Output 7 9 3" xfId="49262" xr:uid="{00000000-0005-0000-0000-00008EC00000}"/>
    <cellStyle name="Output 7 9 3 2" xfId="49263" xr:uid="{00000000-0005-0000-0000-00008FC00000}"/>
    <cellStyle name="Output 7 9 3 3" xfId="49264" xr:uid="{00000000-0005-0000-0000-000090C00000}"/>
    <cellStyle name="Output 7 9 3 4" xfId="49265" xr:uid="{00000000-0005-0000-0000-000091C00000}"/>
    <cellStyle name="Output 7 9 4" xfId="49266" xr:uid="{00000000-0005-0000-0000-000092C00000}"/>
    <cellStyle name="Output 7 9 4 2" xfId="49267" xr:uid="{00000000-0005-0000-0000-000093C00000}"/>
    <cellStyle name="Output 7 9 4 3" xfId="49268" xr:uid="{00000000-0005-0000-0000-000094C00000}"/>
    <cellStyle name="Output 7 9 4 4" xfId="49269" xr:uid="{00000000-0005-0000-0000-000095C00000}"/>
    <cellStyle name="Output 7 9 5" xfId="49270" xr:uid="{00000000-0005-0000-0000-000096C00000}"/>
    <cellStyle name="Output 7 9 5 2" xfId="49271" xr:uid="{00000000-0005-0000-0000-000097C00000}"/>
    <cellStyle name="Output 7 9 5 3" xfId="49272" xr:uid="{00000000-0005-0000-0000-000098C00000}"/>
    <cellStyle name="Output 7 9 5 4" xfId="49273" xr:uid="{00000000-0005-0000-0000-000099C00000}"/>
    <cellStyle name="Output 7 9 6" xfId="49274" xr:uid="{00000000-0005-0000-0000-00009AC00000}"/>
    <cellStyle name="Output 7 9 6 2" xfId="49275" xr:uid="{00000000-0005-0000-0000-00009BC00000}"/>
    <cellStyle name="Output 7 9 6 3" xfId="49276" xr:uid="{00000000-0005-0000-0000-00009CC00000}"/>
    <cellStyle name="Output 7 9 6 4" xfId="49277" xr:uid="{00000000-0005-0000-0000-00009DC00000}"/>
    <cellStyle name="Output 7 9 7" xfId="49278" xr:uid="{00000000-0005-0000-0000-00009EC00000}"/>
    <cellStyle name="Output 7 9 7 2" xfId="49279" xr:uid="{00000000-0005-0000-0000-00009FC00000}"/>
    <cellStyle name="Output 7 9 7 3" xfId="49280" xr:uid="{00000000-0005-0000-0000-0000A0C00000}"/>
    <cellStyle name="Output 7 9 7 4" xfId="49281" xr:uid="{00000000-0005-0000-0000-0000A1C00000}"/>
    <cellStyle name="Output 7 9 8" xfId="49282" xr:uid="{00000000-0005-0000-0000-0000A2C00000}"/>
    <cellStyle name="Output 7 9 8 2" xfId="49283" xr:uid="{00000000-0005-0000-0000-0000A3C00000}"/>
    <cellStyle name="Output 7 9 8 3" xfId="49284" xr:uid="{00000000-0005-0000-0000-0000A4C00000}"/>
    <cellStyle name="Output 7 9 8 4" xfId="49285" xr:uid="{00000000-0005-0000-0000-0000A5C00000}"/>
    <cellStyle name="Output 7 9 9" xfId="49286" xr:uid="{00000000-0005-0000-0000-0000A6C00000}"/>
    <cellStyle name="Output 7 9 9 2" xfId="49287" xr:uid="{00000000-0005-0000-0000-0000A7C00000}"/>
    <cellStyle name="Output 7 9 9 3" xfId="49288" xr:uid="{00000000-0005-0000-0000-0000A8C00000}"/>
    <cellStyle name="Output 7 9 9 4" xfId="49289" xr:uid="{00000000-0005-0000-0000-0000A9C00000}"/>
    <cellStyle name="Output 8" xfId="49290" xr:uid="{00000000-0005-0000-0000-0000AAC00000}"/>
    <cellStyle name="Output 8 10" xfId="49291" xr:uid="{00000000-0005-0000-0000-0000ABC00000}"/>
    <cellStyle name="Output 8 10 2" xfId="49292" xr:uid="{00000000-0005-0000-0000-0000ACC00000}"/>
    <cellStyle name="Output 8 10 3" xfId="49293" xr:uid="{00000000-0005-0000-0000-0000ADC00000}"/>
    <cellStyle name="Output 8 10 4" xfId="49294" xr:uid="{00000000-0005-0000-0000-0000AEC00000}"/>
    <cellStyle name="Output 8 11" xfId="49295" xr:uid="{00000000-0005-0000-0000-0000AFC00000}"/>
    <cellStyle name="Output 8 11 2" xfId="49296" xr:uid="{00000000-0005-0000-0000-0000B0C00000}"/>
    <cellStyle name="Output 8 11 3" xfId="49297" xr:uid="{00000000-0005-0000-0000-0000B1C00000}"/>
    <cellStyle name="Output 8 11 4" xfId="49298" xr:uid="{00000000-0005-0000-0000-0000B2C00000}"/>
    <cellStyle name="Output 8 12" xfId="49299" xr:uid="{00000000-0005-0000-0000-0000B3C00000}"/>
    <cellStyle name="Output 8 12 2" xfId="49300" xr:uid="{00000000-0005-0000-0000-0000B4C00000}"/>
    <cellStyle name="Output 8 12 3" xfId="49301" xr:uid="{00000000-0005-0000-0000-0000B5C00000}"/>
    <cellStyle name="Output 8 12 4" xfId="49302" xr:uid="{00000000-0005-0000-0000-0000B6C00000}"/>
    <cellStyle name="Output 8 13" xfId="49303" xr:uid="{00000000-0005-0000-0000-0000B7C00000}"/>
    <cellStyle name="Output 8 13 2" xfId="49304" xr:uid="{00000000-0005-0000-0000-0000B8C00000}"/>
    <cellStyle name="Output 8 13 3" xfId="49305" xr:uid="{00000000-0005-0000-0000-0000B9C00000}"/>
    <cellStyle name="Output 8 13 4" xfId="49306" xr:uid="{00000000-0005-0000-0000-0000BAC00000}"/>
    <cellStyle name="Output 8 14" xfId="49307" xr:uid="{00000000-0005-0000-0000-0000BBC00000}"/>
    <cellStyle name="Output 8 14 2" xfId="49308" xr:uid="{00000000-0005-0000-0000-0000BCC00000}"/>
    <cellStyle name="Output 8 14 3" xfId="49309" xr:uid="{00000000-0005-0000-0000-0000BDC00000}"/>
    <cellStyle name="Output 8 14 4" xfId="49310" xr:uid="{00000000-0005-0000-0000-0000BEC00000}"/>
    <cellStyle name="Output 8 15" xfId="49311" xr:uid="{00000000-0005-0000-0000-0000BFC00000}"/>
    <cellStyle name="Output 8 15 2" xfId="49312" xr:uid="{00000000-0005-0000-0000-0000C0C00000}"/>
    <cellStyle name="Output 8 15 3" xfId="49313" xr:uid="{00000000-0005-0000-0000-0000C1C00000}"/>
    <cellStyle name="Output 8 15 4" xfId="49314" xr:uid="{00000000-0005-0000-0000-0000C2C00000}"/>
    <cellStyle name="Output 8 16" xfId="49315" xr:uid="{00000000-0005-0000-0000-0000C3C00000}"/>
    <cellStyle name="Output 8 16 2" xfId="49316" xr:uid="{00000000-0005-0000-0000-0000C4C00000}"/>
    <cellStyle name="Output 8 16 3" xfId="49317" xr:uid="{00000000-0005-0000-0000-0000C5C00000}"/>
    <cellStyle name="Output 8 16 4" xfId="49318" xr:uid="{00000000-0005-0000-0000-0000C6C00000}"/>
    <cellStyle name="Output 8 17" xfId="49319" xr:uid="{00000000-0005-0000-0000-0000C7C00000}"/>
    <cellStyle name="Output 8 17 2" xfId="49320" xr:uid="{00000000-0005-0000-0000-0000C8C00000}"/>
    <cellStyle name="Output 8 17 3" xfId="49321" xr:uid="{00000000-0005-0000-0000-0000C9C00000}"/>
    <cellStyle name="Output 8 17 4" xfId="49322" xr:uid="{00000000-0005-0000-0000-0000CAC00000}"/>
    <cellStyle name="Output 8 18" xfId="49323" xr:uid="{00000000-0005-0000-0000-0000CBC00000}"/>
    <cellStyle name="Output 8 18 2" xfId="49324" xr:uid="{00000000-0005-0000-0000-0000CCC00000}"/>
    <cellStyle name="Output 8 18 3" xfId="49325" xr:uid="{00000000-0005-0000-0000-0000CDC00000}"/>
    <cellStyle name="Output 8 18 4" xfId="49326" xr:uid="{00000000-0005-0000-0000-0000CEC00000}"/>
    <cellStyle name="Output 8 19" xfId="49327" xr:uid="{00000000-0005-0000-0000-0000CFC00000}"/>
    <cellStyle name="Output 8 19 2" xfId="49328" xr:uid="{00000000-0005-0000-0000-0000D0C00000}"/>
    <cellStyle name="Output 8 19 3" xfId="49329" xr:uid="{00000000-0005-0000-0000-0000D1C00000}"/>
    <cellStyle name="Output 8 19 4" xfId="49330" xr:uid="{00000000-0005-0000-0000-0000D2C00000}"/>
    <cellStyle name="Output 8 2" xfId="49331" xr:uid="{00000000-0005-0000-0000-0000D3C00000}"/>
    <cellStyle name="Output 8 2 2" xfId="49332" xr:uid="{00000000-0005-0000-0000-0000D4C00000}"/>
    <cellStyle name="Output 8 2 3" xfId="49333" xr:uid="{00000000-0005-0000-0000-0000D5C00000}"/>
    <cellStyle name="Output 8 2 4" xfId="49334" xr:uid="{00000000-0005-0000-0000-0000D6C00000}"/>
    <cellStyle name="Output 8 20" xfId="49335" xr:uid="{00000000-0005-0000-0000-0000D7C00000}"/>
    <cellStyle name="Output 8 20 2" xfId="49336" xr:uid="{00000000-0005-0000-0000-0000D8C00000}"/>
    <cellStyle name="Output 8 20 3" xfId="49337" xr:uid="{00000000-0005-0000-0000-0000D9C00000}"/>
    <cellStyle name="Output 8 20 4" xfId="49338" xr:uid="{00000000-0005-0000-0000-0000DAC00000}"/>
    <cellStyle name="Output 8 21" xfId="49339" xr:uid="{00000000-0005-0000-0000-0000DBC00000}"/>
    <cellStyle name="Output 8 22" xfId="49340" xr:uid="{00000000-0005-0000-0000-0000DCC00000}"/>
    <cellStyle name="Output 8 23" xfId="49341" xr:uid="{00000000-0005-0000-0000-0000DDC00000}"/>
    <cellStyle name="Output 8 3" xfId="49342" xr:uid="{00000000-0005-0000-0000-0000DEC00000}"/>
    <cellStyle name="Output 8 3 2" xfId="49343" xr:uid="{00000000-0005-0000-0000-0000DFC00000}"/>
    <cellStyle name="Output 8 3 3" xfId="49344" xr:uid="{00000000-0005-0000-0000-0000E0C00000}"/>
    <cellStyle name="Output 8 3 4" xfId="49345" xr:uid="{00000000-0005-0000-0000-0000E1C00000}"/>
    <cellStyle name="Output 8 4" xfId="49346" xr:uid="{00000000-0005-0000-0000-0000E2C00000}"/>
    <cellStyle name="Output 8 4 2" xfId="49347" xr:uid="{00000000-0005-0000-0000-0000E3C00000}"/>
    <cellStyle name="Output 8 4 3" xfId="49348" xr:uid="{00000000-0005-0000-0000-0000E4C00000}"/>
    <cellStyle name="Output 8 4 4" xfId="49349" xr:uid="{00000000-0005-0000-0000-0000E5C00000}"/>
    <cellStyle name="Output 8 5" xfId="49350" xr:uid="{00000000-0005-0000-0000-0000E6C00000}"/>
    <cellStyle name="Output 8 5 2" xfId="49351" xr:uid="{00000000-0005-0000-0000-0000E7C00000}"/>
    <cellStyle name="Output 8 5 3" xfId="49352" xr:uid="{00000000-0005-0000-0000-0000E8C00000}"/>
    <cellStyle name="Output 8 5 4" xfId="49353" xr:uid="{00000000-0005-0000-0000-0000E9C00000}"/>
    <cellStyle name="Output 8 6" xfId="49354" xr:uid="{00000000-0005-0000-0000-0000EAC00000}"/>
    <cellStyle name="Output 8 6 2" xfId="49355" xr:uid="{00000000-0005-0000-0000-0000EBC00000}"/>
    <cellStyle name="Output 8 6 3" xfId="49356" xr:uid="{00000000-0005-0000-0000-0000ECC00000}"/>
    <cellStyle name="Output 8 6 4" xfId="49357" xr:uid="{00000000-0005-0000-0000-0000EDC00000}"/>
    <cellStyle name="Output 8 7" xfId="49358" xr:uid="{00000000-0005-0000-0000-0000EEC00000}"/>
    <cellStyle name="Output 8 7 2" xfId="49359" xr:uid="{00000000-0005-0000-0000-0000EFC00000}"/>
    <cellStyle name="Output 8 7 3" xfId="49360" xr:uid="{00000000-0005-0000-0000-0000F0C00000}"/>
    <cellStyle name="Output 8 7 4" xfId="49361" xr:uid="{00000000-0005-0000-0000-0000F1C00000}"/>
    <cellStyle name="Output 8 8" xfId="49362" xr:uid="{00000000-0005-0000-0000-0000F2C00000}"/>
    <cellStyle name="Output 8 8 2" xfId="49363" xr:uid="{00000000-0005-0000-0000-0000F3C00000}"/>
    <cellStyle name="Output 8 8 3" xfId="49364" xr:uid="{00000000-0005-0000-0000-0000F4C00000}"/>
    <cellStyle name="Output 8 8 4" xfId="49365" xr:uid="{00000000-0005-0000-0000-0000F5C00000}"/>
    <cellStyle name="Output 8 9" xfId="49366" xr:uid="{00000000-0005-0000-0000-0000F6C00000}"/>
    <cellStyle name="Output 8 9 2" xfId="49367" xr:uid="{00000000-0005-0000-0000-0000F7C00000}"/>
    <cellStyle name="Output 8 9 3" xfId="49368" xr:uid="{00000000-0005-0000-0000-0000F8C00000}"/>
    <cellStyle name="Output 8 9 4" xfId="49369" xr:uid="{00000000-0005-0000-0000-0000F9C00000}"/>
    <cellStyle name="Output 9" xfId="49370" xr:uid="{00000000-0005-0000-0000-0000FAC00000}"/>
    <cellStyle name="Output 9 10" xfId="49371" xr:uid="{00000000-0005-0000-0000-0000FBC00000}"/>
    <cellStyle name="Output 9 10 2" xfId="49372" xr:uid="{00000000-0005-0000-0000-0000FCC00000}"/>
    <cellStyle name="Output 9 10 3" xfId="49373" xr:uid="{00000000-0005-0000-0000-0000FDC00000}"/>
    <cellStyle name="Output 9 10 4" xfId="49374" xr:uid="{00000000-0005-0000-0000-0000FEC00000}"/>
    <cellStyle name="Output 9 11" xfId="49375" xr:uid="{00000000-0005-0000-0000-0000FFC00000}"/>
    <cellStyle name="Output 9 11 2" xfId="49376" xr:uid="{00000000-0005-0000-0000-000000C10000}"/>
    <cellStyle name="Output 9 11 3" xfId="49377" xr:uid="{00000000-0005-0000-0000-000001C10000}"/>
    <cellStyle name="Output 9 11 4" xfId="49378" xr:uid="{00000000-0005-0000-0000-000002C10000}"/>
    <cellStyle name="Output 9 12" xfId="49379" xr:uid="{00000000-0005-0000-0000-000003C10000}"/>
    <cellStyle name="Output 9 12 2" xfId="49380" xr:uid="{00000000-0005-0000-0000-000004C10000}"/>
    <cellStyle name="Output 9 12 3" xfId="49381" xr:uid="{00000000-0005-0000-0000-000005C10000}"/>
    <cellStyle name="Output 9 12 4" xfId="49382" xr:uid="{00000000-0005-0000-0000-000006C10000}"/>
    <cellStyle name="Output 9 13" xfId="49383" xr:uid="{00000000-0005-0000-0000-000007C10000}"/>
    <cellStyle name="Output 9 13 2" xfId="49384" xr:uid="{00000000-0005-0000-0000-000008C10000}"/>
    <cellStyle name="Output 9 13 3" xfId="49385" xr:uid="{00000000-0005-0000-0000-000009C10000}"/>
    <cellStyle name="Output 9 13 4" xfId="49386" xr:uid="{00000000-0005-0000-0000-00000AC10000}"/>
    <cellStyle name="Output 9 14" xfId="49387" xr:uid="{00000000-0005-0000-0000-00000BC10000}"/>
    <cellStyle name="Output 9 14 2" xfId="49388" xr:uid="{00000000-0005-0000-0000-00000CC10000}"/>
    <cellStyle name="Output 9 14 3" xfId="49389" xr:uid="{00000000-0005-0000-0000-00000DC10000}"/>
    <cellStyle name="Output 9 14 4" xfId="49390" xr:uid="{00000000-0005-0000-0000-00000EC10000}"/>
    <cellStyle name="Output 9 15" xfId="49391" xr:uid="{00000000-0005-0000-0000-00000FC10000}"/>
    <cellStyle name="Output 9 15 2" xfId="49392" xr:uid="{00000000-0005-0000-0000-000010C10000}"/>
    <cellStyle name="Output 9 15 3" xfId="49393" xr:uid="{00000000-0005-0000-0000-000011C10000}"/>
    <cellStyle name="Output 9 15 4" xfId="49394" xr:uid="{00000000-0005-0000-0000-000012C10000}"/>
    <cellStyle name="Output 9 16" xfId="49395" xr:uid="{00000000-0005-0000-0000-000013C10000}"/>
    <cellStyle name="Output 9 16 2" xfId="49396" xr:uid="{00000000-0005-0000-0000-000014C10000}"/>
    <cellStyle name="Output 9 16 3" xfId="49397" xr:uid="{00000000-0005-0000-0000-000015C10000}"/>
    <cellStyle name="Output 9 16 4" xfId="49398" xr:uid="{00000000-0005-0000-0000-000016C10000}"/>
    <cellStyle name="Output 9 17" xfId="49399" xr:uid="{00000000-0005-0000-0000-000017C10000}"/>
    <cellStyle name="Output 9 17 2" xfId="49400" xr:uid="{00000000-0005-0000-0000-000018C10000}"/>
    <cellStyle name="Output 9 17 3" xfId="49401" xr:uid="{00000000-0005-0000-0000-000019C10000}"/>
    <cellStyle name="Output 9 17 4" xfId="49402" xr:uid="{00000000-0005-0000-0000-00001AC10000}"/>
    <cellStyle name="Output 9 18" xfId="49403" xr:uid="{00000000-0005-0000-0000-00001BC10000}"/>
    <cellStyle name="Output 9 18 2" xfId="49404" xr:uid="{00000000-0005-0000-0000-00001CC10000}"/>
    <cellStyle name="Output 9 18 3" xfId="49405" xr:uid="{00000000-0005-0000-0000-00001DC10000}"/>
    <cellStyle name="Output 9 18 4" xfId="49406" xr:uid="{00000000-0005-0000-0000-00001EC10000}"/>
    <cellStyle name="Output 9 19" xfId="49407" xr:uid="{00000000-0005-0000-0000-00001FC10000}"/>
    <cellStyle name="Output 9 19 2" xfId="49408" xr:uid="{00000000-0005-0000-0000-000020C10000}"/>
    <cellStyle name="Output 9 19 3" xfId="49409" xr:uid="{00000000-0005-0000-0000-000021C10000}"/>
    <cellStyle name="Output 9 19 4" xfId="49410" xr:uid="{00000000-0005-0000-0000-000022C10000}"/>
    <cellStyle name="Output 9 2" xfId="49411" xr:uid="{00000000-0005-0000-0000-000023C10000}"/>
    <cellStyle name="Output 9 2 2" xfId="49412" xr:uid="{00000000-0005-0000-0000-000024C10000}"/>
    <cellStyle name="Output 9 2 3" xfId="49413" xr:uid="{00000000-0005-0000-0000-000025C10000}"/>
    <cellStyle name="Output 9 2 4" xfId="49414" xr:uid="{00000000-0005-0000-0000-000026C10000}"/>
    <cellStyle name="Output 9 20" xfId="49415" xr:uid="{00000000-0005-0000-0000-000027C10000}"/>
    <cellStyle name="Output 9 20 2" xfId="49416" xr:uid="{00000000-0005-0000-0000-000028C10000}"/>
    <cellStyle name="Output 9 20 3" xfId="49417" xr:uid="{00000000-0005-0000-0000-000029C10000}"/>
    <cellStyle name="Output 9 20 4" xfId="49418" xr:uid="{00000000-0005-0000-0000-00002AC10000}"/>
    <cellStyle name="Output 9 21" xfId="49419" xr:uid="{00000000-0005-0000-0000-00002BC10000}"/>
    <cellStyle name="Output 9 22" xfId="49420" xr:uid="{00000000-0005-0000-0000-00002CC10000}"/>
    <cellStyle name="Output 9 23" xfId="49421" xr:uid="{00000000-0005-0000-0000-00002DC10000}"/>
    <cellStyle name="Output 9 3" xfId="49422" xr:uid="{00000000-0005-0000-0000-00002EC10000}"/>
    <cellStyle name="Output 9 3 2" xfId="49423" xr:uid="{00000000-0005-0000-0000-00002FC10000}"/>
    <cellStyle name="Output 9 3 3" xfId="49424" xr:uid="{00000000-0005-0000-0000-000030C10000}"/>
    <cellStyle name="Output 9 3 4" xfId="49425" xr:uid="{00000000-0005-0000-0000-000031C10000}"/>
    <cellStyle name="Output 9 4" xfId="49426" xr:uid="{00000000-0005-0000-0000-000032C10000}"/>
    <cellStyle name="Output 9 4 2" xfId="49427" xr:uid="{00000000-0005-0000-0000-000033C10000}"/>
    <cellStyle name="Output 9 4 3" xfId="49428" xr:uid="{00000000-0005-0000-0000-000034C10000}"/>
    <cellStyle name="Output 9 4 4" xfId="49429" xr:uid="{00000000-0005-0000-0000-000035C10000}"/>
    <cellStyle name="Output 9 5" xfId="49430" xr:uid="{00000000-0005-0000-0000-000036C10000}"/>
    <cellStyle name="Output 9 5 2" xfId="49431" xr:uid="{00000000-0005-0000-0000-000037C10000}"/>
    <cellStyle name="Output 9 5 3" xfId="49432" xr:uid="{00000000-0005-0000-0000-000038C10000}"/>
    <cellStyle name="Output 9 5 4" xfId="49433" xr:uid="{00000000-0005-0000-0000-000039C10000}"/>
    <cellStyle name="Output 9 6" xfId="49434" xr:uid="{00000000-0005-0000-0000-00003AC10000}"/>
    <cellStyle name="Output 9 6 2" xfId="49435" xr:uid="{00000000-0005-0000-0000-00003BC10000}"/>
    <cellStyle name="Output 9 6 3" xfId="49436" xr:uid="{00000000-0005-0000-0000-00003CC10000}"/>
    <cellStyle name="Output 9 6 4" xfId="49437" xr:uid="{00000000-0005-0000-0000-00003DC10000}"/>
    <cellStyle name="Output 9 7" xfId="49438" xr:uid="{00000000-0005-0000-0000-00003EC10000}"/>
    <cellStyle name="Output 9 7 2" xfId="49439" xr:uid="{00000000-0005-0000-0000-00003FC10000}"/>
    <cellStyle name="Output 9 7 3" xfId="49440" xr:uid="{00000000-0005-0000-0000-000040C10000}"/>
    <cellStyle name="Output 9 7 4" xfId="49441" xr:uid="{00000000-0005-0000-0000-000041C10000}"/>
    <cellStyle name="Output 9 8" xfId="49442" xr:uid="{00000000-0005-0000-0000-000042C10000}"/>
    <cellStyle name="Output 9 8 2" xfId="49443" xr:uid="{00000000-0005-0000-0000-000043C10000}"/>
    <cellStyle name="Output 9 8 3" xfId="49444" xr:uid="{00000000-0005-0000-0000-000044C10000}"/>
    <cellStyle name="Output 9 8 4" xfId="49445" xr:uid="{00000000-0005-0000-0000-000045C10000}"/>
    <cellStyle name="Output 9 9" xfId="49446" xr:uid="{00000000-0005-0000-0000-000046C10000}"/>
    <cellStyle name="Output 9 9 2" xfId="49447" xr:uid="{00000000-0005-0000-0000-000047C10000}"/>
    <cellStyle name="Output 9 9 3" xfId="49448" xr:uid="{00000000-0005-0000-0000-000048C10000}"/>
    <cellStyle name="Output 9 9 4" xfId="49449" xr:uid="{00000000-0005-0000-0000-000049C10000}"/>
    <cellStyle name="Percent" xfId="55630" builtinId="5"/>
    <cellStyle name="Percent 2" xfId="37" xr:uid="{00000000-0005-0000-0000-00004BC10000}"/>
    <cellStyle name="Percent 2 10" xfId="189" xr:uid="{00000000-0005-0000-0000-00004CC10000}"/>
    <cellStyle name="Percent 2 10 2" xfId="55561" xr:uid="{00000000-0005-0000-0000-00004DC10000}"/>
    <cellStyle name="Percent 2 11" xfId="190" xr:uid="{00000000-0005-0000-0000-00004EC10000}"/>
    <cellStyle name="Percent 2 11 2" xfId="55563" xr:uid="{00000000-0005-0000-0000-00004FC10000}"/>
    <cellStyle name="Percent 2 12" xfId="191" xr:uid="{00000000-0005-0000-0000-000050C10000}"/>
    <cellStyle name="Percent 2 12 2" xfId="55573" xr:uid="{00000000-0005-0000-0000-000051C10000}"/>
    <cellStyle name="Percent 2 13" xfId="192" xr:uid="{00000000-0005-0000-0000-000052C10000}"/>
    <cellStyle name="Percent 2 14" xfId="193" xr:uid="{00000000-0005-0000-0000-000053C10000}"/>
    <cellStyle name="Percent 2 15" xfId="194" xr:uid="{00000000-0005-0000-0000-000054C10000}"/>
    <cellStyle name="Percent 2 16" xfId="195" xr:uid="{00000000-0005-0000-0000-000055C10000}"/>
    <cellStyle name="Percent 2 17" xfId="196" xr:uid="{00000000-0005-0000-0000-000056C10000}"/>
    <cellStyle name="Percent 2 18" xfId="197" xr:uid="{00000000-0005-0000-0000-000057C10000}"/>
    <cellStyle name="Percent 2 19" xfId="198" xr:uid="{00000000-0005-0000-0000-000058C10000}"/>
    <cellStyle name="Percent 2 2" xfId="199" xr:uid="{00000000-0005-0000-0000-000059C10000}"/>
    <cellStyle name="Percent 2 2 2" xfId="200" xr:uid="{00000000-0005-0000-0000-00005AC10000}"/>
    <cellStyle name="Percent 2 2 2 2" xfId="55588" xr:uid="{00000000-0005-0000-0000-00005BC10000}"/>
    <cellStyle name="Percent 2 2 3" xfId="201" xr:uid="{00000000-0005-0000-0000-00005CC10000}"/>
    <cellStyle name="Percent 2 2 3 2" xfId="55589" xr:uid="{00000000-0005-0000-0000-00005DC10000}"/>
    <cellStyle name="Percent 2 2 4" xfId="202" xr:uid="{00000000-0005-0000-0000-00005EC10000}"/>
    <cellStyle name="Percent 2 20" xfId="203" xr:uid="{00000000-0005-0000-0000-00005FC10000}"/>
    <cellStyle name="Percent 2 21" xfId="204" xr:uid="{00000000-0005-0000-0000-000060C10000}"/>
    <cellStyle name="Percent 2 22" xfId="205" xr:uid="{00000000-0005-0000-0000-000061C10000}"/>
    <cellStyle name="Percent 2 23" xfId="206" xr:uid="{00000000-0005-0000-0000-000062C10000}"/>
    <cellStyle name="Percent 2 24" xfId="207" xr:uid="{00000000-0005-0000-0000-000063C10000}"/>
    <cellStyle name="Percent 2 25" xfId="208" xr:uid="{00000000-0005-0000-0000-000064C10000}"/>
    <cellStyle name="Percent 2 26" xfId="209" xr:uid="{00000000-0005-0000-0000-000065C10000}"/>
    <cellStyle name="Percent 2 27" xfId="210" xr:uid="{00000000-0005-0000-0000-000066C10000}"/>
    <cellStyle name="Percent 2 28" xfId="211" xr:uid="{00000000-0005-0000-0000-000067C10000}"/>
    <cellStyle name="Percent 2 29" xfId="212" xr:uid="{00000000-0005-0000-0000-000068C10000}"/>
    <cellStyle name="Percent 2 3" xfId="213" xr:uid="{00000000-0005-0000-0000-000069C10000}"/>
    <cellStyle name="Percent 2 3 2" xfId="49450" xr:uid="{00000000-0005-0000-0000-00006AC10000}"/>
    <cellStyle name="Percent 2 3 3" xfId="49451" xr:uid="{00000000-0005-0000-0000-00006BC10000}"/>
    <cellStyle name="Percent 2 30" xfId="214" xr:uid="{00000000-0005-0000-0000-00006CC10000}"/>
    <cellStyle name="Percent 2 31" xfId="55636" xr:uid="{94826FDA-9F5A-46C5-9BC6-0526906F7308}"/>
    <cellStyle name="Percent 2 4" xfId="215" xr:uid="{00000000-0005-0000-0000-00006DC10000}"/>
    <cellStyle name="Percent 2 4 2" xfId="55549" xr:uid="{00000000-0005-0000-0000-00006EC10000}"/>
    <cellStyle name="Percent 2 5" xfId="216" xr:uid="{00000000-0005-0000-0000-00006FC10000}"/>
    <cellStyle name="Percent 2 5 2" xfId="55551" xr:uid="{00000000-0005-0000-0000-000070C10000}"/>
    <cellStyle name="Percent 2 6" xfId="217" xr:uid="{00000000-0005-0000-0000-000071C10000}"/>
    <cellStyle name="Percent 2 6 2" xfId="55553" xr:uid="{00000000-0005-0000-0000-000072C10000}"/>
    <cellStyle name="Percent 2 7" xfId="218" xr:uid="{00000000-0005-0000-0000-000073C10000}"/>
    <cellStyle name="Percent 2 7 2" xfId="55555" xr:uid="{00000000-0005-0000-0000-000074C10000}"/>
    <cellStyle name="Percent 2 8" xfId="219" xr:uid="{00000000-0005-0000-0000-000075C10000}"/>
    <cellStyle name="Percent 2 8 2" xfId="55557" xr:uid="{00000000-0005-0000-0000-000076C10000}"/>
    <cellStyle name="Percent 2 9" xfId="220" xr:uid="{00000000-0005-0000-0000-000077C10000}"/>
    <cellStyle name="Percent 2 9 2" xfId="55559" xr:uid="{00000000-0005-0000-0000-000078C10000}"/>
    <cellStyle name="Percent 3" xfId="38" xr:uid="{00000000-0005-0000-0000-000079C10000}"/>
    <cellStyle name="Percent 3 2" xfId="221" xr:uid="{00000000-0005-0000-0000-00007AC10000}"/>
    <cellStyle name="Percent 3 3" xfId="222" xr:uid="{00000000-0005-0000-0000-00007BC10000}"/>
    <cellStyle name="Percent 3 3 2" xfId="55590" xr:uid="{00000000-0005-0000-0000-00007CC10000}"/>
    <cellStyle name="Percent 3 4" xfId="223" xr:uid="{00000000-0005-0000-0000-00007DC10000}"/>
    <cellStyle name="Percent 4" xfId="41" xr:uid="{00000000-0005-0000-0000-00007EC10000}"/>
    <cellStyle name="Percent 4 2" xfId="224" xr:uid="{00000000-0005-0000-0000-00007FC10000}"/>
    <cellStyle name="Percent 4 2 2" xfId="55591" xr:uid="{00000000-0005-0000-0000-000080C10000}"/>
    <cellStyle name="Percent 5" xfId="225" xr:uid="{00000000-0005-0000-0000-000081C10000}"/>
    <cellStyle name="Percent 5 2" xfId="49452" xr:uid="{00000000-0005-0000-0000-000082C10000}"/>
    <cellStyle name="Percent 6" xfId="227" xr:uid="{00000000-0005-0000-0000-000083C10000}"/>
    <cellStyle name="Percent 6 2" xfId="49453" xr:uid="{00000000-0005-0000-0000-000084C10000}"/>
    <cellStyle name="Percent 7" xfId="49454" xr:uid="{00000000-0005-0000-0000-000085C10000}"/>
    <cellStyle name="Percent 8" xfId="6" xr:uid="{00000000-0005-0000-0000-000086C10000}"/>
    <cellStyle name="Percent 9" xfId="55627" xr:uid="{00000000-0005-0000-0000-000087C10000}"/>
    <cellStyle name="rowfield" xfId="49455" xr:uid="{00000000-0005-0000-0000-000088C10000}"/>
    <cellStyle name="SAPBEXaggData" xfId="49456" xr:uid="{00000000-0005-0000-0000-000089C10000}"/>
    <cellStyle name="SAPBEXaggData 2" xfId="49457" xr:uid="{00000000-0005-0000-0000-00008AC10000}"/>
    <cellStyle name="SAPBEXaggData 3" xfId="49458" xr:uid="{00000000-0005-0000-0000-00008BC10000}"/>
    <cellStyle name="SAPBEXaggData 4" xfId="49459" xr:uid="{00000000-0005-0000-0000-00008CC10000}"/>
    <cellStyle name="SAPBEXaggData 5" xfId="49460" xr:uid="{00000000-0005-0000-0000-00008DC10000}"/>
    <cellStyle name="SAPBEXaggData 6" xfId="49461" xr:uid="{00000000-0005-0000-0000-00008EC10000}"/>
    <cellStyle name="SAPBEXaggData 7" xfId="49462" xr:uid="{00000000-0005-0000-0000-00008FC10000}"/>
    <cellStyle name="SAPBEXaggData 8" xfId="49463" xr:uid="{00000000-0005-0000-0000-000090C10000}"/>
    <cellStyle name="SAPBEXaggDataEmph" xfId="49464" xr:uid="{00000000-0005-0000-0000-000091C10000}"/>
    <cellStyle name="SAPBEXaggDataEmph 2" xfId="49465" xr:uid="{00000000-0005-0000-0000-000092C10000}"/>
    <cellStyle name="SAPBEXaggDataEmph 3" xfId="49466" xr:uid="{00000000-0005-0000-0000-000093C10000}"/>
    <cellStyle name="SAPBEXaggDataEmph 4" xfId="49467" xr:uid="{00000000-0005-0000-0000-000094C10000}"/>
    <cellStyle name="SAPBEXaggDataEmph 5" xfId="49468" xr:uid="{00000000-0005-0000-0000-000095C10000}"/>
    <cellStyle name="SAPBEXaggDataEmph 6" xfId="49469" xr:uid="{00000000-0005-0000-0000-000096C10000}"/>
    <cellStyle name="SAPBEXaggDataEmph 7" xfId="49470" xr:uid="{00000000-0005-0000-0000-000097C10000}"/>
    <cellStyle name="SAPBEXaggDataEmph 8" xfId="49471" xr:uid="{00000000-0005-0000-0000-000098C10000}"/>
    <cellStyle name="SAPBEXaggItem" xfId="49472" xr:uid="{00000000-0005-0000-0000-000099C10000}"/>
    <cellStyle name="SAPBEXaggItem 2" xfId="49473" xr:uid="{00000000-0005-0000-0000-00009AC10000}"/>
    <cellStyle name="SAPBEXaggItem 3" xfId="49474" xr:uid="{00000000-0005-0000-0000-00009BC10000}"/>
    <cellStyle name="SAPBEXaggItem 4" xfId="49475" xr:uid="{00000000-0005-0000-0000-00009CC10000}"/>
    <cellStyle name="SAPBEXaggItem 5" xfId="49476" xr:uid="{00000000-0005-0000-0000-00009DC10000}"/>
    <cellStyle name="SAPBEXaggItem 6" xfId="49477" xr:uid="{00000000-0005-0000-0000-00009EC10000}"/>
    <cellStyle name="SAPBEXaggItem 7" xfId="49478" xr:uid="{00000000-0005-0000-0000-00009FC10000}"/>
    <cellStyle name="SAPBEXaggItem 8" xfId="49479" xr:uid="{00000000-0005-0000-0000-0000A0C10000}"/>
    <cellStyle name="SAPBEXaggItemX" xfId="49480" xr:uid="{00000000-0005-0000-0000-0000A1C10000}"/>
    <cellStyle name="SAPBEXaggItemX 2" xfId="49481" xr:uid="{00000000-0005-0000-0000-0000A2C10000}"/>
    <cellStyle name="SAPBEXaggItemX 3" xfId="49482" xr:uid="{00000000-0005-0000-0000-0000A3C10000}"/>
    <cellStyle name="SAPBEXaggItemX 4" xfId="49483" xr:uid="{00000000-0005-0000-0000-0000A4C10000}"/>
    <cellStyle name="SAPBEXaggItemX 5" xfId="49484" xr:uid="{00000000-0005-0000-0000-0000A5C10000}"/>
    <cellStyle name="SAPBEXaggItemX 6" xfId="49485" xr:uid="{00000000-0005-0000-0000-0000A6C10000}"/>
    <cellStyle name="SAPBEXaggItemX 7" xfId="49486" xr:uid="{00000000-0005-0000-0000-0000A7C10000}"/>
    <cellStyle name="SAPBEXaggItemX 8" xfId="49487" xr:uid="{00000000-0005-0000-0000-0000A8C10000}"/>
    <cellStyle name="SAPBEXchaText" xfId="49488" xr:uid="{00000000-0005-0000-0000-0000A9C10000}"/>
    <cellStyle name="SAPBEXexcBad7" xfId="49489" xr:uid="{00000000-0005-0000-0000-0000AAC10000}"/>
    <cellStyle name="SAPBEXexcBad7 2" xfId="49490" xr:uid="{00000000-0005-0000-0000-0000ABC10000}"/>
    <cellStyle name="SAPBEXexcBad7 3" xfId="49491" xr:uid="{00000000-0005-0000-0000-0000ACC10000}"/>
    <cellStyle name="SAPBEXexcBad7 4" xfId="49492" xr:uid="{00000000-0005-0000-0000-0000ADC10000}"/>
    <cellStyle name="SAPBEXexcBad7 5" xfId="49493" xr:uid="{00000000-0005-0000-0000-0000AEC10000}"/>
    <cellStyle name="SAPBEXexcBad7 6" xfId="49494" xr:uid="{00000000-0005-0000-0000-0000AFC10000}"/>
    <cellStyle name="SAPBEXexcBad7 7" xfId="49495" xr:uid="{00000000-0005-0000-0000-0000B0C10000}"/>
    <cellStyle name="SAPBEXexcBad7 8" xfId="49496" xr:uid="{00000000-0005-0000-0000-0000B1C10000}"/>
    <cellStyle name="SAPBEXexcBad8" xfId="49497" xr:uid="{00000000-0005-0000-0000-0000B2C10000}"/>
    <cellStyle name="SAPBEXexcBad8 2" xfId="49498" xr:uid="{00000000-0005-0000-0000-0000B3C10000}"/>
    <cellStyle name="SAPBEXexcBad8 3" xfId="49499" xr:uid="{00000000-0005-0000-0000-0000B4C10000}"/>
    <cellStyle name="SAPBEXexcBad8 4" xfId="49500" xr:uid="{00000000-0005-0000-0000-0000B5C10000}"/>
    <cellStyle name="SAPBEXexcBad8 5" xfId="49501" xr:uid="{00000000-0005-0000-0000-0000B6C10000}"/>
    <cellStyle name="SAPBEXexcBad8 6" xfId="49502" xr:uid="{00000000-0005-0000-0000-0000B7C10000}"/>
    <cellStyle name="SAPBEXexcBad8 7" xfId="49503" xr:uid="{00000000-0005-0000-0000-0000B8C10000}"/>
    <cellStyle name="SAPBEXexcBad8 8" xfId="49504" xr:uid="{00000000-0005-0000-0000-0000B9C10000}"/>
    <cellStyle name="SAPBEXexcBad9" xfId="49505" xr:uid="{00000000-0005-0000-0000-0000BAC10000}"/>
    <cellStyle name="SAPBEXexcBad9 2" xfId="49506" xr:uid="{00000000-0005-0000-0000-0000BBC10000}"/>
    <cellStyle name="SAPBEXexcBad9 3" xfId="49507" xr:uid="{00000000-0005-0000-0000-0000BCC10000}"/>
    <cellStyle name="SAPBEXexcBad9 4" xfId="49508" xr:uid="{00000000-0005-0000-0000-0000BDC10000}"/>
    <cellStyle name="SAPBEXexcBad9 5" xfId="49509" xr:uid="{00000000-0005-0000-0000-0000BEC10000}"/>
    <cellStyle name="SAPBEXexcBad9 6" xfId="49510" xr:uid="{00000000-0005-0000-0000-0000BFC10000}"/>
    <cellStyle name="SAPBEXexcBad9 7" xfId="49511" xr:uid="{00000000-0005-0000-0000-0000C0C10000}"/>
    <cellStyle name="SAPBEXexcBad9 8" xfId="49512" xr:uid="{00000000-0005-0000-0000-0000C1C10000}"/>
    <cellStyle name="SAPBEXexcCritical4" xfId="49513" xr:uid="{00000000-0005-0000-0000-0000C2C10000}"/>
    <cellStyle name="SAPBEXexcCritical4 2" xfId="49514" xr:uid="{00000000-0005-0000-0000-0000C3C10000}"/>
    <cellStyle name="SAPBEXexcCritical4 3" xfId="49515" xr:uid="{00000000-0005-0000-0000-0000C4C10000}"/>
    <cellStyle name="SAPBEXexcCritical4 4" xfId="49516" xr:uid="{00000000-0005-0000-0000-0000C5C10000}"/>
    <cellStyle name="SAPBEXexcCritical4 5" xfId="49517" xr:uid="{00000000-0005-0000-0000-0000C6C10000}"/>
    <cellStyle name="SAPBEXexcCritical4 6" xfId="49518" xr:uid="{00000000-0005-0000-0000-0000C7C10000}"/>
    <cellStyle name="SAPBEXexcCritical4 7" xfId="49519" xr:uid="{00000000-0005-0000-0000-0000C8C10000}"/>
    <cellStyle name="SAPBEXexcCritical4 8" xfId="49520" xr:uid="{00000000-0005-0000-0000-0000C9C10000}"/>
    <cellStyle name="SAPBEXexcCritical5" xfId="49521" xr:uid="{00000000-0005-0000-0000-0000CAC10000}"/>
    <cellStyle name="SAPBEXexcCritical5 2" xfId="49522" xr:uid="{00000000-0005-0000-0000-0000CBC10000}"/>
    <cellStyle name="SAPBEXexcCritical5 3" xfId="49523" xr:uid="{00000000-0005-0000-0000-0000CCC10000}"/>
    <cellStyle name="SAPBEXexcCritical5 4" xfId="49524" xr:uid="{00000000-0005-0000-0000-0000CDC10000}"/>
    <cellStyle name="SAPBEXexcCritical5 5" xfId="49525" xr:uid="{00000000-0005-0000-0000-0000CEC10000}"/>
    <cellStyle name="SAPBEXexcCritical5 6" xfId="49526" xr:uid="{00000000-0005-0000-0000-0000CFC10000}"/>
    <cellStyle name="SAPBEXexcCritical5 7" xfId="49527" xr:uid="{00000000-0005-0000-0000-0000D0C10000}"/>
    <cellStyle name="SAPBEXexcCritical5 8" xfId="49528" xr:uid="{00000000-0005-0000-0000-0000D1C10000}"/>
    <cellStyle name="SAPBEXexcCritical6" xfId="49529" xr:uid="{00000000-0005-0000-0000-0000D2C10000}"/>
    <cellStyle name="SAPBEXexcCritical6 2" xfId="49530" xr:uid="{00000000-0005-0000-0000-0000D3C10000}"/>
    <cellStyle name="SAPBEXexcCritical6 3" xfId="49531" xr:uid="{00000000-0005-0000-0000-0000D4C10000}"/>
    <cellStyle name="SAPBEXexcCritical6 4" xfId="49532" xr:uid="{00000000-0005-0000-0000-0000D5C10000}"/>
    <cellStyle name="SAPBEXexcCritical6 5" xfId="49533" xr:uid="{00000000-0005-0000-0000-0000D6C10000}"/>
    <cellStyle name="SAPBEXexcCritical6 6" xfId="49534" xr:uid="{00000000-0005-0000-0000-0000D7C10000}"/>
    <cellStyle name="SAPBEXexcCritical6 7" xfId="49535" xr:uid="{00000000-0005-0000-0000-0000D8C10000}"/>
    <cellStyle name="SAPBEXexcCritical6 8" xfId="49536" xr:uid="{00000000-0005-0000-0000-0000D9C10000}"/>
    <cellStyle name="SAPBEXexcGood1" xfId="49537" xr:uid="{00000000-0005-0000-0000-0000DAC10000}"/>
    <cellStyle name="SAPBEXexcGood1 2" xfId="49538" xr:uid="{00000000-0005-0000-0000-0000DBC10000}"/>
    <cellStyle name="SAPBEXexcGood1 3" xfId="49539" xr:uid="{00000000-0005-0000-0000-0000DCC10000}"/>
    <cellStyle name="SAPBEXexcGood1 4" xfId="49540" xr:uid="{00000000-0005-0000-0000-0000DDC10000}"/>
    <cellStyle name="SAPBEXexcGood1 5" xfId="49541" xr:uid="{00000000-0005-0000-0000-0000DEC10000}"/>
    <cellStyle name="SAPBEXexcGood1 6" xfId="49542" xr:uid="{00000000-0005-0000-0000-0000DFC10000}"/>
    <cellStyle name="SAPBEXexcGood1 7" xfId="49543" xr:uid="{00000000-0005-0000-0000-0000E0C10000}"/>
    <cellStyle name="SAPBEXexcGood1 8" xfId="49544" xr:uid="{00000000-0005-0000-0000-0000E1C10000}"/>
    <cellStyle name="SAPBEXexcGood2" xfId="49545" xr:uid="{00000000-0005-0000-0000-0000E2C10000}"/>
    <cellStyle name="SAPBEXexcGood2 2" xfId="49546" xr:uid="{00000000-0005-0000-0000-0000E3C10000}"/>
    <cellStyle name="SAPBEXexcGood2 3" xfId="49547" xr:uid="{00000000-0005-0000-0000-0000E4C10000}"/>
    <cellStyle name="SAPBEXexcGood2 4" xfId="49548" xr:uid="{00000000-0005-0000-0000-0000E5C10000}"/>
    <cellStyle name="SAPBEXexcGood2 5" xfId="49549" xr:uid="{00000000-0005-0000-0000-0000E6C10000}"/>
    <cellStyle name="SAPBEXexcGood2 6" xfId="49550" xr:uid="{00000000-0005-0000-0000-0000E7C10000}"/>
    <cellStyle name="SAPBEXexcGood2 7" xfId="49551" xr:uid="{00000000-0005-0000-0000-0000E8C10000}"/>
    <cellStyle name="SAPBEXexcGood2 8" xfId="49552" xr:uid="{00000000-0005-0000-0000-0000E9C10000}"/>
    <cellStyle name="SAPBEXexcGood3" xfId="49553" xr:uid="{00000000-0005-0000-0000-0000EAC10000}"/>
    <cellStyle name="SAPBEXexcGood3 2" xfId="49554" xr:uid="{00000000-0005-0000-0000-0000EBC10000}"/>
    <cellStyle name="SAPBEXexcGood3 3" xfId="49555" xr:uid="{00000000-0005-0000-0000-0000ECC10000}"/>
    <cellStyle name="SAPBEXexcGood3 4" xfId="49556" xr:uid="{00000000-0005-0000-0000-0000EDC10000}"/>
    <cellStyle name="SAPBEXexcGood3 5" xfId="49557" xr:uid="{00000000-0005-0000-0000-0000EEC10000}"/>
    <cellStyle name="SAPBEXexcGood3 6" xfId="49558" xr:uid="{00000000-0005-0000-0000-0000EFC10000}"/>
    <cellStyle name="SAPBEXexcGood3 7" xfId="49559" xr:uid="{00000000-0005-0000-0000-0000F0C10000}"/>
    <cellStyle name="SAPBEXexcGood3 8" xfId="49560" xr:uid="{00000000-0005-0000-0000-0000F1C10000}"/>
    <cellStyle name="SAPBEXfilterDrill" xfId="49561" xr:uid="{00000000-0005-0000-0000-0000F2C10000}"/>
    <cellStyle name="SAPBEXfilterItem" xfId="49562" xr:uid="{00000000-0005-0000-0000-0000F3C10000}"/>
    <cellStyle name="SAPBEXfilterText" xfId="49563" xr:uid="{00000000-0005-0000-0000-0000F4C10000}"/>
    <cellStyle name="SAPBEXfilterText 2" xfId="49564" xr:uid="{00000000-0005-0000-0000-0000F5C10000}"/>
    <cellStyle name="SAPBEXfilterText 3" xfId="49565" xr:uid="{00000000-0005-0000-0000-0000F6C10000}"/>
    <cellStyle name="SAPBEXfilterText 3 2" xfId="49566" xr:uid="{00000000-0005-0000-0000-0000F7C10000}"/>
    <cellStyle name="SAPBEXformats" xfId="49567" xr:uid="{00000000-0005-0000-0000-0000F8C10000}"/>
    <cellStyle name="SAPBEXformats 2" xfId="49568" xr:uid="{00000000-0005-0000-0000-0000F9C10000}"/>
    <cellStyle name="SAPBEXformats 3" xfId="49569" xr:uid="{00000000-0005-0000-0000-0000FAC10000}"/>
    <cellStyle name="SAPBEXformats 4" xfId="49570" xr:uid="{00000000-0005-0000-0000-0000FBC10000}"/>
    <cellStyle name="SAPBEXformats 5" xfId="49571" xr:uid="{00000000-0005-0000-0000-0000FCC10000}"/>
    <cellStyle name="SAPBEXformats 6" xfId="49572" xr:uid="{00000000-0005-0000-0000-0000FDC10000}"/>
    <cellStyle name="SAPBEXformats 7" xfId="49573" xr:uid="{00000000-0005-0000-0000-0000FEC10000}"/>
    <cellStyle name="SAPBEXformats 8" xfId="49574" xr:uid="{00000000-0005-0000-0000-0000FFC10000}"/>
    <cellStyle name="SAPBEXheaderItem" xfId="49575" xr:uid="{00000000-0005-0000-0000-000000C20000}"/>
    <cellStyle name="SAPBEXheaderItem 2" xfId="49576" xr:uid="{00000000-0005-0000-0000-000001C20000}"/>
    <cellStyle name="SAPBEXheaderItem 3" xfId="49577" xr:uid="{00000000-0005-0000-0000-000002C20000}"/>
    <cellStyle name="SAPBEXheaderItem 3 2" xfId="49578" xr:uid="{00000000-0005-0000-0000-000003C20000}"/>
    <cellStyle name="SAPBEXheaderText" xfId="49579" xr:uid="{00000000-0005-0000-0000-000004C20000}"/>
    <cellStyle name="SAPBEXheaderText 2" xfId="49580" xr:uid="{00000000-0005-0000-0000-000005C20000}"/>
    <cellStyle name="SAPBEXheaderText 3" xfId="49581" xr:uid="{00000000-0005-0000-0000-000006C20000}"/>
    <cellStyle name="SAPBEXheaderText 3 2" xfId="49582" xr:uid="{00000000-0005-0000-0000-000007C20000}"/>
    <cellStyle name="SAPBEXHLevel0" xfId="49583" xr:uid="{00000000-0005-0000-0000-000008C20000}"/>
    <cellStyle name="SAPBEXHLevel0 2" xfId="49584" xr:uid="{00000000-0005-0000-0000-000009C20000}"/>
    <cellStyle name="SAPBEXHLevel0 3" xfId="49585" xr:uid="{00000000-0005-0000-0000-00000AC20000}"/>
    <cellStyle name="SAPBEXHLevel0 3 2" xfId="49586" xr:uid="{00000000-0005-0000-0000-00000BC20000}"/>
    <cellStyle name="SAPBEXHLevel0 4" xfId="49587" xr:uid="{00000000-0005-0000-0000-00000CC20000}"/>
    <cellStyle name="SAPBEXHLevel0 5" xfId="49588" xr:uid="{00000000-0005-0000-0000-00000DC20000}"/>
    <cellStyle name="SAPBEXHLevel0 6" xfId="49589" xr:uid="{00000000-0005-0000-0000-00000EC20000}"/>
    <cellStyle name="SAPBEXHLevel0 7" xfId="49590" xr:uid="{00000000-0005-0000-0000-00000FC20000}"/>
    <cellStyle name="SAPBEXHLevel0 8" xfId="49591" xr:uid="{00000000-0005-0000-0000-000010C20000}"/>
    <cellStyle name="SAPBEXHLevel0X" xfId="49592" xr:uid="{00000000-0005-0000-0000-000011C20000}"/>
    <cellStyle name="SAPBEXHLevel0X 2" xfId="49593" xr:uid="{00000000-0005-0000-0000-000012C20000}"/>
    <cellStyle name="SAPBEXHLevel0X 3" xfId="49594" xr:uid="{00000000-0005-0000-0000-000013C20000}"/>
    <cellStyle name="SAPBEXHLevel0X 3 2" xfId="49595" xr:uid="{00000000-0005-0000-0000-000014C20000}"/>
    <cellStyle name="SAPBEXHLevel0X 4" xfId="49596" xr:uid="{00000000-0005-0000-0000-000015C20000}"/>
    <cellStyle name="SAPBEXHLevel0X 5" xfId="49597" xr:uid="{00000000-0005-0000-0000-000016C20000}"/>
    <cellStyle name="SAPBEXHLevel0X 6" xfId="49598" xr:uid="{00000000-0005-0000-0000-000017C20000}"/>
    <cellStyle name="SAPBEXHLevel0X 7" xfId="49599" xr:uid="{00000000-0005-0000-0000-000018C20000}"/>
    <cellStyle name="SAPBEXHLevel0X 8" xfId="49600" xr:uid="{00000000-0005-0000-0000-000019C20000}"/>
    <cellStyle name="SAPBEXHLevel1" xfId="49601" xr:uid="{00000000-0005-0000-0000-00001AC20000}"/>
    <cellStyle name="SAPBEXHLevel1 2" xfId="49602" xr:uid="{00000000-0005-0000-0000-00001BC20000}"/>
    <cellStyle name="SAPBEXHLevel1 3" xfId="49603" xr:uid="{00000000-0005-0000-0000-00001CC20000}"/>
    <cellStyle name="SAPBEXHLevel1 3 2" xfId="49604" xr:uid="{00000000-0005-0000-0000-00001DC20000}"/>
    <cellStyle name="SAPBEXHLevel1 4" xfId="49605" xr:uid="{00000000-0005-0000-0000-00001EC20000}"/>
    <cellStyle name="SAPBEXHLevel1 5" xfId="49606" xr:uid="{00000000-0005-0000-0000-00001FC20000}"/>
    <cellStyle name="SAPBEXHLevel1 6" xfId="49607" xr:uid="{00000000-0005-0000-0000-000020C20000}"/>
    <cellStyle name="SAPBEXHLevel1 7" xfId="49608" xr:uid="{00000000-0005-0000-0000-000021C20000}"/>
    <cellStyle name="SAPBEXHLevel1 8" xfId="49609" xr:uid="{00000000-0005-0000-0000-000022C20000}"/>
    <cellStyle name="SAPBEXHLevel1X" xfId="49610" xr:uid="{00000000-0005-0000-0000-000023C20000}"/>
    <cellStyle name="SAPBEXHLevel1X 2" xfId="49611" xr:uid="{00000000-0005-0000-0000-000024C20000}"/>
    <cellStyle name="SAPBEXHLevel1X 3" xfId="49612" xr:uid="{00000000-0005-0000-0000-000025C20000}"/>
    <cellStyle name="SAPBEXHLevel1X 3 2" xfId="49613" xr:uid="{00000000-0005-0000-0000-000026C20000}"/>
    <cellStyle name="SAPBEXHLevel1X 4" xfId="49614" xr:uid="{00000000-0005-0000-0000-000027C20000}"/>
    <cellStyle name="SAPBEXHLevel1X 5" xfId="49615" xr:uid="{00000000-0005-0000-0000-000028C20000}"/>
    <cellStyle name="SAPBEXHLevel1X 6" xfId="49616" xr:uid="{00000000-0005-0000-0000-000029C20000}"/>
    <cellStyle name="SAPBEXHLevel1X 7" xfId="49617" xr:uid="{00000000-0005-0000-0000-00002AC20000}"/>
    <cellStyle name="SAPBEXHLevel1X 8" xfId="49618" xr:uid="{00000000-0005-0000-0000-00002BC20000}"/>
    <cellStyle name="SAPBEXHLevel2" xfId="49619" xr:uid="{00000000-0005-0000-0000-00002CC20000}"/>
    <cellStyle name="SAPBEXHLevel2 2" xfId="49620" xr:uid="{00000000-0005-0000-0000-00002DC20000}"/>
    <cellStyle name="SAPBEXHLevel2 3" xfId="49621" xr:uid="{00000000-0005-0000-0000-00002EC20000}"/>
    <cellStyle name="SAPBEXHLevel2 3 2" xfId="49622" xr:uid="{00000000-0005-0000-0000-00002FC20000}"/>
    <cellStyle name="SAPBEXHLevel2 4" xfId="49623" xr:uid="{00000000-0005-0000-0000-000030C20000}"/>
    <cellStyle name="SAPBEXHLevel2 5" xfId="49624" xr:uid="{00000000-0005-0000-0000-000031C20000}"/>
    <cellStyle name="SAPBEXHLevel2 6" xfId="49625" xr:uid="{00000000-0005-0000-0000-000032C20000}"/>
    <cellStyle name="SAPBEXHLevel2 7" xfId="49626" xr:uid="{00000000-0005-0000-0000-000033C20000}"/>
    <cellStyle name="SAPBEXHLevel2 8" xfId="49627" xr:uid="{00000000-0005-0000-0000-000034C20000}"/>
    <cellStyle name="SAPBEXHLevel2X" xfId="49628" xr:uid="{00000000-0005-0000-0000-000035C20000}"/>
    <cellStyle name="SAPBEXHLevel2X 2" xfId="49629" xr:uid="{00000000-0005-0000-0000-000036C20000}"/>
    <cellStyle name="SAPBEXHLevel2X 3" xfId="49630" xr:uid="{00000000-0005-0000-0000-000037C20000}"/>
    <cellStyle name="SAPBEXHLevel2X 3 2" xfId="49631" xr:uid="{00000000-0005-0000-0000-000038C20000}"/>
    <cellStyle name="SAPBEXHLevel2X 4" xfId="49632" xr:uid="{00000000-0005-0000-0000-000039C20000}"/>
    <cellStyle name="SAPBEXHLevel2X 5" xfId="49633" xr:uid="{00000000-0005-0000-0000-00003AC20000}"/>
    <cellStyle name="SAPBEXHLevel2X 6" xfId="49634" xr:uid="{00000000-0005-0000-0000-00003BC20000}"/>
    <cellStyle name="SAPBEXHLevel2X 7" xfId="49635" xr:uid="{00000000-0005-0000-0000-00003CC20000}"/>
    <cellStyle name="SAPBEXHLevel2X 8" xfId="49636" xr:uid="{00000000-0005-0000-0000-00003DC20000}"/>
    <cellStyle name="SAPBEXHLevel3" xfId="49637" xr:uid="{00000000-0005-0000-0000-00003EC20000}"/>
    <cellStyle name="SAPBEXHLevel3 2" xfId="49638" xr:uid="{00000000-0005-0000-0000-00003FC20000}"/>
    <cellStyle name="SAPBEXHLevel3 3" xfId="49639" xr:uid="{00000000-0005-0000-0000-000040C20000}"/>
    <cellStyle name="SAPBEXHLevel3 3 2" xfId="49640" xr:uid="{00000000-0005-0000-0000-000041C20000}"/>
    <cellStyle name="SAPBEXHLevel3 4" xfId="49641" xr:uid="{00000000-0005-0000-0000-000042C20000}"/>
    <cellStyle name="SAPBEXHLevel3 5" xfId="49642" xr:uid="{00000000-0005-0000-0000-000043C20000}"/>
    <cellStyle name="SAPBEXHLevel3 6" xfId="49643" xr:uid="{00000000-0005-0000-0000-000044C20000}"/>
    <cellStyle name="SAPBEXHLevel3 7" xfId="49644" xr:uid="{00000000-0005-0000-0000-000045C20000}"/>
    <cellStyle name="SAPBEXHLevel3 8" xfId="49645" xr:uid="{00000000-0005-0000-0000-000046C20000}"/>
    <cellStyle name="SAPBEXHLevel3X" xfId="49646" xr:uid="{00000000-0005-0000-0000-000047C20000}"/>
    <cellStyle name="SAPBEXHLevel3X 2" xfId="49647" xr:uid="{00000000-0005-0000-0000-000048C20000}"/>
    <cellStyle name="SAPBEXHLevel3X 3" xfId="49648" xr:uid="{00000000-0005-0000-0000-000049C20000}"/>
    <cellStyle name="SAPBEXHLevel3X 3 2" xfId="49649" xr:uid="{00000000-0005-0000-0000-00004AC20000}"/>
    <cellStyle name="SAPBEXHLevel3X 4" xfId="49650" xr:uid="{00000000-0005-0000-0000-00004BC20000}"/>
    <cellStyle name="SAPBEXHLevel3X 5" xfId="49651" xr:uid="{00000000-0005-0000-0000-00004CC20000}"/>
    <cellStyle name="SAPBEXHLevel3X 6" xfId="49652" xr:uid="{00000000-0005-0000-0000-00004DC20000}"/>
    <cellStyle name="SAPBEXHLevel3X 7" xfId="49653" xr:uid="{00000000-0005-0000-0000-00004EC20000}"/>
    <cellStyle name="SAPBEXHLevel3X 8" xfId="49654" xr:uid="{00000000-0005-0000-0000-00004FC20000}"/>
    <cellStyle name="SAPBEXinputData" xfId="49655" xr:uid="{00000000-0005-0000-0000-000050C20000}"/>
    <cellStyle name="SAPBEXinputData 10" xfId="49656" xr:uid="{00000000-0005-0000-0000-000051C20000}"/>
    <cellStyle name="SAPBEXinputData 11" xfId="49657" xr:uid="{00000000-0005-0000-0000-000052C20000}"/>
    <cellStyle name="SAPBEXinputData 12" xfId="55594" xr:uid="{00000000-0005-0000-0000-000053C20000}"/>
    <cellStyle name="SAPBEXinputData 2" xfId="49658" xr:uid="{00000000-0005-0000-0000-000054C20000}"/>
    <cellStyle name="SAPBEXinputData 2 10" xfId="49659" xr:uid="{00000000-0005-0000-0000-000055C20000}"/>
    <cellStyle name="SAPBEXinputData 2 11" xfId="55600" xr:uid="{00000000-0005-0000-0000-000056C20000}"/>
    <cellStyle name="SAPBEXinputData 2 2" xfId="49660" xr:uid="{00000000-0005-0000-0000-000057C20000}"/>
    <cellStyle name="SAPBEXinputData 2 3" xfId="49661" xr:uid="{00000000-0005-0000-0000-000058C20000}"/>
    <cellStyle name="SAPBEXinputData 2 4" xfId="49662" xr:uid="{00000000-0005-0000-0000-000059C20000}"/>
    <cellStyle name="SAPBEXinputData 2 5" xfId="49663" xr:uid="{00000000-0005-0000-0000-00005AC20000}"/>
    <cellStyle name="SAPBEXinputData 2 6" xfId="49664" xr:uid="{00000000-0005-0000-0000-00005BC20000}"/>
    <cellStyle name="SAPBEXinputData 2 7" xfId="49665" xr:uid="{00000000-0005-0000-0000-00005CC20000}"/>
    <cellStyle name="SAPBEXinputData 2 8" xfId="49666" xr:uid="{00000000-0005-0000-0000-00005DC20000}"/>
    <cellStyle name="SAPBEXinputData 2 9" xfId="49667" xr:uid="{00000000-0005-0000-0000-00005EC20000}"/>
    <cellStyle name="SAPBEXinputData 3" xfId="49668" xr:uid="{00000000-0005-0000-0000-00005FC20000}"/>
    <cellStyle name="SAPBEXinputData 3 2" xfId="49669" xr:uid="{00000000-0005-0000-0000-000060C20000}"/>
    <cellStyle name="SAPBEXinputData 4" xfId="49670" xr:uid="{00000000-0005-0000-0000-000061C20000}"/>
    <cellStyle name="SAPBEXinputData 5" xfId="49671" xr:uid="{00000000-0005-0000-0000-000062C20000}"/>
    <cellStyle name="SAPBEXinputData 6" xfId="49672" xr:uid="{00000000-0005-0000-0000-000063C20000}"/>
    <cellStyle name="SAPBEXinputData 7" xfId="49673" xr:uid="{00000000-0005-0000-0000-000064C20000}"/>
    <cellStyle name="SAPBEXinputData 8" xfId="49674" xr:uid="{00000000-0005-0000-0000-000065C20000}"/>
    <cellStyle name="SAPBEXinputData 9" xfId="49675" xr:uid="{00000000-0005-0000-0000-000066C20000}"/>
    <cellStyle name="SAPBEXresData" xfId="49676" xr:uid="{00000000-0005-0000-0000-000067C20000}"/>
    <cellStyle name="SAPBEXresData 2" xfId="49677" xr:uid="{00000000-0005-0000-0000-000068C20000}"/>
    <cellStyle name="SAPBEXresData 3" xfId="49678" xr:uid="{00000000-0005-0000-0000-000069C20000}"/>
    <cellStyle name="SAPBEXresData 4" xfId="49679" xr:uid="{00000000-0005-0000-0000-00006AC20000}"/>
    <cellStyle name="SAPBEXresData 5" xfId="49680" xr:uid="{00000000-0005-0000-0000-00006BC20000}"/>
    <cellStyle name="SAPBEXresData 6" xfId="49681" xr:uid="{00000000-0005-0000-0000-00006CC20000}"/>
    <cellStyle name="SAPBEXresData 7" xfId="49682" xr:uid="{00000000-0005-0000-0000-00006DC20000}"/>
    <cellStyle name="SAPBEXresData 8" xfId="49683" xr:uid="{00000000-0005-0000-0000-00006EC20000}"/>
    <cellStyle name="SAPBEXresDataEmph" xfId="49684" xr:uid="{00000000-0005-0000-0000-00006FC20000}"/>
    <cellStyle name="SAPBEXresDataEmph 2" xfId="49685" xr:uid="{00000000-0005-0000-0000-000070C20000}"/>
    <cellStyle name="SAPBEXresDataEmph 3" xfId="49686" xr:uid="{00000000-0005-0000-0000-000071C20000}"/>
    <cellStyle name="SAPBEXresDataEmph 4" xfId="49687" xr:uid="{00000000-0005-0000-0000-000072C20000}"/>
    <cellStyle name="SAPBEXresDataEmph 5" xfId="49688" xr:uid="{00000000-0005-0000-0000-000073C20000}"/>
    <cellStyle name="SAPBEXresDataEmph 6" xfId="49689" xr:uid="{00000000-0005-0000-0000-000074C20000}"/>
    <cellStyle name="SAPBEXresDataEmph 7" xfId="49690" xr:uid="{00000000-0005-0000-0000-000075C20000}"/>
    <cellStyle name="SAPBEXresDataEmph 8" xfId="49691" xr:uid="{00000000-0005-0000-0000-000076C20000}"/>
    <cellStyle name="SAPBEXresItem" xfId="49692" xr:uid="{00000000-0005-0000-0000-000077C20000}"/>
    <cellStyle name="SAPBEXresItem 2" xfId="49693" xr:uid="{00000000-0005-0000-0000-000078C20000}"/>
    <cellStyle name="SAPBEXresItem 3" xfId="49694" xr:uid="{00000000-0005-0000-0000-000079C20000}"/>
    <cellStyle name="SAPBEXresItem 4" xfId="49695" xr:uid="{00000000-0005-0000-0000-00007AC20000}"/>
    <cellStyle name="SAPBEXresItem 5" xfId="49696" xr:uid="{00000000-0005-0000-0000-00007BC20000}"/>
    <cellStyle name="SAPBEXresItem 6" xfId="49697" xr:uid="{00000000-0005-0000-0000-00007CC20000}"/>
    <cellStyle name="SAPBEXresItem 7" xfId="49698" xr:uid="{00000000-0005-0000-0000-00007DC20000}"/>
    <cellStyle name="SAPBEXresItem 8" xfId="49699" xr:uid="{00000000-0005-0000-0000-00007EC20000}"/>
    <cellStyle name="SAPBEXresItemX" xfId="49700" xr:uid="{00000000-0005-0000-0000-00007FC20000}"/>
    <cellStyle name="SAPBEXresItemX 2" xfId="49701" xr:uid="{00000000-0005-0000-0000-000080C20000}"/>
    <cellStyle name="SAPBEXresItemX 3" xfId="49702" xr:uid="{00000000-0005-0000-0000-000081C20000}"/>
    <cellStyle name="SAPBEXresItemX 4" xfId="49703" xr:uid="{00000000-0005-0000-0000-000082C20000}"/>
    <cellStyle name="SAPBEXresItemX 5" xfId="49704" xr:uid="{00000000-0005-0000-0000-000083C20000}"/>
    <cellStyle name="SAPBEXresItemX 6" xfId="49705" xr:uid="{00000000-0005-0000-0000-000084C20000}"/>
    <cellStyle name="SAPBEXresItemX 7" xfId="49706" xr:uid="{00000000-0005-0000-0000-000085C20000}"/>
    <cellStyle name="SAPBEXresItemX 8" xfId="49707" xr:uid="{00000000-0005-0000-0000-000086C20000}"/>
    <cellStyle name="SAPBEXstdData" xfId="49708" xr:uid="{00000000-0005-0000-0000-000087C20000}"/>
    <cellStyle name="SAPBEXstdData 2" xfId="49709" xr:uid="{00000000-0005-0000-0000-000088C20000}"/>
    <cellStyle name="SAPBEXstdData 3" xfId="49710" xr:uid="{00000000-0005-0000-0000-000089C20000}"/>
    <cellStyle name="SAPBEXstdData 4" xfId="49711" xr:uid="{00000000-0005-0000-0000-00008AC20000}"/>
    <cellStyle name="SAPBEXstdData 5" xfId="49712" xr:uid="{00000000-0005-0000-0000-00008BC20000}"/>
    <cellStyle name="SAPBEXstdData 6" xfId="49713" xr:uid="{00000000-0005-0000-0000-00008CC20000}"/>
    <cellStyle name="SAPBEXstdData 7" xfId="49714" xr:uid="{00000000-0005-0000-0000-00008DC20000}"/>
    <cellStyle name="SAPBEXstdData 8" xfId="49715" xr:uid="{00000000-0005-0000-0000-00008EC20000}"/>
    <cellStyle name="SAPBEXstdDataEmph" xfId="49716" xr:uid="{00000000-0005-0000-0000-00008FC20000}"/>
    <cellStyle name="SAPBEXstdDataEmph 2" xfId="49717" xr:uid="{00000000-0005-0000-0000-000090C20000}"/>
    <cellStyle name="SAPBEXstdDataEmph 3" xfId="49718" xr:uid="{00000000-0005-0000-0000-000091C20000}"/>
    <cellStyle name="SAPBEXstdDataEmph 4" xfId="49719" xr:uid="{00000000-0005-0000-0000-000092C20000}"/>
    <cellStyle name="SAPBEXstdDataEmph 5" xfId="49720" xr:uid="{00000000-0005-0000-0000-000093C20000}"/>
    <cellStyle name="SAPBEXstdDataEmph 6" xfId="49721" xr:uid="{00000000-0005-0000-0000-000094C20000}"/>
    <cellStyle name="SAPBEXstdDataEmph 7" xfId="49722" xr:uid="{00000000-0005-0000-0000-000095C20000}"/>
    <cellStyle name="SAPBEXstdDataEmph 8" xfId="49723" xr:uid="{00000000-0005-0000-0000-000096C20000}"/>
    <cellStyle name="SAPBEXstdItem" xfId="49724" xr:uid="{00000000-0005-0000-0000-000097C20000}"/>
    <cellStyle name="SAPBEXstdItem 2" xfId="49725" xr:uid="{00000000-0005-0000-0000-000098C20000}"/>
    <cellStyle name="SAPBEXstdItem 3" xfId="49726" xr:uid="{00000000-0005-0000-0000-000099C20000}"/>
    <cellStyle name="SAPBEXstdItem 4" xfId="49727" xr:uid="{00000000-0005-0000-0000-00009AC20000}"/>
    <cellStyle name="SAPBEXstdItem 5" xfId="49728" xr:uid="{00000000-0005-0000-0000-00009BC20000}"/>
    <cellStyle name="SAPBEXstdItem 6" xfId="49729" xr:uid="{00000000-0005-0000-0000-00009CC20000}"/>
    <cellStyle name="SAPBEXstdItem 7" xfId="49730" xr:uid="{00000000-0005-0000-0000-00009DC20000}"/>
    <cellStyle name="SAPBEXstdItem 8" xfId="49731" xr:uid="{00000000-0005-0000-0000-00009EC20000}"/>
    <cellStyle name="SAPBEXstdItemX" xfId="49732" xr:uid="{00000000-0005-0000-0000-00009FC20000}"/>
    <cellStyle name="SAPBEXstdItemX 2" xfId="49733" xr:uid="{00000000-0005-0000-0000-0000A0C20000}"/>
    <cellStyle name="SAPBEXstdItemX 3" xfId="49734" xr:uid="{00000000-0005-0000-0000-0000A1C20000}"/>
    <cellStyle name="SAPBEXstdItemX 4" xfId="49735" xr:uid="{00000000-0005-0000-0000-0000A2C20000}"/>
    <cellStyle name="SAPBEXstdItemX 5" xfId="49736" xr:uid="{00000000-0005-0000-0000-0000A3C20000}"/>
    <cellStyle name="SAPBEXstdItemX 6" xfId="49737" xr:uid="{00000000-0005-0000-0000-0000A4C20000}"/>
    <cellStyle name="SAPBEXstdItemX 7" xfId="49738" xr:uid="{00000000-0005-0000-0000-0000A5C20000}"/>
    <cellStyle name="SAPBEXstdItemX 8" xfId="49739" xr:uid="{00000000-0005-0000-0000-0000A6C20000}"/>
    <cellStyle name="SAPBEXtitle" xfId="49740" xr:uid="{00000000-0005-0000-0000-0000A7C20000}"/>
    <cellStyle name="SAPBEXtitle 2" xfId="49741" xr:uid="{00000000-0005-0000-0000-0000A8C20000}"/>
    <cellStyle name="SAPBEXtitle 2 2" xfId="49742" xr:uid="{00000000-0005-0000-0000-0000A9C20000}"/>
    <cellStyle name="SAPBEXtitle 3" xfId="49743" xr:uid="{00000000-0005-0000-0000-0000AAC20000}"/>
    <cellStyle name="SAPBEXtitle 3 2" xfId="49744" xr:uid="{00000000-0005-0000-0000-0000ABC20000}"/>
    <cellStyle name="SAPBEXundefined" xfId="49745" xr:uid="{00000000-0005-0000-0000-0000ACC20000}"/>
    <cellStyle name="SAPBEXundefined 2" xfId="49746" xr:uid="{00000000-0005-0000-0000-0000ADC20000}"/>
    <cellStyle name="SAPBEXundefined 3" xfId="49747" xr:uid="{00000000-0005-0000-0000-0000AEC20000}"/>
    <cellStyle name="SAPBEXundefined 4" xfId="49748" xr:uid="{00000000-0005-0000-0000-0000AFC20000}"/>
    <cellStyle name="SAPBEXundefined 5" xfId="49749" xr:uid="{00000000-0005-0000-0000-0000B0C20000}"/>
    <cellStyle name="SAPBEXundefined 6" xfId="49750" xr:uid="{00000000-0005-0000-0000-0000B1C20000}"/>
    <cellStyle name="SAPBEXundefined 7" xfId="49751" xr:uid="{00000000-0005-0000-0000-0000B2C20000}"/>
    <cellStyle name="SAPBEXundefined 8" xfId="49752" xr:uid="{00000000-0005-0000-0000-0000B3C20000}"/>
    <cellStyle name="Sheet Title" xfId="49753" xr:uid="{00000000-0005-0000-0000-0000B4C20000}"/>
    <cellStyle name="Style 1" xfId="49754" xr:uid="{00000000-0005-0000-0000-0000B5C20000}"/>
    <cellStyle name="Style 1 2" xfId="49755" xr:uid="{00000000-0005-0000-0000-0000B6C20000}"/>
    <cellStyle name="Style 1 2 2" xfId="49756" xr:uid="{00000000-0005-0000-0000-0000B7C20000}"/>
    <cellStyle name="Style 1 3" xfId="49757" xr:uid="{00000000-0005-0000-0000-0000B8C20000}"/>
    <cellStyle name="Style 1 3 2" xfId="49758" xr:uid="{00000000-0005-0000-0000-0000B9C20000}"/>
    <cellStyle name="Style 1 4" xfId="49759" xr:uid="{00000000-0005-0000-0000-0000BAC20000}"/>
    <cellStyle name="Style 1 5" xfId="49760" xr:uid="{00000000-0005-0000-0000-0000BBC20000}"/>
    <cellStyle name="Style 2" xfId="49761" xr:uid="{00000000-0005-0000-0000-0000BCC20000}"/>
    <cellStyle name="Title 10" xfId="49762" xr:uid="{00000000-0005-0000-0000-0000BDC20000}"/>
    <cellStyle name="Title 10 2" xfId="49763" xr:uid="{00000000-0005-0000-0000-0000BEC20000}"/>
    <cellStyle name="Title 10 3" xfId="49764" xr:uid="{00000000-0005-0000-0000-0000BFC20000}"/>
    <cellStyle name="Title 11" xfId="49765" xr:uid="{00000000-0005-0000-0000-0000C0C20000}"/>
    <cellStyle name="Title 11 2" xfId="49766" xr:uid="{00000000-0005-0000-0000-0000C1C20000}"/>
    <cellStyle name="Title 11 3" xfId="49767" xr:uid="{00000000-0005-0000-0000-0000C2C20000}"/>
    <cellStyle name="Title 12" xfId="49768" xr:uid="{00000000-0005-0000-0000-0000C3C20000}"/>
    <cellStyle name="Title 12 10" xfId="49769" xr:uid="{00000000-0005-0000-0000-0000C4C20000}"/>
    <cellStyle name="Title 12 10 2" xfId="49770" xr:uid="{00000000-0005-0000-0000-0000C5C20000}"/>
    <cellStyle name="Title 12 11" xfId="49771" xr:uid="{00000000-0005-0000-0000-0000C6C20000}"/>
    <cellStyle name="Title 12 11 2" xfId="49772" xr:uid="{00000000-0005-0000-0000-0000C7C20000}"/>
    <cellStyle name="Title 12 12" xfId="49773" xr:uid="{00000000-0005-0000-0000-0000C8C20000}"/>
    <cellStyle name="Title 12 12 2" xfId="49774" xr:uid="{00000000-0005-0000-0000-0000C9C20000}"/>
    <cellStyle name="Title 12 13" xfId="49775" xr:uid="{00000000-0005-0000-0000-0000CAC20000}"/>
    <cellStyle name="Title 12 13 2" xfId="49776" xr:uid="{00000000-0005-0000-0000-0000CBC20000}"/>
    <cellStyle name="Title 12 14" xfId="49777" xr:uid="{00000000-0005-0000-0000-0000CCC20000}"/>
    <cellStyle name="Title 12 14 2" xfId="49778" xr:uid="{00000000-0005-0000-0000-0000CDC20000}"/>
    <cellStyle name="Title 12 15" xfId="49779" xr:uid="{00000000-0005-0000-0000-0000CEC20000}"/>
    <cellStyle name="Title 12 15 2" xfId="49780" xr:uid="{00000000-0005-0000-0000-0000CFC20000}"/>
    <cellStyle name="Title 12 16" xfId="49781" xr:uid="{00000000-0005-0000-0000-0000D0C20000}"/>
    <cellStyle name="Title 12 16 2" xfId="49782" xr:uid="{00000000-0005-0000-0000-0000D1C20000}"/>
    <cellStyle name="Title 12 17" xfId="49783" xr:uid="{00000000-0005-0000-0000-0000D2C20000}"/>
    <cellStyle name="Title 12 17 2" xfId="49784" xr:uid="{00000000-0005-0000-0000-0000D3C20000}"/>
    <cellStyle name="Title 12 18" xfId="49785" xr:uid="{00000000-0005-0000-0000-0000D4C20000}"/>
    <cellStyle name="Title 12 18 2" xfId="49786" xr:uid="{00000000-0005-0000-0000-0000D5C20000}"/>
    <cellStyle name="Title 12 19" xfId="49787" xr:uid="{00000000-0005-0000-0000-0000D6C20000}"/>
    <cellStyle name="Title 12 19 2" xfId="49788" xr:uid="{00000000-0005-0000-0000-0000D7C20000}"/>
    <cellStyle name="Title 12 2" xfId="49789" xr:uid="{00000000-0005-0000-0000-0000D8C20000}"/>
    <cellStyle name="Title 12 2 2" xfId="49790" xr:uid="{00000000-0005-0000-0000-0000D9C20000}"/>
    <cellStyle name="Title 12 20" xfId="49791" xr:uid="{00000000-0005-0000-0000-0000DAC20000}"/>
    <cellStyle name="Title 12 20 2" xfId="49792" xr:uid="{00000000-0005-0000-0000-0000DBC20000}"/>
    <cellStyle name="Title 12 21" xfId="49793" xr:uid="{00000000-0005-0000-0000-0000DCC20000}"/>
    <cellStyle name="Title 12 21 2" xfId="49794" xr:uid="{00000000-0005-0000-0000-0000DDC20000}"/>
    <cellStyle name="Title 12 22" xfId="49795" xr:uid="{00000000-0005-0000-0000-0000DEC20000}"/>
    <cellStyle name="Title 12 22 2" xfId="49796" xr:uid="{00000000-0005-0000-0000-0000DFC20000}"/>
    <cellStyle name="Title 12 23" xfId="49797" xr:uid="{00000000-0005-0000-0000-0000E0C20000}"/>
    <cellStyle name="Title 12 23 2" xfId="49798" xr:uid="{00000000-0005-0000-0000-0000E1C20000}"/>
    <cellStyle name="Title 12 24" xfId="49799" xr:uid="{00000000-0005-0000-0000-0000E2C20000}"/>
    <cellStyle name="Title 12 24 2" xfId="49800" xr:uid="{00000000-0005-0000-0000-0000E3C20000}"/>
    <cellStyle name="Title 12 25" xfId="49801" xr:uid="{00000000-0005-0000-0000-0000E4C20000}"/>
    <cellStyle name="Title 12 25 2" xfId="49802" xr:uid="{00000000-0005-0000-0000-0000E5C20000}"/>
    <cellStyle name="Title 12 26" xfId="49803" xr:uid="{00000000-0005-0000-0000-0000E6C20000}"/>
    <cellStyle name="Title 12 26 2" xfId="49804" xr:uid="{00000000-0005-0000-0000-0000E7C20000}"/>
    <cellStyle name="Title 12 27" xfId="49805" xr:uid="{00000000-0005-0000-0000-0000E8C20000}"/>
    <cellStyle name="Title 12 27 2" xfId="49806" xr:uid="{00000000-0005-0000-0000-0000E9C20000}"/>
    <cellStyle name="Title 12 28" xfId="49807" xr:uid="{00000000-0005-0000-0000-0000EAC20000}"/>
    <cellStyle name="Title 12 28 2" xfId="49808" xr:uid="{00000000-0005-0000-0000-0000EBC20000}"/>
    <cellStyle name="Title 12 29" xfId="49809" xr:uid="{00000000-0005-0000-0000-0000ECC20000}"/>
    <cellStyle name="Title 12 29 2" xfId="49810" xr:uid="{00000000-0005-0000-0000-0000EDC20000}"/>
    <cellStyle name="Title 12 3" xfId="49811" xr:uid="{00000000-0005-0000-0000-0000EEC20000}"/>
    <cellStyle name="Title 12 3 2" xfId="49812" xr:uid="{00000000-0005-0000-0000-0000EFC20000}"/>
    <cellStyle name="Title 12 30" xfId="49813" xr:uid="{00000000-0005-0000-0000-0000F0C20000}"/>
    <cellStyle name="Title 12 30 2" xfId="49814" xr:uid="{00000000-0005-0000-0000-0000F1C20000}"/>
    <cellStyle name="Title 12 31" xfId="49815" xr:uid="{00000000-0005-0000-0000-0000F2C20000}"/>
    <cellStyle name="Title 12 4" xfId="49816" xr:uid="{00000000-0005-0000-0000-0000F3C20000}"/>
    <cellStyle name="Title 12 4 2" xfId="49817" xr:uid="{00000000-0005-0000-0000-0000F4C20000}"/>
    <cellStyle name="Title 12 5" xfId="49818" xr:uid="{00000000-0005-0000-0000-0000F5C20000}"/>
    <cellStyle name="Title 12 5 2" xfId="49819" xr:uid="{00000000-0005-0000-0000-0000F6C20000}"/>
    <cellStyle name="Title 12 6" xfId="49820" xr:uid="{00000000-0005-0000-0000-0000F7C20000}"/>
    <cellStyle name="Title 12 6 2" xfId="49821" xr:uid="{00000000-0005-0000-0000-0000F8C20000}"/>
    <cellStyle name="Title 12 7" xfId="49822" xr:uid="{00000000-0005-0000-0000-0000F9C20000}"/>
    <cellStyle name="Title 12 7 2" xfId="49823" xr:uid="{00000000-0005-0000-0000-0000FAC20000}"/>
    <cellStyle name="Title 12 8" xfId="49824" xr:uid="{00000000-0005-0000-0000-0000FBC20000}"/>
    <cellStyle name="Title 12 8 2" xfId="49825" xr:uid="{00000000-0005-0000-0000-0000FCC20000}"/>
    <cellStyle name="Title 12 9" xfId="49826" xr:uid="{00000000-0005-0000-0000-0000FDC20000}"/>
    <cellStyle name="Title 12 9 2" xfId="49827" xr:uid="{00000000-0005-0000-0000-0000FEC20000}"/>
    <cellStyle name="Title 13" xfId="49828" xr:uid="{00000000-0005-0000-0000-0000FFC20000}"/>
    <cellStyle name="Title 13 2" xfId="49829" xr:uid="{00000000-0005-0000-0000-000000C30000}"/>
    <cellStyle name="Title 14" xfId="49830" xr:uid="{00000000-0005-0000-0000-000001C30000}"/>
    <cellStyle name="Title 14 2" xfId="49831" xr:uid="{00000000-0005-0000-0000-000002C30000}"/>
    <cellStyle name="Title 15" xfId="49832" xr:uid="{00000000-0005-0000-0000-000003C30000}"/>
    <cellStyle name="Title 15 2" xfId="49833" xr:uid="{00000000-0005-0000-0000-000004C30000}"/>
    <cellStyle name="Title 16" xfId="49834" xr:uid="{00000000-0005-0000-0000-000005C30000}"/>
    <cellStyle name="Title 17" xfId="49835" xr:uid="{00000000-0005-0000-0000-000006C30000}"/>
    <cellStyle name="Title 18" xfId="49836" xr:uid="{00000000-0005-0000-0000-000007C30000}"/>
    <cellStyle name="Title 2" xfId="49837" xr:uid="{00000000-0005-0000-0000-000008C30000}"/>
    <cellStyle name="Title 2 10" xfId="49838" xr:uid="{00000000-0005-0000-0000-000009C30000}"/>
    <cellStyle name="Title 2 10 2" xfId="49839" xr:uid="{00000000-0005-0000-0000-00000AC30000}"/>
    <cellStyle name="Title 2 11" xfId="49840" xr:uid="{00000000-0005-0000-0000-00000BC30000}"/>
    <cellStyle name="Title 2 11 2" xfId="49841" xr:uid="{00000000-0005-0000-0000-00000CC30000}"/>
    <cellStyle name="Title 2 12" xfId="49842" xr:uid="{00000000-0005-0000-0000-00000DC30000}"/>
    <cellStyle name="Title 2 2" xfId="49843" xr:uid="{00000000-0005-0000-0000-00000EC30000}"/>
    <cellStyle name="Title 2 2 2" xfId="49844" xr:uid="{00000000-0005-0000-0000-00000FC30000}"/>
    <cellStyle name="Title 2 2 3" xfId="49845" xr:uid="{00000000-0005-0000-0000-000010C30000}"/>
    <cellStyle name="Title 2 3" xfId="49846" xr:uid="{00000000-0005-0000-0000-000011C30000}"/>
    <cellStyle name="Title 2 3 2" xfId="49847" xr:uid="{00000000-0005-0000-0000-000012C30000}"/>
    <cellStyle name="Title 2 3 3" xfId="49848" xr:uid="{00000000-0005-0000-0000-000013C30000}"/>
    <cellStyle name="Title 2 4" xfId="49849" xr:uid="{00000000-0005-0000-0000-000014C30000}"/>
    <cellStyle name="Title 2 4 2" xfId="49850" xr:uid="{00000000-0005-0000-0000-000015C30000}"/>
    <cellStyle name="Title 2 4 3" xfId="49851" xr:uid="{00000000-0005-0000-0000-000016C30000}"/>
    <cellStyle name="Title 2 5" xfId="49852" xr:uid="{00000000-0005-0000-0000-000017C30000}"/>
    <cellStyle name="Title 2 5 2" xfId="49853" xr:uid="{00000000-0005-0000-0000-000018C30000}"/>
    <cellStyle name="Title 2 5 3" xfId="49854" xr:uid="{00000000-0005-0000-0000-000019C30000}"/>
    <cellStyle name="Title 2 6" xfId="49855" xr:uid="{00000000-0005-0000-0000-00001AC30000}"/>
    <cellStyle name="Title 2 6 2" xfId="49856" xr:uid="{00000000-0005-0000-0000-00001BC30000}"/>
    <cellStyle name="Title 2 6 3" xfId="49857" xr:uid="{00000000-0005-0000-0000-00001CC30000}"/>
    <cellStyle name="Title 2 7" xfId="49858" xr:uid="{00000000-0005-0000-0000-00001DC30000}"/>
    <cellStyle name="Title 2 7 2" xfId="49859" xr:uid="{00000000-0005-0000-0000-00001EC30000}"/>
    <cellStyle name="Title 2 7 3" xfId="49860" xr:uid="{00000000-0005-0000-0000-00001FC30000}"/>
    <cellStyle name="Title 2 8" xfId="49861" xr:uid="{00000000-0005-0000-0000-000020C30000}"/>
    <cellStyle name="Title 2 8 2" xfId="49862" xr:uid="{00000000-0005-0000-0000-000021C30000}"/>
    <cellStyle name="Title 2 8 3" xfId="49863" xr:uid="{00000000-0005-0000-0000-000022C30000}"/>
    <cellStyle name="Title 2 9" xfId="49864" xr:uid="{00000000-0005-0000-0000-000023C30000}"/>
    <cellStyle name="Title 3" xfId="49865" xr:uid="{00000000-0005-0000-0000-000024C30000}"/>
    <cellStyle name="Title 3 2" xfId="49866" xr:uid="{00000000-0005-0000-0000-000025C30000}"/>
    <cellStyle name="Title 3 2 2" xfId="49867" xr:uid="{00000000-0005-0000-0000-000026C30000}"/>
    <cellStyle name="Title 3 3" xfId="49868" xr:uid="{00000000-0005-0000-0000-000027C30000}"/>
    <cellStyle name="Title 3 4" xfId="49869" xr:uid="{00000000-0005-0000-0000-000028C30000}"/>
    <cellStyle name="Title 4" xfId="49870" xr:uid="{00000000-0005-0000-0000-000029C30000}"/>
    <cellStyle name="Title 4 2" xfId="49871" xr:uid="{00000000-0005-0000-0000-00002AC30000}"/>
    <cellStyle name="Title 4 2 2" xfId="49872" xr:uid="{00000000-0005-0000-0000-00002BC30000}"/>
    <cellStyle name="Title 4 3" xfId="49873" xr:uid="{00000000-0005-0000-0000-00002CC30000}"/>
    <cellStyle name="Title 4 4" xfId="49874" xr:uid="{00000000-0005-0000-0000-00002DC30000}"/>
    <cellStyle name="Title 5" xfId="49875" xr:uid="{00000000-0005-0000-0000-00002EC30000}"/>
    <cellStyle name="Title 5 2" xfId="49876" xr:uid="{00000000-0005-0000-0000-00002FC30000}"/>
    <cellStyle name="Title 5 2 2" xfId="49877" xr:uid="{00000000-0005-0000-0000-000030C30000}"/>
    <cellStyle name="Title 5 3" xfId="49878" xr:uid="{00000000-0005-0000-0000-000031C30000}"/>
    <cellStyle name="Title 5 4" xfId="49879" xr:uid="{00000000-0005-0000-0000-000032C30000}"/>
    <cellStyle name="Title 6" xfId="49880" xr:uid="{00000000-0005-0000-0000-000033C30000}"/>
    <cellStyle name="Title 6 2" xfId="49881" xr:uid="{00000000-0005-0000-0000-000034C30000}"/>
    <cellStyle name="Title 6 2 2" xfId="49882" xr:uid="{00000000-0005-0000-0000-000035C30000}"/>
    <cellStyle name="Title 6 3" xfId="49883" xr:uid="{00000000-0005-0000-0000-000036C30000}"/>
    <cellStyle name="Title 6 4" xfId="49884" xr:uid="{00000000-0005-0000-0000-000037C30000}"/>
    <cellStyle name="Title 7" xfId="49885" xr:uid="{00000000-0005-0000-0000-000038C30000}"/>
    <cellStyle name="Title 7 10" xfId="49886" xr:uid="{00000000-0005-0000-0000-000039C30000}"/>
    <cellStyle name="Title 7 10 2" xfId="49887" xr:uid="{00000000-0005-0000-0000-00003AC30000}"/>
    <cellStyle name="Title 7 11" xfId="49888" xr:uid="{00000000-0005-0000-0000-00003BC30000}"/>
    <cellStyle name="Title 7 11 2" xfId="49889" xr:uid="{00000000-0005-0000-0000-00003CC30000}"/>
    <cellStyle name="Title 7 12" xfId="49890" xr:uid="{00000000-0005-0000-0000-00003DC30000}"/>
    <cellStyle name="Title 7 13" xfId="49891" xr:uid="{00000000-0005-0000-0000-00003EC30000}"/>
    <cellStyle name="Title 7 2" xfId="49892" xr:uid="{00000000-0005-0000-0000-00003FC30000}"/>
    <cellStyle name="Title 7 2 2" xfId="49893" xr:uid="{00000000-0005-0000-0000-000040C30000}"/>
    <cellStyle name="Title 7 3" xfId="49894" xr:uid="{00000000-0005-0000-0000-000041C30000}"/>
    <cellStyle name="Title 7 3 2" xfId="49895" xr:uid="{00000000-0005-0000-0000-000042C30000}"/>
    <cellStyle name="Title 7 4" xfId="49896" xr:uid="{00000000-0005-0000-0000-000043C30000}"/>
    <cellStyle name="Title 7 4 2" xfId="49897" xr:uid="{00000000-0005-0000-0000-000044C30000}"/>
    <cellStyle name="Title 7 5" xfId="49898" xr:uid="{00000000-0005-0000-0000-000045C30000}"/>
    <cellStyle name="Title 7 5 2" xfId="49899" xr:uid="{00000000-0005-0000-0000-000046C30000}"/>
    <cellStyle name="Title 7 6" xfId="49900" xr:uid="{00000000-0005-0000-0000-000047C30000}"/>
    <cellStyle name="Title 7 6 2" xfId="49901" xr:uid="{00000000-0005-0000-0000-000048C30000}"/>
    <cellStyle name="Title 7 7" xfId="49902" xr:uid="{00000000-0005-0000-0000-000049C30000}"/>
    <cellStyle name="Title 7 7 2" xfId="49903" xr:uid="{00000000-0005-0000-0000-00004AC30000}"/>
    <cellStyle name="Title 7 8" xfId="49904" xr:uid="{00000000-0005-0000-0000-00004BC30000}"/>
    <cellStyle name="Title 7 8 2" xfId="49905" xr:uid="{00000000-0005-0000-0000-00004CC30000}"/>
    <cellStyle name="Title 7 9" xfId="49906" xr:uid="{00000000-0005-0000-0000-00004DC30000}"/>
    <cellStyle name="Title 7 9 2" xfId="49907" xr:uid="{00000000-0005-0000-0000-00004EC30000}"/>
    <cellStyle name="Title 8" xfId="49908" xr:uid="{00000000-0005-0000-0000-00004FC30000}"/>
    <cellStyle name="Title 8 2" xfId="49909" xr:uid="{00000000-0005-0000-0000-000050C30000}"/>
    <cellStyle name="Title 8 3" xfId="49910" xr:uid="{00000000-0005-0000-0000-000051C30000}"/>
    <cellStyle name="Title 9" xfId="49911" xr:uid="{00000000-0005-0000-0000-000052C30000}"/>
    <cellStyle name="Title 9 2" xfId="49912" xr:uid="{00000000-0005-0000-0000-000053C30000}"/>
    <cellStyle name="Title 9 3" xfId="49913" xr:uid="{00000000-0005-0000-0000-000054C30000}"/>
    <cellStyle name="Total 10" xfId="49914" xr:uid="{00000000-0005-0000-0000-000055C30000}"/>
    <cellStyle name="Total 10 10" xfId="49915" xr:uid="{00000000-0005-0000-0000-000056C30000}"/>
    <cellStyle name="Total 10 10 2" xfId="49916" xr:uid="{00000000-0005-0000-0000-000057C30000}"/>
    <cellStyle name="Total 10 10 3" xfId="49917" xr:uid="{00000000-0005-0000-0000-000058C30000}"/>
    <cellStyle name="Total 10 10 4" xfId="49918" xr:uid="{00000000-0005-0000-0000-000059C30000}"/>
    <cellStyle name="Total 10 11" xfId="49919" xr:uid="{00000000-0005-0000-0000-00005AC30000}"/>
    <cellStyle name="Total 10 11 2" xfId="49920" xr:uid="{00000000-0005-0000-0000-00005BC30000}"/>
    <cellStyle name="Total 10 11 3" xfId="49921" xr:uid="{00000000-0005-0000-0000-00005CC30000}"/>
    <cellStyle name="Total 10 11 4" xfId="49922" xr:uid="{00000000-0005-0000-0000-00005DC30000}"/>
    <cellStyle name="Total 10 12" xfId="49923" xr:uid="{00000000-0005-0000-0000-00005EC30000}"/>
    <cellStyle name="Total 10 12 2" xfId="49924" xr:uid="{00000000-0005-0000-0000-00005FC30000}"/>
    <cellStyle name="Total 10 12 3" xfId="49925" xr:uid="{00000000-0005-0000-0000-000060C30000}"/>
    <cellStyle name="Total 10 12 4" xfId="49926" xr:uid="{00000000-0005-0000-0000-000061C30000}"/>
    <cellStyle name="Total 10 13" xfId="49927" xr:uid="{00000000-0005-0000-0000-000062C30000}"/>
    <cellStyle name="Total 10 13 2" xfId="49928" xr:uid="{00000000-0005-0000-0000-000063C30000}"/>
    <cellStyle name="Total 10 13 3" xfId="49929" xr:uid="{00000000-0005-0000-0000-000064C30000}"/>
    <cellStyle name="Total 10 13 4" xfId="49930" xr:uid="{00000000-0005-0000-0000-000065C30000}"/>
    <cellStyle name="Total 10 14" xfId="49931" xr:uid="{00000000-0005-0000-0000-000066C30000}"/>
    <cellStyle name="Total 10 14 2" xfId="49932" xr:uid="{00000000-0005-0000-0000-000067C30000}"/>
    <cellStyle name="Total 10 14 3" xfId="49933" xr:uid="{00000000-0005-0000-0000-000068C30000}"/>
    <cellStyle name="Total 10 14 4" xfId="49934" xr:uid="{00000000-0005-0000-0000-000069C30000}"/>
    <cellStyle name="Total 10 15" xfId="49935" xr:uid="{00000000-0005-0000-0000-00006AC30000}"/>
    <cellStyle name="Total 10 15 2" xfId="49936" xr:uid="{00000000-0005-0000-0000-00006BC30000}"/>
    <cellStyle name="Total 10 15 3" xfId="49937" xr:uid="{00000000-0005-0000-0000-00006CC30000}"/>
    <cellStyle name="Total 10 15 4" xfId="49938" xr:uid="{00000000-0005-0000-0000-00006DC30000}"/>
    <cellStyle name="Total 10 16" xfId="49939" xr:uid="{00000000-0005-0000-0000-00006EC30000}"/>
    <cellStyle name="Total 10 16 2" xfId="49940" xr:uid="{00000000-0005-0000-0000-00006FC30000}"/>
    <cellStyle name="Total 10 16 3" xfId="49941" xr:uid="{00000000-0005-0000-0000-000070C30000}"/>
    <cellStyle name="Total 10 16 4" xfId="49942" xr:uid="{00000000-0005-0000-0000-000071C30000}"/>
    <cellStyle name="Total 10 17" xfId="49943" xr:uid="{00000000-0005-0000-0000-000072C30000}"/>
    <cellStyle name="Total 10 17 2" xfId="49944" xr:uid="{00000000-0005-0000-0000-000073C30000}"/>
    <cellStyle name="Total 10 17 3" xfId="49945" xr:uid="{00000000-0005-0000-0000-000074C30000}"/>
    <cellStyle name="Total 10 17 4" xfId="49946" xr:uid="{00000000-0005-0000-0000-000075C30000}"/>
    <cellStyle name="Total 10 18" xfId="49947" xr:uid="{00000000-0005-0000-0000-000076C30000}"/>
    <cellStyle name="Total 10 18 2" xfId="49948" xr:uid="{00000000-0005-0000-0000-000077C30000}"/>
    <cellStyle name="Total 10 18 3" xfId="49949" xr:uid="{00000000-0005-0000-0000-000078C30000}"/>
    <cellStyle name="Total 10 18 4" xfId="49950" xr:uid="{00000000-0005-0000-0000-000079C30000}"/>
    <cellStyle name="Total 10 19" xfId="49951" xr:uid="{00000000-0005-0000-0000-00007AC30000}"/>
    <cellStyle name="Total 10 19 2" xfId="49952" xr:uid="{00000000-0005-0000-0000-00007BC30000}"/>
    <cellStyle name="Total 10 19 3" xfId="49953" xr:uid="{00000000-0005-0000-0000-00007CC30000}"/>
    <cellStyle name="Total 10 19 4" xfId="49954" xr:uid="{00000000-0005-0000-0000-00007DC30000}"/>
    <cellStyle name="Total 10 2" xfId="49955" xr:uid="{00000000-0005-0000-0000-00007EC30000}"/>
    <cellStyle name="Total 10 2 2" xfId="49956" xr:uid="{00000000-0005-0000-0000-00007FC30000}"/>
    <cellStyle name="Total 10 2 3" xfId="49957" xr:uid="{00000000-0005-0000-0000-000080C30000}"/>
    <cellStyle name="Total 10 2 4" xfId="49958" xr:uid="{00000000-0005-0000-0000-000081C30000}"/>
    <cellStyle name="Total 10 20" xfId="49959" xr:uid="{00000000-0005-0000-0000-000082C30000}"/>
    <cellStyle name="Total 10 20 2" xfId="49960" xr:uid="{00000000-0005-0000-0000-000083C30000}"/>
    <cellStyle name="Total 10 20 3" xfId="49961" xr:uid="{00000000-0005-0000-0000-000084C30000}"/>
    <cellStyle name="Total 10 20 4" xfId="49962" xr:uid="{00000000-0005-0000-0000-000085C30000}"/>
    <cellStyle name="Total 10 21" xfId="49963" xr:uid="{00000000-0005-0000-0000-000086C30000}"/>
    <cellStyle name="Total 10 22" xfId="49964" xr:uid="{00000000-0005-0000-0000-000087C30000}"/>
    <cellStyle name="Total 10 23" xfId="49965" xr:uid="{00000000-0005-0000-0000-000088C30000}"/>
    <cellStyle name="Total 10 3" xfId="49966" xr:uid="{00000000-0005-0000-0000-000089C30000}"/>
    <cellStyle name="Total 10 3 2" xfId="49967" xr:uid="{00000000-0005-0000-0000-00008AC30000}"/>
    <cellStyle name="Total 10 3 3" xfId="49968" xr:uid="{00000000-0005-0000-0000-00008BC30000}"/>
    <cellStyle name="Total 10 3 4" xfId="49969" xr:uid="{00000000-0005-0000-0000-00008CC30000}"/>
    <cellStyle name="Total 10 4" xfId="49970" xr:uid="{00000000-0005-0000-0000-00008DC30000}"/>
    <cellStyle name="Total 10 4 2" xfId="49971" xr:uid="{00000000-0005-0000-0000-00008EC30000}"/>
    <cellStyle name="Total 10 4 3" xfId="49972" xr:uid="{00000000-0005-0000-0000-00008FC30000}"/>
    <cellStyle name="Total 10 4 4" xfId="49973" xr:uid="{00000000-0005-0000-0000-000090C30000}"/>
    <cellStyle name="Total 10 5" xfId="49974" xr:uid="{00000000-0005-0000-0000-000091C30000}"/>
    <cellStyle name="Total 10 5 2" xfId="49975" xr:uid="{00000000-0005-0000-0000-000092C30000}"/>
    <cellStyle name="Total 10 5 3" xfId="49976" xr:uid="{00000000-0005-0000-0000-000093C30000}"/>
    <cellStyle name="Total 10 5 4" xfId="49977" xr:uid="{00000000-0005-0000-0000-000094C30000}"/>
    <cellStyle name="Total 10 6" xfId="49978" xr:uid="{00000000-0005-0000-0000-000095C30000}"/>
    <cellStyle name="Total 10 6 2" xfId="49979" xr:uid="{00000000-0005-0000-0000-000096C30000}"/>
    <cellStyle name="Total 10 6 3" xfId="49980" xr:uid="{00000000-0005-0000-0000-000097C30000}"/>
    <cellStyle name="Total 10 6 4" xfId="49981" xr:uid="{00000000-0005-0000-0000-000098C30000}"/>
    <cellStyle name="Total 10 7" xfId="49982" xr:uid="{00000000-0005-0000-0000-000099C30000}"/>
    <cellStyle name="Total 10 7 2" xfId="49983" xr:uid="{00000000-0005-0000-0000-00009AC30000}"/>
    <cellStyle name="Total 10 7 3" xfId="49984" xr:uid="{00000000-0005-0000-0000-00009BC30000}"/>
    <cellStyle name="Total 10 7 4" xfId="49985" xr:uid="{00000000-0005-0000-0000-00009CC30000}"/>
    <cellStyle name="Total 10 8" xfId="49986" xr:uid="{00000000-0005-0000-0000-00009DC30000}"/>
    <cellStyle name="Total 10 8 2" xfId="49987" xr:uid="{00000000-0005-0000-0000-00009EC30000}"/>
    <cellStyle name="Total 10 8 3" xfId="49988" xr:uid="{00000000-0005-0000-0000-00009FC30000}"/>
    <cellStyle name="Total 10 8 4" xfId="49989" xr:uid="{00000000-0005-0000-0000-0000A0C30000}"/>
    <cellStyle name="Total 10 9" xfId="49990" xr:uid="{00000000-0005-0000-0000-0000A1C30000}"/>
    <cellStyle name="Total 10 9 2" xfId="49991" xr:uid="{00000000-0005-0000-0000-0000A2C30000}"/>
    <cellStyle name="Total 10 9 3" xfId="49992" xr:uid="{00000000-0005-0000-0000-0000A3C30000}"/>
    <cellStyle name="Total 10 9 4" xfId="49993" xr:uid="{00000000-0005-0000-0000-0000A4C30000}"/>
    <cellStyle name="Total 11" xfId="49994" xr:uid="{00000000-0005-0000-0000-0000A5C30000}"/>
    <cellStyle name="Total 11 10" xfId="49995" xr:uid="{00000000-0005-0000-0000-0000A6C30000}"/>
    <cellStyle name="Total 11 10 2" xfId="49996" xr:uid="{00000000-0005-0000-0000-0000A7C30000}"/>
    <cellStyle name="Total 11 10 3" xfId="49997" xr:uid="{00000000-0005-0000-0000-0000A8C30000}"/>
    <cellStyle name="Total 11 10 4" xfId="49998" xr:uid="{00000000-0005-0000-0000-0000A9C30000}"/>
    <cellStyle name="Total 11 11" xfId="49999" xr:uid="{00000000-0005-0000-0000-0000AAC30000}"/>
    <cellStyle name="Total 11 11 2" xfId="50000" xr:uid="{00000000-0005-0000-0000-0000ABC30000}"/>
    <cellStyle name="Total 11 11 3" xfId="50001" xr:uid="{00000000-0005-0000-0000-0000ACC30000}"/>
    <cellStyle name="Total 11 11 4" xfId="50002" xr:uid="{00000000-0005-0000-0000-0000ADC30000}"/>
    <cellStyle name="Total 11 12" xfId="50003" xr:uid="{00000000-0005-0000-0000-0000AEC30000}"/>
    <cellStyle name="Total 11 12 2" xfId="50004" xr:uid="{00000000-0005-0000-0000-0000AFC30000}"/>
    <cellStyle name="Total 11 12 3" xfId="50005" xr:uid="{00000000-0005-0000-0000-0000B0C30000}"/>
    <cellStyle name="Total 11 12 4" xfId="50006" xr:uid="{00000000-0005-0000-0000-0000B1C30000}"/>
    <cellStyle name="Total 11 13" xfId="50007" xr:uid="{00000000-0005-0000-0000-0000B2C30000}"/>
    <cellStyle name="Total 11 13 2" xfId="50008" xr:uid="{00000000-0005-0000-0000-0000B3C30000}"/>
    <cellStyle name="Total 11 13 3" xfId="50009" xr:uid="{00000000-0005-0000-0000-0000B4C30000}"/>
    <cellStyle name="Total 11 13 4" xfId="50010" xr:uid="{00000000-0005-0000-0000-0000B5C30000}"/>
    <cellStyle name="Total 11 14" xfId="50011" xr:uid="{00000000-0005-0000-0000-0000B6C30000}"/>
    <cellStyle name="Total 11 14 2" xfId="50012" xr:uid="{00000000-0005-0000-0000-0000B7C30000}"/>
    <cellStyle name="Total 11 14 3" xfId="50013" xr:uid="{00000000-0005-0000-0000-0000B8C30000}"/>
    <cellStyle name="Total 11 14 4" xfId="50014" xr:uid="{00000000-0005-0000-0000-0000B9C30000}"/>
    <cellStyle name="Total 11 15" xfId="50015" xr:uid="{00000000-0005-0000-0000-0000BAC30000}"/>
    <cellStyle name="Total 11 15 2" xfId="50016" xr:uid="{00000000-0005-0000-0000-0000BBC30000}"/>
    <cellStyle name="Total 11 15 3" xfId="50017" xr:uid="{00000000-0005-0000-0000-0000BCC30000}"/>
    <cellStyle name="Total 11 15 4" xfId="50018" xr:uid="{00000000-0005-0000-0000-0000BDC30000}"/>
    <cellStyle name="Total 11 16" xfId="50019" xr:uid="{00000000-0005-0000-0000-0000BEC30000}"/>
    <cellStyle name="Total 11 16 2" xfId="50020" xr:uid="{00000000-0005-0000-0000-0000BFC30000}"/>
    <cellStyle name="Total 11 16 3" xfId="50021" xr:uid="{00000000-0005-0000-0000-0000C0C30000}"/>
    <cellStyle name="Total 11 16 4" xfId="50022" xr:uid="{00000000-0005-0000-0000-0000C1C30000}"/>
    <cellStyle name="Total 11 17" xfId="50023" xr:uid="{00000000-0005-0000-0000-0000C2C30000}"/>
    <cellStyle name="Total 11 17 2" xfId="50024" xr:uid="{00000000-0005-0000-0000-0000C3C30000}"/>
    <cellStyle name="Total 11 17 3" xfId="50025" xr:uid="{00000000-0005-0000-0000-0000C4C30000}"/>
    <cellStyle name="Total 11 17 4" xfId="50026" xr:uid="{00000000-0005-0000-0000-0000C5C30000}"/>
    <cellStyle name="Total 11 18" xfId="50027" xr:uid="{00000000-0005-0000-0000-0000C6C30000}"/>
    <cellStyle name="Total 11 18 2" xfId="50028" xr:uid="{00000000-0005-0000-0000-0000C7C30000}"/>
    <cellStyle name="Total 11 18 3" xfId="50029" xr:uid="{00000000-0005-0000-0000-0000C8C30000}"/>
    <cellStyle name="Total 11 18 4" xfId="50030" xr:uid="{00000000-0005-0000-0000-0000C9C30000}"/>
    <cellStyle name="Total 11 19" xfId="50031" xr:uid="{00000000-0005-0000-0000-0000CAC30000}"/>
    <cellStyle name="Total 11 19 2" xfId="50032" xr:uid="{00000000-0005-0000-0000-0000CBC30000}"/>
    <cellStyle name="Total 11 19 3" xfId="50033" xr:uid="{00000000-0005-0000-0000-0000CCC30000}"/>
    <cellStyle name="Total 11 19 4" xfId="50034" xr:uid="{00000000-0005-0000-0000-0000CDC30000}"/>
    <cellStyle name="Total 11 2" xfId="50035" xr:uid="{00000000-0005-0000-0000-0000CEC30000}"/>
    <cellStyle name="Total 11 2 2" xfId="50036" xr:uid="{00000000-0005-0000-0000-0000CFC30000}"/>
    <cellStyle name="Total 11 2 3" xfId="50037" xr:uid="{00000000-0005-0000-0000-0000D0C30000}"/>
    <cellStyle name="Total 11 2 4" xfId="50038" xr:uid="{00000000-0005-0000-0000-0000D1C30000}"/>
    <cellStyle name="Total 11 20" xfId="50039" xr:uid="{00000000-0005-0000-0000-0000D2C30000}"/>
    <cellStyle name="Total 11 20 2" xfId="50040" xr:uid="{00000000-0005-0000-0000-0000D3C30000}"/>
    <cellStyle name="Total 11 20 3" xfId="50041" xr:uid="{00000000-0005-0000-0000-0000D4C30000}"/>
    <cellStyle name="Total 11 20 4" xfId="50042" xr:uid="{00000000-0005-0000-0000-0000D5C30000}"/>
    <cellStyle name="Total 11 21" xfId="50043" xr:uid="{00000000-0005-0000-0000-0000D6C30000}"/>
    <cellStyle name="Total 11 22" xfId="50044" xr:uid="{00000000-0005-0000-0000-0000D7C30000}"/>
    <cellStyle name="Total 11 23" xfId="50045" xr:uid="{00000000-0005-0000-0000-0000D8C30000}"/>
    <cellStyle name="Total 11 3" xfId="50046" xr:uid="{00000000-0005-0000-0000-0000D9C30000}"/>
    <cellStyle name="Total 11 3 2" xfId="50047" xr:uid="{00000000-0005-0000-0000-0000DAC30000}"/>
    <cellStyle name="Total 11 3 3" xfId="50048" xr:uid="{00000000-0005-0000-0000-0000DBC30000}"/>
    <cellStyle name="Total 11 3 4" xfId="50049" xr:uid="{00000000-0005-0000-0000-0000DCC30000}"/>
    <cellStyle name="Total 11 4" xfId="50050" xr:uid="{00000000-0005-0000-0000-0000DDC30000}"/>
    <cellStyle name="Total 11 4 2" xfId="50051" xr:uid="{00000000-0005-0000-0000-0000DEC30000}"/>
    <cellStyle name="Total 11 4 3" xfId="50052" xr:uid="{00000000-0005-0000-0000-0000DFC30000}"/>
    <cellStyle name="Total 11 4 4" xfId="50053" xr:uid="{00000000-0005-0000-0000-0000E0C30000}"/>
    <cellStyle name="Total 11 5" xfId="50054" xr:uid="{00000000-0005-0000-0000-0000E1C30000}"/>
    <cellStyle name="Total 11 5 2" xfId="50055" xr:uid="{00000000-0005-0000-0000-0000E2C30000}"/>
    <cellStyle name="Total 11 5 3" xfId="50056" xr:uid="{00000000-0005-0000-0000-0000E3C30000}"/>
    <cellStyle name="Total 11 5 4" xfId="50057" xr:uid="{00000000-0005-0000-0000-0000E4C30000}"/>
    <cellStyle name="Total 11 6" xfId="50058" xr:uid="{00000000-0005-0000-0000-0000E5C30000}"/>
    <cellStyle name="Total 11 6 2" xfId="50059" xr:uid="{00000000-0005-0000-0000-0000E6C30000}"/>
    <cellStyle name="Total 11 6 3" xfId="50060" xr:uid="{00000000-0005-0000-0000-0000E7C30000}"/>
    <cellStyle name="Total 11 6 4" xfId="50061" xr:uid="{00000000-0005-0000-0000-0000E8C30000}"/>
    <cellStyle name="Total 11 7" xfId="50062" xr:uid="{00000000-0005-0000-0000-0000E9C30000}"/>
    <cellStyle name="Total 11 7 2" xfId="50063" xr:uid="{00000000-0005-0000-0000-0000EAC30000}"/>
    <cellStyle name="Total 11 7 3" xfId="50064" xr:uid="{00000000-0005-0000-0000-0000EBC30000}"/>
    <cellStyle name="Total 11 7 4" xfId="50065" xr:uid="{00000000-0005-0000-0000-0000ECC30000}"/>
    <cellStyle name="Total 11 8" xfId="50066" xr:uid="{00000000-0005-0000-0000-0000EDC30000}"/>
    <cellStyle name="Total 11 8 2" xfId="50067" xr:uid="{00000000-0005-0000-0000-0000EEC30000}"/>
    <cellStyle name="Total 11 8 3" xfId="50068" xr:uid="{00000000-0005-0000-0000-0000EFC30000}"/>
    <cellStyle name="Total 11 8 4" xfId="50069" xr:uid="{00000000-0005-0000-0000-0000F0C30000}"/>
    <cellStyle name="Total 11 9" xfId="50070" xr:uid="{00000000-0005-0000-0000-0000F1C30000}"/>
    <cellStyle name="Total 11 9 2" xfId="50071" xr:uid="{00000000-0005-0000-0000-0000F2C30000}"/>
    <cellStyle name="Total 11 9 3" xfId="50072" xr:uid="{00000000-0005-0000-0000-0000F3C30000}"/>
    <cellStyle name="Total 11 9 4" xfId="50073" xr:uid="{00000000-0005-0000-0000-0000F4C30000}"/>
    <cellStyle name="Total 12" xfId="50074" xr:uid="{00000000-0005-0000-0000-0000F5C30000}"/>
    <cellStyle name="Total 12 10" xfId="50075" xr:uid="{00000000-0005-0000-0000-0000F6C30000}"/>
    <cellStyle name="Total 12 10 10" xfId="50076" xr:uid="{00000000-0005-0000-0000-0000F7C30000}"/>
    <cellStyle name="Total 12 10 10 2" xfId="50077" xr:uid="{00000000-0005-0000-0000-0000F8C30000}"/>
    <cellStyle name="Total 12 10 10 3" xfId="50078" xr:uid="{00000000-0005-0000-0000-0000F9C30000}"/>
    <cellStyle name="Total 12 10 10 4" xfId="50079" xr:uid="{00000000-0005-0000-0000-0000FAC30000}"/>
    <cellStyle name="Total 12 10 11" xfId="50080" xr:uid="{00000000-0005-0000-0000-0000FBC30000}"/>
    <cellStyle name="Total 12 10 11 2" xfId="50081" xr:uid="{00000000-0005-0000-0000-0000FCC30000}"/>
    <cellStyle name="Total 12 10 11 3" xfId="50082" xr:uid="{00000000-0005-0000-0000-0000FDC30000}"/>
    <cellStyle name="Total 12 10 11 4" xfId="50083" xr:uid="{00000000-0005-0000-0000-0000FEC30000}"/>
    <cellStyle name="Total 12 10 12" xfId="50084" xr:uid="{00000000-0005-0000-0000-0000FFC30000}"/>
    <cellStyle name="Total 12 10 12 2" xfId="50085" xr:uid="{00000000-0005-0000-0000-000000C40000}"/>
    <cellStyle name="Total 12 10 12 3" xfId="50086" xr:uid="{00000000-0005-0000-0000-000001C40000}"/>
    <cellStyle name="Total 12 10 12 4" xfId="50087" xr:uid="{00000000-0005-0000-0000-000002C40000}"/>
    <cellStyle name="Total 12 10 13" xfId="50088" xr:uid="{00000000-0005-0000-0000-000003C40000}"/>
    <cellStyle name="Total 12 10 13 2" xfId="50089" xr:uid="{00000000-0005-0000-0000-000004C40000}"/>
    <cellStyle name="Total 12 10 13 3" xfId="50090" xr:uid="{00000000-0005-0000-0000-000005C40000}"/>
    <cellStyle name="Total 12 10 13 4" xfId="50091" xr:uid="{00000000-0005-0000-0000-000006C40000}"/>
    <cellStyle name="Total 12 10 14" xfId="50092" xr:uid="{00000000-0005-0000-0000-000007C40000}"/>
    <cellStyle name="Total 12 10 14 2" xfId="50093" xr:uid="{00000000-0005-0000-0000-000008C40000}"/>
    <cellStyle name="Total 12 10 14 3" xfId="50094" xr:uid="{00000000-0005-0000-0000-000009C40000}"/>
    <cellStyle name="Total 12 10 14 4" xfId="50095" xr:uid="{00000000-0005-0000-0000-00000AC40000}"/>
    <cellStyle name="Total 12 10 15" xfId="50096" xr:uid="{00000000-0005-0000-0000-00000BC40000}"/>
    <cellStyle name="Total 12 10 15 2" xfId="50097" xr:uid="{00000000-0005-0000-0000-00000CC40000}"/>
    <cellStyle name="Total 12 10 15 3" xfId="50098" xr:uid="{00000000-0005-0000-0000-00000DC40000}"/>
    <cellStyle name="Total 12 10 15 4" xfId="50099" xr:uid="{00000000-0005-0000-0000-00000EC40000}"/>
    <cellStyle name="Total 12 10 16" xfId="50100" xr:uid="{00000000-0005-0000-0000-00000FC40000}"/>
    <cellStyle name="Total 12 10 16 2" xfId="50101" xr:uid="{00000000-0005-0000-0000-000010C40000}"/>
    <cellStyle name="Total 12 10 16 3" xfId="50102" xr:uid="{00000000-0005-0000-0000-000011C40000}"/>
    <cellStyle name="Total 12 10 16 4" xfId="50103" xr:uid="{00000000-0005-0000-0000-000012C40000}"/>
    <cellStyle name="Total 12 10 17" xfId="50104" xr:uid="{00000000-0005-0000-0000-000013C40000}"/>
    <cellStyle name="Total 12 10 17 2" xfId="50105" xr:uid="{00000000-0005-0000-0000-000014C40000}"/>
    <cellStyle name="Total 12 10 17 3" xfId="50106" xr:uid="{00000000-0005-0000-0000-000015C40000}"/>
    <cellStyle name="Total 12 10 17 4" xfId="50107" xr:uid="{00000000-0005-0000-0000-000016C40000}"/>
    <cellStyle name="Total 12 10 18" xfId="50108" xr:uid="{00000000-0005-0000-0000-000017C40000}"/>
    <cellStyle name="Total 12 10 18 2" xfId="50109" xr:uid="{00000000-0005-0000-0000-000018C40000}"/>
    <cellStyle name="Total 12 10 18 3" xfId="50110" xr:uid="{00000000-0005-0000-0000-000019C40000}"/>
    <cellStyle name="Total 12 10 18 4" xfId="50111" xr:uid="{00000000-0005-0000-0000-00001AC40000}"/>
    <cellStyle name="Total 12 10 19" xfId="50112" xr:uid="{00000000-0005-0000-0000-00001BC40000}"/>
    <cellStyle name="Total 12 10 19 2" xfId="50113" xr:uid="{00000000-0005-0000-0000-00001CC40000}"/>
    <cellStyle name="Total 12 10 19 3" xfId="50114" xr:uid="{00000000-0005-0000-0000-00001DC40000}"/>
    <cellStyle name="Total 12 10 19 4" xfId="50115" xr:uid="{00000000-0005-0000-0000-00001EC40000}"/>
    <cellStyle name="Total 12 10 2" xfId="50116" xr:uid="{00000000-0005-0000-0000-00001FC40000}"/>
    <cellStyle name="Total 12 10 2 2" xfId="50117" xr:uid="{00000000-0005-0000-0000-000020C40000}"/>
    <cellStyle name="Total 12 10 2 3" xfId="50118" xr:uid="{00000000-0005-0000-0000-000021C40000}"/>
    <cellStyle name="Total 12 10 2 4" xfId="50119" xr:uid="{00000000-0005-0000-0000-000022C40000}"/>
    <cellStyle name="Total 12 10 20" xfId="50120" xr:uid="{00000000-0005-0000-0000-000023C40000}"/>
    <cellStyle name="Total 12 10 20 2" xfId="50121" xr:uid="{00000000-0005-0000-0000-000024C40000}"/>
    <cellStyle name="Total 12 10 20 3" xfId="50122" xr:uid="{00000000-0005-0000-0000-000025C40000}"/>
    <cellStyle name="Total 12 10 20 4" xfId="50123" xr:uid="{00000000-0005-0000-0000-000026C40000}"/>
    <cellStyle name="Total 12 10 21" xfId="50124" xr:uid="{00000000-0005-0000-0000-000027C40000}"/>
    <cellStyle name="Total 12 10 22" xfId="50125" xr:uid="{00000000-0005-0000-0000-000028C40000}"/>
    <cellStyle name="Total 12 10 3" xfId="50126" xr:uid="{00000000-0005-0000-0000-000029C40000}"/>
    <cellStyle name="Total 12 10 3 2" xfId="50127" xr:uid="{00000000-0005-0000-0000-00002AC40000}"/>
    <cellStyle name="Total 12 10 3 3" xfId="50128" xr:uid="{00000000-0005-0000-0000-00002BC40000}"/>
    <cellStyle name="Total 12 10 3 4" xfId="50129" xr:uid="{00000000-0005-0000-0000-00002CC40000}"/>
    <cellStyle name="Total 12 10 4" xfId="50130" xr:uid="{00000000-0005-0000-0000-00002DC40000}"/>
    <cellStyle name="Total 12 10 4 2" xfId="50131" xr:uid="{00000000-0005-0000-0000-00002EC40000}"/>
    <cellStyle name="Total 12 10 4 3" xfId="50132" xr:uid="{00000000-0005-0000-0000-00002FC40000}"/>
    <cellStyle name="Total 12 10 4 4" xfId="50133" xr:uid="{00000000-0005-0000-0000-000030C40000}"/>
    <cellStyle name="Total 12 10 5" xfId="50134" xr:uid="{00000000-0005-0000-0000-000031C40000}"/>
    <cellStyle name="Total 12 10 5 2" xfId="50135" xr:uid="{00000000-0005-0000-0000-000032C40000}"/>
    <cellStyle name="Total 12 10 5 3" xfId="50136" xr:uid="{00000000-0005-0000-0000-000033C40000}"/>
    <cellStyle name="Total 12 10 5 4" xfId="50137" xr:uid="{00000000-0005-0000-0000-000034C40000}"/>
    <cellStyle name="Total 12 10 6" xfId="50138" xr:uid="{00000000-0005-0000-0000-000035C40000}"/>
    <cellStyle name="Total 12 10 6 2" xfId="50139" xr:uid="{00000000-0005-0000-0000-000036C40000}"/>
    <cellStyle name="Total 12 10 6 3" xfId="50140" xr:uid="{00000000-0005-0000-0000-000037C40000}"/>
    <cellStyle name="Total 12 10 6 4" xfId="50141" xr:uid="{00000000-0005-0000-0000-000038C40000}"/>
    <cellStyle name="Total 12 10 7" xfId="50142" xr:uid="{00000000-0005-0000-0000-000039C40000}"/>
    <cellStyle name="Total 12 10 7 2" xfId="50143" xr:uid="{00000000-0005-0000-0000-00003AC40000}"/>
    <cellStyle name="Total 12 10 7 3" xfId="50144" xr:uid="{00000000-0005-0000-0000-00003BC40000}"/>
    <cellStyle name="Total 12 10 7 4" xfId="50145" xr:uid="{00000000-0005-0000-0000-00003CC40000}"/>
    <cellStyle name="Total 12 10 8" xfId="50146" xr:uid="{00000000-0005-0000-0000-00003DC40000}"/>
    <cellStyle name="Total 12 10 8 2" xfId="50147" xr:uid="{00000000-0005-0000-0000-00003EC40000}"/>
    <cellStyle name="Total 12 10 8 3" xfId="50148" xr:uid="{00000000-0005-0000-0000-00003FC40000}"/>
    <cellStyle name="Total 12 10 8 4" xfId="50149" xr:uid="{00000000-0005-0000-0000-000040C40000}"/>
    <cellStyle name="Total 12 10 9" xfId="50150" xr:uid="{00000000-0005-0000-0000-000041C40000}"/>
    <cellStyle name="Total 12 10 9 2" xfId="50151" xr:uid="{00000000-0005-0000-0000-000042C40000}"/>
    <cellStyle name="Total 12 10 9 3" xfId="50152" xr:uid="{00000000-0005-0000-0000-000043C40000}"/>
    <cellStyle name="Total 12 10 9 4" xfId="50153" xr:uid="{00000000-0005-0000-0000-000044C40000}"/>
    <cellStyle name="Total 12 11" xfId="50154" xr:uid="{00000000-0005-0000-0000-000045C40000}"/>
    <cellStyle name="Total 12 11 10" xfId="50155" xr:uid="{00000000-0005-0000-0000-000046C40000}"/>
    <cellStyle name="Total 12 11 10 2" xfId="50156" xr:uid="{00000000-0005-0000-0000-000047C40000}"/>
    <cellStyle name="Total 12 11 10 3" xfId="50157" xr:uid="{00000000-0005-0000-0000-000048C40000}"/>
    <cellStyle name="Total 12 11 10 4" xfId="50158" xr:uid="{00000000-0005-0000-0000-000049C40000}"/>
    <cellStyle name="Total 12 11 11" xfId="50159" xr:uid="{00000000-0005-0000-0000-00004AC40000}"/>
    <cellStyle name="Total 12 11 11 2" xfId="50160" xr:uid="{00000000-0005-0000-0000-00004BC40000}"/>
    <cellStyle name="Total 12 11 11 3" xfId="50161" xr:uid="{00000000-0005-0000-0000-00004CC40000}"/>
    <cellStyle name="Total 12 11 11 4" xfId="50162" xr:uid="{00000000-0005-0000-0000-00004DC40000}"/>
    <cellStyle name="Total 12 11 12" xfId="50163" xr:uid="{00000000-0005-0000-0000-00004EC40000}"/>
    <cellStyle name="Total 12 11 12 2" xfId="50164" xr:uid="{00000000-0005-0000-0000-00004FC40000}"/>
    <cellStyle name="Total 12 11 12 3" xfId="50165" xr:uid="{00000000-0005-0000-0000-000050C40000}"/>
    <cellStyle name="Total 12 11 12 4" xfId="50166" xr:uid="{00000000-0005-0000-0000-000051C40000}"/>
    <cellStyle name="Total 12 11 13" xfId="50167" xr:uid="{00000000-0005-0000-0000-000052C40000}"/>
    <cellStyle name="Total 12 11 13 2" xfId="50168" xr:uid="{00000000-0005-0000-0000-000053C40000}"/>
    <cellStyle name="Total 12 11 13 3" xfId="50169" xr:uid="{00000000-0005-0000-0000-000054C40000}"/>
    <cellStyle name="Total 12 11 13 4" xfId="50170" xr:uid="{00000000-0005-0000-0000-000055C40000}"/>
    <cellStyle name="Total 12 11 14" xfId="50171" xr:uid="{00000000-0005-0000-0000-000056C40000}"/>
    <cellStyle name="Total 12 11 14 2" xfId="50172" xr:uid="{00000000-0005-0000-0000-000057C40000}"/>
    <cellStyle name="Total 12 11 14 3" xfId="50173" xr:uid="{00000000-0005-0000-0000-000058C40000}"/>
    <cellStyle name="Total 12 11 14 4" xfId="50174" xr:uid="{00000000-0005-0000-0000-000059C40000}"/>
    <cellStyle name="Total 12 11 15" xfId="50175" xr:uid="{00000000-0005-0000-0000-00005AC40000}"/>
    <cellStyle name="Total 12 11 15 2" xfId="50176" xr:uid="{00000000-0005-0000-0000-00005BC40000}"/>
    <cellStyle name="Total 12 11 15 3" xfId="50177" xr:uid="{00000000-0005-0000-0000-00005CC40000}"/>
    <cellStyle name="Total 12 11 15 4" xfId="50178" xr:uid="{00000000-0005-0000-0000-00005DC40000}"/>
    <cellStyle name="Total 12 11 16" xfId="50179" xr:uid="{00000000-0005-0000-0000-00005EC40000}"/>
    <cellStyle name="Total 12 11 16 2" xfId="50180" xr:uid="{00000000-0005-0000-0000-00005FC40000}"/>
    <cellStyle name="Total 12 11 16 3" xfId="50181" xr:uid="{00000000-0005-0000-0000-000060C40000}"/>
    <cellStyle name="Total 12 11 16 4" xfId="50182" xr:uid="{00000000-0005-0000-0000-000061C40000}"/>
    <cellStyle name="Total 12 11 17" xfId="50183" xr:uid="{00000000-0005-0000-0000-000062C40000}"/>
    <cellStyle name="Total 12 11 17 2" xfId="50184" xr:uid="{00000000-0005-0000-0000-000063C40000}"/>
    <cellStyle name="Total 12 11 17 3" xfId="50185" xr:uid="{00000000-0005-0000-0000-000064C40000}"/>
    <cellStyle name="Total 12 11 17 4" xfId="50186" xr:uid="{00000000-0005-0000-0000-000065C40000}"/>
    <cellStyle name="Total 12 11 18" xfId="50187" xr:uid="{00000000-0005-0000-0000-000066C40000}"/>
    <cellStyle name="Total 12 11 18 2" xfId="50188" xr:uid="{00000000-0005-0000-0000-000067C40000}"/>
    <cellStyle name="Total 12 11 18 3" xfId="50189" xr:uid="{00000000-0005-0000-0000-000068C40000}"/>
    <cellStyle name="Total 12 11 18 4" xfId="50190" xr:uid="{00000000-0005-0000-0000-000069C40000}"/>
    <cellStyle name="Total 12 11 19" xfId="50191" xr:uid="{00000000-0005-0000-0000-00006AC40000}"/>
    <cellStyle name="Total 12 11 19 2" xfId="50192" xr:uid="{00000000-0005-0000-0000-00006BC40000}"/>
    <cellStyle name="Total 12 11 19 3" xfId="50193" xr:uid="{00000000-0005-0000-0000-00006CC40000}"/>
    <cellStyle name="Total 12 11 19 4" xfId="50194" xr:uid="{00000000-0005-0000-0000-00006DC40000}"/>
    <cellStyle name="Total 12 11 2" xfId="50195" xr:uid="{00000000-0005-0000-0000-00006EC40000}"/>
    <cellStyle name="Total 12 11 2 2" xfId="50196" xr:uid="{00000000-0005-0000-0000-00006FC40000}"/>
    <cellStyle name="Total 12 11 2 3" xfId="50197" xr:uid="{00000000-0005-0000-0000-000070C40000}"/>
    <cellStyle name="Total 12 11 2 4" xfId="50198" xr:uid="{00000000-0005-0000-0000-000071C40000}"/>
    <cellStyle name="Total 12 11 20" xfId="50199" xr:uid="{00000000-0005-0000-0000-000072C40000}"/>
    <cellStyle name="Total 12 11 20 2" xfId="50200" xr:uid="{00000000-0005-0000-0000-000073C40000}"/>
    <cellStyle name="Total 12 11 20 3" xfId="50201" xr:uid="{00000000-0005-0000-0000-000074C40000}"/>
    <cellStyle name="Total 12 11 20 4" xfId="50202" xr:uid="{00000000-0005-0000-0000-000075C40000}"/>
    <cellStyle name="Total 12 11 21" xfId="50203" xr:uid="{00000000-0005-0000-0000-000076C40000}"/>
    <cellStyle name="Total 12 11 22" xfId="50204" xr:uid="{00000000-0005-0000-0000-000077C40000}"/>
    <cellStyle name="Total 12 11 3" xfId="50205" xr:uid="{00000000-0005-0000-0000-000078C40000}"/>
    <cellStyle name="Total 12 11 3 2" xfId="50206" xr:uid="{00000000-0005-0000-0000-000079C40000}"/>
    <cellStyle name="Total 12 11 3 3" xfId="50207" xr:uid="{00000000-0005-0000-0000-00007AC40000}"/>
    <cellStyle name="Total 12 11 3 4" xfId="50208" xr:uid="{00000000-0005-0000-0000-00007BC40000}"/>
    <cellStyle name="Total 12 11 4" xfId="50209" xr:uid="{00000000-0005-0000-0000-00007CC40000}"/>
    <cellStyle name="Total 12 11 4 2" xfId="50210" xr:uid="{00000000-0005-0000-0000-00007DC40000}"/>
    <cellStyle name="Total 12 11 4 3" xfId="50211" xr:uid="{00000000-0005-0000-0000-00007EC40000}"/>
    <cellStyle name="Total 12 11 4 4" xfId="50212" xr:uid="{00000000-0005-0000-0000-00007FC40000}"/>
    <cellStyle name="Total 12 11 5" xfId="50213" xr:uid="{00000000-0005-0000-0000-000080C40000}"/>
    <cellStyle name="Total 12 11 5 2" xfId="50214" xr:uid="{00000000-0005-0000-0000-000081C40000}"/>
    <cellStyle name="Total 12 11 5 3" xfId="50215" xr:uid="{00000000-0005-0000-0000-000082C40000}"/>
    <cellStyle name="Total 12 11 5 4" xfId="50216" xr:uid="{00000000-0005-0000-0000-000083C40000}"/>
    <cellStyle name="Total 12 11 6" xfId="50217" xr:uid="{00000000-0005-0000-0000-000084C40000}"/>
    <cellStyle name="Total 12 11 6 2" xfId="50218" xr:uid="{00000000-0005-0000-0000-000085C40000}"/>
    <cellStyle name="Total 12 11 6 3" xfId="50219" xr:uid="{00000000-0005-0000-0000-000086C40000}"/>
    <cellStyle name="Total 12 11 6 4" xfId="50220" xr:uid="{00000000-0005-0000-0000-000087C40000}"/>
    <cellStyle name="Total 12 11 7" xfId="50221" xr:uid="{00000000-0005-0000-0000-000088C40000}"/>
    <cellStyle name="Total 12 11 7 2" xfId="50222" xr:uid="{00000000-0005-0000-0000-000089C40000}"/>
    <cellStyle name="Total 12 11 7 3" xfId="50223" xr:uid="{00000000-0005-0000-0000-00008AC40000}"/>
    <cellStyle name="Total 12 11 7 4" xfId="50224" xr:uid="{00000000-0005-0000-0000-00008BC40000}"/>
    <cellStyle name="Total 12 11 8" xfId="50225" xr:uid="{00000000-0005-0000-0000-00008CC40000}"/>
    <cellStyle name="Total 12 11 8 2" xfId="50226" xr:uid="{00000000-0005-0000-0000-00008DC40000}"/>
    <cellStyle name="Total 12 11 8 3" xfId="50227" xr:uid="{00000000-0005-0000-0000-00008EC40000}"/>
    <cellStyle name="Total 12 11 8 4" xfId="50228" xr:uid="{00000000-0005-0000-0000-00008FC40000}"/>
    <cellStyle name="Total 12 11 9" xfId="50229" xr:uid="{00000000-0005-0000-0000-000090C40000}"/>
    <cellStyle name="Total 12 11 9 2" xfId="50230" xr:uid="{00000000-0005-0000-0000-000091C40000}"/>
    <cellStyle name="Total 12 11 9 3" xfId="50231" xr:uid="{00000000-0005-0000-0000-000092C40000}"/>
    <cellStyle name="Total 12 11 9 4" xfId="50232" xr:uid="{00000000-0005-0000-0000-000093C40000}"/>
    <cellStyle name="Total 12 12" xfId="50233" xr:uid="{00000000-0005-0000-0000-000094C40000}"/>
    <cellStyle name="Total 12 12 10" xfId="50234" xr:uid="{00000000-0005-0000-0000-000095C40000}"/>
    <cellStyle name="Total 12 12 10 2" xfId="50235" xr:uid="{00000000-0005-0000-0000-000096C40000}"/>
    <cellStyle name="Total 12 12 10 3" xfId="50236" xr:uid="{00000000-0005-0000-0000-000097C40000}"/>
    <cellStyle name="Total 12 12 10 4" xfId="50237" xr:uid="{00000000-0005-0000-0000-000098C40000}"/>
    <cellStyle name="Total 12 12 11" xfId="50238" xr:uid="{00000000-0005-0000-0000-000099C40000}"/>
    <cellStyle name="Total 12 12 11 2" xfId="50239" xr:uid="{00000000-0005-0000-0000-00009AC40000}"/>
    <cellStyle name="Total 12 12 11 3" xfId="50240" xr:uid="{00000000-0005-0000-0000-00009BC40000}"/>
    <cellStyle name="Total 12 12 11 4" xfId="50241" xr:uid="{00000000-0005-0000-0000-00009CC40000}"/>
    <cellStyle name="Total 12 12 12" xfId="50242" xr:uid="{00000000-0005-0000-0000-00009DC40000}"/>
    <cellStyle name="Total 12 12 12 2" xfId="50243" xr:uid="{00000000-0005-0000-0000-00009EC40000}"/>
    <cellStyle name="Total 12 12 12 3" xfId="50244" xr:uid="{00000000-0005-0000-0000-00009FC40000}"/>
    <cellStyle name="Total 12 12 12 4" xfId="50245" xr:uid="{00000000-0005-0000-0000-0000A0C40000}"/>
    <cellStyle name="Total 12 12 13" xfId="50246" xr:uid="{00000000-0005-0000-0000-0000A1C40000}"/>
    <cellStyle name="Total 12 12 13 2" xfId="50247" xr:uid="{00000000-0005-0000-0000-0000A2C40000}"/>
    <cellStyle name="Total 12 12 13 3" xfId="50248" xr:uid="{00000000-0005-0000-0000-0000A3C40000}"/>
    <cellStyle name="Total 12 12 13 4" xfId="50249" xr:uid="{00000000-0005-0000-0000-0000A4C40000}"/>
    <cellStyle name="Total 12 12 14" xfId="50250" xr:uid="{00000000-0005-0000-0000-0000A5C40000}"/>
    <cellStyle name="Total 12 12 14 2" xfId="50251" xr:uid="{00000000-0005-0000-0000-0000A6C40000}"/>
    <cellStyle name="Total 12 12 14 3" xfId="50252" xr:uid="{00000000-0005-0000-0000-0000A7C40000}"/>
    <cellStyle name="Total 12 12 14 4" xfId="50253" xr:uid="{00000000-0005-0000-0000-0000A8C40000}"/>
    <cellStyle name="Total 12 12 15" xfId="50254" xr:uid="{00000000-0005-0000-0000-0000A9C40000}"/>
    <cellStyle name="Total 12 12 15 2" xfId="50255" xr:uid="{00000000-0005-0000-0000-0000AAC40000}"/>
    <cellStyle name="Total 12 12 15 3" xfId="50256" xr:uid="{00000000-0005-0000-0000-0000ABC40000}"/>
    <cellStyle name="Total 12 12 15 4" xfId="50257" xr:uid="{00000000-0005-0000-0000-0000ACC40000}"/>
    <cellStyle name="Total 12 12 16" xfId="50258" xr:uid="{00000000-0005-0000-0000-0000ADC40000}"/>
    <cellStyle name="Total 12 12 16 2" xfId="50259" xr:uid="{00000000-0005-0000-0000-0000AEC40000}"/>
    <cellStyle name="Total 12 12 16 3" xfId="50260" xr:uid="{00000000-0005-0000-0000-0000AFC40000}"/>
    <cellStyle name="Total 12 12 16 4" xfId="50261" xr:uid="{00000000-0005-0000-0000-0000B0C40000}"/>
    <cellStyle name="Total 12 12 17" xfId="50262" xr:uid="{00000000-0005-0000-0000-0000B1C40000}"/>
    <cellStyle name="Total 12 12 17 2" xfId="50263" xr:uid="{00000000-0005-0000-0000-0000B2C40000}"/>
    <cellStyle name="Total 12 12 17 3" xfId="50264" xr:uid="{00000000-0005-0000-0000-0000B3C40000}"/>
    <cellStyle name="Total 12 12 17 4" xfId="50265" xr:uid="{00000000-0005-0000-0000-0000B4C40000}"/>
    <cellStyle name="Total 12 12 18" xfId="50266" xr:uid="{00000000-0005-0000-0000-0000B5C40000}"/>
    <cellStyle name="Total 12 12 18 2" xfId="50267" xr:uid="{00000000-0005-0000-0000-0000B6C40000}"/>
    <cellStyle name="Total 12 12 18 3" xfId="50268" xr:uid="{00000000-0005-0000-0000-0000B7C40000}"/>
    <cellStyle name="Total 12 12 18 4" xfId="50269" xr:uid="{00000000-0005-0000-0000-0000B8C40000}"/>
    <cellStyle name="Total 12 12 19" xfId="50270" xr:uid="{00000000-0005-0000-0000-0000B9C40000}"/>
    <cellStyle name="Total 12 12 19 2" xfId="50271" xr:uid="{00000000-0005-0000-0000-0000BAC40000}"/>
    <cellStyle name="Total 12 12 19 3" xfId="50272" xr:uid="{00000000-0005-0000-0000-0000BBC40000}"/>
    <cellStyle name="Total 12 12 19 4" xfId="50273" xr:uid="{00000000-0005-0000-0000-0000BCC40000}"/>
    <cellStyle name="Total 12 12 2" xfId="50274" xr:uid="{00000000-0005-0000-0000-0000BDC40000}"/>
    <cellStyle name="Total 12 12 2 2" xfId="50275" xr:uid="{00000000-0005-0000-0000-0000BEC40000}"/>
    <cellStyle name="Total 12 12 2 3" xfId="50276" xr:uid="{00000000-0005-0000-0000-0000BFC40000}"/>
    <cellStyle name="Total 12 12 2 4" xfId="50277" xr:uid="{00000000-0005-0000-0000-0000C0C40000}"/>
    <cellStyle name="Total 12 12 20" xfId="50278" xr:uid="{00000000-0005-0000-0000-0000C1C40000}"/>
    <cellStyle name="Total 12 12 20 2" xfId="50279" xr:uid="{00000000-0005-0000-0000-0000C2C40000}"/>
    <cellStyle name="Total 12 12 20 3" xfId="50280" xr:uid="{00000000-0005-0000-0000-0000C3C40000}"/>
    <cellStyle name="Total 12 12 20 4" xfId="50281" xr:uid="{00000000-0005-0000-0000-0000C4C40000}"/>
    <cellStyle name="Total 12 12 21" xfId="50282" xr:uid="{00000000-0005-0000-0000-0000C5C40000}"/>
    <cellStyle name="Total 12 12 22" xfId="50283" xr:uid="{00000000-0005-0000-0000-0000C6C40000}"/>
    <cellStyle name="Total 12 12 3" xfId="50284" xr:uid="{00000000-0005-0000-0000-0000C7C40000}"/>
    <cellStyle name="Total 12 12 3 2" xfId="50285" xr:uid="{00000000-0005-0000-0000-0000C8C40000}"/>
    <cellStyle name="Total 12 12 3 3" xfId="50286" xr:uid="{00000000-0005-0000-0000-0000C9C40000}"/>
    <cellStyle name="Total 12 12 3 4" xfId="50287" xr:uid="{00000000-0005-0000-0000-0000CAC40000}"/>
    <cellStyle name="Total 12 12 4" xfId="50288" xr:uid="{00000000-0005-0000-0000-0000CBC40000}"/>
    <cellStyle name="Total 12 12 4 2" xfId="50289" xr:uid="{00000000-0005-0000-0000-0000CCC40000}"/>
    <cellStyle name="Total 12 12 4 3" xfId="50290" xr:uid="{00000000-0005-0000-0000-0000CDC40000}"/>
    <cellStyle name="Total 12 12 4 4" xfId="50291" xr:uid="{00000000-0005-0000-0000-0000CEC40000}"/>
    <cellStyle name="Total 12 12 5" xfId="50292" xr:uid="{00000000-0005-0000-0000-0000CFC40000}"/>
    <cellStyle name="Total 12 12 5 2" xfId="50293" xr:uid="{00000000-0005-0000-0000-0000D0C40000}"/>
    <cellStyle name="Total 12 12 5 3" xfId="50294" xr:uid="{00000000-0005-0000-0000-0000D1C40000}"/>
    <cellStyle name="Total 12 12 5 4" xfId="50295" xr:uid="{00000000-0005-0000-0000-0000D2C40000}"/>
    <cellStyle name="Total 12 12 6" xfId="50296" xr:uid="{00000000-0005-0000-0000-0000D3C40000}"/>
    <cellStyle name="Total 12 12 6 2" xfId="50297" xr:uid="{00000000-0005-0000-0000-0000D4C40000}"/>
    <cellStyle name="Total 12 12 6 3" xfId="50298" xr:uid="{00000000-0005-0000-0000-0000D5C40000}"/>
    <cellStyle name="Total 12 12 6 4" xfId="50299" xr:uid="{00000000-0005-0000-0000-0000D6C40000}"/>
    <cellStyle name="Total 12 12 7" xfId="50300" xr:uid="{00000000-0005-0000-0000-0000D7C40000}"/>
    <cellStyle name="Total 12 12 7 2" xfId="50301" xr:uid="{00000000-0005-0000-0000-0000D8C40000}"/>
    <cellStyle name="Total 12 12 7 3" xfId="50302" xr:uid="{00000000-0005-0000-0000-0000D9C40000}"/>
    <cellStyle name="Total 12 12 7 4" xfId="50303" xr:uid="{00000000-0005-0000-0000-0000DAC40000}"/>
    <cellStyle name="Total 12 12 8" xfId="50304" xr:uid="{00000000-0005-0000-0000-0000DBC40000}"/>
    <cellStyle name="Total 12 12 8 2" xfId="50305" xr:uid="{00000000-0005-0000-0000-0000DCC40000}"/>
    <cellStyle name="Total 12 12 8 3" xfId="50306" xr:uid="{00000000-0005-0000-0000-0000DDC40000}"/>
    <cellStyle name="Total 12 12 8 4" xfId="50307" xr:uid="{00000000-0005-0000-0000-0000DEC40000}"/>
    <cellStyle name="Total 12 12 9" xfId="50308" xr:uid="{00000000-0005-0000-0000-0000DFC40000}"/>
    <cellStyle name="Total 12 12 9 2" xfId="50309" xr:uid="{00000000-0005-0000-0000-0000E0C40000}"/>
    <cellStyle name="Total 12 12 9 3" xfId="50310" xr:uid="{00000000-0005-0000-0000-0000E1C40000}"/>
    <cellStyle name="Total 12 12 9 4" xfId="50311" xr:uid="{00000000-0005-0000-0000-0000E2C40000}"/>
    <cellStyle name="Total 12 13" xfId="50312" xr:uid="{00000000-0005-0000-0000-0000E3C40000}"/>
    <cellStyle name="Total 12 13 10" xfId="50313" xr:uid="{00000000-0005-0000-0000-0000E4C40000}"/>
    <cellStyle name="Total 12 13 10 2" xfId="50314" xr:uid="{00000000-0005-0000-0000-0000E5C40000}"/>
    <cellStyle name="Total 12 13 10 3" xfId="50315" xr:uid="{00000000-0005-0000-0000-0000E6C40000}"/>
    <cellStyle name="Total 12 13 10 4" xfId="50316" xr:uid="{00000000-0005-0000-0000-0000E7C40000}"/>
    <cellStyle name="Total 12 13 11" xfId="50317" xr:uid="{00000000-0005-0000-0000-0000E8C40000}"/>
    <cellStyle name="Total 12 13 11 2" xfId="50318" xr:uid="{00000000-0005-0000-0000-0000E9C40000}"/>
    <cellStyle name="Total 12 13 11 3" xfId="50319" xr:uid="{00000000-0005-0000-0000-0000EAC40000}"/>
    <cellStyle name="Total 12 13 11 4" xfId="50320" xr:uid="{00000000-0005-0000-0000-0000EBC40000}"/>
    <cellStyle name="Total 12 13 12" xfId="50321" xr:uid="{00000000-0005-0000-0000-0000ECC40000}"/>
    <cellStyle name="Total 12 13 12 2" xfId="50322" xr:uid="{00000000-0005-0000-0000-0000EDC40000}"/>
    <cellStyle name="Total 12 13 12 3" xfId="50323" xr:uid="{00000000-0005-0000-0000-0000EEC40000}"/>
    <cellStyle name="Total 12 13 12 4" xfId="50324" xr:uid="{00000000-0005-0000-0000-0000EFC40000}"/>
    <cellStyle name="Total 12 13 13" xfId="50325" xr:uid="{00000000-0005-0000-0000-0000F0C40000}"/>
    <cellStyle name="Total 12 13 13 2" xfId="50326" xr:uid="{00000000-0005-0000-0000-0000F1C40000}"/>
    <cellStyle name="Total 12 13 13 3" xfId="50327" xr:uid="{00000000-0005-0000-0000-0000F2C40000}"/>
    <cellStyle name="Total 12 13 13 4" xfId="50328" xr:uid="{00000000-0005-0000-0000-0000F3C40000}"/>
    <cellStyle name="Total 12 13 14" xfId="50329" xr:uid="{00000000-0005-0000-0000-0000F4C40000}"/>
    <cellStyle name="Total 12 13 14 2" xfId="50330" xr:uid="{00000000-0005-0000-0000-0000F5C40000}"/>
    <cellStyle name="Total 12 13 14 3" xfId="50331" xr:uid="{00000000-0005-0000-0000-0000F6C40000}"/>
    <cellStyle name="Total 12 13 14 4" xfId="50332" xr:uid="{00000000-0005-0000-0000-0000F7C40000}"/>
    <cellStyle name="Total 12 13 15" xfId="50333" xr:uid="{00000000-0005-0000-0000-0000F8C40000}"/>
    <cellStyle name="Total 12 13 15 2" xfId="50334" xr:uid="{00000000-0005-0000-0000-0000F9C40000}"/>
    <cellStyle name="Total 12 13 15 3" xfId="50335" xr:uid="{00000000-0005-0000-0000-0000FAC40000}"/>
    <cellStyle name="Total 12 13 15 4" xfId="50336" xr:uid="{00000000-0005-0000-0000-0000FBC40000}"/>
    <cellStyle name="Total 12 13 16" xfId="50337" xr:uid="{00000000-0005-0000-0000-0000FCC40000}"/>
    <cellStyle name="Total 12 13 16 2" xfId="50338" xr:uid="{00000000-0005-0000-0000-0000FDC40000}"/>
    <cellStyle name="Total 12 13 16 3" xfId="50339" xr:uid="{00000000-0005-0000-0000-0000FEC40000}"/>
    <cellStyle name="Total 12 13 16 4" xfId="50340" xr:uid="{00000000-0005-0000-0000-0000FFC40000}"/>
    <cellStyle name="Total 12 13 17" xfId="50341" xr:uid="{00000000-0005-0000-0000-000000C50000}"/>
    <cellStyle name="Total 12 13 17 2" xfId="50342" xr:uid="{00000000-0005-0000-0000-000001C50000}"/>
    <cellStyle name="Total 12 13 17 3" xfId="50343" xr:uid="{00000000-0005-0000-0000-000002C50000}"/>
    <cellStyle name="Total 12 13 17 4" xfId="50344" xr:uid="{00000000-0005-0000-0000-000003C50000}"/>
    <cellStyle name="Total 12 13 18" xfId="50345" xr:uid="{00000000-0005-0000-0000-000004C50000}"/>
    <cellStyle name="Total 12 13 18 2" xfId="50346" xr:uid="{00000000-0005-0000-0000-000005C50000}"/>
    <cellStyle name="Total 12 13 18 3" xfId="50347" xr:uid="{00000000-0005-0000-0000-000006C50000}"/>
    <cellStyle name="Total 12 13 18 4" xfId="50348" xr:uid="{00000000-0005-0000-0000-000007C50000}"/>
    <cellStyle name="Total 12 13 19" xfId="50349" xr:uid="{00000000-0005-0000-0000-000008C50000}"/>
    <cellStyle name="Total 12 13 19 2" xfId="50350" xr:uid="{00000000-0005-0000-0000-000009C50000}"/>
    <cellStyle name="Total 12 13 19 3" xfId="50351" xr:uid="{00000000-0005-0000-0000-00000AC50000}"/>
    <cellStyle name="Total 12 13 19 4" xfId="50352" xr:uid="{00000000-0005-0000-0000-00000BC50000}"/>
    <cellStyle name="Total 12 13 2" xfId="50353" xr:uid="{00000000-0005-0000-0000-00000CC50000}"/>
    <cellStyle name="Total 12 13 2 2" xfId="50354" xr:uid="{00000000-0005-0000-0000-00000DC50000}"/>
    <cellStyle name="Total 12 13 2 3" xfId="50355" xr:uid="{00000000-0005-0000-0000-00000EC50000}"/>
    <cellStyle name="Total 12 13 2 4" xfId="50356" xr:uid="{00000000-0005-0000-0000-00000FC50000}"/>
    <cellStyle name="Total 12 13 20" xfId="50357" xr:uid="{00000000-0005-0000-0000-000010C50000}"/>
    <cellStyle name="Total 12 13 20 2" xfId="50358" xr:uid="{00000000-0005-0000-0000-000011C50000}"/>
    <cellStyle name="Total 12 13 20 3" xfId="50359" xr:uid="{00000000-0005-0000-0000-000012C50000}"/>
    <cellStyle name="Total 12 13 20 4" xfId="50360" xr:uid="{00000000-0005-0000-0000-000013C50000}"/>
    <cellStyle name="Total 12 13 21" xfId="50361" xr:uid="{00000000-0005-0000-0000-000014C50000}"/>
    <cellStyle name="Total 12 13 22" xfId="50362" xr:uid="{00000000-0005-0000-0000-000015C50000}"/>
    <cellStyle name="Total 12 13 3" xfId="50363" xr:uid="{00000000-0005-0000-0000-000016C50000}"/>
    <cellStyle name="Total 12 13 3 2" xfId="50364" xr:uid="{00000000-0005-0000-0000-000017C50000}"/>
    <cellStyle name="Total 12 13 3 3" xfId="50365" xr:uid="{00000000-0005-0000-0000-000018C50000}"/>
    <cellStyle name="Total 12 13 3 4" xfId="50366" xr:uid="{00000000-0005-0000-0000-000019C50000}"/>
    <cellStyle name="Total 12 13 4" xfId="50367" xr:uid="{00000000-0005-0000-0000-00001AC50000}"/>
    <cellStyle name="Total 12 13 4 2" xfId="50368" xr:uid="{00000000-0005-0000-0000-00001BC50000}"/>
    <cellStyle name="Total 12 13 4 3" xfId="50369" xr:uid="{00000000-0005-0000-0000-00001CC50000}"/>
    <cellStyle name="Total 12 13 4 4" xfId="50370" xr:uid="{00000000-0005-0000-0000-00001DC50000}"/>
    <cellStyle name="Total 12 13 5" xfId="50371" xr:uid="{00000000-0005-0000-0000-00001EC50000}"/>
    <cellStyle name="Total 12 13 5 2" xfId="50372" xr:uid="{00000000-0005-0000-0000-00001FC50000}"/>
    <cellStyle name="Total 12 13 5 3" xfId="50373" xr:uid="{00000000-0005-0000-0000-000020C50000}"/>
    <cellStyle name="Total 12 13 5 4" xfId="50374" xr:uid="{00000000-0005-0000-0000-000021C50000}"/>
    <cellStyle name="Total 12 13 6" xfId="50375" xr:uid="{00000000-0005-0000-0000-000022C50000}"/>
    <cellStyle name="Total 12 13 6 2" xfId="50376" xr:uid="{00000000-0005-0000-0000-000023C50000}"/>
    <cellStyle name="Total 12 13 6 3" xfId="50377" xr:uid="{00000000-0005-0000-0000-000024C50000}"/>
    <cellStyle name="Total 12 13 6 4" xfId="50378" xr:uid="{00000000-0005-0000-0000-000025C50000}"/>
    <cellStyle name="Total 12 13 7" xfId="50379" xr:uid="{00000000-0005-0000-0000-000026C50000}"/>
    <cellStyle name="Total 12 13 7 2" xfId="50380" xr:uid="{00000000-0005-0000-0000-000027C50000}"/>
    <cellStyle name="Total 12 13 7 3" xfId="50381" xr:uid="{00000000-0005-0000-0000-000028C50000}"/>
    <cellStyle name="Total 12 13 7 4" xfId="50382" xr:uid="{00000000-0005-0000-0000-000029C50000}"/>
    <cellStyle name="Total 12 13 8" xfId="50383" xr:uid="{00000000-0005-0000-0000-00002AC50000}"/>
    <cellStyle name="Total 12 13 8 2" xfId="50384" xr:uid="{00000000-0005-0000-0000-00002BC50000}"/>
    <cellStyle name="Total 12 13 8 3" xfId="50385" xr:uid="{00000000-0005-0000-0000-00002CC50000}"/>
    <cellStyle name="Total 12 13 8 4" xfId="50386" xr:uid="{00000000-0005-0000-0000-00002DC50000}"/>
    <cellStyle name="Total 12 13 9" xfId="50387" xr:uid="{00000000-0005-0000-0000-00002EC50000}"/>
    <cellStyle name="Total 12 13 9 2" xfId="50388" xr:uid="{00000000-0005-0000-0000-00002FC50000}"/>
    <cellStyle name="Total 12 13 9 3" xfId="50389" xr:uid="{00000000-0005-0000-0000-000030C50000}"/>
    <cellStyle name="Total 12 13 9 4" xfId="50390" xr:uid="{00000000-0005-0000-0000-000031C50000}"/>
    <cellStyle name="Total 12 14" xfId="50391" xr:uid="{00000000-0005-0000-0000-000032C50000}"/>
    <cellStyle name="Total 12 14 10" xfId="50392" xr:uid="{00000000-0005-0000-0000-000033C50000}"/>
    <cellStyle name="Total 12 14 10 2" xfId="50393" xr:uid="{00000000-0005-0000-0000-000034C50000}"/>
    <cellStyle name="Total 12 14 10 3" xfId="50394" xr:uid="{00000000-0005-0000-0000-000035C50000}"/>
    <cellStyle name="Total 12 14 10 4" xfId="50395" xr:uid="{00000000-0005-0000-0000-000036C50000}"/>
    <cellStyle name="Total 12 14 11" xfId="50396" xr:uid="{00000000-0005-0000-0000-000037C50000}"/>
    <cellStyle name="Total 12 14 11 2" xfId="50397" xr:uid="{00000000-0005-0000-0000-000038C50000}"/>
    <cellStyle name="Total 12 14 11 3" xfId="50398" xr:uid="{00000000-0005-0000-0000-000039C50000}"/>
    <cellStyle name="Total 12 14 11 4" xfId="50399" xr:uid="{00000000-0005-0000-0000-00003AC50000}"/>
    <cellStyle name="Total 12 14 12" xfId="50400" xr:uid="{00000000-0005-0000-0000-00003BC50000}"/>
    <cellStyle name="Total 12 14 12 2" xfId="50401" xr:uid="{00000000-0005-0000-0000-00003CC50000}"/>
    <cellStyle name="Total 12 14 12 3" xfId="50402" xr:uid="{00000000-0005-0000-0000-00003DC50000}"/>
    <cellStyle name="Total 12 14 12 4" xfId="50403" xr:uid="{00000000-0005-0000-0000-00003EC50000}"/>
    <cellStyle name="Total 12 14 13" xfId="50404" xr:uid="{00000000-0005-0000-0000-00003FC50000}"/>
    <cellStyle name="Total 12 14 13 2" xfId="50405" xr:uid="{00000000-0005-0000-0000-000040C50000}"/>
    <cellStyle name="Total 12 14 13 3" xfId="50406" xr:uid="{00000000-0005-0000-0000-000041C50000}"/>
    <cellStyle name="Total 12 14 13 4" xfId="50407" xr:uid="{00000000-0005-0000-0000-000042C50000}"/>
    <cellStyle name="Total 12 14 14" xfId="50408" xr:uid="{00000000-0005-0000-0000-000043C50000}"/>
    <cellStyle name="Total 12 14 14 2" xfId="50409" xr:uid="{00000000-0005-0000-0000-000044C50000}"/>
    <cellStyle name="Total 12 14 14 3" xfId="50410" xr:uid="{00000000-0005-0000-0000-000045C50000}"/>
    <cellStyle name="Total 12 14 14 4" xfId="50411" xr:uid="{00000000-0005-0000-0000-000046C50000}"/>
    <cellStyle name="Total 12 14 15" xfId="50412" xr:uid="{00000000-0005-0000-0000-000047C50000}"/>
    <cellStyle name="Total 12 14 15 2" xfId="50413" xr:uid="{00000000-0005-0000-0000-000048C50000}"/>
    <cellStyle name="Total 12 14 15 3" xfId="50414" xr:uid="{00000000-0005-0000-0000-000049C50000}"/>
    <cellStyle name="Total 12 14 15 4" xfId="50415" xr:uid="{00000000-0005-0000-0000-00004AC50000}"/>
    <cellStyle name="Total 12 14 16" xfId="50416" xr:uid="{00000000-0005-0000-0000-00004BC50000}"/>
    <cellStyle name="Total 12 14 16 2" xfId="50417" xr:uid="{00000000-0005-0000-0000-00004CC50000}"/>
    <cellStyle name="Total 12 14 16 3" xfId="50418" xr:uid="{00000000-0005-0000-0000-00004DC50000}"/>
    <cellStyle name="Total 12 14 16 4" xfId="50419" xr:uid="{00000000-0005-0000-0000-00004EC50000}"/>
    <cellStyle name="Total 12 14 17" xfId="50420" xr:uid="{00000000-0005-0000-0000-00004FC50000}"/>
    <cellStyle name="Total 12 14 17 2" xfId="50421" xr:uid="{00000000-0005-0000-0000-000050C50000}"/>
    <cellStyle name="Total 12 14 17 3" xfId="50422" xr:uid="{00000000-0005-0000-0000-000051C50000}"/>
    <cellStyle name="Total 12 14 17 4" xfId="50423" xr:uid="{00000000-0005-0000-0000-000052C50000}"/>
    <cellStyle name="Total 12 14 18" xfId="50424" xr:uid="{00000000-0005-0000-0000-000053C50000}"/>
    <cellStyle name="Total 12 14 18 2" xfId="50425" xr:uid="{00000000-0005-0000-0000-000054C50000}"/>
    <cellStyle name="Total 12 14 18 3" xfId="50426" xr:uid="{00000000-0005-0000-0000-000055C50000}"/>
    <cellStyle name="Total 12 14 18 4" xfId="50427" xr:uid="{00000000-0005-0000-0000-000056C50000}"/>
    <cellStyle name="Total 12 14 19" xfId="50428" xr:uid="{00000000-0005-0000-0000-000057C50000}"/>
    <cellStyle name="Total 12 14 19 2" xfId="50429" xr:uid="{00000000-0005-0000-0000-000058C50000}"/>
    <cellStyle name="Total 12 14 19 3" xfId="50430" xr:uid="{00000000-0005-0000-0000-000059C50000}"/>
    <cellStyle name="Total 12 14 19 4" xfId="50431" xr:uid="{00000000-0005-0000-0000-00005AC50000}"/>
    <cellStyle name="Total 12 14 2" xfId="50432" xr:uid="{00000000-0005-0000-0000-00005BC50000}"/>
    <cellStyle name="Total 12 14 2 2" xfId="50433" xr:uid="{00000000-0005-0000-0000-00005CC50000}"/>
    <cellStyle name="Total 12 14 2 3" xfId="50434" xr:uid="{00000000-0005-0000-0000-00005DC50000}"/>
    <cellStyle name="Total 12 14 2 4" xfId="50435" xr:uid="{00000000-0005-0000-0000-00005EC50000}"/>
    <cellStyle name="Total 12 14 20" xfId="50436" xr:uid="{00000000-0005-0000-0000-00005FC50000}"/>
    <cellStyle name="Total 12 14 20 2" xfId="50437" xr:uid="{00000000-0005-0000-0000-000060C50000}"/>
    <cellStyle name="Total 12 14 20 3" xfId="50438" xr:uid="{00000000-0005-0000-0000-000061C50000}"/>
    <cellStyle name="Total 12 14 20 4" xfId="50439" xr:uid="{00000000-0005-0000-0000-000062C50000}"/>
    <cellStyle name="Total 12 14 21" xfId="50440" xr:uid="{00000000-0005-0000-0000-000063C50000}"/>
    <cellStyle name="Total 12 14 22" xfId="50441" xr:uid="{00000000-0005-0000-0000-000064C50000}"/>
    <cellStyle name="Total 12 14 3" xfId="50442" xr:uid="{00000000-0005-0000-0000-000065C50000}"/>
    <cellStyle name="Total 12 14 3 2" xfId="50443" xr:uid="{00000000-0005-0000-0000-000066C50000}"/>
    <cellStyle name="Total 12 14 3 3" xfId="50444" xr:uid="{00000000-0005-0000-0000-000067C50000}"/>
    <cellStyle name="Total 12 14 3 4" xfId="50445" xr:uid="{00000000-0005-0000-0000-000068C50000}"/>
    <cellStyle name="Total 12 14 4" xfId="50446" xr:uid="{00000000-0005-0000-0000-000069C50000}"/>
    <cellStyle name="Total 12 14 4 2" xfId="50447" xr:uid="{00000000-0005-0000-0000-00006AC50000}"/>
    <cellStyle name="Total 12 14 4 3" xfId="50448" xr:uid="{00000000-0005-0000-0000-00006BC50000}"/>
    <cellStyle name="Total 12 14 4 4" xfId="50449" xr:uid="{00000000-0005-0000-0000-00006CC50000}"/>
    <cellStyle name="Total 12 14 5" xfId="50450" xr:uid="{00000000-0005-0000-0000-00006DC50000}"/>
    <cellStyle name="Total 12 14 5 2" xfId="50451" xr:uid="{00000000-0005-0000-0000-00006EC50000}"/>
    <cellStyle name="Total 12 14 5 3" xfId="50452" xr:uid="{00000000-0005-0000-0000-00006FC50000}"/>
    <cellStyle name="Total 12 14 5 4" xfId="50453" xr:uid="{00000000-0005-0000-0000-000070C50000}"/>
    <cellStyle name="Total 12 14 6" xfId="50454" xr:uid="{00000000-0005-0000-0000-000071C50000}"/>
    <cellStyle name="Total 12 14 6 2" xfId="50455" xr:uid="{00000000-0005-0000-0000-000072C50000}"/>
    <cellStyle name="Total 12 14 6 3" xfId="50456" xr:uid="{00000000-0005-0000-0000-000073C50000}"/>
    <cellStyle name="Total 12 14 6 4" xfId="50457" xr:uid="{00000000-0005-0000-0000-000074C50000}"/>
    <cellStyle name="Total 12 14 7" xfId="50458" xr:uid="{00000000-0005-0000-0000-000075C50000}"/>
    <cellStyle name="Total 12 14 7 2" xfId="50459" xr:uid="{00000000-0005-0000-0000-000076C50000}"/>
    <cellStyle name="Total 12 14 7 3" xfId="50460" xr:uid="{00000000-0005-0000-0000-000077C50000}"/>
    <cellStyle name="Total 12 14 7 4" xfId="50461" xr:uid="{00000000-0005-0000-0000-000078C50000}"/>
    <cellStyle name="Total 12 14 8" xfId="50462" xr:uid="{00000000-0005-0000-0000-000079C50000}"/>
    <cellStyle name="Total 12 14 8 2" xfId="50463" xr:uid="{00000000-0005-0000-0000-00007AC50000}"/>
    <cellStyle name="Total 12 14 8 3" xfId="50464" xr:uid="{00000000-0005-0000-0000-00007BC50000}"/>
    <cellStyle name="Total 12 14 8 4" xfId="50465" xr:uid="{00000000-0005-0000-0000-00007CC50000}"/>
    <cellStyle name="Total 12 14 9" xfId="50466" xr:uid="{00000000-0005-0000-0000-00007DC50000}"/>
    <cellStyle name="Total 12 14 9 2" xfId="50467" xr:uid="{00000000-0005-0000-0000-00007EC50000}"/>
    <cellStyle name="Total 12 14 9 3" xfId="50468" xr:uid="{00000000-0005-0000-0000-00007FC50000}"/>
    <cellStyle name="Total 12 14 9 4" xfId="50469" xr:uid="{00000000-0005-0000-0000-000080C50000}"/>
    <cellStyle name="Total 12 15" xfId="50470" xr:uid="{00000000-0005-0000-0000-000081C50000}"/>
    <cellStyle name="Total 12 15 10" xfId="50471" xr:uid="{00000000-0005-0000-0000-000082C50000}"/>
    <cellStyle name="Total 12 15 10 2" xfId="50472" xr:uid="{00000000-0005-0000-0000-000083C50000}"/>
    <cellStyle name="Total 12 15 10 3" xfId="50473" xr:uid="{00000000-0005-0000-0000-000084C50000}"/>
    <cellStyle name="Total 12 15 10 4" xfId="50474" xr:uid="{00000000-0005-0000-0000-000085C50000}"/>
    <cellStyle name="Total 12 15 11" xfId="50475" xr:uid="{00000000-0005-0000-0000-000086C50000}"/>
    <cellStyle name="Total 12 15 11 2" xfId="50476" xr:uid="{00000000-0005-0000-0000-000087C50000}"/>
    <cellStyle name="Total 12 15 11 3" xfId="50477" xr:uid="{00000000-0005-0000-0000-000088C50000}"/>
    <cellStyle name="Total 12 15 11 4" xfId="50478" xr:uid="{00000000-0005-0000-0000-000089C50000}"/>
    <cellStyle name="Total 12 15 12" xfId="50479" xr:uid="{00000000-0005-0000-0000-00008AC50000}"/>
    <cellStyle name="Total 12 15 12 2" xfId="50480" xr:uid="{00000000-0005-0000-0000-00008BC50000}"/>
    <cellStyle name="Total 12 15 12 3" xfId="50481" xr:uid="{00000000-0005-0000-0000-00008CC50000}"/>
    <cellStyle name="Total 12 15 12 4" xfId="50482" xr:uid="{00000000-0005-0000-0000-00008DC50000}"/>
    <cellStyle name="Total 12 15 13" xfId="50483" xr:uid="{00000000-0005-0000-0000-00008EC50000}"/>
    <cellStyle name="Total 12 15 13 2" xfId="50484" xr:uid="{00000000-0005-0000-0000-00008FC50000}"/>
    <cellStyle name="Total 12 15 13 3" xfId="50485" xr:uid="{00000000-0005-0000-0000-000090C50000}"/>
    <cellStyle name="Total 12 15 13 4" xfId="50486" xr:uid="{00000000-0005-0000-0000-000091C50000}"/>
    <cellStyle name="Total 12 15 14" xfId="50487" xr:uid="{00000000-0005-0000-0000-000092C50000}"/>
    <cellStyle name="Total 12 15 14 2" xfId="50488" xr:uid="{00000000-0005-0000-0000-000093C50000}"/>
    <cellStyle name="Total 12 15 14 3" xfId="50489" xr:uid="{00000000-0005-0000-0000-000094C50000}"/>
    <cellStyle name="Total 12 15 14 4" xfId="50490" xr:uid="{00000000-0005-0000-0000-000095C50000}"/>
    <cellStyle name="Total 12 15 15" xfId="50491" xr:uid="{00000000-0005-0000-0000-000096C50000}"/>
    <cellStyle name="Total 12 15 15 2" xfId="50492" xr:uid="{00000000-0005-0000-0000-000097C50000}"/>
    <cellStyle name="Total 12 15 15 3" xfId="50493" xr:uid="{00000000-0005-0000-0000-000098C50000}"/>
    <cellStyle name="Total 12 15 15 4" xfId="50494" xr:uid="{00000000-0005-0000-0000-000099C50000}"/>
    <cellStyle name="Total 12 15 16" xfId="50495" xr:uid="{00000000-0005-0000-0000-00009AC50000}"/>
    <cellStyle name="Total 12 15 16 2" xfId="50496" xr:uid="{00000000-0005-0000-0000-00009BC50000}"/>
    <cellStyle name="Total 12 15 16 3" xfId="50497" xr:uid="{00000000-0005-0000-0000-00009CC50000}"/>
    <cellStyle name="Total 12 15 16 4" xfId="50498" xr:uid="{00000000-0005-0000-0000-00009DC50000}"/>
    <cellStyle name="Total 12 15 17" xfId="50499" xr:uid="{00000000-0005-0000-0000-00009EC50000}"/>
    <cellStyle name="Total 12 15 17 2" xfId="50500" xr:uid="{00000000-0005-0000-0000-00009FC50000}"/>
    <cellStyle name="Total 12 15 17 3" xfId="50501" xr:uid="{00000000-0005-0000-0000-0000A0C50000}"/>
    <cellStyle name="Total 12 15 17 4" xfId="50502" xr:uid="{00000000-0005-0000-0000-0000A1C50000}"/>
    <cellStyle name="Total 12 15 18" xfId="50503" xr:uid="{00000000-0005-0000-0000-0000A2C50000}"/>
    <cellStyle name="Total 12 15 18 2" xfId="50504" xr:uid="{00000000-0005-0000-0000-0000A3C50000}"/>
    <cellStyle name="Total 12 15 18 3" xfId="50505" xr:uid="{00000000-0005-0000-0000-0000A4C50000}"/>
    <cellStyle name="Total 12 15 18 4" xfId="50506" xr:uid="{00000000-0005-0000-0000-0000A5C50000}"/>
    <cellStyle name="Total 12 15 19" xfId="50507" xr:uid="{00000000-0005-0000-0000-0000A6C50000}"/>
    <cellStyle name="Total 12 15 19 2" xfId="50508" xr:uid="{00000000-0005-0000-0000-0000A7C50000}"/>
    <cellStyle name="Total 12 15 19 3" xfId="50509" xr:uid="{00000000-0005-0000-0000-0000A8C50000}"/>
    <cellStyle name="Total 12 15 19 4" xfId="50510" xr:uid="{00000000-0005-0000-0000-0000A9C50000}"/>
    <cellStyle name="Total 12 15 2" xfId="50511" xr:uid="{00000000-0005-0000-0000-0000AAC50000}"/>
    <cellStyle name="Total 12 15 2 2" xfId="50512" xr:uid="{00000000-0005-0000-0000-0000ABC50000}"/>
    <cellStyle name="Total 12 15 2 3" xfId="50513" xr:uid="{00000000-0005-0000-0000-0000ACC50000}"/>
    <cellStyle name="Total 12 15 2 4" xfId="50514" xr:uid="{00000000-0005-0000-0000-0000ADC50000}"/>
    <cellStyle name="Total 12 15 20" xfId="50515" xr:uid="{00000000-0005-0000-0000-0000AEC50000}"/>
    <cellStyle name="Total 12 15 20 2" xfId="50516" xr:uid="{00000000-0005-0000-0000-0000AFC50000}"/>
    <cellStyle name="Total 12 15 20 3" xfId="50517" xr:uid="{00000000-0005-0000-0000-0000B0C50000}"/>
    <cellStyle name="Total 12 15 20 4" xfId="50518" xr:uid="{00000000-0005-0000-0000-0000B1C50000}"/>
    <cellStyle name="Total 12 15 21" xfId="50519" xr:uid="{00000000-0005-0000-0000-0000B2C50000}"/>
    <cellStyle name="Total 12 15 22" xfId="50520" xr:uid="{00000000-0005-0000-0000-0000B3C50000}"/>
    <cellStyle name="Total 12 15 3" xfId="50521" xr:uid="{00000000-0005-0000-0000-0000B4C50000}"/>
    <cellStyle name="Total 12 15 3 2" xfId="50522" xr:uid="{00000000-0005-0000-0000-0000B5C50000}"/>
    <cellStyle name="Total 12 15 3 3" xfId="50523" xr:uid="{00000000-0005-0000-0000-0000B6C50000}"/>
    <cellStyle name="Total 12 15 3 4" xfId="50524" xr:uid="{00000000-0005-0000-0000-0000B7C50000}"/>
    <cellStyle name="Total 12 15 4" xfId="50525" xr:uid="{00000000-0005-0000-0000-0000B8C50000}"/>
    <cellStyle name="Total 12 15 4 2" xfId="50526" xr:uid="{00000000-0005-0000-0000-0000B9C50000}"/>
    <cellStyle name="Total 12 15 4 3" xfId="50527" xr:uid="{00000000-0005-0000-0000-0000BAC50000}"/>
    <cellStyle name="Total 12 15 4 4" xfId="50528" xr:uid="{00000000-0005-0000-0000-0000BBC50000}"/>
    <cellStyle name="Total 12 15 5" xfId="50529" xr:uid="{00000000-0005-0000-0000-0000BCC50000}"/>
    <cellStyle name="Total 12 15 5 2" xfId="50530" xr:uid="{00000000-0005-0000-0000-0000BDC50000}"/>
    <cellStyle name="Total 12 15 5 3" xfId="50531" xr:uid="{00000000-0005-0000-0000-0000BEC50000}"/>
    <cellStyle name="Total 12 15 5 4" xfId="50532" xr:uid="{00000000-0005-0000-0000-0000BFC50000}"/>
    <cellStyle name="Total 12 15 6" xfId="50533" xr:uid="{00000000-0005-0000-0000-0000C0C50000}"/>
    <cellStyle name="Total 12 15 6 2" xfId="50534" xr:uid="{00000000-0005-0000-0000-0000C1C50000}"/>
    <cellStyle name="Total 12 15 6 3" xfId="50535" xr:uid="{00000000-0005-0000-0000-0000C2C50000}"/>
    <cellStyle name="Total 12 15 6 4" xfId="50536" xr:uid="{00000000-0005-0000-0000-0000C3C50000}"/>
    <cellStyle name="Total 12 15 7" xfId="50537" xr:uid="{00000000-0005-0000-0000-0000C4C50000}"/>
    <cellStyle name="Total 12 15 7 2" xfId="50538" xr:uid="{00000000-0005-0000-0000-0000C5C50000}"/>
    <cellStyle name="Total 12 15 7 3" xfId="50539" xr:uid="{00000000-0005-0000-0000-0000C6C50000}"/>
    <cellStyle name="Total 12 15 7 4" xfId="50540" xr:uid="{00000000-0005-0000-0000-0000C7C50000}"/>
    <cellStyle name="Total 12 15 8" xfId="50541" xr:uid="{00000000-0005-0000-0000-0000C8C50000}"/>
    <cellStyle name="Total 12 15 8 2" xfId="50542" xr:uid="{00000000-0005-0000-0000-0000C9C50000}"/>
    <cellStyle name="Total 12 15 8 3" xfId="50543" xr:uid="{00000000-0005-0000-0000-0000CAC50000}"/>
    <cellStyle name="Total 12 15 8 4" xfId="50544" xr:uid="{00000000-0005-0000-0000-0000CBC50000}"/>
    <cellStyle name="Total 12 15 9" xfId="50545" xr:uid="{00000000-0005-0000-0000-0000CCC50000}"/>
    <cellStyle name="Total 12 15 9 2" xfId="50546" xr:uid="{00000000-0005-0000-0000-0000CDC50000}"/>
    <cellStyle name="Total 12 15 9 3" xfId="50547" xr:uid="{00000000-0005-0000-0000-0000CEC50000}"/>
    <cellStyle name="Total 12 15 9 4" xfId="50548" xr:uid="{00000000-0005-0000-0000-0000CFC50000}"/>
    <cellStyle name="Total 12 16" xfId="50549" xr:uid="{00000000-0005-0000-0000-0000D0C50000}"/>
    <cellStyle name="Total 12 16 10" xfId="50550" xr:uid="{00000000-0005-0000-0000-0000D1C50000}"/>
    <cellStyle name="Total 12 16 10 2" xfId="50551" xr:uid="{00000000-0005-0000-0000-0000D2C50000}"/>
    <cellStyle name="Total 12 16 10 3" xfId="50552" xr:uid="{00000000-0005-0000-0000-0000D3C50000}"/>
    <cellStyle name="Total 12 16 10 4" xfId="50553" xr:uid="{00000000-0005-0000-0000-0000D4C50000}"/>
    <cellStyle name="Total 12 16 11" xfId="50554" xr:uid="{00000000-0005-0000-0000-0000D5C50000}"/>
    <cellStyle name="Total 12 16 11 2" xfId="50555" xr:uid="{00000000-0005-0000-0000-0000D6C50000}"/>
    <cellStyle name="Total 12 16 11 3" xfId="50556" xr:uid="{00000000-0005-0000-0000-0000D7C50000}"/>
    <cellStyle name="Total 12 16 11 4" xfId="50557" xr:uid="{00000000-0005-0000-0000-0000D8C50000}"/>
    <cellStyle name="Total 12 16 12" xfId="50558" xr:uid="{00000000-0005-0000-0000-0000D9C50000}"/>
    <cellStyle name="Total 12 16 12 2" xfId="50559" xr:uid="{00000000-0005-0000-0000-0000DAC50000}"/>
    <cellStyle name="Total 12 16 12 3" xfId="50560" xr:uid="{00000000-0005-0000-0000-0000DBC50000}"/>
    <cellStyle name="Total 12 16 12 4" xfId="50561" xr:uid="{00000000-0005-0000-0000-0000DCC50000}"/>
    <cellStyle name="Total 12 16 13" xfId="50562" xr:uid="{00000000-0005-0000-0000-0000DDC50000}"/>
    <cellStyle name="Total 12 16 13 2" xfId="50563" xr:uid="{00000000-0005-0000-0000-0000DEC50000}"/>
    <cellStyle name="Total 12 16 13 3" xfId="50564" xr:uid="{00000000-0005-0000-0000-0000DFC50000}"/>
    <cellStyle name="Total 12 16 13 4" xfId="50565" xr:uid="{00000000-0005-0000-0000-0000E0C50000}"/>
    <cellStyle name="Total 12 16 14" xfId="50566" xr:uid="{00000000-0005-0000-0000-0000E1C50000}"/>
    <cellStyle name="Total 12 16 14 2" xfId="50567" xr:uid="{00000000-0005-0000-0000-0000E2C50000}"/>
    <cellStyle name="Total 12 16 14 3" xfId="50568" xr:uid="{00000000-0005-0000-0000-0000E3C50000}"/>
    <cellStyle name="Total 12 16 14 4" xfId="50569" xr:uid="{00000000-0005-0000-0000-0000E4C50000}"/>
    <cellStyle name="Total 12 16 15" xfId="50570" xr:uid="{00000000-0005-0000-0000-0000E5C50000}"/>
    <cellStyle name="Total 12 16 15 2" xfId="50571" xr:uid="{00000000-0005-0000-0000-0000E6C50000}"/>
    <cellStyle name="Total 12 16 15 3" xfId="50572" xr:uid="{00000000-0005-0000-0000-0000E7C50000}"/>
    <cellStyle name="Total 12 16 15 4" xfId="50573" xr:uid="{00000000-0005-0000-0000-0000E8C50000}"/>
    <cellStyle name="Total 12 16 16" xfId="50574" xr:uid="{00000000-0005-0000-0000-0000E9C50000}"/>
    <cellStyle name="Total 12 16 16 2" xfId="50575" xr:uid="{00000000-0005-0000-0000-0000EAC50000}"/>
    <cellStyle name="Total 12 16 16 3" xfId="50576" xr:uid="{00000000-0005-0000-0000-0000EBC50000}"/>
    <cellStyle name="Total 12 16 16 4" xfId="50577" xr:uid="{00000000-0005-0000-0000-0000ECC50000}"/>
    <cellStyle name="Total 12 16 17" xfId="50578" xr:uid="{00000000-0005-0000-0000-0000EDC50000}"/>
    <cellStyle name="Total 12 16 17 2" xfId="50579" xr:uid="{00000000-0005-0000-0000-0000EEC50000}"/>
    <cellStyle name="Total 12 16 17 3" xfId="50580" xr:uid="{00000000-0005-0000-0000-0000EFC50000}"/>
    <cellStyle name="Total 12 16 17 4" xfId="50581" xr:uid="{00000000-0005-0000-0000-0000F0C50000}"/>
    <cellStyle name="Total 12 16 18" xfId="50582" xr:uid="{00000000-0005-0000-0000-0000F1C50000}"/>
    <cellStyle name="Total 12 16 18 2" xfId="50583" xr:uid="{00000000-0005-0000-0000-0000F2C50000}"/>
    <cellStyle name="Total 12 16 18 3" xfId="50584" xr:uid="{00000000-0005-0000-0000-0000F3C50000}"/>
    <cellStyle name="Total 12 16 18 4" xfId="50585" xr:uid="{00000000-0005-0000-0000-0000F4C50000}"/>
    <cellStyle name="Total 12 16 19" xfId="50586" xr:uid="{00000000-0005-0000-0000-0000F5C50000}"/>
    <cellStyle name="Total 12 16 19 2" xfId="50587" xr:uid="{00000000-0005-0000-0000-0000F6C50000}"/>
    <cellStyle name="Total 12 16 19 3" xfId="50588" xr:uid="{00000000-0005-0000-0000-0000F7C50000}"/>
    <cellStyle name="Total 12 16 19 4" xfId="50589" xr:uid="{00000000-0005-0000-0000-0000F8C50000}"/>
    <cellStyle name="Total 12 16 2" xfId="50590" xr:uid="{00000000-0005-0000-0000-0000F9C50000}"/>
    <cellStyle name="Total 12 16 2 2" xfId="50591" xr:uid="{00000000-0005-0000-0000-0000FAC50000}"/>
    <cellStyle name="Total 12 16 2 3" xfId="50592" xr:uid="{00000000-0005-0000-0000-0000FBC50000}"/>
    <cellStyle name="Total 12 16 2 4" xfId="50593" xr:uid="{00000000-0005-0000-0000-0000FCC50000}"/>
    <cellStyle name="Total 12 16 20" xfId="50594" xr:uid="{00000000-0005-0000-0000-0000FDC50000}"/>
    <cellStyle name="Total 12 16 20 2" xfId="50595" xr:uid="{00000000-0005-0000-0000-0000FEC50000}"/>
    <cellStyle name="Total 12 16 20 3" xfId="50596" xr:uid="{00000000-0005-0000-0000-0000FFC50000}"/>
    <cellStyle name="Total 12 16 20 4" xfId="50597" xr:uid="{00000000-0005-0000-0000-000000C60000}"/>
    <cellStyle name="Total 12 16 21" xfId="50598" xr:uid="{00000000-0005-0000-0000-000001C60000}"/>
    <cellStyle name="Total 12 16 22" xfId="50599" xr:uid="{00000000-0005-0000-0000-000002C60000}"/>
    <cellStyle name="Total 12 16 3" xfId="50600" xr:uid="{00000000-0005-0000-0000-000003C60000}"/>
    <cellStyle name="Total 12 16 3 2" xfId="50601" xr:uid="{00000000-0005-0000-0000-000004C60000}"/>
    <cellStyle name="Total 12 16 3 3" xfId="50602" xr:uid="{00000000-0005-0000-0000-000005C60000}"/>
    <cellStyle name="Total 12 16 3 4" xfId="50603" xr:uid="{00000000-0005-0000-0000-000006C60000}"/>
    <cellStyle name="Total 12 16 4" xfId="50604" xr:uid="{00000000-0005-0000-0000-000007C60000}"/>
    <cellStyle name="Total 12 16 4 2" xfId="50605" xr:uid="{00000000-0005-0000-0000-000008C60000}"/>
    <cellStyle name="Total 12 16 4 3" xfId="50606" xr:uid="{00000000-0005-0000-0000-000009C60000}"/>
    <cellStyle name="Total 12 16 4 4" xfId="50607" xr:uid="{00000000-0005-0000-0000-00000AC60000}"/>
    <cellStyle name="Total 12 16 5" xfId="50608" xr:uid="{00000000-0005-0000-0000-00000BC60000}"/>
    <cellStyle name="Total 12 16 5 2" xfId="50609" xr:uid="{00000000-0005-0000-0000-00000CC60000}"/>
    <cellStyle name="Total 12 16 5 3" xfId="50610" xr:uid="{00000000-0005-0000-0000-00000DC60000}"/>
    <cellStyle name="Total 12 16 5 4" xfId="50611" xr:uid="{00000000-0005-0000-0000-00000EC60000}"/>
    <cellStyle name="Total 12 16 6" xfId="50612" xr:uid="{00000000-0005-0000-0000-00000FC60000}"/>
    <cellStyle name="Total 12 16 6 2" xfId="50613" xr:uid="{00000000-0005-0000-0000-000010C60000}"/>
    <cellStyle name="Total 12 16 6 3" xfId="50614" xr:uid="{00000000-0005-0000-0000-000011C60000}"/>
    <cellStyle name="Total 12 16 6 4" xfId="50615" xr:uid="{00000000-0005-0000-0000-000012C60000}"/>
    <cellStyle name="Total 12 16 7" xfId="50616" xr:uid="{00000000-0005-0000-0000-000013C60000}"/>
    <cellStyle name="Total 12 16 7 2" xfId="50617" xr:uid="{00000000-0005-0000-0000-000014C60000}"/>
    <cellStyle name="Total 12 16 7 3" xfId="50618" xr:uid="{00000000-0005-0000-0000-000015C60000}"/>
    <cellStyle name="Total 12 16 7 4" xfId="50619" xr:uid="{00000000-0005-0000-0000-000016C60000}"/>
    <cellStyle name="Total 12 16 8" xfId="50620" xr:uid="{00000000-0005-0000-0000-000017C60000}"/>
    <cellStyle name="Total 12 16 8 2" xfId="50621" xr:uid="{00000000-0005-0000-0000-000018C60000}"/>
    <cellStyle name="Total 12 16 8 3" xfId="50622" xr:uid="{00000000-0005-0000-0000-000019C60000}"/>
    <cellStyle name="Total 12 16 8 4" xfId="50623" xr:uid="{00000000-0005-0000-0000-00001AC60000}"/>
    <cellStyle name="Total 12 16 9" xfId="50624" xr:uid="{00000000-0005-0000-0000-00001BC60000}"/>
    <cellStyle name="Total 12 16 9 2" xfId="50625" xr:uid="{00000000-0005-0000-0000-00001CC60000}"/>
    <cellStyle name="Total 12 16 9 3" xfId="50626" xr:uid="{00000000-0005-0000-0000-00001DC60000}"/>
    <cellStyle name="Total 12 16 9 4" xfId="50627" xr:uid="{00000000-0005-0000-0000-00001EC60000}"/>
    <cellStyle name="Total 12 17" xfId="50628" xr:uid="{00000000-0005-0000-0000-00001FC60000}"/>
    <cellStyle name="Total 12 17 10" xfId="50629" xr:uid="{00000000-0005-0000-0000-000020C60000}"/>
    <cellStyle name="Total 12 17 10 2" xfId="50630" xr:uid="{00000000-0005-0000-0000-000021C60000}"/>
    <cellStyle name="Total 12 17 10 3" xfId="50631" xr:uid="{00000000-0005-0000-0000-000022C60000}"/>
    <cellStyle name="Total 12 17 10 4" xfId="50632" xr:uid="{00000000-0005-0000-0000-000023C60000}"/>
    <cellStyle name="Total 12 17 11" xfId="50633" xr:uid="{00000000-0005-0000-0000-000024C60000}"/>
    <cellStyle name="Total 12 17 11 2" xfId="50634" xr:uid="{00000000-0005-0000-0000-000025C60000}"/>
    <cellStyle name="Total 12 17 11 3" xfId="50635" xr:uid="{00000000-0005-0000-0000-000026C60000}"/>
    <cellStyle name="Total 12 17 11 4" xfId="50636" xr:uid="{00000000-0005-0000-0000-000027C60000}"/>
    <cellStyle name="Total 12 17 12" xfId="50637" xr:uid="{00000000-0005-0000-0000-000028C60000}"/>
    <cellStyle name="Total 12 17 12 2" xfId="50638" xr:uid="{00000000-0005-0000-0000-000029C60000}"/>
    <cellStyle name="Total 12 17 12 3" xfId="50639" xr:uid="{00000000-0005-0000-0000-00002AC60000}"/>
    <cellStyle name="Total 12 17 12 4" xfId="50640" xr:uid="{00000000-0005-0000-0000-00002BC60000}"/>
    <cellStyle name="Total 12 17 13" xfId="50641" xr:uid="{00000000-0005-0000-0000-00002CC60000}"/>
    <cellStyle name="Total 12 17 13 2" xfId="50642" xr:uid="{00000000-0005-0000-0000-00002DC60000}"/>
    <cellStyle name="Total 12 17 13 3" xfId="50643" xr:uid="{00000000-0005-0000-0000-00002EC60000}"/>
    <cellStyle name="Total 12 17 13 4" xfId="50644" xr:uid="{00000000-0005-0000-0000-00002FC60000}"/>
    <cellStyle name="Total 12 17 14" xfId="50645" xr:uid="{00000000-0005-0000-0000-000030C60000}"/>
    <cellStyle name="Total 12 17 14 2" xfId="50646" xr:uid="{00000000-0005-0000-0000-000031C60000}"/>
    <cellStyle name="Total 12 17 14 3" xfId="50647" xr:uid="{00000000-0005-0000-0000-000032C60000}"/>
    <cellStyle name="Total 12 17 14 4" xfId="50648" xr:uid="{00000000-0005-0000-0000-000033C60000}"/>
    <cellStyle name="Total 12 17 15" xfId="50649" xr:uid="{00000000-0005-0000-0000-000034C60000}"/>
    <cellStyle name="Total 12 17 15 2" xfId="50650" xr:uid="{00000000-0005-0000-0000-000035C60000}"/>
    <cellStyle name="Total 12 17 15 3" xfId="50651" xr:uid="{00000000-0005-0000-0000-000036C60000}"/>
    <cellStyle name="Total 12 17 15 4" xfId="50652" xr:uid="{00000000-0005-0000-0000-000037C60000}"/>
    <cellStyle name="Total 12 17 16" xfId="50653" xr:uid="{00000000-0005-0000-0000-000038C60000}"/>
    <cellStyle name="Total 12 17 16 2" xfId="50654" xr:uid="{00000000-0005-0000-0000-000039C60000}"/>
    <cellStyle name="Total 12 17 16 3" xfId="50655" xr:uid="{00000000-0005-0000-0000-00003AC60000}"/>
    <cellStyle name="Total 12 17 16 4" xfId="50656" xr:uid="{00000000-0005-0000-0000-00003BC60000}"/>
    <cellStyle name="Total 12 17 17" xfId="50657" xr:uid="{00000000-0005-0000-0000-00003CC60000}"/>
    <cellStyle name="Total 12 17 17 2" xfId="50658" xr:uid="{00000000-0005-0000-0000-00003DC60000}"/>
    <cellStyle name="Total 12 17 17 3" xfId="50659" xr:uid="{00000000-0005-0000-0000-00003EC60000}"/>
    <cellStyle name="Total 12 17 17 4" xfId="50660" xr:uid="{00000000-0005-0000-0000-00003FC60000}"/>
    <cellStyle name="Total 12 17 18" xfId="50661" xr:uid="{00000000-0005-0000-0000-000040C60000}"/>
    <cellStyle name="Total 12 17 18 2" xfId="50662" xr:uid="{00000000-0005-0000-0000-000041C60000}"/>
    <cellStyle name="Total 12 17 18 3" xfId="50663" xr:uid="{00000000-0005-0000-0000-000042C60000}"/>
    <cellStyle name="Total 12 17 18 4" xfId="50664" xr:uid="{00000000-0005-0000-0000-000043C60000}"/>
    <cellStyle name="Total 12 17 19" xfId="50665" xr:uid="{00000000-0005-0000-0000-000044C60000}"/>
    <cellStyle name="Total 12 17 19 2" xfId="50666" xr:uid="{00000000-0005-0000-0000-000045C60000}"/>
    <cellStyle name="Total 12 17 19 3" xfId="50667" xr:uid="{00000000-0005-0000-0000-000046C60000}"/>
    <cellStyle name="Total 12 17 19 4" xfId="50668" xr:uid="{00000000-0005-0000-0000-000047C60000}"/>
    <cellStyle name="Total 12 17 2" xfId="50669" xr:uid="{00000000-0005-0000-0000-000048C60000}"/>
    <cellStyle name="Total 12 17 2 2" xfId="50670" xr:uid="{00000000-0005-0000-0000-000049C60000}"/>
    <cellStyle name="Total 12 17 2 3" xfId="50671" xr:uid="{00000000-0005-0000-0000-00004AC60000}"/>
    <cellStyle name="Total 12 17 2 4" xfId="50672" xr:uid="{00000000-0005-0000-0000-00004BC60000}"/>
    <cellStyle name="Total 12 17 20" xfId="50673" xr:uid="{00000000-0005-0000-0000-00004CC60000}"/>
    <cellStyle name="Total 12 17 20 2" xfId="50674" xr:uid="{00000000-0005-0000-0000-00004DC60000}"/>
    <cellStyle name="Total 12 17 20 3" xfId="50675" xr:uid="{00000000-0005-0000-0000-00004EC60000}"/>
    <cellStyle name="Total 12 17 20 4" xfId="50676" xr:uid="{00000000-0005-0000-0000-00004FC60000}"/>
    <cellStyle name="Total 12 17 21" xfId="50677" xr:uid="{00000000-0005-0000-0000-000050C60000}"/>
    <cellStyle name="Total 12 17 22" xfId="50678" xr:uid="{00000000-0005-0000-0000-000051C60000}"/>
    <cellStyle name="Total 12 17 3" xfId="50679" xr:uid="{00000000-0005-0000-0000-000052C60000}"/>
    <cellStyle name="Total 12 17 3 2" xfId="50680" xr:uid="{00000000-0005-0000-0000-000053C60000}"/>
    <cellStyle name="Total 12 17 3 3" xfId="50681" xr:uid="{00000000-0005-0000-0000-000054C60000}"/>
    <cellStyle name="Total 12 17 3 4" xfId="50682" xr:uid="{00000000-0005-0000-0000-000055C60000}"/>
    <cellStyle name="Total 12 17 4" xfId="50683" xr:uid="{00000000-0005-0000-0000-000056C60000}"/>
    <cellStyle name="Total 12 17 4 2" xfId="50684" xr:uid="{00000000-0005-0000-0000-000057C60000}"/>
    <cellStyle name="Total 12 17 4 3" xfId="50685" xr:uid="{00000000-0005-0000-0000-000058C60000}"/>
    <cellStyle name="Total 12 17 4 4" xfId="50686" xr:uid="{00000000-0005-0000-0000-000059C60000}"/>
    <cellStyle name="Total 12 17 5" xfId="50687" xr:uid="{00000000-0005-0000-0000-00005AC60000}"/>
    <cellStyle name="Total 12 17 5 2" xfId="50688" xr:uid="{00000000-0005-0000-0000-00005BC60000}"/>
    <cellStyle name="Total 12 17 5 3" xfId="50689" xr:uid="{00000000-0005-0000-0000-00005CC60000}"/>
    <cellStyle name="Total 12 17 5 4" xfId="50690" xr:uid="{00000000-0005-0000-0000-00005DC60000}"/>
    <cellStyle name="Total 12 17 6" xfId="50691" xr:uid="{00000000-0005-0000-0000-00005EC60000}"/>
    <cellStyle name="Total 12 17 6 2" xfId="50692" xr:uid="{00000000-0005-0000-0000-00005FC60000}"/>
    <cellStyle name="Total 12 17 6 3" xfId="50693" xr:uid="{00000000-0005-0000-0000-000060C60000}"/>
    <cellStyle name="Total 12 17 6 4" xfId="50694" xr:uid="{00000000-0005-0000-0000-000061C60000}"/>
    <cellStyle name="Total 12 17 7" xfId="50695" xr:uid="{00000000-0005-0000-0000-000062C60000}"/>
    <cellStyle name="Total 12 17 7 2" xfId="50696" xr:uid="{00000000-0005-0000-0000-000063C60000}"/>
    <cellStyle name="Total 12 17 7 3" xfId="50697" xr:uid="{00000000-0005-0000-0000-000064C60000}"/>
    <cellStyle name="Total 12 17 7 4" xfId="50698" xr:uid="{00000000-0005-0000-0000-000065C60000}"/>
    <cellStyle name="Total 12 17 8" xfId="50699" xr:uid="{00000000-0005-0000-0000-000066C60000}"/>
    <cellStyle name="Total 12 17 8 2" xfId="50700" xr:uid="{00000000-0005-0000-0000-000067C60000}"/>
    <cellStyle name="Total 12 17 8 3" xfId="50701" xr:uid="{00000000-0005-0000-0000-000068C60000}"/>
    <cellStyle name="Total 12 17 8 4" xfId="50702" xr:uid="{00000000-0005-0000-0000-000069C60000}"/>
    <cellStyle name="Total 12 17 9" xfId="50703" xr:uid="{00000000-0005-0000-0000-00006AC60000}"/>
    <cellStyle name="Total 12 17 9 2" xfId="50704" xr:uid="{00000000-0005-0000-0000-00006BC60000}"/>
    <cellStyle name="Total 12 17 9 3" xfId="50705" xr:uid="{00000000-0005-0000-0000-00006CC60000}"/>
    <cellStyle name="Total 12 17 9 4" xfId="50706" xr:uid="{00000000-0005-0000-0000-00006DC60000}"/>
    <cellStyle name="Total 12 18" xfId="50707" xr:uid="{00000000-0005-0000-0000-00006EC60000}"/>
    <cellStyle name="Total 12 18 10" xfId="50708" xr:uid="{00000000-0005-0000-0000-00006FC60000}"/>
    <cellStyle name="Total 12 18 10 2" xfId="50709" xr:uid="{00000000-0005-0000-0000-000070C60000}"/>
    <cellStyle name="Total 12 18 10 3" xfId="50710" xr:uid="{00000000-0005-0000-0000-000071C60000}"/>
    <cellStyle name="Total 12 18 10 4" xfId="50711" xr:uid="{00000000-0005-0000-0000-000072C60000}"/>
    <cellStyle name="Total 12 18 11" xfId="50712" xr:uid="{00000000-0005-0000-0000-000073C60000}"/>
    <cellStyle name="Total 12 18 11 2" xfId="50713" xr:uid="{00000000-0005-0000-0000-000074C60000}"/>
    <cellStyle name="Total 12 18 11 3" xfId="50714" xr:uid="{00000000-0005-0000-0000-000075C60000}"/>
    <cellStyle name="Total 12 18 11 4" xfId="50715" xr:uid="{00000000-0005-0000-0000-000076C60000}"/>
    <cellStyle name="Total 12 18 12" xfId="50716" xr:uid="{00000000-0005-0000-0000-000077C60000}"/>
    <cellStyle name="Total 12 18 12 2" xfId="50717" xr:uid="{00000000-0005-0000-0000-000078C60000}"/>
    <cellStyle name="Total 12 18 12 3" xfId="50718" xr:uid="{00000000-0005-0000-0000-000079C60000}"/>
    <cellStyle name="Total 12 18 12 4" xfId="50719" xr:uid="{00000000-0005-0000-0000-00007AC60000}"/>
    <cellStyle name="Total 12 18 13" xfId="50720" xr:uid="{00000000-0005-0000-0000-00007BC60000}"/>
    <cellStyle name="Total 12 18 13 2" xfId="50721" xr:uid="{00000000-0005-0000-0000-00007CC60000}"/>
    <cellStyle name="Total 12 18 13 3" xfId="50722" xr:uid="{00000000-0005-0000-0000-00007DC60000}"/>
    <cellStyle name="Total 12 18 13 4" xfId="50723" xr:uid="{00000000-0005-0000-0000-00007EC60000}"/>
    <cellStyle name="Total 12 18 14" xfId="50724" xr:uid="{00000000-0005-0000-0000-00007FC60000}"/>
    <cellStyle name="Total 12 18 14 2" xfId="50725" xr:uid="{00000000-0005-0000-0000-000080C60000}"/>
    <cellStyle name="Total 12 18 14 3" xfId="50726" xr:uid="{00000000-0005-0000-0000-000081C60000}"/>
    <cellStyle name="Total 12 18 14 4" xfId="50727" xr:uid="{00000000-0005-0000-0000-000082C60000}"/>
    <cellStyle name="Total 12 18 15" xfId="50728" xr:uid="{00000000-0005-0000-0000-000083C60000}"/>
    <cellStyle name="Total 12 18 15 2" xfId="50729" xr:uid="{00000000-0005-0000-0000-000084C60000}"/>
    <cellStyle name="Total 12 18 15 3" xfId="50730" xr:uid="{00000000-0005-0000-0000-000085C60000}"/>
    <cellStyle name="Total 12 18 15 4" xfId="50731" xr:uid="{00000000-0005-0000-0000-000086C60000}"/>
    <cellStyle name="Total 12 18 16" xfId="50732" xr:uid="{00000000-0005-0000-0000-000087C60000}"/>
    <cellStyle name="Total 12 18 16 2" xfId="50733" xr:uid="{00000000-0005-0000-0000-000088C60000}"/>
    <cellStyle name="Total 12 18 16 3" xfId="50734" xr:uid="{00000000-0005-0000-0000-000089C60000}"/>
    <cellStyle name="Total 12 18 16 4" xfId="50735" xr:uid="{00000000-0005-0000-0000-00008AC60000}"/>
    <cellStyle name="Total 12 18 17" xfId="50736" xr:uid="{00000000-0005-0000-0000-00008BC60000}"/>
    <cellStyle name="Total 12 18 17 2" xfId="50737" xr:uid="{00000000-0005-0000-0000-00008CC60000}"/>
    <cellStyle name="Total 12 18 17 3" xfId="50738" xr:uid="{00000000-0005-0000-0000-00008DC60000}"/>
    <cellStyle name="Total 12 18 17 4" xfId="50739" xr:uid="{00000000-0005-0000-0000-00008EC60000}"/>
    <cellStyle name="Total 12 18 18" xfId="50740" xr:uid="{00000000-0005-0000-0000-00008FC60000}"/>
    <cellStyle name="Total 12 18 18 2" xfId="50741" xr:uid="{00000000-0005-0000-0000-000090C60000}"/>
    <cellStyle name="Total 12 18 18 3" xfId="50742" xr:uid="{00000000-0005-0000-0000-000091C60000}"/>
    <cellStyle name="Total 12 18 18 4" xfId="50743" xr:uid="{00000000-0005-0000-0000-000092C60000}"/>
    <cellStyle name="Total 12 18 19" xfId="50744" xr:uid="{00000000-0005-0000-0000-000093C60000}"/>
    <cellStyle name="Total 12 18 19 2" xfId="50745" xr:uid="{00000000-0005-0000-0000-000094C60000}"/>
    <cellStyle name="Total 12 18 19 3" xfId="50746" xr:uid="{00000000-0005-0000-0000-000095C60000}"/>
    <cellStyle name="Total 12 18 19 4" xfId="50747" xr:uid="{00000000-0005-0000-0000-000096C60000}"/>
    <cellStyle name="Total 12 18 2" xfId="50748" xr:uid="{00000000-0005-0000-0000-000097C60000}"/>
    <cellStyle name="Total 12 18 2 2" xfId="50749" xr:uid="{00000000-0005-0000-0000-000098C60000}"/>
    <cellStyle name="Total 12 18 2 3" xfId="50750" xr:uid="{00000000-0005-0000-0000-000099C60000}"/>
    <cellStyle name="Total 12 18 2 4" xfId="50751" xr:uid="{00000000-0005-0000-0000-00009AC60000}"/>
    <cellStyle name="Total 12 18 20" xfId="50752" xr:uid="{00000000-0005-0000-0000-00009BC60000}"/>
    <cellStyle name="Total 12 18 20 2" xfId="50753" xr:uid="{00000000-0005-0000-0000-00009CC60000}"/>
    <cellStyle name="Total 12 18 20 3" xfId="50754" xr:uid="{00000000-0005-0000-0000-00009DC60000}"/>
    <cellStyle name="Total 12 18 20 4" xfId="50755" xr:uid="{00000000-0005-0000-0000-00009EC60000}"/>
    <cellStyle name="Total 12 18 21" xfId="50756" xr:uid="{00000000-0005-0000-0000-00009FC60000}"/>
    <cellStyle name="Total 12 18 22" xfId="50757" xr:uid="{00000000-0005-0000-0000-0000A0C60000}"/>
    <cellStyle name="Total 12 18 3" xfId="50758" xr:uid="{00000000-0005-0000-0000-0000A1C60000}"/>
    <cellStyle name="Total 12 18 3 2" xfId="50759" xr:uid="{00000000-0005-0000-0000-0000A2C60000}"/>
    <cellStyle name="Total 12 18 3 3" xfId="50760" xr:uid="{00000000-0005-0000-0000-0000A3C60000}"/>
    <cellStyle name="Total 12 18 3 4" xfId="50761" xr:uid="{00000000-0005-0000-0000-0000A4C60000}"/>
    <cellStyle name="Total 12 18 4" xfId="50762" xr:uid="{00000000-0005-0000-0000-0000A5C60000}"/>
    <cellStyle name="Total 12 18 4 2" xfId="50763" xr:uid="{00000000-0005-0000-0000-0000A6C60000}"/>
    <cellStyle name="Total 12 18 4 3" xfId="50764" xr:uid="{00000000-0005-0000-0000-0000A7C60000}"/>
    <cellStyle name="Total 12 18 4 4" xfId="50765" xr:uid="{00000000-0005-0000-0000-0000A8C60000}"/>
    <cellStyle name="Total 12 18 5" xfId="50766" xr:uid="{00000000-0005-0000-0000-0000A9C60000}"/>
    <cellStyle name="Total 12 18 5 2" xfId="50767" xr:uid="{00000000-0005-0000-0000-0000AAC60000}"/>
    <cellStyle name="Total 12 18 5 3" xfId="50768" xr:uid="{00000000-0005-0000-0000-0000ABC60000}"/>
    <cellStyle name="Total 12 18 5 4" xfId="50769" xr:uid="{00000000-0005-0000-0000-0000ACC60000}"/>
    <cellStyle name="Total 12 18 6" xfId="50770" xr:uid="{00000000-0005-0000-0000-0000ADC60000}"/>
    <cellStyle name="Total 12 18 6 2" xfId="50771" xr:uid="{00000000-0005-0000-0000-0000AEC60000}"/>
    <cellStyle name="Total 12 18 6 3" xfId="50772" xr:uid="{00000000-0005-0000-0000-0000AFC60000}"/>
    <cellStyle name="Total 12 18 6 4" xfId="50773" xr:uid="{00000000-0005-0000-0000-0000B0C60000}"/>
    <cellStyle name="Total 12 18 7" xfId="50774" xr:uid="{00000000-0005-0000-0000-0000B1C60000}"/>
    <cellStyle name="Total 12 18 7 2" xfId="50775" xr:uid="{00000000-0005-0000-0000-0000B2C60000}"/>
    <cellStyle name="Total 12 18 7 3" xfId="50776" xr:uid="{00000000-0005-0000-0000-0000B3C60000}"/>
    <cellStyle name="Total 12 18 7 4" xfId="50777" xr:uid="{00000000-0005-0000-0000-0000B4C60000}"/>
    <cellStyle name="Total 12 18 8" xfId="50778" xr:uid="{00000000-0005-0000-0000-0000B5C60000}"/>
    <cellStyle name="Total 12 18 8 2" xfId="50779" xr:uid="{00000000-0005-0000-0000-0000B6C60000}"/>
    <cellStyle name="Total 12 18 8 3" xfId="50780" xr:uid="{00000000-0005-0000-0000-0000B7C60000}"/>
    <cellStyle name="Total 12 18 8 4" xfId="50781" xr:uid="{00000000-0005-0000-0000-0000B8C60000}"/>
    <cellStyle name="Total 12 18 9" xfId="50782" xr:uid="{00000000-0005-0000-0000-0000B9C60000}"/>
    <cellStyle name="Total 12 18 9 2" xfId="50783" xr:uid="{00000000-0005-0000-0000-0000BAC60000}"/>
    <cellStyle name="Total 12 18 9 3" xfId="50784" xr:uid="{00000000-0005-0000-0000-0000BBC60000}"/>
    <cellStyle name="Total 12 18 9 4" xfId="50785" xr:uid="{00000000-0005-0000-0000-0000BCC60000}"/>
    <cellStyle name="Total 12 19" xfId="50786" xr:uid="{00000000-0005-0000-0000-0000BDC60000}"/>
    <cellStyle name="Total 12 19 10" xfId="50787" xr:uid="{00000000-0005-0000-0000-0000BEC60000}"/>
    <cellStyle name="Total 12 19 10 2" xfId="50788" xr:uid="{00000000-0005-0000-0000-0000BFC60000}"/>
    <cellStyle name="Total 12 19 10 3" xfId="50789" xr:uid="{00000000-0005-0000-0000-0000C0C60000}"/>
    <cellStyle name="Total 12 19 10 4" xfId="50790" xr:uid="{00000000-0005-0000-0000-0000C1C60000}"/>
    <cellStyle name="Total 12 19 11" xfId="50791" xr:uid="{00000000-0005-0000-0000-0000C2C60000}"/>
    <cellStyle name="Total 12 19 11 2" xfId="50792" xr:uid="{00000000-0005-0000-0000-0000C3C60000}"/>
    <cellStyle name="Total 12 19 11 3" xfId="50793" xr:uid="{00000000-0005-0000-0000-0000C4C60000}"/>
    <cellStyle name="Total 12 19 11 4" xfId="50794" xr:uid="{00000000-0005-0000-0000-0000C5C60000}"/>
    <cellStyle name="Total 12 19 12" xfId="50795" xr:uid="{00000000-0005-0000-0000-0000C6C60000}"/>
    <cellStyle name="Total 12 19 12 2" xfId="50796" xr:uid="{00000000-0005-0000-0000-0000C7C60000}"/>
    <cellStyle name="Total 12 19 12 3" xfId="50797" xr:uid="{00000000-0005-0000-0000-0000C8C60000}"/>
    <cellStyle name="Total 12 19 12 4" xfId="50798" xr:uid="{00000000-0005-0000-0000-0000C9C60000}"/>
    <cellStyle name="Total 12 19 13" xfId="50799" xr:uid="{00000000-0005-0000-0000-0000CAC60000}"/>
    <cellStyle name="Total 12 19 13 2" xfId="50800" xr:uid="{00000000-0005-0000-0000-0000CBC60000}"/>
    <cellStyle name="Total 12 19 13 3" xfId="50801" xr:uid="{00000000-0005-0000-0000-0000CCC60000}"/>
    <cellStyle name="Total 12 19 13 4" xfId="50802" xr:uid="{00000000-0005-0000-0000-0000CDC60000}"/>
    <cellStyle name="Total 12 19 14" xfId="50803" xr:uid="{00000000-0005-0000-0000-0000CEC60000}"/>
    <cellStyle name="Total 12 19 14 2" xfId="50804" xr:uid="{00000000-0005-0000-0000-0000CFC60000}"/>
    <cellStyle name="Total 12 19 14 3" xfId="50805" xr:uid="{00000000-0005-0000-0000-0000D0C60000}"/>
    <cellStyle name="Total 12 19 14 4" xfId="50806" xr:uid="{00000000-0005-0000-0000-0000D1C60000}"/>
    <cellStyle name="Total 12 19 15" xfId="50807" xr:uid="{00000000-0005-0000-0000-0000D2C60000}"/>
    <cellStyle name="Total 12 19 15 2" xfId="50808" xr:uid="{00000000-0005-0000-0000-0000D3C60000}"/>
    <cellStyle name="Total 12 19 15 3" xfId="50809" xr:uid="{00000000-0005-0000-0000-0000D4C60000}"/>
    <cellStyle name="Total 12 19 15 4" xfId="50810" xr:uid="{00000000-0005-0000-0000-0000D5C60000}"/>
    <cellStyle name="Total 12 19 16" xfId="50811" xr:uid="{00000000-0005-0000-0000-0000D6C60000}"/>
    <cellStyle name="Total 12 19 16 2" xfId="50812" xr:uid="{00000000-0005-0000-0000-0000D7C60000}"/>
    <cellStyle name="Total 12 19 16 3" xfId="50813" xr:uid="{00000000-0005-0000-0000-0000D8C60000}"/>
    <cellStyle name="Total 12 19 16 4" xfId="50814" xr:uid="{00000000-0005-0000-0000-0000D9C60000}"/>
    <cellStyle name="Total 12 19 17" xfId="50815" xr:uid="{00000000-0005-0000-0000-0000DAC60000}"/>
    <cellStyle name="Total 12 19 17 2" xfId="50816" xr:uid="{00000000-0005-0000-0000-0000DBC60000}"/>
    <cellStyle name="Total 12 19 17 3" xfId="50817" xr:uid="{00000000-0005-0000-0000-0000DCC60000}"/>
    <cellStyle name="Total 12 19 17 4" xfId="50818" xr:uid="{00000000-0005-0000-0000-0000DDC60000}"/>
    <cellStyle name="Total 12 19 18" xfId="50819" xr:uid="{00000000-0005-0000-0000-0000DEC60000}"/>
    <cellStyle name="Total 12 19 18 2" xfId="50820" xr:uid="{00000000-0005-0000-0000-0000DFC60000}"/>
    <cellStyle name="Total 12 19 18 3" xfId="50821" xr:uid="{00000000-0005-0000-0000-0000E0C60000}"/>
    <cellStyle name="Total 12 19 18 4" xfId="50822" xr:uid="{00000000-0005-0000-0000-0000E1C60000}"/>
    <cellStyle name="Total 12 19 19" xfId="50823" xr:uid="{00000000-0005-0000-0000-0000E2C60000}"/>
    <cellStyle name="Total 12 19 19 2" xfId="50824" xr:uid="{00000000-0005-0000-0000-0000E3C60000}"/>
    <cellStyle name="Total 12 19 19 3" xfId="50825" xr:uid="{00000000-0005-0000-0000-0000E4C60000}"/>
    <cellStyle name="Total 12 19 19 4" xfId="50826" xr:uid="{00000000-0005-0000-0000-0000E5C60000}"/>
    <cellStyle name="Total 12 19 2" xfId="50827" xr:uid="{00000000-0005-0000-0000-0000E6C60000}"/>
    <cellStyle name="Total 12 19 2 2" xfId="50828" xr:uid="{00000000-0005-0000-0000-0000E7C60000}"/>
    <cellStyle name="Total 12 19 2 3" xfId="50829" xr:uid="{00000000-0005-0000-0000-0000E8C60000}"/>
    <cellStyle name="Total 12 19 2 4" xfId="50830" xr:uid="{00000000-0005-0000-0000-0000E9C60000}"/>
    <cellStyle name="Total 12 19 20" xfId="50831" xr:uid="{00000000-0005-0000-0000-0000EAC60000}"/>
    <cellStyle name="Total 12 19 20 2" xfId="50832" xr:uid="{00000000-0005-0000-0000-0000EBC60000}"/>
    <cellStyle name="Total 12 19 20 3" xfId="50833" xr:uid="{00000000-0005-0000-0000-0000ECC60000}"/>
    <cellStyle name="Total 12 19 20 4" xfId="50834" xr:uid="{00000000-0005-0000-0000-0000EDC60000}"/>
    <cellStyle name="Total 12 19 21" xfId="50835" xr:uid="{00000000-0005-0000-0000-0000EEC60000}"/>
    <cellStyle name="Total 12 19 22" xfId="50836" xr:uid="{00000000-0005-0000-0000-0000EFC60000}"/>
    <cellStyle name="Total 12 19 3" xfId="50837" xr:uid="{00000000-0005-0000-0000-0000F0C60000}"/>
    <cellStyle name="Total 12 19 3 2" xfId="50838" xr:uid="{00000000-0005-0000-0000-0000F1C60000}"/>
    <cellStyle name="Total 12 19 3 3" xfId="50839" xr:uid="{00000000-0005-0000-0000-0000F2C60000}"/>
    <cellStyle name="Total 12 19 3 4" xfId="50840" xr:uid="{00000000-0005-0000-0000-0000F3C60000}"/>
    <cellStyle name="Total 12 19 4" xfId="50841" xr:uid="{00000000-0005-0000-0000-0000F4C60000}"/>
    <cellStyle name="Total 12 19 4 2" xfId="50842" xr:uid="{00000000-0005-0000-0000-0000F5C60000}"/>
    <cellStyle name="Total 12 19 4 3" xfId="50843" xr:uid="{00000000-0005-0000-0000-0000F6C60000}"/>
    <cellStyle name="Total 12 19 4 4" xfId="50844" xr:uid="{00000000-0005-0000-0000-0000F7C60000}"/>
    <cellStyle name="Total 12 19 5" xfId="50845" xr:uid="{00000000-0005-0000-0000-0000F8C60000}"/>
    <cellStyle name="Total 12 19 5 2" xfId="50846" xr:uid="{00000000-0005-0000-0000-0000F9C60000}"/>
    <cellStyle name="Total 12 19 5 3" xfId="50847" xr:uid="{00000000-0005-0000-0000-0000FAC60000}"/>
    <cellStyle name="Total 12 19 5 4" xfId="50848" xr:uid="{00000000-0005-0000-0000-0000FBC60000}"/>
    <cellStyle name="Total 12 19 6" xfId="50849" xr:uid="{00000000-0005-0000-0000-0000FCC60000}"/>
    <cellStyle name="Total 12 19 6 2" xfId="50850" xr:uid="{00000000-0005-0000-0000-0000FDC60000}"/>
    <cellStyle name="Total 12 19 6 3" xfId="50851" xr:uid="{00000000-0005-0000-0000-0000FEC60000}"/>
    <cellStyle name="Total 12 19 6 4" xfId="50852" xr:uid="{00000000-0005-0000-0000-0000FFC60000}"/>
    <cellStyle name="Total 12 19 7" xfId="50853" xr:uid="{00000000-0005-0000-0000-000000C70000}"/>
    <cellStyle name="Total 12 19 7 2" xfId="50854" xr:uid="{00000000-0005-0000-0000-000001C70000}"/>
    <cellStyle name="Total 12 19 7 3" xfId="50855" xr:uid="{00000000-0005-0000-0000-000002C70000}"/>
    <cellStyle name="Total 12 19 7 4" xfId="50856" xr:uid="{00000000-0005-0000-0000-000003C70000}"/>
    <cellStyle name="Total 12 19 8" xfId="50857" xr:uid="{00000000-0005-0000-0000-000004C70000}"/>
    <cellStyle name="Total 12 19 8 2" xfId="50858" xr:uid="{00000000-0005-0000-0000-000005C70000}"/>
    <cellStyle name="Total 12 19 8 3" xfId="50859" xr:uid="{00000000-0005-0000-0000-000006C70000}"/>
    <cellStyle name="Total 12 19 8 4" xfId="50860" xr:uid="{00000000-0005-0000-0000-000007C70000}"/>
    <cellStyle name="Total 12 19 9" xfId="50861" xr:uid="{00000000-0005-0000-0000-000008C70000}"/>
    <cellStyle name="Total 12 19 9 2" xfId="50862" xr:uid="{00000000-0005-0000-0000-000009C70000}"/>
    <cellStyle name="Total 12 19 9 3" xfId="50863" xr:uid="{00000000-0005-0000-0000-00000AC70000}"/>
    <cellStyle name="Total 12 19 9 4" xfId="50864" xr:uid="{00000000-0005-0000-0000-00000BC70000}"/>
    <cellStyle name="Total 12 2" xfId="50865" xr:uid="{00000000-0005-0000-0000-00000CC70000}"/>
    <cellStyle name="Total 12 2 10" xfId="50866" xr:uid="{00000000-0005-0000-0000-00000DC70000}"/>
    <cellStyle name="Total 12 2 10 2" xfId="50867" xr:uid="{00000000-0005-0000-0000-00000EC70000}"/>
    <cellStyle name="Total 12 2 10 3" xfId="50868" xr:uid="{00000000-0005-0000-0000-00000FC70000}"/>
    <cellStyle name="Total 12 2 10 4" xfId="50869" xr:uid="{00000000-0005-0000-0000-000010C70000}"/>
    <cellStyle name="Total 12 2 11" xfId="50870" xr:uid="{00000000-0005-0000-0000-000011C70000}"/>
    <cellStyle name="Total 12 2 11 2" xfId="50871" xr:uid="{00000000-0005-0000-0000-000012C70000}"/>
    <cellStyle name="Total 12 2 11 3" xfId="50872" xr:uid="{00000000-0005-0000-0000-000013C70000}"/>
    <cellStyle name="Total 12 2 11 4" xfId="50873" xr:uid="{00000000-0005-0000-0000-000014C70000}"/>
    <cellStyle name="Total 12 2 12" xfId="50874" xr:uid="{00000000-0005-0000-0000-000015C70000}"/>
    <cellStyle name="Total 12 2 12 2" xfId="50875" xr:uid="{00000000-0005-0000-0000-000016C70000}"/>
    <cellStyle name="Total 12 2 12 3" xfId="50876" xr:uid="{00000000-0005-0000-0000-000017C70000}"/>
    <cellStyle name="Total 12 2 12 4" xfId="50877" xr:uid="{00000000-0005-0000-0000-000018C70000}"/>
    <cellStyle name="Total 12 2 13" xfId="50878" xr:uid="{00000000-0005-0000-0000-000019C70000}"/>
    <cellStyle name="Total 12 2 13 2" xfId="50879" xr:uid="{00000000-0005-0000-0000-00001AC70000}"/>
    <cellStyle name="Total 12 2 13 3" xfId="50880" xr:uid="{00000000-0005-0000-0000-00001BC70000}"/>
    <cellStyle name="Total 12 2 13 4" xfId="50881" xr:uid="{00000000-0005-0000-0000-00001CC70000}"/>
    <cellStyle name="Total 12 2 14" xfId="50882" xr:uid="{00000000-0005-0000-0000-00001DC70000}"/>
    <cellStyle name="Total 12 2 14 2" xfId="50883" xr:uid="{00000000-0005-0000-0000-00001EC70000}"/>
    <cellStyle name="Total 12 2 14 3" xfId="50884" xr:uid="{00000000-0005-0000-0000-00001FC70000}"/>
    <cellStyle name="Total 12 2 14 4" xfId="50885" xr:uid="{00000000-0005-0000-0000-000020C70000}"/>
    <cellStyle name="Total 12 2 15" xfId="50886" xr:uid="{00000000-0005-0000-0000-000021C70000}"/>
    <cellStyle name="Total 12 2 15 2" xfId="50887" xr:uid="{00000000-0005-0000-0000-000022C70000}"/>
    <cellStyle name="Total 12 2 15 3" xfId="50888" xr:uid="{00000000-0005-0000-0000-000023C70000}"/>
    <cellStyle name="Total 12 2 15 4" xfId="50889" xr:uid="{00000000-0005-0000-0000-000024C70000}"/>
    <cellStyle name="Total 12 2 16" xfId="50890" xr:uid="{00000000-0005-0000-0000-000025C70000}"/>
    <cellStyle name="Total 12 2 16 2" xfId="50891" xr:uid="{00000000-0005-0000-0000-000026C70000}"/>
    <cellStyle name="Total 12 2 16 3" xfId="50892" xr:uid="{00000000-0005-0000-0000-000027C70000}"/>
    <cellStyle name="Total 12 2 16 4" xfId="50893" xr:uid="{00000000-0005-0000-0000-000028C70000}"/>
    <cellStyle name="Total 12 2 17" xfId="50894" xr:uid="{00000000-0005-0000-0000-000029C70000}"/>
    <cellStyle name="Total 12 2 17 2" xfId="50895" xr:uid="{00000000-0005-0000-0000-00002AC70000}"/>
    <cellStyle name="Total 12 2 17 3" xfId="50896" xr:uid="{00000000-0005-0000-0000-00002BC70000}"/>
    <cellStyle name="Total 12 2 17 4" xfId="50897" xr:uid="{00000000-0005-0000-0000-00002CC70000}"/>
    <cellStyle name="Total 12 2 18" xfId="50898" xr:uid="{00000000-0005-0000-0000-00002DC70000}"/>
    <cellStyle name="Total 12 2 18 2" xfId="50899" xr:uid="{00000000-0005-0000-0000-00002EC70000}"/>
    <cellStyle name="Total 12 2 18 3" xfId="50900" xr:uid="{00000000-0005-0000-0000-00002FC70000}"/>
    <cellStyle name="Total 12 2 18 4" xfId="50901" xr:uid="{00000000-0005-0000-0000-000030C70000}"/>
    <cellStyle name="Total 12 2 19" xfId="50902" xr:uid="{00000000-0005-0000-0000-000031C70000}"/>
    <cellStyle name="Total 12 2 19 2" xfId="50903" xr:uid="{00000000-0005-0000-0000-000032C70000}"/>
    <cellStyle name="Total 12 2 19 3" xfId="50904" xr:uid="{00000000-0005-0000-0000-000033C70000}"/>
    <cellStyle name="Total 12 2 19 4" xfId="50905" xr:uid="{00000000-0005-0000-0000-000034C70000}"/>
    <cellStyle name="Total 12 2 2" xfId="50906" xr:uid="{00000000-0005-0000-0000-000035C70000}"/>
    <cellStyle name="Total 12 2 2 2" xfId="50907" xr:uid="{00000000-0005-0000-0000-000036C70000}"/>
    <cellStyle name="Total 12 2 2 3" xfId="50908" xr:uid="{00000000-0005-0000-0000-000037C70000}"/>
    <cellStyle name="Total 12 2 2 4" xfId="50909" xr:uid="{00000000-0005-0000-0000-000038C70000}"/>
    <cellStyle name="Total 12 2 20" xfId="50910" xr:uid="{00000000-0005-0000-0000-000039C70000}"/>
    <cellStyle name="Total 12 2 20 2" xfId="50911" xr:uid="{00000000-0005-0000-0000-00003AC70000}"/>
    <cellStyle name="Total 12 2 20 3" xfId="50912" xr:uid="{00000000-0005-0000-0000-00003BC70000}"/>
    <cellStyle name="Total 12 2 20 4" xfId="50913" xr:uid="{00000000-0005-0000-0000-00003CC70000}"/>
    <cellStyle name="Total 12 2 21" xfId="50914" xr:uid="{00000000-0005-0000-0000-00003DC70000}"/>
    <cellStyle name="Total 12 2 22" xfId="50915" xr:uid="{00000000-0005-0000-0000-00003EC70000}"/>
    <cellStyle name="Total 12 2 3" xfId="50916" xr:uid="{00000000-0005-0000-0000-00003FC70000}"/>
    <cellStyle name="Total 12 2 3 2" xfId="50917" xr:uid="{00000000-0005-0000-0000-000040C70000}"/>
    <cellStyle name="Total 12 2 3 3" xfId="50918" xr:uid="{00000000-0005-0000-0000-000041C70000}"/>
    <cellStyle name="Total 12 2 3 4" xfId="50919" xr:uid="{00000000-0005-0000-0000-000042C70000}"/>
    <cellStyle name="Total 12 2 4" xfId="50920" xr:uid="{00000000-0005-0000-0000-000043C70000}"/>
    <cellStyle name="Total 12 2 4 2" xfId="50921" xr:uid="{00000000-0005-0000-0000-000044C70000}"/>
    <cellStyle name="Total 12 2 4 3" xfId="50922" xr:uid="{00000000-0005-0000-0000-000045C70000}"/>
    <cellStyle name="Total 12 2 4 4" xfId="50923" xr:uid="{00000000-0005-0000-0000-000046C70000}"/>
    <cellStyle name="Total 12 2 5" xfId="50924" xr:uid="{00000000-0005-0000-0000-000047C70000}"/>
    <cellStyle name="Total 12 2 5 2" xfId="50925" xr:uid="{00000000-0005-0000-0000-000048C70000}"/>
    <cellStyle name="Total 12 2 5 3" xfId="50926" xr:uid="{00000000-0005-0000-0000-000049C70000}"/>
    <cellStyle name="Total 12 2 5 4" xfId="50927" xr:uid="{00000000-0005-0000-0000-00004AC70000}"/>
    <cellStyle name="Total 12 2 6" xfId="50928" xr:uid="{00000000-0005-0000-0000-00004BC70000}"/>
    <cellStyle name="Total 12 2 6 2" xfId="50929" xr:uid="{00000000-0005-0000-0000-00004CC70000}"/>
    <cellStyle name="Total 12 2 6 3" xfId="50930" xr:uid="{00000000-0005-0000-0000-00004DC70000}"/>
    <cellStyle name="Total 12 2 6 4" xfId="50931" xr:uid="{00000000-0005-0000-0000-00004EC70000}"/>
    <cellStyle name="Total 12 2 7" xfId="50932" xr:uid="{00000000-0005-0000-0000-00004FC70000}"/>
    <cellStyle name="Total 12 2 7 2" xfId="50933" xr:uid="{00000000-0005-0000-0000-000050C70000}"/>
    <cellStyle name="Total 12 2 7 3" xfId="50934" xr:uid="{00000000-0005-0000-0000-000051C70000}"/>
    <cellStyle name="Total 12 2 7 4" xfId="50935" xr:uid="{00000000-0005-0000-0000-000052C70000}"/>
    <cellStyle name="Total 12 2 8" xfId="50936" xr:uid="{00000000-0005-0000-0000-000053C70000}"/>
    <cellStyle name="Total 12 2 8 2" xfId="50937" xr:uid="{00000000-0005-0000-0000-000054C70000}"/>
    <cellStyle name="Total 12 2 8 3" xfId="50938" xr:uid="{00000000-0005-0000-0000-000055C70000}"/>
    <cellStyle name="Total 12 2 8 4" xfId="50939" xr:uid="{00000000-0005-0000-0000-000056C70000}"/>
    <cellStyle name="Total 12 2 9" xfId="50940" xr:uid="{00000000-0005-0000-0000-000057C70000}"/>
    <cellStyle name="Total 12 2 9 2" xfId="50941" xr:uid="{00000000-0005-0000-0000-000058C70000}"/>
    <cellStyle name="Total 12 2 9 3" xfId="50942" xr:uid="{00000000-0005-0000-0000-000059C70000}"/>
    <cellStyle name="Total 12 2 9 4" xfId="50943" xr:uid="{00000000-0005-0000-0000-00005AC70000}"/>
    <cellStyle name="Total 12 20" xfId="50944" xr:uid="{00000000-0005-0000-0000-00005BC70000}"/>
    <cellStyle name="Total 12 20 10" xfId="50945" xr:uid="{00000000-0005-0000-0000-00005CC70000}"/>
    <cellStyle name="Total 12 20 10 2" xfId="50946" xr:uid="{00000000-0005-0000-0000-00005DC70000}"/>
    <cellStyle name="Total 12 20 10 3" xfId="50947" xr:uid="{00000000-0005-0000-0000-00005EC70000}"/>
    <cellStyle name="Total 12 20 10 4" xfId="50948" xr:uid="{00000000-0005-0000-0000-00005FC70000}"/>
    <cellStyle name="Total 12 20 11" xfId="50949" xr:uid="{00000000-0005-0000-0000-000060C70000}"/>
    <cellStyle name="Total 12 20 11 2" xfId="50950" xr:uid="{00000000-0005-0000-0000-000061C70000}"/>
    <cellStyle name="Total 12 20 11 3" xfId="50951" xr:uid="{00000000-0005-0000-0000-000062C70000}"/>
    <cellStyle name="Total 12 20 11 4" xfId="50952" xr:uid="{00000000-0005-0000-0000-000063C70000}"/>
    <cellStyle name="Total 12 20 12" xfId="50953" xr:uid="{00000000-0005-0000-0000-000064C70000}"/>
    <cellStyle name="Total 12 20 12 2" xfId="50954" xr:uid="{00000000-0005-0000-0000-000065C70000}"/>
    <cellStyle name="Total 12 20 12 3" xfId="50955" xr:uid="{00000000-0005-0000-0000-000066C70000}"/>
    <cellStyle name="Total 12 20 12 4" xfId="50956" xr:uid="{00000000-0005-0000-0000-000067C70000}"/>
    <cellStyle name="Total 12 20 13" xfId="50957" xr:uid="{00000000-0005-0000-0000-000068C70000}"/>
    <cellStyle name="Total 12 20 13 2" xfId="50958" xr:uid="{00000000-0005-0000-0000-000069C70000}"/>
    <cellStyle name="Total 12 20 13 3" xfId="50959" xr:uid="{00000000-0005-0000-0000-00006AC70000}"/>
    <cellStyle name="Total 12 20 13 4" xfId="50960" xr:uid="{00000000-0005-0000-0000-00006BC70000}"/>
    <cellStyle name="Total 12 20 14" xfId="50961" xr:uid="{00000000-0005-0000-0000-00006CC70000}"/>
    <cellStyle name="Total 12 20 14 2" xfId="50962" xr:uid="{00000000-0005-0000-0000-00006DC70000}"/>
    <cellStyle name="Total 12 20 14 3" xfId="50963" xr:uid="{00000000-0005-0000-0000-00006EC70000}"/>
    <cellStyle name="Total 12 20 14 4" xfId="50964" xr:uid="{00000000-0005-0000-0000-00006FC70000}"/>
    <cellStyle name="Total 12 20 15" xfId="50965" xr:uid="{00000000-0005-0000-0000-000070C70000}"/>
    <cellStyle name="Total 12 20 15 2" xfId="50966" xr:uid="{00000000-0005-0000-0000-000071C70000}"/>
    <cellStyle name="Total 12 20 15 3" xfId="50967" xr:uid="{00000000-0005-0000-0000-000072C70000}"/>
    <cellStyle name="Total 12 20 15 4" xfId="50968" xr:uid="{00000000-0005-0000-0000-000073C70000}"/>
    <cellStyle name="Total 12 20 16" xfId="50969" xr:uid="{00000000-0005-0000-0000-000074C70000}"/>
    <cellStyle name="Total 12 20 16 2" xfId="50970" xr:uid="{00000000-0005-0000-0000-000075C70000}"/>
    <cellStyle name="Total 12 20 16 3" xfId="50971" xr:uid="{00000000-0005-0000-0000-000076C70000}"/>
    <cellStyle name="Total 12 20 16 4" xfId="50972" xr:uid="{00000000-0005-0000-0000-000077C70000}"/>
    <cellStyle name="Total 12 20 17" xfId="50973" xr:uid="{00000000-0005-0000-0000-000078C70000}"/>
    <cellStyle name="Total 12 20 17 2" xfId="50974" xr:uid="{00000000-0005-0000-0000-000079C70000}"/>
    <cellStyle name="Total 12 20 17 3" xfId="50975" xr:uid="{00000000-0005-0000-0000-00007AC70000}"/>
    <cellStyle name="Total 12 20 17 4" xfId="50976" xr:uid="{00000000-0005-0000-0000-00007BC70000}"/>
    <cellStyle name="Total 12 20 18" xfId="50977" xr:uid="{00000000-0005-0000-0000-00007CC70000}"/>
    <cellStyle name="Total 12 20 18 2" xfId="50978" xr:uid="{00000000-0005-0000-0000-00007DC70000}"/>
    <cellStyle name="Total 12 20 18 3" xfId="50979" xr:uid="{00000000-0005-0000-0000-00007EC70000}"/>
    <cellStyle name="Total 12 20 18 4" xfId="50980" xr:uid="{00000000-0005-0000-0000-00007FC70000}"/>
    <cellStyle name="Total 12 20 19" xfId="50981" xr:uid="{00000000-0005-0000-0000-000080C70000}"/>
    <cellStyle name="Total 12 20 19 2" xfId="50982" xr:uid="{00000000-0005-0000-0000-000081C70000}"/>
    <cellStyle name="Total 12 20 19 3" xfId="50983" xr:uid="{00000000-0005-0000-0000-000082C70000}"/>
    <cellStyle name="Total 12 20 19 4" xfId="50984" xr:uid="{00000000-0005-0000-0000-000083C70000}"/>
    <cellStyle name="Total 12 20 2" xfId="50985" xr:uid="{00000000-0005-0000-0000-000084C70000}"/>
    <cellStyle name="Total 12 20 2 2" xfId="50986" xr:uid="{00000000-0005-0000-0000-000085C70000}"/>
    <cellStyle name="Total 12 20 2 3" xfId="50987" xr:uid="{00000000-0005-0000-0000-000086C70000}"/>
    <cellStyle name="Total 12 20 2 4" xfId="50988" xr:uid="{00000000-0005-0000-0000-000087C70000}"/>
    <cellStyle name="Total 12 20 20" xfId="50989" xr:uid="{00000000-0005-0000-0000-000088C70000}"/>
    <cellStyle name="Total 12 20 20 2" xfId="50990" xr:uid="{00000000-0005-0000-0000-000089C70000}"/>
    <cellStyle name="Total 12 20 20 3" xfId="50991" xr:uid="{00000000-0005-0000-0000-00008AC70000}"/>
    <cellStyle name="Total 12 20 20 4" xfId="50992" xr:uid="{00000000-0005-0000-0000-00008BC70000}"/>
    <cellStyle name="Total 12 20 21" xfId="50993" xr:uid="{00000000-0005-0000-0000-00008CC70000}"/>
    <cellStyle name="Total 12 20 22" xfId="50994" xr:uid="{00000000-0005-0000-0000-00008DC70000}"/>
    <cellStyle name="Total 12 20 3" xfId="50995" xr:uid="{00000000-0005-0000-0000-00008EC70000}"/>
    <cellStyle name="Total 12 20 3 2" xfId="50996" xr:uid="{00000000-0005-0000-0000-00008FC70000}"/>
    <cellStyle name="Total 12 20 3 3" xfId="50997" xr:uid="{00000000-0005-0000-0000-000090C70000}"/>
    <cellStyle name="Total 12 20 3 4" xfId="50998" xr:uid="{00000000-0005-0000-0000-000091C70000}"/>
    <cellStyle name="Total 12 20 4" xfId="50999" xr:uid="{00000000-0005-0000-0000-000092C70000}"/>
    <cellStyle name="Total 12 20 4 2" xfId="51000" xr:uid="{00000000-0005-0000-0000-000093C70000}"/>
    <cellStyle name="Total 12 20 4 3" xfId="51001" xr:uid="{00000000-0005-0000-0000-000094C70000}"/>
    <cellStyle name="Total 12 20 4 4" xfId="51002" xr:uid="{00000000-0005-0000-0000-000095C70000}"/>
    <cellStyle name="Total 12 20 5" xfId="51003" xr:uid="{00000000-0005-0000-0000-000096C70000}"/>
    <cellStyle name="Total 12 20 5 2" xfId="51004" xr:uid="{00000000-0005-0000-0000-000097C70000}"/>
    <cellStyle name="Total 12 20 5 3" xfId="51005" xr:uid="{00000000-0005-0000-0000-000098C70000}"/>
    <cellStyle name="Total 12 20 5 4" xfId="51006" xr:uid="{00000000-0005-0000-0000-000099C70000}"/>
    <cellStyle name="Total 12 20 6" xfId="51007" xr:uid="{00000000-0005-0000-0000-00009AC70000}"/>
    <cellStyle name="Total 12 20 6 2" xfId="51008" xr:uid="{00000000-0005-0000-0000-00009BC70000}"/>
    <cellStyle name="Total 12 20 6 3" xfId="51009" xr:uid="{00000000-0005-0000-0000-00009CC70000}"/>
    <cellStyle name="Total 12 20 6 4" xfId="51010" xr:uid="{00000000-0005-0000-0000-00009DC70000}"/>
    <cellStyle name="Total 12 20 7" xfId="51011" xr:uid="{00000000-0005-0000-0000-00009EC70000}"/>
    <cellStyle name="Total 12 20 7 2" xfId="51012" xr:uid="{00000000-0005-0000-0000-00009FC70000}"/>
    <cellStyle name="Total 12 20 7 3" xfId="51013" xr:uid="{00000000-0005-0000-0000-0000A0C70000}"/>
    <cellStyle name="Total 12 20 7 4" xfId="51014" xr:uid="{00000000-0005-0000-0000-0000A1C70000}"/>
    <cellStyle name="Total 12 20 8" xfId="51015" xr:uid="{00000000-0005-0000-0000-0000A2C70000}"/>
    <cellStyle name="Total 12 20 8 2" xfId="51016" xr:uid="{00000000-0005-0000-0000-0000A3C70000}"/>
    <cellStyle name="Total 12 20 8 3" xfId="51017" xr:uid="{00000000-0005-0000-0000-0000A4C70000}"/>
    <cellStyle name="Total 12 20 8 4" xfId="51018" xr:uid="{00000000-0005-0000-0000-0000A5C70000}"/>
    <cellStyle name="Total 12 20 9" xfId="51019" xr:uid="{00000000-0005-0000-0000-0000A6C70000}"/>
    <cellStyle name="Total 12 20 9 2" xfId="51020" xr:uid="{00000000-0005-0000-0000-0000A7C70000}"/>
    <cellStyle name="Total 12 20 9 3" xfId="51021" xr:uid="{00000000-0005-0000-0000-0000A8C70000}"/>
    <cellStyle name="Total 12 20 9 4" xfId="51022" xr:uid="{00000000-0005-0000-0000-0000A9C70000}"/>
    <cellStyle name="Total 12 21" xfId="51023" xr:uid="{00000000-0005-0000-0000-0000AAC70000}"/>
    <cellStyle name="Total 12 21 10" xfId="51024" xr:uid="{00000000-0005-0000-0000-0000ABC70000}"/>
    <cellStyle name="Total 12 21 10 2" xfId="51025" xr:uid="{00000000-0005-0000-0000-0000ACC70000}"/>
    <cellStyle name="Total 12 21 10 3" xfId="51026" xr:uid="{00000000-0005-0000-0000-0000ADC70000}"/>
    <cellStyle name="Total 12 21 10 4" xfId="51027" xr:uid="{00000000-0005-0000-0000-0000AEC70000}"/>
    <cellStyle name="Total 12 21 11" xfId="51028" xr:uid="{00000000-0005-0000-0000-0000AFC70000}"/>
    <cellStyle name="Total 12 21 11 2" xfId="51029" xr:uid="{00000000-0005-0000-0000-0000B0C70000}"/>
    <cellStyle name="Total 12 21 11 3" xfId="51030" xr:uid="{00000000-0005-0000-0000-0000B1C70000}"/>
    <cellStyle name="Total 12 21 11 4" xfId="51031" xr:uid="{00000000-0005-0000-0000-0000B2C70000}"/>
    <cellStyle name="Total 12 21 12" xfId="51032" xr:uid="{00000000-0005-0000-0000-0000B3C70000}"/>
    <cellStyle name="Total 12 21 12 2" xfId="51033" xr:uid="{00000000-0005-0000-0000-0000B4C70000}"/>
    <cellStyle name="Total 12 21 12 3" xfId="51034" xr:uid="{00000000-0005-0000-0000-0000B5C70000}"/>
    <cellStyle name="Total 12 21 12 4" xfId="51035" xr:uid="{00000000-0005-0000-0000-0000B6C70000}"/>
    <cellStyle name="Total 12 21 13" xfId="51036" xr:uid="{00000000-0005-0000-0000-0000B7C70000}"/>
    <cellStyle name="Total 12 21 13 2" xfId="51037" xr:uid="{00000000-0005-0000-0000-0000B8C70000}"/>
    <cellStyle name="Total 12 21 13 3" xfId="51038" xr:uid="{00000000-0005-0000-0000-0000B9C70000}"/>
    <cellStyle name="Total 12 21 13 4" xfId="51039" xr:uid="{00000000-0005-0000-0000-0000BAC70000}"/>
    <cellStyle name="Total 12 21 14" xfId="51040" xr:uid="{00000000-0005-0000-0000-0000BBC70000}"/>
    <cellStyle name="Total 12 21 14 2" xfId="51041" xr:uid="{00000000-0005-0000-0000-0000BCC70000}"/>
    <cellStyle name="Total 12 21 14 3" xfId="51042" xr:uid="{00000000-0005-0000-0000-0000BDC70000}"/>
    <cellStyle name="Total 12 21 14 4" xfId="51043" xr:uid="{00000000-0005-0000-0000-0000BEC70000}"/>
    <cellStyle name="Total 12 21 15" xfId="51044" xr:uid="{00000000-0005-0000-0000-0000BFC70000}"/>
    <cellStyle name="Total 12 21 15 2" xfId="51045" xr:uid="{00000000-0005-0000-0000-0000C0C70000}"/>
    <cellStyle name="Total 12 21 15 3" xfId="51046" xr:uid="{00000000-0005-0000-0000-0000C1C70000}"/>
    <cellStyle name="Total 12 21 15 4" xfId="51047" xr:uid="{00000000-0005-0000-0000-0000C2C70000}"/>
    <cellStyle name="Total 12 21 16" xfId="51048" xr:uid="{00000000-0005-0000-0000-0000C3C70000}"/>
    <cellStyle name="Total 12 21 16 2" xfId="51049" xr:uid="{00000000-0005-0000-0000-0000C4C70000}"/>
    <cellStyle name="Total 12 21 16 3" xfId="51050" xr:uid="{00000000-0005-0000-0000-0000C5C70000}"/>
    <cellStyle name="Total 12 21 16 4" xfId="51051" xr:uid="{00000000-0005-0000-0000-0000C6C70000}"/>
    <cellStyle name="Total 12 21 17" xfId="51052" xr:uid="{00000000-0005-0000-0000-0000C7C70000}"/>
    <cellStyle name="Total 12 21 17 2" xfId="51053" xr:uid="{00000000-0005-0000-0000-0000C8C70000}"/>
    <cellStyle name="Total 12 21 17 3" xfId="51054" xr:uid="{00000000-0005-0000-0000-0000C9C70000}"/>
    <cellStyle name="Total 12 21 17 4" xfId="51055" xr:uid="{00000000-0005-0000-0000-0000CAC70000}"/>
    <cellStyle name="Total 12 21 18" xfId="51056" xr:uid="{00000000-0005-0000-0000-0000CBC70000}"/>
    <cellStyle name="Total 12 21 18 2" xfId="51057" xr:uid="{00000000-0005-0000-0000-0000CCC70000}"/>
    <cellStyle name="Total 12 21 18 3" xfId="51058" xr:uid="{00000000-0005-0000-0000-0000CDC70000}"/>
    <cellStyle name="Total 12 21 18 4" xfId="51059" xr:uid="{00000000-0005-0000-0000-0000CEC70000}"/>
    <cellStyle name="Total 12 21 19" xfId="51060" xr:uid="{00000000-0005-0000-0000-0000CFC70000}"/>
    <cellStyle name="Total 12 21 19 2" xfId="51061" xr:uid="{00000000-0005-0000-0000-0000D0C70000}"/>
    <cellStyle name="Total 12 21 19 3" xfId="51062" xr:uid="{00000000-0005-0000-0000-0000D1C70000}"/>
    <cellStyle name="Total 12 21 19 4" xfId="51063" xr:uid="{00000000-0005-0000-0000-0000D2C70000}"/>
    <cellStyle name="Total 12 21 2" xfId="51064" xr:uid="{00000000-0005-0000-0000-0000D3C70000}"/>
    <cellStyle name="Total 12 21 2 2" xfId="51065" xr:uid="{00000000-0005-0000-0000-0000D4C70000}"/>
    <cellStyle name="Total 12 21 2 3" xfId="51066" xr:uid="{00000000-0005-0000-0000-0000D5C70000}"/>
    <cellStyle name="Total 12 21 2 4" xfId="51067" xr:uid="{00000000-0005-0000-0000-0000D6C70000}"/>
    <cellStyle name="Total 12 21 20" xfId="51068" xr:uid="{00000000-0005-0000-0000-0000D7C70000}"/>
    <cellStyle name="Total 12 21 20 2" xfId="51069" xr:uid="{00000000-0005-0000-0000-0000D8C70000}"/>
    <cellStyle name="Total 12 21 20 3" xfId="51070" xr:uid="{00000000-0005-0000-0000-0000D9C70000}"/>
    <cellStyle name="Total 12 21 20 4" xfId="51071" xr:uid="{00000000-0005-0000-0000-0000DAC70000}"/>
    <cellStyle name="Total 12 21 21" xfId="51072" xr:uid="{00000000-0005-0000-0000-0000DBC70000}"/>
    <cellStyle name="Total 12 21 22" xfId="51073" xr:uid="{00000000-0005-0000-0000-0000DCC70000}"/>
    <cellStyle name="Total 12 21 3" xfId="51074" xr:uid="{00000000-0005-0000-0000-0000DDC70000}"/>
    <cellStyle name="Total 12 21 3 2" xfId="51075" xr:uid="{00000000-0005-0000-0000-0000DEC70000}"/>
    <cellStyle name="Total 12 21 3 3" xfId="51076" xr:uid="{00000000-0005-0000-0000-0000DFC70000}"/>
    <cellStyle name="Total 12 21 3 4" xfId="51077" xr:uid="{00000000-0005-0000-0000-0000E0C70000}"/>
    <cellStyle name="Total 12 21 4" xfId="51078" xr:uid="{00000000-0005-0000-0000-0000E1C70000}"/>
    <cellStyle name="Total 12 21 4 2" xfId="51079" xr:uid="{00000000-0005-0000-0000-0000E2C70000}"/>
    <cellStyle name="Total 12 21 4 3" xfId="51080" xr:uid="{00000000-0005-0000-0000-0000E3C70000}"/>
    <cellStyle name="Total 12 21 4 4" xfId="51081" xr:uid="{00000000-0005-0000-0000-0000E4C70000}"/>
    <cellStyle name="Total 12 21 5" xfId="51082" xr:uid="{00000000-0005-0000-0000-0000E5C70000}"/>
    <cellStyle name="Total 12 21 5 2" xfId="51083" xr:uid="{00000000-0005-0000-0000-0000E6C70000}"/>
    <cellStyle name="Total 12 21 5 3" xfId="51084" xr:uid="{00000000-0005-0000-0000-0000E7C70000}"/>
    <cellStyle name="Total 12 21 5 4" xfId="51085" xr:uid="{00000000-0005-0000-0000-0000E8C70000}"/>
    <cellStyle name="Total 12 21 6" xfId="51086" xr:uid="{00000000-0005-0000-0000-0000E9C70000}"/>
    <cellStyle name="Total 12 21 6 2" xfId="51087" xr:uid="{00000000-0005-0000-0000-0000EAC70000}"/>
    <cellStyle name="Total 12 21 6 3" xfId="51088" xr:uid="{00000000-0005-0000-0000-0000EBC70000}"/>
    <cellStyle name="Total 12 21 6 4" xfId="51089" xr:uid="{00000000-0005-0000-0000-0000ECC70000}"/>
    <cellStyle name="Total 12 21 7" xfId="51090" xr:uid="{00000000-0005-0000-0000-0000EDC70000}"/>
    <cellStyle name="Total 12 21 7 2" xfId="51091" xr:uid="{00000000-0005-0000-0000-0000EEC70000}"/>
    <cellStyle name="Total 12 21 7 3" xfId="51092" xr:uid="{00000000-0005-0000-0000-0000EFC70000}"/>
    <cellStyle name="Total 12 21 7 4" xfId="51093" xr:uid="{00000000-0005-0000-0000-0000F0C70000}"/>
    <cellStyle name="Total 12 21 8" xfId="51094" xr:uid="{00000000-0005-0000-0000-0000F1C70000}"/>
    <cellStyle name="Total 12 21 8 2" xfId="51095" xr:uid="{00000000-0005-0000-0000-0000F2C70000}"/>
    <cellStyle name="Total 12 21 8 3" xfId="51096" xr:uid="{00000000-0005-0000-0000-0000F3C70000}"/>
    <cellStyle name="Total 12 21 8 4" xfId="51097" xr:uid="{00000000-0005-0000-0000-0000F4C70000}"/>
    <cellStyle name="Total 12 21 9" xfId="51098" xr:uid="{00000000-0005-0000-0000-0000F5C70000}"/>
    <cellStyle name="Total 12 21 9 2" xfId="51099" xr:uid="{00000000-0005-0000-0000-0000F6C70000}"/>
    <cellStyle name="Total 12 21 9 3" xfId="51100" xr:uid="{00000000-0005-0000-0000-0000F7C70000}"/>
    <cellStyle name="Total 12 21 9 4" xfId="51101" xr:uid="{00000000-0005-0000-0000-0000F8C70000}"/>
    <cellStyle name="Total 12 22" xfId="51102" xr:uid="{00000000-0005-0000-0000-0000F9C70000}"/>
    <cellStyle name="Total 12 22 10" xfId="51103" xr:uid="{00000000-0005-0000-0000-0000FAC70000}"/>
    <cellStyle name="Total 12 22 10 2" xfId="51104" xr:uid="{00000000-0005-0000-0000-0000FBC70000}"/>
    <cellStyle name="Total 12 22 10 3" xfId="51105" xr:uid="{00000000-0005-0000-0000-0000FCC70000}"/>
    <cellStyle name="Total 12 22 10 4" xfId="51106" xr:uid="{00000000-0005-0000-0000-0000FDC70000}"/>
    <cellStyle name="Total 12 22 11" xfId="51107" xr:uid="{00000000-0005-0000-0000-0000FEC70000}"/>
    <cellStyle name="Total 12 22 11 2" xfId="51108" xr:uid="{00000000-0005-0000-0000-0000FFC70000}"/>
    <cellStyle name="Total 12 22 11 3" xfId="51109" xr:uid="{00000000-0005-0000-0000-000000C80000}"/>
    <cellStyle name="Total 12 22 11 4" xfId="51110" xr:uid="{00000000-0005-0000-0000-000001C80000}"/>
    <cellStyle name="Total 12 22 12" xfId="51111" xr:uid="{00000000-0005-0000-0000-000002C80000}"/>
    <cellStyle name="Total 12 22 12 2" xfId="51112" xr:uid="{00000000-0005-0000-0000-000003C80000}"/>
    <cellStyle name="Total 12 22 12 3" xfId="51113" xr:uid="{00000000-0005-0000-0000-000004C80000}"/>
    <cellStyle name="Total 12 22 12 4" xfId="51114" xr:uid="{00000000-0005-0000-0000-000005C80000}"/>
    <cellStyle name="Total 12 22 13" xfId="51115" xr:uid="{00000000-0005-0000-0000-000006C80000}"/>
    <cellStyle name="Total 12 22 13 2" xfId="51116" xr:uid="{00000000-0005-0000-0000-000007C80000}"/>
    <cellStyle name="Total 12 22 13 3" xfId="51117" xr:uid="{00000000-0005-0000-0000-000008C80000}"/>
    <cellStyle name="Total 12 22 13 4" xfId="51118" xr:uid="{00000000-0005-0000-0000-000009C80000}"/>
    <cellStyle name="Total 12 22 14" xfId="51119" xr:uid="{00000000-0005-0000-0000-00000AC80000}"/>
    <cellStyle name="Total 12 22 14 2" xfId="51120" xr:uid="{00000000-0005-0000-0000-00000BC80000}"/>
    <cellStyle name="Total 12 22 14 3" xfId="51121" xr:uid="{00000000-0005-0000-0000-00000CC80000}"/>
    <cellStyle name="Total 12 22 14 4" xfId="51122" xr:uid="{00000000-0005-0000-0000-00000DC80000}"/>
    <cellStyle name="Total 12 22 15" xfId="51123" xr:uid="{00000000-0005-0000-0000-00000EC80000}"/>
    <cellStyle name="Total 12 22 15 2" xfId="51124" xr:uid="{00000000-0005-0000-0000-00000FC80000}"/>
    <cellStyle name="Total 12 22 15 3" xfId="51125" xr:uid="{00000000-0005-0000-0000-000010C80000}"/>
    <cellStyle name="Total 12 22 15 4" xfId="51126" xr:uid="{00000000-0005-0000-0000-000011C80000}"/>
    <cellStyle name="Total 12 22 16" xfId="51127" xr:uid="{00000000-0005-0000-0000-000012C80000}"/>
    <cellStyle name="Total 12 22 16 2" xfId="51128" xr:uid="{00000000-0005-0000-0000-000013C80000}"/>
    <cellStyle name="Total 12 22 16 3" xfId="51129" xr:uid="{00000000-0005-0000-0000-000014C80000}"/>
    <cellStyle name="Total 12 22 16 4" xfId="51130" xr:uid="{00000000-0005-0000-0000-000015C80000}"/>
    <cellStyle name="Total 12 22 17" xfId="51131" xr:uid="{00000000-0005-0000-0000-000016C80000}"/>
    <cellStyle name="Total 12 22 17 2" xfId="51132" xr:uid="{00000000-0005-0000-0000-000017C80000}"/>
    <cellStyle name="Total 12 22 17 3" xfId="51133" xr:uid="{00000000-0005-0000-0000-000018C80000}"/>
    <cellStyle name="Total 12 22 17 4" xfId="51134" xr:uid="{00000000-0005-0000-0000-000019C80000}"/>
    <cellStyle name="Total 12 22 18" xfId="51135" xr:uid="{00000000-0005-0000-0000-00001AC80000}"/>
    <cellStyle name="Total 12 22 18 2" xfId="51136" xr:uid="{00000000-0005-0000-0000-00001BC80000}"/>
    <cellStyle name="Total 12 22 18 3" xfId="51137" xr:uid="{00000000-0005-0000-0000-00001CC80000}"/>
    <cellStyle name="Total 12 22 18 4" xfId="51138" xr:uid="{00000000-0005-0000-0000-00001DC80000}"/>
    <cellStyle name="Total 12 22 19" xfId="51139" xr:uid="{00000000-0005-0000-0000-00001EC80000}"/>
    <cellStyle name="Total 12 22 19 2" xfId="51140" xr:uid="{00000000-0005-0000-0000-00001FC80000}"/>
    <cellStyle name="Total 12 22 19 3" xfId="51141" xr:uid="{00000000-0005-0000-0000-000020C80000}"/>
    <cellStyle name="Total 12 22 19 4" xfId="51142" xr:uid="{00000000-0005-0000-0000-000021C80000}"/>
    <cellStyle name="Total 12 22 2" xfId="51143" xr:uid="{00000000-0005-0000-0000-000022C80000}"/>
    <cellStyle name="Total 12 22 2 2" xfId="51144" xr:uid="{00000000-0005-0000-0000-000023C80000}"/>
    <cellStyle name="Total 12 22 2 3" xfId="51145" xr:uid="{00000000-0005-0000-0000-000024C80000}"/>
    <cellStyle name="Total 12 22 2 4" xfId="51146" xr:uid="{00000000-0005-0000-0000-000025C80000}"/>
    <cellStyle name="Total 12 22 20" xfId="51147" xr:uid="{00000000-0005-0000-0000-000026C80000}"/>
    <cellStyle name="Total 12 22 20 2" xfId="51148" xr:uid="{00000000-0005-0000-0000-000027C80000}"/>
    <cellStyle name="Total 12 22 20 3" xfId="51149" xr:uid="{00000000-0005-0000-0000-000028C80000}"/>
    <cellStyle name="Total 12 22 20 4" xfId="51150" xr:uid="{00000000-0005-0000-0000-000029C80000}"/>
    <cellStyle name="Total 12 22 21" xfId="51151" xr:uid="{00000000-0005-0000-0000-00002AC80000}"/>
    <cellStyle name="Total 12 22 22" xfId="51152" xr:uid="{00000000-0005-0000-0000-00002BC80000}"/>
    <cellStyle name="Total 12 22 3" xfId="51153" xr:uid="{00000000-0005-0000-0000-00002CC80000}"/>
    <cellStyle name="Total 12 22 3 2" xfId="51154" xr:uid="{00000000-0005-0000-0000-00002DC80000}"/>
    <cellStyle name="Total 12 22 3 3" xfId="51155" xr:uid="{00000000-0005-0000-0000-00002EC80000}"/>
    <cellStyle name="Total 12 22 3 4" xfId="51156" xr:uid="{00000000-0005-0000-0000-00002FC80000}"/>
    <cellStyle name="Total 12 22 4" xfId="51157" xr:uid="{00000000-0005-0000-0000-000030C80000}"/>
    <cellStyle name="Total 12 22 4 2" xfId="51158" xr:uid="{00000000-0005-0000-0000-000031C80000}"/>
    <cellStyle name="Total 12 22 4 3" xfId="51159" xr:uid="{00000000-0005-0000-0000-000032C80000}"/>
    <cellStyle name="Total 12 22 4 4" xfId="51160" xr:uid="{00000000-0005-0000-0000-000033C80000}"/>
    <cellStyle name="Total 12 22 5" xfId="51161" xr:uid="{00000000-0005-0000-0000-000034C80000}"/>
    <cellStyle name="Total 12 22 5 2" xfId="51162" xr:uid="{00000000-0005-0000-0000-000035C80000}"/>
    <cellStyle name="Total 12 22 5 3" xfId="51163" xr:uid="{00000000-0005-0000-0000-000036C80000}"/>
    <cellStyle name="Total 12 22 5 4" xfId="51164" xr:uid="{00000000-0005-0000-0000-000037C80000}"/>
    <cellStyle name="Total 12 22 6" xfId="51165" xr:uid="{00000000-0005-0000-0000-000038C80000}"/>
    <cellStyle name="Total 12 22 6 2" xfId="51166" xr:uid="{00000000-0005-0000-0000-000039C80000}"/>
    <cellStyle name="Total 12 22 6 3" xfId="51167" xr:uid="{00000000-0005-0000-0000-00003AC80000}"/>
    <cellStyle name="Total 12 22 6 4" xfId="51168" xr:uid="{00000000-0005-0000-0000-00003BC80000}"/>
    <cellStyle name="Total 12 22 7" xfId="51169" xr:uid="{00000000-0005-0000-0000-00003CC80000}"/>
    <cellStyle name="Total 12 22 7 2" xfId="51170" xr:uid="{00000000-0005-0000-0000-00003DC80000}"/>
    <cellStyle name="Total 12 22 7 3" xfId="51171" xr:uid="{00000000-0005-0000-0000-00003EC80000}"/>
    <cellStyle name="Total 12 22 7 4" xfId="51172" xr:uid="{00000000-0005-0000-0000-00003FC80000}"/>
    <cellStyle name="Total 12 22 8" xfId="51173" xr:uid="{00000000-0005-0000-0000-000040C80000}"/>
    <cellStyle name="Total 12 22 8 2" xfId="51174" xr:uid="{00000000-0005-0000-0000-000041C80000}"/>
    <cellStyle name="Total 12 22 8 3" xfId="51175" xr:uid="{00000000-0005-0000-0000-000042C80000}"/>
    <cellStyle name="Total 12 22 8 4" xfId="51176" xr:uid="{00000000-0005-0000-0000-000043C80000}"/>
    <cellStyle name="Total 12 22 9" xfId="51177" xr:uid="{00000000-0005-0000-0000-000044C80000}"/>
    <cellStyle name="Total 12 22 9 2" xfId="51178" xr:uid="{00000000-0005-0000-0000-000045C80000}"/>
    <cellStyle name="Total 12 22 9 3" xfId="51179" xr:uid="{00000000-0005-0000-0000-000046C80000}"/>
    <cellStyle name="Total 12 22 9 4" xfId="51180" xr:uid="{00000000-0005-0000-0000-000047C80000}"/>
    <cellStyle name="Total 12 23" xfId="51181" xr:uid="{00000000-0005-0000-0000-000048C80000}"/>
    <cellStyle name="Total 12 23 10" xfId="51182" xr:uid="{00000000-0005-0000-0000-000049C80000}"/>
    <cellStyle name="Total 12 23 10 2" xfId="51183" xr:uid="{00000000-0005-0000-0000-00004AC80000}"/>
    <cellStyle name="Total 12 23 10 3" xfId="51184" xr:uid="{00000000-0005-0000-0000-00004BC80000}"/>
    <cellStyle name="Total 12 23 10 4" xfId="51185" xr:uid="{00000000-0005-0000-0000-00004CC80000}"/>
    <cellStyle name="Total 12 23 11" xfId="51186" xr:uid="{00000000-0005-0000-0000-00004DC80000}"/>
    <cellStyle name="Total 12 23 11 2" xfId="51187" xr:uid="{00000000-0005-0000-0000-00004EC80000}"/>
    <cellStyle name="Total 12 23 11 3" xfId="51188" xr:uid="{00000000-0005-0000-0000-00004FC80000}"/>
    <cellStyle name="Total 12 23 11 4" xfId="51189" xr:uid="{00000000-0005-0000-0000-000050C80000}"/>
    <cellStyle name="Total 12 23 12" xfId="51190" xr:uid="{00000000-0005-0000-0000-000051C80000}"/>
    <cellStyle name="Total 12 23 12 2" xfId="51191" xr:uid="{00000000-0005-0000-0000-000052C80000}"/>
    <cellStyle name="Total 12 23 12 3" xfId="51192" xr:uid="{00000000-0005-0000-0000-000053C80000}"/>
    <cellStyle name="Total 12 23 12 4" xfId="51193" xr:uid="{00000000-0005-0000-0000-000054C80000}"/>
    <cellStyle name="Total 12 23 13" xfId="51194" xr:uid="{00000000-0005-0000-0000-000055C80000}"/>
    <cellStyle name="Total 12 23 13 2" xfId="51195" xr:uid="{00000000-0005-0000-0000-000056C80000}"/>
    <cellStyle name="Total 12 23 13 3" xfId="51196" xr:uid="{00000000-0005-0000-0000-000057C80000}"/>
    <cellStyle name="Total 12 23 13 4" xfId="51197" xr:uid="{00000000-0005-0000-0000-000058C80000}"/>
    <cellStyle name="Total 12 23 14" xfId="51198" xr:uid="{00000000-0005-0000-0000-000059C80000}"/>
    <cellStyle name="Total 12 23 14 2" xfId="51199" xr:uid="{00000000-0005-0000-0000-00005AC80000}"/>
    <cellStyle name="Total 12 23 14 3" xfId="51200" xr:uid="{00000000-0005-0000-0000-00005BC80000}"/>
    <cellStyle name="Total 12 23 14 4" xfId="51201" xr:uid="{00000000-0005-0000-0000-00005CC80000}"/>
    <cellStyle name="Total 12 23 15" xfId="51202" xr:uid="{00000000-0005-0000-0000-00005DC80000}"/>
    <cellStyle name="Total 12 23 15 2" xfId="51203" xr:uid="{00000000-0005-0000-0000-00005EC80000}"/>
    <cellStyle name="Total 12 23 15 3" xfId="51204" xr:uid="{00000000-0005-0000-0000-00005FC80000}"/>
    <cellStyle name="Total 12 23 15 4" xfId="51205" xr:uid="{00000000-0005-0000-0000-000060C80000}"/>
    <cellStyle name="Total 12 23 16" xfId="51206" xr:uid="{00000000-0005-0000-0000-000061C80000}"/>
    <cellStyle name="Total 12 23 16 2" xfId="51207" xr:uid="{00000000-0005-0000-0000-000062C80000}"/>
    <cellStyle name="Total 12 23 16 3" xfId="51208" xr:uid="{00000000-0005-0000-0000-000063C80000}"/>
    <cellStyle name="Total 12 23 16 4" xfId="51209" xr:uid="{00000000-0005-0000-0000-000064C80000}"/>
    <cellStyle name="Total 12 23 17" xfId="51210" xr:uid="{00000000-0005-0000-0000-000065C80000}"/>
    <cellStyle name="Total 12 23 17 2" xfId="51211" xr:uid="{00000000-0005-0000-0000-000066C80000}"/>
    <cellStyle name="Total 12 23 17 3" xfId="51212" xr:uid="{00000000-0005-0000-0000-000067C80000}"/>
    <cellStyle name="Total 12 23 17 4" xfId="51213" xr:uid="{00000000-0005-0000-0000-000068C80000}"/>
    <cellStyle name="Total 12 23 18" xfId="51214" xr:uid="{00000000-0005-0000-0000-000069C80000}"/>
    <cellStyle name="Total 12 23 18 2" xfId="51215" xr:uid="{00000000-0005-0000-0000-00006AC80000}"/>
    <cellStyle name="Total 12 23 18 3" xfId="51216" xr:uid="{00000000-0005-0000-0000-00006BC80000}"/>
    <cellStyle name="Total 12 23 18 4" xfId="51217" xr:uid="{00000000-0005-0000-0000-00006CC80000}"/>
    <cellStyle name="Total 12 23 19" xfId="51218" xr:uid="{00000000-0005-0000-0000-00006DC80000}"/>
    <cellStyle name="Total 12 23 19 2" xfId="51219" xr:uid="{00000000-0005-0000-0000-00006EC80000}"/>
    <cellStyle name="Total 12 23 19 3" xfId="51220" xr:uid="{00000000-0005-0000-0000-00006FC80000}"/>
    <cellStyle name="Total 12 23 19 4" xfId="51221" xr:uid="{00000000-0005-0000-0000-000070C80000}"/>
    <cellStyle name="Total 12 23 2" xfId="51222" xr:uid="{00000000-0005-0000-0000-000071C80000}"/>
    <cellStyle name="Total 12 23 2 2" xfId="51223" xr:uid="{00000000-0005-0000-0000-000072C80000}"/>
    <cellStyle name="Total 12 23 2 3" xfId="51224" xr:uid="{00000000-0005-0000-0000-000073C80000}"/>
    <cellStyle name="Total 12 23 2 4" xfId="51225" xr:uid="{00000000-0005-0000-0000-000074C80000}"/>
    <cellStyle name="Total 12 23 20" xfId="51226" xr:uid="{00000000-0005-0000-0000-000075C80000}"/>
    <cellStyle name="Total 12 23 20 2" xfId="51227" xr:uid="{00000000-0005-0000-0000-000076C80000}"/>
    <cellStyle name="Total 12 23 20 3" xfId="51228" xr:uid="{00000000-0005-0000-0000-000077C80000}"/>
    <cellStyle name="Total 12 23 20 4" xfId="51229" xr:uid="{00000000-0005-0000-0000-000078C80000}"/>
    <cellStyle name="Total 12 23 21" xfId="51230" xr:uid="{00000000-0005-0000-0000-000079C80000}"/>
    <cellStyle name="Total 12 23 22" xfId="51231" xr:uid="{00000000-0005-0000-0000-00007AC80000}"/>
    <cellStyle name="Total 12 23 3" xfId="51232" xr:uid="{00000000-0005-0000-0000-00007BC80000}"/>
    <cellStyle name="Total 12 23 3 2" xfId="51233" xr:uid="{00000000-0005-0000-0000-00007CC80000}"/>
    <cellStyle name="Total 12 23 3 3" xfId="51234" xr:uid="{00000000-0005-0000-0000-00007DC80000}"/>
    <cellStyle name="Total 12 23 3 4" xfId="51235" xr:uid="{00000000-0005-0000-0000-00007EC80000}"/>
    <cellStyle name="Total 12 23 4" xfId="51236" xr:uid="{00000000-0005-0000-0000-00007FC80000}"/>
    <cellStyle name="Total 12 23 4 2" xfId="51237" xr:uid="{00000000-0005-0000-0000-000080C80000}"/>
    <cellStyle name="Total 12 23 4 3" xfId="51238" xr:uid="{00000000-0005-0000-0000-000081C80000}"/>
    <cellStyle name="Total 12 23 4 4" xfId="51239" xr:uid="{00000000-0005-0000-0000-000082C80000}"/>
    <cellStyle name="Total 12 23 5" xfId="51240" xr:uid="{00000000-0005-0000-0000-000083C80000}"/>
    <cellStyle name="Total 12 23 5 2" xfId="51241" xr:uid="{00000000-0005-0000-0000-000084C80000}"/>
    <cellStyle name="Total 12 23 5 3" xfId="51242" xr:uid="{00000000-0005-0000-0000-000085C80000}"/>
    <cellStyle name="Total 12 23 5 4" xfId="51243" xr:uid="{00000000-0005-0000-0000-000086C80000}"/>
    <cellStyle name="Total 12 23 6" xfId="51244" xr:uid="{00000000-0005-0000-0000-000087C80000}"/>
    <cellStyle name="Total 12 23 6 2" xfId="51245" xr:uid="{00000000-0005-0000-0000-000088C80000}"/>
    <cellStyle name="Total 12 23 6 3" xfId="51246" xr:uid="{00000000-0005-0000-0000-000089C80000}"/>
    <cellStyle name="Total 12 23 6 4" xfId="51247" xr:uid="{00000000-0005-0000-0000-00008AC80000}"/>
    <cellStyle name="Total 12 23 7" xfId="51248" xr:uid="{00000000-0005-0000-0000-00008BC80000}"/>
    <cellStyle name="Total 12 23 7 2" xfId="51249" xr:uid="{00000000-0005-0000-0000-00008CC80000}"/>
    <cellStyle name="Total 12 23 7 3" xfId="51250" xr:uid="{00000000-0005-0000-0000-00008DC80000}"/>
    <cellStyle name="Total 12 23 7 4" xfId="51251" xr:uid="{00000000-0005-0000-0000-00008EC80000}"/>
    <cellStyle name="Total 12 23 8" xfId="51252" xr:uid="{00000000-0005-0000-0000-00008FC80000}"/>
    <cellStyle name="Total 12 23 8 2" xfId="51253" xr:uid="{00000000-0005-0000-0000-000090C80000}"/>
    <cellStyle name="Total 12 23 8 3" xfId="51254" xr:uid="{00000000-0005-0000-0000-000091C80000}"/>
    <cellStyle name="Total 12 23 8 4" xfId="51255" xr:uid="{00000000-0005-0000-0000-000092C80000}"/>
    <cellStyle name="Total 12 23 9" xfId="51256" xr:uid="{00000000-0005-0000-0000-000093C80000}"/>
    <cellStyle name="Total 12 23 9 2" xfId="51257" xr:uid="{00000000-0005-0000-0000-000094C80000}"/>
    <cellStyle name="Total 12 23 9 3" xfId="51258" xr:uid="{00000000-0005-0000-0000-000095C80000}"/>
    <cellStyle name="Total 12 23 9 4" xfId="51259" xr:uid="{00000000-0005-0000-0000-000096C80000}"/>
    <cellStyle name="Total 12 24" xfId="51260" xr:uid="{00000000-0005-0000-0000-000097C80000}"/>
    <cellStyle name="Total 12 24 10" xfId="51261" xr:uid="{00000000-0005-0000-0000-000098C80000}"/>
    <cellStyle name="Total 12 24 10 2" xfId="51262" xr:uid="{00000000-0005-0000-0000-000099C80000}"/>
    <cellStyle name="Total 12 24 10 3" xfId="51263" xr:uid="{00000000-0005-0000-0000-00009AC80000}"/>
    <cellStyle name="Total 12 24 10 4" xfId="51264" xr:uid="{00000000-0005-0000-0000-00009BC80000}"/>
    <cellStyle name="Total 12 24 11" xfId="51265" xr:uid="{00000000-0005-0000-0000-00009CC80000}"/>
    <cellStyle name="Total 12 24 11 2" xfId="51266" xr:uid="{00000000-0005-0000-0000-00009DC80000}"/>
    <cellStyle name="Total 12 24 11 3" xfId="51267" xr:uid="{00000000-0005-0000-0000-00009EC80000}"/>
    <cellStyle name="Total 12 24 11 4" xfId="51268" xr:uid="{00000000-0005-0000-0000-00009FC80000}"/>
    <cellStyle name="Total 12 24 12" xfId="51269" xr:uid="{00000000-0005-0000-0000-0000A0C80000}"/>
    <cellStyle name="Total 12 24 12 2" xfId="51270" xr:uid="{00000000-0005-0000-0000-0000A1C80000}"/>
    <cellStyle name="Total 12 24 12 3" xfId="51271" xr:uid="{00000000-0005-0000-0000-0000A2C80000}"/>
    <cellStyle name="Total 12 24 12 4" xfId="51272" xr:uid="{00000000-0005-0000-0000-0000A3C80000}"/>
    <cellStyle name="Total 12 24 13" xfId="51273" xr:uid="{00000000-0005-0000-0000-0000A4C80000}"/>
    <cellStyle name="Total 12 24 13 2" xfId="51274" xr:uid="{00000000-0005-0000-0000-0000A5C80000}"/>
    <cellStyle name="Total 12 24 13 3" xfId="51275" xr:uid="{00000000-0005-0000-0000-0000A6C80000}"/>
    <cellStyle name="Total 12 24 13 4" xfId="51276" xr:uid="{00000000-0005-0000-0000-0000A7C80000}"/>
    <cellStyle name="Total 12 24 14" xfId="51277" xr:uid="{00000000-0005-0000-0000-0000A8C80000}"/>
    <cellStyle name="Total 12 24 14 2" xfId="51278" xr:uid="{00000000-0005-0000-0000-0000A9C80000}"/>
    <cellStyle name="Total 12 24 14 3" xfId="51279" xr:uid="{00000000-0005-0000-0000-0000AAC80000}"/>
    <cellStyle name="Total 12 24 14 4" xfId="51280" xr:uid="{00000000-0005-0000-0000-0000ABC80000}"/>
    <cellStyle name="Total 12 24 15" xfId="51281" xr:uid="{00000000-0005-0000-0000-0000ACC80000}"/>
    <cellStyle name="Total 12 24 15 2" xfId="51282" xr:uid="{00000000-0005-0000-0000-0000ADC80000}"/>
    <cellStyle name="Total 12 24 15 3" xfId="51283" xr:uid="{00000000-0005-0000-0000-0000AEC80000}"/>
    <cellStyle name="Total 12 24 15 4" xfId="51284" xr:uid="{00000000-0005-0000-0000-0000AFC80000}"/>
    <cellStyle name="Total 12 24 16" xfId="51285" xr:uid="{00000000-0005-0000-0000-0000B0C80000}"/>
    <cellStyle name="Total 12 24 16 2" xfId="51286" xr:uid="{00000000-0005-0000-0000-0000B1C80000}"/>
    <cellStyle name="Total 12 24 16 3" xfId="51287" xr:uid="{00000000-0005-0000-0000-0000B2C80000}"/>
    <cellStyle name="Total 12 24 16 4" xfId="51288" xr:uid="{00000000-0005-0000-0000-0000B3C80000}"/>
    <cellStyle name="Total 12 24 17" xfId="51289" xr:uid="{00000000-0005-0000-0000-0000B4C80000}"/>
    <cellStyle name="Total 12 24 17 2" xfId="51290" xr:uid="{00000000-0005-0000-0000-0000B5C80000}"/>
    <cellStyle name="Total 12 24 17 3" xfId="51291" xr:uid="{00000000-0005-0000-0000-0000B6C80000}"/>
    <cellStyle name="Total 12 24 17 4" xfId="51292" xr:uid="{00000000-0005-0000-0000-0000B7C80000}"/>
    <cellStyle name="Total 12 24 18" xfId="51293" xr:uid="{00000000-0005-0000-0000-0000B8C80000}"/>
    <cellStyle name="Total 12 24 18 2" xfId="51294" xr:uid="{00000000-0005-0000-0000-0000B9C80000}"/>
    <cellStyle name="Total 12 24 18 3" xfId="51295" xr:uid="{00000000-0005-0000-0000-0000BAC80000}"/>
    <cellStyle name="Total 12 24 18 4" xfId="51296" xr:uid="{00000000-0005-0000-0000-0000BBC80000}"/>
    <cellStyle name="Total 12 24 19" xfId="51297" xr:uid="{00000000-0005-0000-0000-0000BCC80000}"/>
    <cellStyle name="Total 12 24 19 2" xfId="51298" xr:uid="{00000000-0005-0000-0000-0000BDC80000}"/>
    <cellStyle name="Total 12 24 19 3" xfId="51299" xr:uid="{00000000-0005-0000-0000-0000BEC80000}"/>
    <cellStyle name="Total 12 24 19 4" xfId="51300" xr:uid="{00000000-0005-0000-0000-0000BFC80000}"/>
    <cellStyle name="Total 12 24 2" xfId="51301" xr:uid="{00000000-0005-0000-0000-0000C0C80000}"/>
    <cellStyle name="Total 12 24 2 2" xfId="51302" xr:uid="{00000000-0005-0000-0000-0000C1C80000}"/>
    <cellStyle name="Total 12 24 2 3" xfId="51303" xr:uid="{00000000-0005-0000-0000-0000C2C80000}"/>
    <cellStyle name="Total 12 24 2 4" xfId="51304" xr:uid="{00000000-0005-0000-0000-0000C3C80000}"/>
    <cellStyle name="Total 12 24 20" xfId="51305" xr:uid="{00000000-0005-0000-0000-0000C4C80000}"/>
    <cellStyle name="Total 12 24 20 2" xfId="51306" xr:uid="{00000000-0005-0000-0000-0000C5C80000}"/>
    <cellStyle name="Total 12 24 20 3" xfId="51307" xr:uid="{00000000-0005-0000-0000-0000C6C80000}"/>
    <cellStyle name="Total 12 24 20 4" xfId="51308" xr:uid="{00000000-0005-0000-0000-0000C7C80000}"/>
    <cellStyle name="Total 12 24 21" xfId="51309" xr:uid="{00000000-0005-0000-0000-0000C8C80000}"/>
    <cellStyle name="Total 12 24 22" xfId="51310" xr:uid="{00000000-0005-0000-0000-0000C9C80000}"/>
    <cellStyle name="Total 12 24 3" xfId="51311" xr:uid="{00000000-0005-0000-0000-0000CAC80000}"/>
    <cellStyle name="Total 12 24 3 2" xfId="51312" xr:uid="{00000000-0005-0000-0000-0000CBC80000}"/>
    <cellStyle name="Total 12 24 3 3" xfId="51313" xr:uid="{00000000-0005-0000-0000-0000CCC80000}"/>
    <cellStyle name="Total 12 24 3 4" xfId="51314" xr:uid="{00000000-0005-0000-0000-0000CDC80000}"/>
    <cellStyle name="Total 12 24 4" xfId="51315" xr:uid="{00000000-0005-0000-0000-0000CEC80000}"/>
    <cellStyle name="Total 12 24 4 2" xfId="51316" xr:uid="{00000000-0005-0000-0000-0000CFC80000}"/>
    <cellStyle name="Total 12 24 4 3" xfId="51317" xr:uid="{00000000-0005-0000-0000-0000D0C80000}"/>
    <cellStyle name="Total 12 24 4 4" xfId="51318" xr:uid="{00000000-0005-0000-0000-0000D1C80000}"/>
    <cellStyle name="Total 12 24 5" xfId="51319" xr:uid="{00000000-0005-0000-0000-0000D2C80000}"/>
    <cellStyle name="Total 12 24 5 2" xfId="51320" xr:uid="{00000000-0005-0000-0000-0000D3C80000}"/>
    <cellStyle name="Total 12 24 5 3" xfId="51321" xr:uid="{00000000-0005-0000-0000-0000D4C80000}"/>
    <cellStyle name="Total 12 24 5 4" xfId="51322" xr:uid="{00000000-0005-0000-0000-0000D5C80000}"/>
    <cellStyle name="Total 12 24 6" xfId="51323" xr:uid="{00000000-0005-0000-0000-0000D6C80000}"/>
    <cellStyle name="Total 12 24 6 2" xfId="51324" xr:uid="{00000000-0005-0000-0000-0000D7C80000}"/>
    <cellStyle name="Total 12 24 6 3" xfId="51325" xr:uid="{00000000-0005-0000-0000-0000D8C80000}"/>
    <cellStyle name="Total 12 24 6 4" xfId="51326" xr:uid="{00000000-0005-0000-0000-0000D9C80000}"/>
    <cellStyle name="Total 12 24 7" xfId="51327" xr:uid="{00000000-0005-0000-0000-0000DAC80000}"/>
    <cellStyle name="Total 12 24 7 2" xfId="51328" xr:uid="{00000000-0005-0000-0000-0000DBC80000}"/>
    <cellStyle name="Total 12 24 7 3" xfId="51329" xr:uid="{00000000-0005-0000-0000-0000DCC80000}"/>
    <cellStyle name="Total 12 24 7 4" xfId="51330" xr:uid="{00000000-0005-0000-0000-0000DDC80000}"/>
    <cellStyle name="Total 12 24 8" xfId="51331" xr:uid="{00000000-0005-0000-0000-0000DEC80000}"/>
    <cellStyle name="Total 12 24 8 2" xfId="51332" xr:uid="{00000000-0005-0000-0000-0000DFC80000}"/>
    <cellStyle name="Total 12 24 8 3" xfId="51333" xr:uid="{00000000-0005-0000-0000-0000E0C80000}"/>
    <cellStyle name="Total 12 24 8 4" xfId="51334" xr:uid="{00000000-0005-0000-0000-0000E1C80000}"/>
    <cellStyle name="Total 12 24 9" xfId="51335" xr:uid="{00000000-0005-0000-0000-0000E2C80000}"/>
    <cellStyle name="Total 12 24 9 2" xfId="51336" xr:uid="{00000000-0005-0000-0000-0000E3C80000}"/>
    <cellStyle name="Total 12 24 9 3" xfId="51337" xr:uid="{00000000-0005-0000-0000-0000E4C80000}"/>
    <cellStyle name="Total 12 24 9 4" xfId="51338" xr:uid="{00000000-0005-0000-0000-0000E5C80000}"/>
    <cellStyle name="Total 12 25" xfId="51339" xr:uid="{00000000-0005-0000-0000-0000E6C80000}"/>
    <cellStyle name="Total 12 25 10" xfId="51340" xr:uid="{00000000-0005-0000-0000-0000E7C80000}"/>
    <cellStyle name="Total 12 25 10 2" xfId="51341" xr:uid="{00000000-0005-0000-0000-0000E8C80000}"/>
    <cellStyle name="Total 12 25 10 3" xfId="51342" xr:uid="{00000000-0005-0000-0000-0000E9C80000}"/>
    <cellStyle name="Total 12 25 10 4" xfId="51343" xr:uid="{00000000-0005-0000-0000-0000EAC80000}"/>
    <cellStyle name="Total 12 25 11" xfId="51344" xr:uid="{00000000-0005-0000-0000-0000EBC80000}"/>
    <cellStyle name="Total 12 25 11 2" xfId="51345" xr:uid="{00000000-0005-0000-0000-0000ECC80000}"/>
    <cellStyle name="Total 12 25 11 3" xfId="51346" xr:uid="{00000000-0005-0000-0000-0000EDC80000}"/>
    <cellStyle name="Total 12 25 11 4" xfId="51347" xr:uid="{00000000-0005-0000-0000-0000EEC80000}"/>
    <cellStyle name="Total 12 25 12" xfId="51348" xr:uid="{00000000-0005-0000-0000-0000EFC80000}"/>
    <cellStyle name="Total 12 25 12 2" xfId="51349" xr:uid="{00000000-0005-0000-0000-0000F0C80000}"/>
    <cellStyle name="Total 12 25 12 3" xfId="51350" xr:uid="{00000000-0005-0000-0000-0000F1C80000}"/>
    <cellStyle name="Total 12 25 12 4" xfId="51351" xr:uid="{00000000-0005-0000-0000-0000F2C80000}"/>
    <cellStyle name="Total 12 25 13" xfId="51352" xr:uid="{00000000-0005-0000-0000-0000F3C80000}"/>
    <cellStyle name="Total 12 25 13 2" xfId="51353" xr:uid="{00000000-0005-0000-0000-0000F4C80000}"/>
    <cellStyle name="Total 12 25 13 3" xfId="51354" xr:uid="{00000000-0005-0000-0000-0000F5C80000}"/>
    <cellStyle name="Total 12 25 13 4" xfId="51355" xr:uid="{00000000-0005-0000-0000-0000F6C80000}"/>
    <cellStyle name="Total 12 25 14" xfId="51356" xr:uid="{00000000-0005-0000-0000-0000F7C80000}"/>
    <cellStyle name="Total 12 25 14 2" xfId="51357" xr:uid="{00000000-0005-0000-0000-0000F8C80000}"/>
    <cellStyle name="Total 12 25 14 3" xfId="51358" xr:uid="{00000000-0005-0000-0000-0000F9C80000}"/>
    <cellStyle name="Total 12 25 14 4" xfId="51359" xr:uid="{00000000-0005-0000-0000-0000FAC80000}"/>
    <cellStyle name="Total 12 25 15" xfId="51360" xr:uid="{00000000-0005-0000-0000-0000FBC80000}"/>
    <cellStyle name="Total 12 25 15 2" xfId="51361" xr:uid="{00000000-0005-0000-0000-0000FCC80000}"/>
    <cellStyle name="Total 12 25 15 3" xfId="51362" xr:uid="{00000000-0005-0000-0000-0000FDC80000}"/>
    <cellStyle name="Total 12 25 15 4" xfId="51363" xr:uid="{00000000-0005-0000-0000-0000FEC80000}"/>
    <cellStyle name="Total 12 25 16" xfId="51364" xr:uid="{00000000-0005-0000-0000-0000FFC80000}"/>
    <cellStyle name="Total 12 25 16 2" xfId="51365" xr:uid="{00000000-0005-0000-0000-000000C90000}"/>
    <cellStyle name="Total 12 25 16 3" xfId="51366" xr:uid="{00000000-0005-0000-0000-000001C90000}"/>
    <cellStyle name="Total 12 25 16 4" xfId="51367" xr:uid="{00000000-0005-0000-0000-000002C90000}"/>
    <cellStyle name="Total 12 25 17" xfId="51368" xr:uid="{00000000-0005-0000-0000-000003C90000}"/>
    <cellStyle name="Total 12 25 17 2" xfId="51369" xr:uid="{00000000-0005-0000-0000-000004C90000}"/>
    <cellStyle name="Total 12 25 17 3" xfId="51370" xr:uid="{00000000-0005-0000-0000-000005C90000}"/>
    <cellStyle name="Total 12 25 17 4" xfId="51371" xr:uid="{00000000-0005-0000-0000-000006C90000}"/>
    <cellStyle name="Total 12 25 18" xfId="51372" xr:uid="{00000000-0005-0000-0000-000007C90000}"/>
    <cellStyle name="Total 12 25 18 2" xfId="51373" xr:uid="{00000000-0005-0000-0000-000008C90000}"/>
    <cellStyle name="Total 12 25 18 3" xfId="51374" xr:uid="{00000000-0005-0000-0000-000009C90000}"/>
    <cellStyle name="Total 12 25 18 4" xfId="51375" xr:uid="{00000000-0005-0000-0000-00000AC90000}"/>
    <cellStyle name="Total 12 25 19" xfId="51376" xr:uid="{00000000-0005-0000-0000-00000BC90000}"/>
    <cellStyle name="Total 12 25 19 2" xfId="51377" xr:uid="{00000000-0005-0000-0000-00000CC90000}"/>
    <cellStyle name="Total 12 25 19 3" xfId="51378" xr:uid="{00000000-0005-0000-0000-00000DC90000}"/>
    <cellStyle name="Total 12 25 19 4" xfId="51379" xr:uid="{00000000-0005-0000-0000-00000EC90000}"/>
    <cellStyle name="Total 12 25 2" xfId="51380" xr:uid="{00000000-0005-0000-0000-00000FC90000}"/>
    <cellStyle name="Total 12 25 2 2" xfId="51381" xr:uid="{00000000-0005-0000-0000-000010C90000}"/>
    <cellStyle name="Total 12 25 2 3" xfId="51382" xr:uid="{00000000-0005-0000-0000-000011C90000}"/>
    <cellStyle name="Total 12 25 2 4" xfId="51383" xr:uid="{00000000-0005-0000-0000-000012C90000}"/>
    <cellStyle name="Total 12 25 20" xfId="51384" xr:uid="{00000000-0005-0000-0000-000013C90000}"/>
    <cellStyle name="Total 12 25 20 2" xfId="51385" xr:uid="{00000000-0005-0000-0000-000014C90000}"/>
    <cellStyle name="Total 12 25 20 3" xfId="51386" xr:uid="{00000000-0005-0000-0000-000015C90000}"/>
    <cellStyle name="Total 12 25 20 4" xfId="51387" xr:uid="{00000000-0005-0000-0000-000016C90000}"/>
    <cellStyle name="Total 12 25 21" xfId="51388" xr:uid="{00000000-0005-0000-0000-000017C90000}"/>
    <cellStyle name="Total 12 25 22" xfId="51389" xr:uid="{00000000-0005-0000-0000-000018C90000}"/>
    <cellStyle name="Total 12 25 3" xfId="51390" xr:uid="{00000000-0005-0000-0000-000019C90000}"/>
    <cellStyle name="Total 12 25 3 2" xfId="51391" xr:uid="{00000000-0005-0000-0000-00001AC90000}"/>
    <cellStyle name="Total 12 25 3 3" xfId="51392" xr:uid="{00000000-0005-0000-0000-00001BC90000}"/>
    <cellStyle name="Total 12 25 3 4" xfId="51393" xr:uid="{00000000-0005-0000-0000-00001CC90000}"/>
    <cellStyle name="Total 12 25 4" xfId="51394" xr:uid="{00000000-0005-0000-0000-00001DC90000}"/>
    <cellStyle name="Total 12 25 4 2" xfId="51395" xr:uid="{00000000-0005-0000-0000-00001EC90000}"/>
    <cellStyle name="Total 12 25 4 3" xfId="51396" xr:uid="{00000000-0005-0000-0000-00001FC90000}"/>
    <cellStyle name="Total 12 25 4 4" xfId="51397" xr:uid="{00000000-0005-0000-0000-000020C90000}"/>
    <cellStyle name="Total 12 25 5" xfId="51398" xr:uid="{00000000-0005-0000-0000-000021C90000}"/>
    <cellStyle name="Total 12 25 5 2" xfId="51399" xr:uid="{00000000-0005-0000-0000-000022C90000}"/>
    <cellStyle name="Total 12 25 5 3" xfId="51400" xr:uid="{00000000-0005-0000-0000-000023C90000}"/>
    <cellStyle name="Total 12 25 5 4" xfId="51401" xr:uid="{00000000-0005-0000-0000-000024C90000}"/>
    <cellStyle name="Total 12 25 6" xfId="51402" xr:uid="{00000000-0005-0000-0000-000025C90000}"/>
    <cellStyle name="Total 12 25 6 2" xfId="51403" xr:uid="{00000000-0005-0000-0000-000026C90000}"/>
    <cellStyle name="Total 12 25 6 3" xfId="51404" xr:uid="{00000000-0005-0000-0000-000027C90000}"/>
    <cellStyle name="Total 12 25 6 4" xfId="51405" xr:uid="{00000000-0005-0000-0000-000028C90000}"/>
    <cellStyle name="Total 12 25 7" xfId="51406" xr:uid="{00000000-0005-0000-0000-000029C90000}"/>
    <cellStyle name="Total 12 25 7 2" xfId="51407" xr:uid="{00000000-0005-0000-0000-00002AC90000}"/>
    <cellStyle name="Total 12 25 7 3" xfId="51408" xr:uid="{00000000-0005-0000-0000-00002BC90000}"/>
    <cellStyle name="Total 12 25 7 4" xfId="51409" xr:uid="{00000000-0005-0000-0000-00002CC90000}"/>
    <cellStyle name="Total 12 25 8" xfId="51410" xr:uid="{00000000-0005-0000-0000-00002DC90000}"/>
    <cellStyle name="Total 12 25 8 2" xfId="51411" xr:uid="{00000000-0005-0000-0000-00002EC90000}"/>
    <cellStyle name="Total 12 25 8 3" xfId="51412" xr:uid="{00000000-0005-0000-0000-00002FC90000}"/>
    <cellStyle name="Total 12 25 8 4" xfId="51413" xr:uid="{00000000-0005-0000-0000-000030C90000}"/>
    <cellStyle name="Total 12 25 9" xfId="51414" xr:uid="{00000000-0005-0000-0000-000031C90000}"/>
    <cellStyle name="Total 12 25 9 2" xfId="51415" xr:uid="{00000000-0005-0000-0000-000032C90000}"/>
    <cellStyle name="Total 12 25 9 3" xfId="51416" xr:uid="{00000000-0005-0000-0000-000033C90000}"/>
    <cellStyle name="Total 12 25 9 4" xfId="51417" xr:uid="{00000000-0005-0000-0000-000034C90000}"/>
    <cellStyle name="Total 12 26" xfId="51418" xr:uid="{00000000-0005-0000-0000-000035C90000}"/>
    <cellStyle name="Total 12 26 10" xfId="51419" xr:uid="{00000000-0005-0000-0000-000036C90000}"/>
    <cellStyle name="Total 12 26 10 2" xfId="51420" xr:uid="{00000000-0005-0000-0000-000037C90000}"/>
    <cellStyle name="Total 12 26 10 3" xfId="51421" xr:uid="{00000000-0005-0000-0000-000038C90000}"/>
    <cellStyle name="Total 12 26 10 4" xfId="51422" xr:uid="{00000000-0005-0000-0000-000039C90000}"/>
    <cellStyle name="Total 12 26 11" xfId="51423" xr:uid="{00000000-0005-0000-0000-00003AC90000}"/>
    <cellStyle name="Total 12 26 11 2" xfId="51424" xr:uid="{00000000-0005-0000-0000-00003BC90000}"/>
    <cellStyle name="Total 12 26 11 3" xfId="51425" xr:uid="{00000000-0005-0000-0000-00003CC90000}"/>
    <cellStyle name="Total 12 26 11 4" xfId="51426" xr:uid="{00000000-0005-0000-0000-00003DC90000}"/>
    <cellStyle name="Total 12 26 12" xfId="51427" xr:uid="{00000000-0005-0000-0000-00003EC90000}"/>
    <cellStyle name="Total 12 26 12 2" xfId="51428" xr:uid="{00000000-0005-0000-0000-00003FC90000}"/>
    <cellStyle name="Total 12 26 12 3" xfId="51429" xr:uid="{00000000-0005-0000-0000-000040C90000}"/>
    <cellStyle name="Total 12 26 12 4" xfId="51430" xr:uid="{00000000-0005-0000-0000-000041C90000}"/>
    <cellStyle name="Total 12 26 13" xfId="51431" xr:uid="{00000000-0005-0000-0000-000042C90000}"/>
    <cellStyle name="Total 12 26 13 2" xfId="51432" xr:uid="{00000000-0005-0000-0000-000043C90000}"/>
    <cellStyle name="Total 12 26 13 3" xfId="51433" xr:uid="{00000000-0005-0000-0000-000044C90000}"/>
    <cellStyle name="Total 12 26 13 4" xfId="51434" xr:uid="{00000000-0005-0000-0000-000045C90000}"/>
    <cellStyle name="Total 12 26 14" xfId="51435" xr:uid="{00000000-0005-0000-0000-000046C90000}"/>
    <cellStyle name="Total 12 26 14 2" xfId="51436" xr:uid="{00000000-0005-0000-0000-000047C90000}"/>
    <cellStyle name="Total 12 26 14 3" xfId="51437" xr:uid="{00000000-0005-0000-0000-000048C90000}"/>
    <cellStyle name="Total 12 26 14 4" xfId="51438" xr:uid="{00000000-0005-0000-0000-000049C90000}"/>
    <cellStyle name="Total 12 26 15" xfId="51439" xr:uid="{00000000-0005-0000-0000-00004AC90000}"/>
    <cellStyle name="Total 12 26 15 2" xfId="51440" xr:uid="{00000000-0005-0000-0000-00004BC90000}"/>
    <cellStyle name="Total 12 26 15 3" xfId="51441" xr:uid="{00000000-0005-0000-0000-00004CC90000}"/>
    <cellStyle name="Total 12 26 15 4" xfId="51442" xr:uid="{00000000-0005-0000-0000-00004DC90000}"/>
    <cellStyle name="Total 12 26 16" xfId="51443" xr:uid="{00000000-0005-0000-0000-00004EC90000}"/>
    <cellStyle name="Total 12 26 16 2" xfId="51444" xr:uid="{00000000-0005-0000-0000-00004FC90000}"/>
    <cellStyle name="Total 12 26 16 3" xfId="51445" xr:uid="{00000000-0005-0000-0000-000050C90000}"/>
    <cellStyle name="Total 12 26 16 4" xfId="51446" xr:uid="{00000000-0005-0000-0000-000051C90000}"/>
    <cellStyle name="Total 12 26 17" xfId="51447" xr:uid="{00000000-0005-0000-0000-000052C90000}"/>
    <cellStyle name="Total 12 26 17 2" xfId="51448" xr:uid="{00000000-0005-0000-0000-000053C90000}"/>
    <cellStyle name="Total 12 26 17 3" xfId="51449" xr:uid="{00000000-0005-0000-0000-000054C90000}"/>
    <cellStyle name="Total 12 26 17 4" xfId="51450" xr:uid="{00000000-0005-0000-0000-000055C90000}"/>
    <cellStyle name="Total 12 26 18" xfId="51451" xr:uid="{00000000-0005-0000-0000-000056C90000}"/>
    <cellStyle name="Total 12 26 18 2" xfId="51452" xr:uid="{00000000-0005-0000-0000-000057C90000}"/>
    <cellStyle name="Total 12 26 18 3" xfId="51453" xr:uid="{00000000-0005-0000-0000-000058C90000}"/>
    <cellStyle name="Total 12 26 18 4" xfId="51454" xr:uid="{00000000-0005-0000-0000-000059C90000}"/>
    <cellStyle name="Total 12 26 19" xfId="51455" xr:uid="{00000000-0005-0000-0000-00005AC90000}"/>
    <cellStyle name="Total 12 26 19 2" xfId="51456" xr:uid="{00000000-0005-0000-0000-00005BC90000}"/>
    <cellStyle name="Total 12 26 19 3" xfId="51457" xr:uid="{00000000-0005-0000-0000-00005CC90000}"/>
    <cellStyle name="Total 12 26 19 4" xfId="51458" xr:uid="{00000000-0005-0000-0000-00005DC90000}"/>
    <cellStyle name="Total 12 26 2" xfId="51459" xr:uid="{00000000-0005-0000-0000-00005EC90000}"/>
    <cellStyle name="Total 12 26 2 2" xfId="51460" xr:uid="{00000000-0005-0000-0000-00005FC90000}"/>
    <cellStyle name="Total 12 26 2 3" xfId="51461" xr:uid="{00000000-0005-0000-0000-000060C90000}"/>
    <cellStyle name="Total 12 26 2 4" xfId="51462" xr:uid="{00000000-0005-0000-0000-000061C90000}"/>
    <cellStyle name="Total 12 26 20" xfId="51463" xr:uid="{00000000-0005-0000-0000-000062C90000}"/>
    <cellStyle name="Total 12 26 20 2" xfId="51464" xr:uid="{00000000-0005-0000-0000-000063C90000}"/>
    <cellStyle name="Total 12 26 20 3" xfId="51465" xr:uid="{00000000-0005-0000-0000-000064C90000}"/>
    <cellStyle name="Total 12 26 20 4" xfId="51466" xr:uid="{00000000-0005-0000-0000-000065C90000}"/>
    <cellStyle name="Total 12 26 21" xfId="51467" xr:uid="{00000000-0005-0000-0000-000066C90000}"/>
    <cellStyle name="Total 12 26 22" xfId="51468" xr:uid="{00000000-0005-0000-0000-000067C90000}"/>
    <cellStyle name="Total 12 26 3" xfId="51469" xr:uid="{00000000-0005-0000-0000-000068C90000}"/>
    <cellStyle name="Total 12 26 3 2" xfId="51470" xr:uid="{00000000-0005-0000-0000-000069C90000}"/>
    <cellStyle name="Total 12 26 3 3" xfId="51471" xr:uid="{00000000-0005-0000-0000-00006AC90000}"/>
    <cellStyle name="Total 12 26 3 4" xfId="51472" xr:uid="{00000000-0005-0000-0000-00006BC90000}"/>
    <cellStyle name="Total 12 26 4" xfId="51473" xr:uid="{00000000-0005-0000-0000-00006CC90000}"/>
    <cellStyle name="Total 12 26 4 2" xfId="51474" xr:uid="{00000000-0005-0000-0000-00006DC90000}"/>
    <cellStyle name="Total 12 26 4 3" xfId="51475" xr:uid="{00000000-0005-0000-0000-00006EC90000}"/>
    <cellStyle name="Total 12 26 4 4" xfId="51476" xr:uid="{00000000-0005-0000-0000-00006FC90000}"/>
    <cellStyle name="Total 12 26 5" xfId="51477" xr:uid="{00000000-0005-0000-0000-000070C90000}"/>
    <cellStyle name="Total 12 26 5 2" xfId="51478" xr:uid="{00000000-0005-0000-0000-000071C90000}"/>
    <cellStyle name="Total 12 26 5 3" xfId="51479" xr:uid="{00000000-0005-0000-0000-000072C90000}"/>
    <cellStyle name="Total 12 26 5 4" xfId="51480" xr:uid="{00000000-0005-0000-0000-000073C90000}"/>
    <cellStyle name="Total 12 26 6" xfId="51481" xr:uid="{00000000-0005-0000-0000-000074C90000}"/>
    <cellStyle name="Total 12 26 6 2" xfId="51482" xr:uid="{00000000-0005-0000-0000-000075C90000}"/>
    <cellStyle name="Total 12 26 6 3" xfId="51483" xr:uid="{00000000-0005-0000-0000-000076C90000}"/>
    <cellStyle name="Total 12 26 6 4" xfId="51484" xr:uid="{00000000-0005-0000-0000-000077C90000}"/>
    <cellStyle name="Total 12 26 7" xfId="51485" xr:uid="{00000000-0005-0000-0000-000078C90000}"/>
    <cellStyle name="Total 12 26 7 2" xfId="51486" xr:uid="{00000000-0005-0000-0000-000079C90000}"/>
    <cellStyle name="Total 12 26 7 3" xfId="51487" xr:uid="{00000000-0005-0000-0000-00007AC90000}"/>
    <cellStyle name="Total 12 26 7 4" xfId="51488" xr:uid="{00000000-0005-0000-0000-00007BC90000}"/>
    <cellStyle name="Total 12 26 8" xfId="51489" xr:uid="{00000000-0005-0000-0000-00007CC90000}"/>
    <cellStyle name="Total 12 26 8 2" xfId="51490" xr:uid="{00000000-0005-0000-0000-00007DC90000}"/>
    <cellStyle name="Total 12 26 8 3" xfId="51491" xr:uid="{00000000-0005-0000-0000-00007EC90000}"/>
    <cellStyle name="Total 12 26 8 4" xfId="51492" xr:uid="{00000000-0005-0000-0000-00007FC90000}"/>
    <cellStyle name="Total 12 26 9" xfId="51493" xr:uid="{00000000-0005-0000-0000-000080C90000}"/>
    <cellStyle name="Total 12 26 9 2" xfId="51494" xr:uid="{00000000-0005-0000-0000-000081C90000}"/>
    <cellStyle name="Total 12 26 9 3" xfId="51495" xr:uid="{00000000-0005-0000-0000-000082C90000}"/>
    <cellStyle name="Total 12 26 9 4" xfId="51496" xr:uid="{00000000-0005-0000-0000-000083C90000}"/>
    <cellStyle name="Total 12 27" xfId="51497" xr:uid="{00000000-0005-0000-0000-000084C90000}"/>
    <cellStyle name="Total 12 27 10" xfId="51498" xr:uid="{00000000-0005-0000-0000-000085C90000}"/>
    <cellStyle name="Total 12 27 10 2" xfId="51499" xr:uid="{00000000-0005-0000-0000-000086C90000}"/>
    <cellStyle name="Total 12 27 10 3" xfId="51500" xr:uid="{00000000-0005-0000-0000-000087C90000}"/>
    <cellStyle name="Total 12 27 10 4" xfId="51501" xr:uid="{00000000-0005-0000-0000-000088C90000}"/>
    <cellStyle name="Total 12 27 11" xfId="51502" xr:uid="{00000000-0005-0000-0000-000089C90000}"/>
    <cellStyle name="Total 12 27 11 2" xfId="51503" xr:uid="{00000000-0005-0000-0000-00008AC90000}"/>
    <cellStyle name="Total 12 27 11 3" xfId="51504" xr:uid="{00000000-0005-0000-0000-00008BC90000}"/>
    <cellStyle name="Total 12 27 11 4" xfId="51505" xr:uid="{00000000-0005-0000-0000-00008CC90000}"/>
    <cellStyle name="Total 12 27 12" xfId="51506" xr:uid="{00000000-0005-0000-0000-00008DC90000}"/>
    <cellStyle name="Total 12 27 12 2" xfId="51507" xr:uid="{00000000-0005-0000-0000-00008EC90000}"/>
    <cellStyle name="Total 12 27 12 3" xfId="51508" xr:uid="{00000000-0005-0000-0000-00008FC90000}"/>
    <cellStyle name="Total 12 27 12 4" xfId="51509" xr:uid="{00000000-0005-0000-0000-000090C90000}"/>
    <cellStyle name="Total 12 27 13" xfId="51510" xr:uid="{00000000-0005-0000-0000-000091C90000}"/>
    <cellStyle name="Total 12 27 13 2" xfId="51511" xr:uid="{00000000-0005-0000-0000-000092C90000}"/>
    <cellStyle name="Total 12 27 13 3" xfId="51512" xr:uid="{00000000-0005-0000-0000-000093C90000}"/>
    <cellStyle name="Total 12 27 13 4" xfId="51513" xr:uid="{00000000-0005-0000-0000-000094C90000}"/>
    <cellStyle name="Total 12 27 14" xfId="51514" xr:uid="{00000000-0005-0000-0000-000095C90000}"/>
    <cellStyle name="Total 12 27 14 2" xfId="51515" xr:uid="{00000000-0005-0000-0000-000096C90000}"/>
    <cellStyle name="Total 12 27 14 3" xfId="51516" xr:uid="{00000000-0005-0000-0000-000097C90000}"/>
    <cellStyle name="Total 12 27 14 4" xfId="51517" xr:uid="{00000000-0005-0000-0000-000098C90000}"/>
    <cellStyle name="Total 12 27 15" xfId="51518" xr:uid="{00000000-0005-0000-0000-000099C90000}"/>
    <cellStyle name="Total 12 27 15 2" xfId="51519" xr:uid="{00000000-0005-0000-0000-00009AC90000}"/>
    <cellStyle name="Total 12 27 15 3" xfId="51520" xr:uid="{00000000-0005-0000-0000-00009BC90000}"/>
    <cellStyle name="Total 12 27 15 4" xfId="51521" xr:uid="{00000000-0005-0000-0000-00009CC90000}"/>
    <cellStyle name="Total 12 27 16" xfId="51522" xr:uid="{00000000-0005-0000-0000-00009DC90000}"/>
    <cellStyle name="Total 12 27 16 2" xfId="51523" xr:uid="{00000000-0005-0000-0000-00009EC90000}"/>
    <cellStyle name="Total 12 27 16 3" xfId="51524" xr:uid="{00000000-0005-0000-0000-00009FC90000}"/>
    <cellStyle name="Total 12 27 16 4" xfId="51525" xr:uid="{00000000-0005-0000-0000-0000A0C90000}"/>
    <cellStyle name="Total 12 27 17" xfId="51526" xr:uid="{00000000-0005-0000-0000-0000A1C90000}"/>
    <cellStyle name="Total 12 27 17 2" xfId="51527" xr:uid="{00000000-0005-0000-0000-0000A2C90000}"/>
    <cellStyle name="Total 12 27 17 3" xfId="51528" xr:uid="{00000000-0005-0000-0000-0000A3C90000}"/>
    <cellStyle name="Total 12 27 17 4" xfId="51529" xr:uid="{00000000-0005-0000-0000-0000A4C90000}"/>
    <cellStyle name="Total 12 27 18" xfId="51530" xr:uid="{00000000-0005-0000-0000-0000A5C90000}"/>
    <cellStyle name="Total 12 27 18 2" xfId="51531" xr:uid="{00000000-0005-0000-0000-0000A6C90000}"/>
    <cellStyle name="Total 12 27 18 3" xfId="51532" xr:uid="{00000000-0005-0000-0000-0000A7C90000}"/>
    <cellStyle name="Total 12 27 18 4" xfId="51533" xr:uid="{00000000-0005-0000-0000-0000A8C90000}"/>
    <cellStyle name="Total 12 27 19" xfId="51534" xr:uid="{00000000-0005-0000-0000-0000A9C90000}"/>
    <cellStyle name="Total 12 27 19 2" xfId="51535" xr:uid="{00000000-0005-0000-0000-0000AAC90000}"/>
    <cellStyle name="Total 12 27 19 3" xfId="51536" xr:uid="{00000000-0005-0000-0000-0000ABC90000}"/>
    <cellStyle name="Total 12 27 19 4" xfId="51537" xr:uid="{00000000-0005-0000-0000-0000ACC90000}"/>
    <cellStyle name="Total 12 27 2" xfId="51538" xr:uid="{00000000-0005-0000-0000-0000ADC90000}"/>
    <cellStyle name="Total 12 27 2 2" xfId="51539" xr:uid="{00000000-0005-0000-0000-0000AEC90000}"/>
    <cellStyle name="Total 12 27 2 3" xfId="51540" xr:uid="{00000000-0005-0000-0000-0000AFC90000}"/>
    <cellStyle name="Total 12 27 2 4" xfId="51541" xr:uid="{00000000-0005-0000-0000-0000B0C90000}"/>
    <cellStyle name="Total 12 27 20" xfId="51542" xr:uid="{00000000-0005-0000-0000-0000B1C90000}"/>
    <cellStyle name="Total 12 27 20 2" xfId="51543" xr:uid="{00000000-0005-0000-0000-0000B2C90000}"/>
    <cellStyle name="Total 12 27 20 3" xfId="51544" xr:uid="{00000000-0005-0000-0000-0000B3C90000}"/>
    <cellStyle name="Total 12 27 20 4" xfId="51545" xr:uid="{00000000-0005-0000-0000-0000B4C90000}"/>
    <cellStyle name="Total 12 27 21" xfId="51546" xr:uid="{00000000-0005-0000-0000-0000B5C90000}"/>
    <cellStyle name="Total 12 27 22" xfId="51547" xr:uid="{00000000-0005-0000-0000-0000B6C90000}"/>
    <cellStyle name="Total 12 27 3" xfId="51548" xr:uid="{00000000-0005-0000-0000-0000B7C90000}"/>
    <cellStyle name="Total 12 27 3 2" xfId="51549" xr:uid="{00000000-0005-0000-0000-0000B8C90000}"/>
    <cellStyle name="Total 12 27 3 3" xfId="51550" xr:uid="{00000000-0005-0000-0000-0000B9C90000}"/>
    <cellStyle name="Total 12 27 3 4" xfId="51551" xr:uid="{00000000-0005-0000-0000-0000BAC90000}"/>
    <cellStyle name="Total 12 27 4" xfId="51552" xr:uid="{00000000-0005-0000-0000-0000BBC90000}"/>
    <cellStyle name="Total 12 27 4 2" xfId="51553" xr:uid="{00000000-0005-0000-0000-0000BCC90000}"/>
    <cellStyle name="Total 12 27 4 3" xfId="51554" xr:uid="{00000000-0005-0000-0000-0000BDC90000}"/>
    <cellStyle name="Total 12 27 4 4" xfId="51555" xr:uid="{00000000-0005-0000-0000-0000BEC90000}"/>
    <cellStyle name="Total 12 27 5" xfId="51556" xr:uid="{00000000-0005-0000-0000-0000BFC90000}"/>
    <cellStyle name="Total 12 27 5 2" xfId="51557" xr:uid="{00000000-0005-0000-0000-0000C0C90000}"/>
    <cellStyle name="Total 12 27 5 3" xfId="51558" xr:uid="{00000000-0005-0000-0000-0000C1C90000}"/>
    <cellStyle name="Total 12 27 5 4" xfId="51559" xr:uid="{00000000-0005-0000-0000-0000C2C90000}"/>
    <cellStyle name="Total 12 27 6" xfId="51560" xr:uid="{00000000-0005-0000-0000-0000C3C90000}"/>
    <cellStyle name="Total 12 27 6 2" xfId="51561" xr:uid="{00000000-0005-0000-0000-0000C4C90000}"/>
    <cellStyle name="Total 12 27 6 3" xfId="51562" xr:uid="{00000000-0005-0000-0000-0000C5C90000}"/>
    <cellStyle name="Total 12 27 6 4" xfId="51563" xr:uid="{00000000-0005-0000-0000-0000C6C90000}"/>
    <cellStyle name="Total 12 27 7" xfId="51564" xr:uid="{00000000-0005-0000-0000-0000C7C90000}"/>
    <cellStyle name="Total 12 27 7 2" xfId="51565" xr:uid="{00000000-0005-0000-0000-0000C8C90000}"/>
    <cellStyle name="Total 12 27 7 3" xfId="51566" xr:uid="{00000000-0005-0000-0000-0000C9C90000}"/>
    <cellStyle name="Total 12 27 7 4" xfId="51567" xr:uid="{00000000-0005-0000-0000-0000CAC90000}"/>
    <cellStyle name="Total 12 27 8" xfId="51568" xr:uid="{00000000-0005-0000-0000-0000CBC90000}"/>
    <cellStyle name="Total 12 27 8 2" xfId="51569" xr:uid="{00000000-0005-0000-0000-0000CCC90000}"/>
    <cellStyle name="Total 12 27 8 3" xfId="51570" xr:uid="{00000000-0005-0000-0000-0000CDC90000}"/>
    <cellStyle name="Total 12 27 8 4" xfId="51571" xr:uid="{00000000-0005-0000-0000-0000CEC90000}"/>
    <cellStyle name="Total 12 27 9" xfId="51572" xr:uid="{00000000-0005-0000-0000-0000CFC90000}"/>
    <cellStyle name="Total 12 27 9 2" xfId="51573" xr:uid="{00000000-0005-0000-0000-0000D0C90000}"/>
    <cellStyle name="Total 12 27 9 3" xfId="51574" xr:uid="{00000000-0005-0000-0000-0000D1C90000}"/>
    <cellStyle name="Total 12 27 9 4" xfId="51575" xr:uid="{00000000-0005-0000-0000-0000D2C90000}"/>
    <cellStyle name="Total 12 28" xfId="51576" xr:uid="{00000000-0005-0000-0000-0000D3C90000}"/>
    <cellStyle name="Total 12 28 10" xfId="51577" xr:uid="{00000000-0005-0000-0000-0000D4C90000}"/>
    <cellStyle name="Total 12 28 10 2" xfId="51578" xr:uid="{00000000-0005-0000-0000-0000D5C90000}"/>
    <cellStyle name="Total 12 28 10 3" xfId="51579" xr:uid="{00000000-0005-0000-0000-0000D6C90000}"/>
    <cellStyle name="Total 12 28 10 4" xfId="51580" xr:uid="{00000000-0005-0000-0000-0000D7C90000}"/>
    <cellStyle name="Total 12 28 11" xfId="51581" xr:uid="{00000000-0005-0000-0000-0000D8C90000}"/>
    <cellStyle name="Total 12 28 11 2" xfId="51582" xr:uid="{00000000-0005-0000-0000-0000D9C90000}"/>
    <cellStyle name="Total 12 28 11 3" xfId="51583" xr:uid="{00000000-0005-0000-0000-0000DAC90000}"/>
    <cellStyle name="Total 12 28 11 4" xfId="51584" xr:uid="{00000000-0005-0000-0000-0000DBC90000}"/>
    <cellStyle name="Total 12 28 12" xfId="51585" xr:uid="{00000000-0005-0000-0000-0000DCC90000}"/>
    <cellStyle name="Total 12 28 12 2" xfId="51586" xr:uid="{00000000-0005-0000-0000-0000DDC90000}"/>
    <cellStyle name="Total 12 28 12 3" xfId="51587" xr:uid="{00000000-0005-0000-0000-0000DEC90000}"/>
    <cellStyle name="Total 12 28 12 4" xfId="51588" xr:uid="{00000000-0005-0000-0000-0000DFC90000}"/>
    <cellStyle name="Total 12 28 13" xfId="51589" xr:uid="{00000000-0005-0000-0000-0000E0C90000}"/>
    <cellStyle name="Total 12 28 13 2" xfId="51590" xr:uid="{00000000-0005-0000-0000-0000E1C90000}"/>
    <cellStyle name="Total 12 28 13 3" xfId="51591" xr:uid="{00000000-0005-0000-0000-0000E2C90000}"/>
    <cellStyle name="Total 12 28 13 4" xfId="51592" xr:uid="{00000000-0005-0000-0000-0000E3C90000}"/>
    <cellStyle name="Total 12 28 14" xfId="51593" xr:uid="{00000000-0005-0000-0000-0000E4C90000}"/>
    <cellStyle name="Total 12 28 14 2" xfId="51594" xr:uid="{00000000-0005-0000-0000-0000E5C90000}"/>
    <cellStyle name="Total 12 28 14 3" xfId="51595" xr:uid="{00000000-0005-0000-0000-0000E6C90000}"/>
    <cellStyle name="Total 12 28 14 4" xfId="51596" xr:uid="{00000000-0005-0000-0000-0000E7C90000}"/>
    <cellStyle name="Total 12 28 15" xfId="51597" xr:uid="{00000000-0005-0000-0000-0000E8C90000}"/>
    <cellStyle name="Total 12 28 15 2" xfId="51598" xr:uid="{00000000-0005-0000-0000-0000E9C90000}"/>
    <cellStyle name="Total 12 28 15 3" xfId="51599" xr:uid="{00000000-0005-0000-0000-0000EAC90000}"/>
    <cellStyle name="Total 12 28 15 4" xfId="51600" xr:uid="{00000000-0005-0000-0000-0000EBC90000}"/>
    <cellStyle name="Total 12 28 16" xfId="51601" xr:uid="{00000000-0005-0000-0000-0000ECC90000}"/>
    <cellStyle name="Total 12 28 16 2" xfId="51602" xr:uid="{00000000-0005-0000-0000-0000EDC90000}"/>
    <cellStyle name="Total 12 28 16 3" xfId="51603" xr:uid="{00000000-0005-0000-0000-0000EEC90000}"/>
    <cellStyle name="Total 12 28 16 4" xfId="51604" xr:uid="{00000000-0005-0000-0000-0000EFC90000}"/>
    <cellStyle name="Total 12 28 17" xfId="51605" xr:uid="{00000000-0005-0000-0000-0000F0C90000}"/>
    <cellStyle name="Total 12 28 17 2" xfId="51606" xr:uid="{00000000-0005-0000-0000-0000F1C90000}"/>
    <cellStyle name="Total 12 28 17 3" xfId="51607" xr:uid="{00000000-0005-0000-0000-0000F2C90000}"/>
    <cellStyle name="Total 12 28 17 4" xfId="51608" xr:uid="{00000000-0005-0000-0000-0000F3C90000}"/>
    <cellStyle name="Total 12 28 18" xfId="51609" xr:uid="{00000000-0005-0000-0000-0000F4C90000}"/>
    <cellStyle name="Total 12 28 18 2" xfId="51610" xr:uid="{00000000-0005-0000-0000-0000F5C90000}"/>
    <cellStyle name="Total 12 28 18 3" xfId="51611" xr:uid="{00000000-0005-0000-0000-0000F6C90000}"/>
    <cellStyle name="Total 12 28 18 4" xfId="51612" xr:uid="{00000000-0005-0000-0000-0000F7C90000}"/>
    <cellStyle name="Total 12 28 19" xfId="51613" xr:uid="{00000000-0005-0000-0000-0000F8C90000}"/>
    <cellStyle name="Total 12 28 19 2" xfId="51614" xr:uid="{00000000-0005-0000-0000-0000F9C90000}"/>
    <cellStyle name="Total 12 28 19 3" xfId="51615" xr:uid="{00000000-0005-0000-0000-0000FAC90000}"/>
    <cellStyle name="Total 12 28 19 4" xfId="51616" xr:uid="{00000000-0005-0000-0000-0000FBC90000}"/>
    <cellStyle name="Total 12 28 2" xfId="51617" xr:uid="{00000000-0005-0000-0000-0000FCC90000}"/>
    <cellStyle name="Total 12 28 2 2" xfId="51618" xr:uid="{00000000-0005-0000-0000-0000FDC90000}"/>
    <cellStyle name="Total 12 28 2 3" xfId="51619" xr:uid="{00000000-0005-0000-0000-0000FEC90000}"/>
    <cellStyle name="Total 12 28 2 4" xfId="51620" xr:uid="{00000000-0005-0000-0000-0000FFC90000}"/>
    <cellStyle name="Total 12 28 20" xfId="51621" xr:uid="{00000000-0005-0000-0000-000000CA0000}"/>
    <cellStyle name="Total 12 28 20 2" xfId="51622" xr:uid="{00000000-0005-0000-0000-000001CA0000}"/>
    <cellStyle name="Total 12 28 20 3" xfId="51623" xr:uid="{00000000-0005-0000-0000-000002CA0000}"/>
    <cellStyle name="Total 12 28 20 4" xfId="51624" xr:uid="{00000000-0005-0000-0000-000003CA0000}"/>
    <cellStyle name="Total 12 28 21" xfId="51625" xr:uid="{00000000-0005-0000-0000-000004CA0000}"/>
    <cellStyle name="Total 12 28 22" xfId="51626" xr:uid="{00000000-0005-0000-0000-000005CA0000}"/>
    <cellStyle name="Total 12 28 3" xfId="51627" xr:uid="{00000000-0005-0000-0000-000006CA0000}"/>
    <cellStyle name="Total 12 28 3 2" xfId="51628" xr:uid="{00000000-0005-0000-0000-000007CA0000}"/>
    <cellStyle name="Total 12 28 3 3" xfId="51629" xr:uid="{00000000-0005-0000-0000-000008CA0000}"/>
    <cellStyle name="Total 12 28 3 4" xfId="51630" xr:uid="{00000000-0005-0000-0000-000009CA0000}"/>
    <cellStyle name="Total 12 28 4" xfId="51631" xr:uid="{00000000-0005-0000-0000-00000ACA0000}"/>
    <cellStyle name="Total 12 28 4 2" xfId="51632" xr:uid="{00000000-0005-0000-0000-00000BCA0000}"/>
    <cellStyle name="Total 12 28 4 3" xfId="51633" xr:uid="{00000000-0005-0000-0000-00000CCA0000}"/>
    <cellStyle name="Total 12 28 4 4" xfId="51634" xr:uid="{00000000-0005-0000-0000-00000DCA0000}"/>
    <cellStyle name="Total 12 28 5" xfId="51635" xr:uid="{00000000-0005-0000-0000-00000ECA0000}"/>
    <cellStyle name="Total 12 28 5 2" xfId="51636" xr:uid="{00000000-0005-0000-0000-00000FCA0000}"/>
    <cellStyle name="Total 12 28 5 3" xfId="51637" xr:uid="{00000000-0005-0000-0000-000010CA0000}"/>
    <cellStyle name="Total 12 28 5 4" xfId="51638" xr:uid="{00000000-0005-0000-0000-000011CA0000}"/>
    <cellStyle name="Total 12 28 6" xfId="51639" xr:uid="{00000000-0005-0000-0000-000012CA0000}"/>
    <cellStyle name="Total 12 28 6 2" xfId="51640" xr:uid="{00000000-0005-0000-0000-000013CA0000}"/>
    <cellStyle name="Total 12 28 6 3" xfId="51641" xr:uid="{00000000-0005-0000-0000-000014CA0000}"/>
    <cellStyle name="Total 12 28 6 4" xfId="51642" xr:uid="{00000000-0005-0000-0000-000015CA0000}"/>
    <cellStyle name="Total 12 28 7" xfId="51643" xr:uid="{00000000-0005-0000-0000-000016CA0000}"/>
    <cellStyle name="Total 12 28 7 2" xfId="51644" xr:uid="{00000000-0005-0000-0000-000017CA0000}"/>
    <cellStyle name="Total 12 28 7 3" xfId="51645" xr:uid="{00000000-0005-0000-0000-000018CA0000}"/>
    <cellStyle name="Total 12 28 7 4" xfId="51646" xr:uid="{00000000-0005-0000-0000-000019CA0000}"/>
    <cellStyle name="Total 12 28 8" xfId="51647" xr:uid="{00000000-0005-0000-0000-00001ACA0000}"/>
    <cellStyle name="Total 12 28 8 2" xfId="51648" xr:uid="{00000000-0005-0000-0000-00001BCA0000}"/>
    <cellStyle name="Total 12 28 8 3" xfId="51649" xr:uid="{00000000-0005-0000-0000-00001CCA0000}"/>
    <cellStyle name="Total 12 28 8 4" xfId="51650" xr:uid="{00000000-0005-0000-0000-00001DCA0000}"/>
    <cellStyle name="Total 12 28 9" xfId="51651" xr:uid="{00000000-0005-0000-0000-00001ECA0000}"/>
    <cellStyle name="Total 12 28 9 2" xfId="51652" xr:uid="{00000000-0005-0000-0000-00001FCA0000}"/>
    <cellStyle name="Total 12 28 9 3" xfId="51653" xr:uid="{00000000-0005-0000-0000-000020CA0000}"/>
    <cellStyle name="Total 12 28 9 4" xfId="51654" xr:uid="{00000000-0005-0000-0000-000021CA0000}"/>
    <cellStyle name="Total 12 29" xfId="51655" xr:uid="{00000000-0005-0000-0000-000022CA0000}"/>
    <cellStyle name="Total 12 29 10" xfId="51656" xr:uid="{00000000-0005-0000-0000-000023CA0000}"/>
    <cellStyle name="Total 12 29 10 2" xfId="51657" xr:uid="{00000000-0005-0000-0000-000024CA0000}"/>
    <cellStyle name="Total 12 29 10 3" xfId="51658" xr:uid="{00000000-0005-0000-0000-000025CA0000}"/>
    <cellStyle name="Total 12 29 10 4" xfId="51659" xr:uid="{00000000-0005-0000-0000-000026CA0000}"/>
    <cellStyle name="Total 12 29 11" xfId="51660" xr:uid="{00000000-0005-0000-0000-000027CA0000}"/>
    <cellStyle name="Total 12 29 11 2" xfId="51661" xr:uid="{00000000-0005-0000-0000-000028CA0000}"/>
    <cellStyle name="Total 12 29 11 3" xfId="51662" xr:uid="{00000000-0005-0000-0000-000029CA0000}"/>
    <cellStyle name="Total 12 29 11 4" xfId="51663" xr:uid="{00000000-0005-0000-0000-00002ACA0000}"/>
    <cellStyle name="Total 12 29 12" xfId="51664" xr:uid="{00000000-0005-0000-0000-00002BCA0000}"/>
    <cellStyle name="Total 12 29 12 2" xfId="51665" xr:uid="{00000000-0005-0000-0000-00002CCA0000}"/>
    <cellStyle name="Total 12 29 12 3" xfId="51666" xr:uid="{00000000-0005-0000-0000-00002DCA0000}"/>
    <cellStyle name="Total 12 29 12 4" xfId="51667" xr:uid="{00000000-0005-0000-0000-00002ECA0000}"/>
    <cellStyle name="Total 12 29 13" xfId="51668" xr:uid="{00000000-0005-0000-0000-00002FCA0000}"/>
    <cellStyle name="Total 12 29 13 2" xfId="51669" xr:uid="{00000000-0005-0000-0000-000030CA0000}"/>
    <cellStyle name="Total 12 29 13 3" xfId="51670" xr:uid="{00000000-0005-0000-0000-000031CA0000}"/>
    <cellStyle name="Total 12 29 13 4" xfId="51671" xr:uid="{00000000-0005-0000-0000-000032CA0000}"/>
    <cellStyle name="Total 12 29 14" xfId="51672" xr:uid="{00000000-0005-0000-0000-000033CA0000}"/>
    <cellStyle name="Total 12 29 14 2" xfId="51673" xr:uid="{00000000-0005-0000-0000-000034CA0000}"/>
    <cellStyle name="Total 12 29 14 3" xfId="51674" xr:uid="{00000000-0005-0000-0000-000035CA0000}"/>
    <cellStyle name="Total 12 29 14 4" xfId="51675" xr:uid="{00000000-0005-0000-0000-000036CA0000}"/>
    <cellStyle name="Total 12 29 15" xfId="51676" xr:uid="{00000000-0005-0000-0000-000037CA0000}"/>
    <cellStyle name="Total 12 29 15 2" xfId="51677" xr:uid="{00000000-0005-0000-0000-000038CA0000}"/>
    <cellStyle name="Total 12 29 15 3" xfId="51678" xr:uid="{00000000-0005-0000-0000-000039CA0000}"/>
    <cellStyle name="Total 12 29 15 4" xfId="51679" xr:uid="{00000000-0005-0000-0000-00003ACA0000}"/>
    <cellStyle name="Total 12 29 16" xfId="51680" xr:uid="{00000000-0005-0000-0000-00003BCA0000}"/>
    <cellStyle name="Total 12 29 16 2" xfId="51681" xr:uid="{00000000-0005-0000-0000-00003CCA0000}"/>
    <cellStyle name="Total 12 29 16 3" xfId="51682" xr:uid="{00000000-0005-0000-0000-00003DCA0000}"/>
    <cellStyle name="Total 12 29 16 4" xfId="51683" xr:uid="{00000000-0005-0000-0000-00003ECA0000}"/>
    <cellStyle name="Total 12 29 17" xfId="51684" xr:uid="{00000000-0005-0000-0000-00003FCA0000}"/>
    <cellStyle name="Total 12 29 17 2" xfId="51685" xr:uid="{00000000-0005-0000-0000-000040CA0000}"/>
    <cellStyle name="Total 12 29 17 3" xfId="51686" xr:uid="{00000000-0005-0000-0000-000041CA0000}"/>
    <cellStyle name="Total 12 29 17 4" xfId="51687" xr:uid="{00000000-0005-0000-0000-000042CA0000}"/>
    <cellStyle name="Total 12 29 18" xfId="51688" xr:uid="{00000000-0005-0000-0000-000043CA0000}"/>
    <cellStyle name="Total 12 29 18 2" xfId="51689" xr:uid="{00000000-0005-0000-0000-000044CA0000}"/>
    <cellStyle name="Total 12 29 18 3" xfId="51690" xr:uid="{00000000-0005-0000-0000-000045CA0000}"/>
    <cellStyle name="Total 12 29 18 4" xfId="51691" xr:uid="{00000000-0005-0000-0000-000046CA0000}"/>
    <cellStyle name="Total 12 29 19" xfId="51692" xr:uid="{00000000-0005-0000-0000-000047CA0000}"/>
    <cellStyle name="Total 12 29 19 2" xfId="51693" xr:uid="{00000000-0005-0000-0000-000048CA0000}"/>
    <cellStyle name="Total 12 29 19 3" xfId="51694" xr:uid="{00000000-0005-0000-0000-000049CA0000}"/>
    <cellStyle name="Total 12 29 19 4" xfId="51695" xr:uid="{00000000-0005-0000-0000-00004ACA0000}"/>
    <cellStyle name="Total 12 29 2" xfId="51696" xr:uid="{00000000-0005-0000-0000-00004BCA0000}"/>
    <cellStyle name="Total 12 29 2 2" xfId="51697" xr:uid="{00000000-0005-0000-0000-00004CCA0000}"/>
    <cellStyle name="Total 12 29 2 3" xfId="51698" xr:uid="{00000000-0005-0000-0000-00004DCA0000}"/>
    <cellStyle name="Total 12 29 2 4" xfId="51699" xr:uid="{00000000-0005-0000-0000-00004ECA0000}"/>
    <cellStyle name="Total 12 29 20" xfId="51700" xr:uid="{00000000-0005-0000-0000-00004FCA0000}"/>
    <cellStyle name="Total 12 29 20 2" xfId="51701" xr:uid="{00000000-0005-0000-0000-000050CA0000}"/>
    <cellStyle name="Total 12 29 20 3" xfId="51702" xr:uid="{00000000-0005-0000-0000-000051CA0000}"/>
    <cellStyle name="Total 12 29 20 4" xfId="51703" xr:uid="{00000000-0005-0000-0000-000052CA0000}"/>
    <cellStyle name="Total 12 29 21" xfId="51704" xr:uid="{00000000-0005-0000-0000-000053CA0000}"/>
    <cellStyle name="Total 12 29 22" xfId="51705" xr:uid="{00000000-0005-0000-0000-000054CA0000}"/>
    <cellStyle name="Total 12 29 3" xfId="51706" xr:uid="{00000000-0005-0000-0000-000055CA0000}"/>
    <cellStyle name="Total 12 29 3 2" xfId="51707" xr:uid="{00000000-0005-0000-0000-000056CA0000}"/>
    <cellStyle name="Total 12 29 3 3" xfId="51708" xr:uid="{00000000-0005-0000-0000-000057CA0000}"/>
    <cellStyle name="Total 12 29 3 4" xfId="51709" xr:uid="{00000000-0005-0000-0000-000058CA0000}"/>
    <cellStyle name="Total 12 29 4" xfId="51710" xr:uid="{00000000-0005-0000-0000-000059CA0000}"/>
    <cellStyle name="Total 12 29 4 2" xfId="51711" xr:uid="{00000000-0005-0000-0000-00005ACA0000}"/>
    <cellStyle name="Total 12 29 4 3" xfId="51712" xr:uid="{00000000-0005-0000-0000-00005BCA0000}"/>
    <cellStyle name="Total 12 29 4 4" xfId="51713" xr:uid="{00000000-0005-0000-0000-00005CCA0000}"/>
    <cellStyle name="Total 12 29 5" xfId="51714" xr:uid="{00000000-0005-0000-0000-00005DCA0000}"/>
    <cellStyle name="Total 12 29 5 2" xfId="51715" xr:uid="{00000000-0005-0000-0000-00005ECA0000}"/>
    <cellStyle name="Total 12 29 5 3" xfId="51716" xr:uid="{00000000-0005-0000-0000-00005FCA0000}"/>
    <cellStyle name="Total 12 29 5 4" xfId="51717" xr:uid="{00000000-0005-0000-0000-000060CA0000}"/>
    <cellStyle name="Total 12 29 6" xfId="51718" xr:uid="{00000000-0005-0000-0000-000061CA0000}"/>
    <cellStyle name="Total 12 29 6 2" xfId="51719" xr:uid="{00000000-0005-0000-0000-000062CA0000}"/>
    <cellStyle name="Total 12 29 6 3" xfId="51720" xr:uid="{00000000-0005-0000-0000-000063CA0000}"/>
    <cellStyle name="Total 12 29 6 4" xfId="51721" xr:uid="{00000000-0005-0000-0000-000064CA0000}"/>
    <cellStyle name="Total 12 29 7" xfId="51722" xr:uid="{00000000-0005-0000-0000-000065CA0000}"/>
    <cellStyle name="Total 12 29 7 2" xfId="51723" xr:uid="{00000000-0005-0000-0000-000066CA0000}"/>
    <cellStyle name="Total 12 29 7 3" xfId="51724" xr:uid="{00000000-0005-0000-0000-000067CA0000}"/>
    <cellStyle name="Total 12 29 7 4" xfId="51725" xr:uid="{00000000-0005-0000-0000-000068CA0000}"/>
    <cellStyle name="Total 12 29 8" xfId="51726" xr:uid="{00000000-0005-0000-0000-000069CA0000}"/>
    <cellStyle name="Total 12 29 8 2" xfId="51727" xr:uid="{00000000-0005-0000-0000-00006ACA0000}"/>
    <cellStyle name="Total 12 29 8 3" xfId="51728" xr:uid="{00000000-0005-0000-0000-00006BCA0000}"/>
    <cellStyle name="Total 12 29 8 4" xfId="51729" xr:uid="{00000000-0005-0000-0000-00006CCA0000}"/>
    <cellStyle name="Total 12 29 9" xfId="51730" xr:uid="{00000000-0005-0000-0000-00006DCA0000}"/>
    <cellStyle name="Total 12 29 9 2" xfId="51731" xr:uid="{00000000-0005-0000-0000-00006ECA0000}"/>
    <cellStyle name="Total 12 29 9 3" xfId="51732" xr:uid="{00000000-0005-0000-0000-00006FCA0000}"/>
    <cellStyle name="Total 12 29 9 4" xfId="51733" xr:uid="{00000000-0005-0000-0000-000070CA0000}"/>
    <cellStyle name="Total 12 3" xfId="51734" xr:uid="{00000000-0005-0000-0000-000071CA0000}"/>
    <cellStyle name="Total 12 3 10" xfId="51735" xr:uid="{00000000-0005-0000-0000-000072CA0000}"/>
    <cellStyle name="Total 12 3 10 2" xfId="51736" xr:uid="{00000000-0005-0000-0000-000073CA0000}"/>
    <cellStyle name="Total 12 3 10 3" xfId="51737" xr:uid="{00000000-0005-0000-0000-000074CA0000}"/>
    <cellStyle name="Total 12 3 10 4" xfId="51738" xr:uid="{00000000-0005-0000-0000-000075CA0000}"/>
    <cellStyle name="Total 12 3 11" xfId="51739" xr:uid="{00000000-0005-0000-0000-000076CA0000}"/>
    <cellStyle name="Total 12 3 11 2" xfId="51740" xr:uid="{00000000-0005-0000-0000-000077CA0000}"/>
    <cellStyle name="Total 12 3 11 3" xfId="51741" xr:uid="{00000000-0005-0000-0000-000078CA0000}"/>
    <cellStyle name="Total 12 3 11 4" xfId="51742" xr:uid="{00000000-0005-0000-0000-000079CA0000}"/>
    <cellStyle name="Total 12 3 12" xfId="51743" xr:uid="{00000000-0005-0000-0000-00007ACA0000}"/>
    <cellStyle name="Total 12 3 12 2" xfId="51744" xr:uid="{00000000-0005-0000-0000-00007BCA0000}"/>
    <cellStyle name="Total 12 3 12 3" xfId="51745" xr:uid="{00000000-0005-0000-0000-00007CCA0000}"/>
    <cellStyle name="Total 12 3 12 4" xfId="51746" xr:uid="{00000000-0005-0000-0000-00007DCA0000}"/>
    <cellStyle name="Total 12 3 13" xfId="51747" xr:uid="{00000000-0005-0000-0000-00007ECA0000}"/>
    <cellStyle name="Total 12 3 13 2" xfId="51748" xr:uid="{00000000-0005-0000-0000-00007FCA0000}"/>
    <cellStyle name="Total 12 3 13 3" xfId="51749" xr:uid="{00000000-0005-0000-0000-000080CA0000}"/>
    <cellStyle name="Total 12 3 13 4" xfId="51750" xr:uid="{00000000-0005-0000-0000-000081CA0000}"/>
    <cellStyle name="Total 12 3 14" xfId="51751" xr:uid="{00000000-0005-0000-0000-000082CA0000}"/>
    <cellStyle name="Total 12 3 14 2" xfId="51752" xr:uid="{00000000-0005-0000-0000-000083CA0000}"/>
    <cellStyle name="Total 12 3 14 3" xfId="51753" xr:uid="{00000000-0005-0000-0000-000084CA0000}"/>
    <cellStyle name="Total 12 3 14 4" xfId="51754" xr:uid="{00000000-0005-0000-0000-000085CA0000}"/>
    <cellStyle name="Total 12 3 15" xfId="51755" xr:uid="{00000000-0005-0000-0000-000086CA0000}"/>
    <cellStyle name="Total 12 3 15 2" xfId="51756" xr:uid="{00000000-0005-0000-0000-000087CA0000}"/>
    <cellStyle name="Total 12 3 15 3" xfId="51757" xr:uid="{00000000-0005-0000-0000-000088CA0000}"/>
    <cellStyle name="Total 12 3 15 4" xfId="51758" xr:uid="{00000000-0005-0000-0000-000089CA0000}"/>
    <cellStyle name="Total 12 3 16" xfId="51759" xr:uid="{00000000-0005-0000-0000-00008ACA0000}"/>
    <cellStyle name="Total 12 3 16 2" xfId="51760" xr:uid="{00000000-0005-0000-0000-00008BCA0000}"/>
    <cellStyle name="Total 12 3 16 3" xfId="51761" xr:uid="{00000000-0005-0000-0000-00008CCA0000}"/>
    <cellStyle name="Total 12 3 16 4" xfId="51762" xr:uid="{00000000-0005-0000-0000-00008DCA0000}"/>
    <cellStyle name="Total 12 3 17" xfId="51763" xr:uid="{00000000-0005-0000-0000-00008ECA0000}"/>
    <cellStyle name="Total 12 3 17 2" xfId="51764" xr:uid="{00000000-0005-0000-0000-00008FCA0000}"/>
    <cellStyle name="Total 12 3 17 3" xfId="51765" xr:uid="{00000000-0005-0000-0000-000090CA0000}"/>
    <cellStyle name="Total 12 3 17 4" xfId="51766" xr:uid="{00000000-0005-0000-0000-000091CA0000}"/>
    <cellStyle name="Total 12 3 18" xfId="51767" xr:uid="{00000000-0005-0000-0000-000092CA0000}"/>
    <cellStyle name="Total 12 3 18 2" xfId="51768" xr:uid="{00000000-0005-0000-0000-000093CA0000}"/>
    <cellStyle name="Total 12 3 18 3" xfId="51769" xr:uid="{00000000-0005-0000-0000-000094CA0000}"/>
    <cellStyle name="Total 12 3 18 4" xfId="51770" xr:uid="{00000000-0005-0000-0000-000095CA0000}"/>
    <cellStyle name="Total 12 3 19" xfId="51771" xr:uid="{00000000-0005-0000-0000-000096CA0000}"/>
    <cellStyle name="Total 12 3 19 2" xfId="51772" xr:uid="{00000000-0005-0000-0000-000097CA0000}"/>
    <cellStyle name="Total 12 3 19 3" xfId="51773" xr:uid="{00000000-0005-0000-0000-000098CA0000}"/>
    <cellStyle name="Total 12 3 19 4" xfId="51774" xr:uid="{00000000-0005-0000-0000-000099CA0000}"/>
    <cellStyle name="Total 12 3 2" xfId="51775" xr:uid="{00000000-0005-0000-0000-00009ACA0000}"/>
    <cellStyle name="Total 12 3 2 2" xfId="51776" xr:uid="{00000000-0005-0000-0000-00009BCA0000}"/>
    <cellStyle name="Total 12 3 2 3" xfId="51777" xr:uid="{00000000-0005-0000-0000-00009CCA0000}"/>
    <cellStyle name="Total 12 3 2 4" xfId="51778" xr:uid="{00000000-0005-0000-0000-00009DCA0000}"/>
    <cellStyle name="Total 12 3 20" xfId="51779" xr:uid="{00000000-0005-0000-0000-00009ECA0000}"/>
    <cellStyle name="Total 12 3 20 2" xfId="51780" xr:uid="{00000000-0005-0000-0000-00009FCA0000}"/>
    <cellStyle name="Total 12 3 20 3" xfId="51781" xr:uid="{00000000-0005-0000-0000-0000A0CA0000}"/>
    <cellStyle name="Total 12 3 20 4" xfId="51782" xr:uid="{00000000-0005-0000-0000-0000A1CA0000}"/>
    <cellStyle name="Total 12 3 21" xfId="51783" xr:uid="{00000000-0005-0000-0000-0000A2CA0000}"/>
    <cellStyle name="Total 12 3 22" xfId="51784" xr:uid="{00000000-0005-0000-0000-0000A3CA0000}"/>
    <cellStyle name="Total 12 3 3" xfId="51785" xr:uid="{00000000-0005-0000-0000-0000A4CA0000}"/>
    <cellStyle name="Total 12 3 3 2" xfId="51786" xr:uid="{00000000-0005-0000-0000-0000A5CA0000}"/>
    <cellStyle name="Total 12 3 3 3" xfId="51787" xr:uid="{00000000-0005-0000-0000-0000A6CA0000}"/>
    <cellStyle name="Total 12 3 3 4" xfId="51788" xr:uid="{00000000-0005-0000-0000-0000A7CA0000}"/>
    <cellStyle name="Total 12 3 4" xfId="51789" xr:uid="{00000000-0005-0000-0000-0000A8CA0000}"/>
    <cellStyle name="Total 12 3 4 2" xfId="51790" xr:uid="{00000000-0005-0000-0000-0000A9CA0000}"/>
    <cellStyle name="Total 12 3 4 3" xfId="51791" xr:uid="{00000000-0005-0000-0000-0000AACA0000}"/>
    <cellStyle name="Total 12 3 4 4" xfId="51792" xr:uid="{00000000-0005-0000-0000-0000ABCA0000}"/>
    <cellStyle name="Total 12 3 5" xfId="51793" xr:uid="{00000000-0005-0000-0000-0000ACCA0000}"/>
    <cellStyle name="Total 12 3 5 2" xfId="51794" xr:uid="{00000000-0005-0000-0000-0000ADCA0000}"/>
    <cellStyle name="Total 12 3 5 3" xfId="51795" xr:uid="{00000000-0005-0000-0000-0000AECA0000}"/>
    <cellStyle name="Total 12 3 5 4" xfId="51796" xr:uid="{00000000-0005-0000-0000-0000AFCA0000}"/>
    <cellStyle name="Total 12 3 6" xfId="51797" xr:uid="{00000000-0005-0000-0000-0000B0CA0000}"/>
    <cellStyle name="Total 12 3 6 2" xfId="51798" xr:uid="{00000000-0005-0000-0000-0000B1CA0000}"/>
    <cellStyle name="Total 12 3 6 3" xfId="51799" xr:uid="{00000000-0005-0000-0000-0000B2CA0000}"/>
    <cellStyle name="Total 12 3 6 4" xfId="51800" xr:uid="{00000000-0005-0000-0000-0000B3CA0000}"/>
    <cellStyle name="Total 12 3 7" xfId="51801" xr:uid="{00000000-0005-0000-0000-0000B4CA0000}"/>
    <cellStyle name="Total 12 3 7 2" xfId="51802" xr:uid="{00000000-0005-0000-0000-0000B5CA0000}"/>
    <cellStyle name="Total 12 3 7 3" xfId="51803" xr:uid="{00000000-0005-0000-0000-0000B6CA0000}"/>
    <cellStyle name="Total 12 3 7 4" xfId="51804" xr:uid="{00000000-0005-0000-0000-0000B7CA0000}"/>
    <cellStyle name="Total 12 3 8" xfId="51805" xr:uid="{00000000-0005-0000-0000-0000B8CA0000}"/>
    <cellStyle name="Total 12 3 8 2" xfId="51806" xr:uid="{00000000-0005-0000-0000-0000B9CA0000}"/>
    <cellStyle name="Total 12 3 8 3" xfId="51807" xr:uid="{00000000-0005-0000-0000-0000BACA0000}"/>
    <cellStyle name="Total 12 3 8 4" xfId="51808" xr:uid="{00000000-0005-0000-0000-0000BBCA0000}"/>
    <cellStyle name="Total 12 3 9" xfId="51809" xr:uid="{00000000-0005-0000-0000-0000BCCA0000}"/>
    <cellStyle name="Total 12 3 9 2" xfId="51810" xr:uid="{00000000-0005-0000-0000-0000BDCA0000}"/>
    <cellStyle name="Total 12 3 9 3" xfId="51811" xr:uid="{00000000-0005-0000-0000-0000BECA0000}"/>
    <cellStyle name="Total 12 3 9 4" xfId="51812" xr:uid="{00000000-0005-0000-0000-0000BFCA0000}"/>
    <cellStyle name="Total 12 30" xfId="51813" xr:uid="{00000000-0005-0000-0000-0000C0CA0000}"/>
    <cellStyle name="Total 12 30 10" xfId="51814" xr:uid="{00000000-0005-0000-0000-0000C1CA0000}"/>
    <cellStyle name="Total 12 30 10 2" xfId="51815" xr:uid="{00000000-0005-0000-0000-0000C2CA0000}"/>
    <cellStyle name="Total 12 30 10 3" xfId="51816" xr:uid="{00000000-0005-0000-0000-0000C3CA0000}"/>
    <cellStyle name="Total 12 30 10 4" xfId="51817" xr:uid="{00000000-0005-0000-0000-0000C4CA0000}"/>
    <cellStyle name="Total 12 30 11" xfId="51818" xr:uid="{00000000-0005-0000-0000-0000C5CA0000}"/>
    <cellStyle name="Total 12 30 11 2" xfId="51819" xr:uid="{00000000-0005-0000-0000-0000C6CA0000}"/>
    <cellStyle name="Total 12 30 11 3" xfId="51820" xr:uid="{00000000-0005-0000-0000-0000C7CA0000}"/>
    <cellStyle name="Total 12 30 11 4" xfId="51821" xr:uid="{00000000-0005-0000-0000-0000C8CA0000}"/>
    <cellStyle name="Total 12 30 12" xfId="51822" xr:uid="{00000000-0005-0000-0000-0000C9CA0000}"/>
    <cellStyle name="Total 12 30 12 2" xfId="51823" xr:uid="{00000000-0005-0000-0000-0000CACA0000}"/>
    <cellStyle name="Total 12 30 12 3" xfId="51824" xr:uid="{00000000-0005-0000-0000-0000CBCA0000}"/>
    <cellStyle name="Total 12 30 12 4" xfId="51825" xr:uid="{00000000-0005-0000-0000-0000CCCA0000}"/>
    <cellStyle name="Total 12 30 13" xfId="51826" xr:uid="{00000000-0005-0000-0000-0000CDCA0000}"/>
    <cellStyle name="Total 12 30 13 2" xfId="51827" xr:uid="{00000000-0005-0000-0000-0000CECA0000}"/>
    <cellStyle name="Total 12 30 13 3" xfId="51828" xr:uid="{00000000-0005-0000-0000-0000CFCA0000}"/>
    <cellStyle name="Total 12 30 13 4" xfId="51829" xr:uid="{00000000-0005-0000-0000-0000D0CA0000}"/>
    <cellStyle name="Total 12 30 14" xfId="51830" xr:uid="{00000000-0005-0000-0000-0000D1CA0000}"/>
    <cellStyle name="Total 12 30 14 2" xfId="51831" xr:uid="{00000000-0005-0000-0000-0000D2CA0000}"/>
    <cellStyle name="Total 12 30 14 3" xfId="51832" xr:uid="{00000000-0005-0000-0000-0000D3CA0000}"/>
    <cellStyle name="Total 12 30 14 4" xfId="51833" xr:uid="{00000000-0005-0000-0000-0000D4CA0000}"/>
    <cellStyle name="Total 12 30 15" xfId="51834" xr:uid="{00000000-0005-0000-0000-0000D5CA0000}"/>
    <cellStyle name="Total 12 30 15 2" xfId="51835" xr:uid="{00000000-0005-0000-0000-0000D6CA0000}"/>
    <cellStyle name="Total 12 30 15 3" xfId="51836" xr:uid="{00000000-0005-0000-0000-0000D7CA0000}"/>
    <cellStyle name="Total 12 30 15 4" xfId="51837" xr:uid="{00000000-0005-0000-0000-0000D8CA0000}"/>
    <cellStyle name="Total 12 30 16" xfId="51838" xr:uid="{00000000-0005-0000-0000-0000D9CA0000}"/>
    <cellStyle name="Total 12 30 16 2" xfId="51839" xr:uid="{00000000-0005-0000-0000-0000DACA0000}"/>
    <cellStyle name="Total 12 30 16 3" xfId="51840" xr:uid="{00000000-0005-0000-0000-0000DBCA0000}"/>
    <cellStyle name="Total 12 30 16 4" xfId="51841" xr:uid="{00000000-0005-0000-0000-0000DCCA0000}"/>
    <cellStyle name="Total 12 30 17" xfId="51842" xr:uid="{00000000-0005-0000-0000-0000DDCA0000}"/>
    <cellStyle name="Total 12 30 17 2" xfId="51843" xr:uid="{00000000-0005-0000-0000-0000DECA0000}"/>
    <cellStyle name="Total 12 30 17 3" xfId="51844" xr:uid="{00000000-0005-0000-0000-0000DFCA0000}"/>
    <cellStyle name="Total 12 30 17 4" xfId="51845" xr:uid="{00000000-0005-0000-0000-0000E0CA0000}"/>
    <cellStyle name="Total 12 30 18" xfId="51846" xr:uid="{00000000-0005-0000-0000-0000E1CA0000}"/>
    <cellStyle name="Total 12 30 18 2" xfId="51847" xr:uid="{00000000-0005-0000-0000-0000E2CA0000}"/>
    <cellStyle name="Total 12 30 18 3" xfId="51848" xr:uid="{00000000-0005-0000-0000-0000E3CA0000}"/>
    <cellStyle name="Total 12 30 18 4" xfId="51849" xr:uid="{00000000-0005-0000-0000-0000E4CA0000}"/>
    <cellStyle name="Total 12 30 19" xfId="51850" xr:uid="{00000000-0005-0000-0000-0000E5CA0000}"/>
    <cellStyle name="Total 12 30 19 2" xfId="51851" xr:uid="{00000000-0005-0000-0000-0000E6CA0000}"/>
    <cellStyle name="Total 12 30 19 3" xfId="51852" xr:uid="{00000000-0005-0000-0000-0000E7CA0000}"/>
    <cellStyle name="Total 12 30 19 4" xfId="51853" xr:uid="{00000000-0005-0000-0000-0000E8CA0000}"/>
    <cellStyle name="Total 12 30 2" xfId="51854" xr:uid="{00000000-0005-0000-0000-0000E9CA0000}"/>
    <cellStyle name="Total 12 30 2 2" xfId="51855" xr:uid="{00000000-0005-0000-0000-0000EACA0000}"/>
    <cellStyle name="Total 12 30 2 3" xfId="51856" xr:uid="{00000000-0005-0000-0000-0000EBCA0000}"/>
    <cellStyle name="Total 12 30 2 4" xfId="51857" xr:uid="{00000000-0005-0000-0000-0000ECCA0000}"/>
    <cellStyle name="Total 12 30 20" xfId="51858" xr:uid="{00000000-0005-0000-0000-0000EDCA0000}"/>
    <cellStyle name="Total 12 30 20 2" xfId="51859" xr:uid="{00000000-0005-0000-0000-0000EECA0000}"/>
    <cellStyle name="Total 12 30 20 3" xfId="51860" xr:uid="{00000000-0005-0000-0000-0000EFCA0000}"/>
    <cellStyle name="Total 12 30 20 4" xfId="51861" xr:uid="{00000000-0005-0000-0000-0000F0CA0000}"/>
    <cellStyle name="Total 12 30 21" xfId="51862" xr:uid="{00000000-0005-0000-0000-0000F1CA0000}"/>
    <cellStyle name="Total 12 30 22" xfId="51863" xr:uid="{00000000-0005-0000-0000-0000F2CA0000}"/>
    <cellStyle name="Total 12 30 3" xfId="51864" xr:uid="{00000000-0005-0000-0000-0000F3CA0000}"/>
    <cellStyle name="Total 12 30 3 2" xfId="51865" xr:uid="{00000000-0005-0000-0000-0000F4CA0000}"/>
    <cellStyle name="Total 12 30 3 3" xfId="51866" xr:uid="{00000000-0005-0000-0000-0000F5CA0000}"/>
    <cellStyle name="Total 12 30 3 4" xfId="51867" xr:uid="{00000000-0005-0000-0000-0000F6CA0000}"/>
    <cellStyle name="Total 12 30 4" xfId="51868" xr:uid="{00000000-0005-0000-0000-0000F7CA0000}"/>
    <cellStyle name="Total 12 30 4 2" xfId="51869" xr:uid="{00000000-0005-0000-0000-0000F8CA0000}"/>
    <cellStyle name="Total 12 30 4 3" xfId="51870" xr:uid="{00000000-0005-0000-0000-0000F9CA0000}"/>
    <cellStyle name="Total 12 30 4 4" xfId="51871" xr:uid="{00000000-0005-0000-0000-0000FACA0000}"/>
    <cellStyle name="Total 12 30 5" xfId="51872" xr:uid="{00000000-0005-0000-0000-0000FBCA0000}"/>
    <cellStyle name="Total 12 30 5 2" xfId="51873" xr:uid="{00000000-0005-0000-0000-0000FCCA0000}"/>
    <cellStyle name="Total 12 30 5 3" xfId="51874" xr:uid="{00000000-0005-0000-0000-0000FDCA0000}"/>
    <cellStyle name="Total 12 30 5 4" xfId="51875" xr:uid="{00000000-0005-0000-0000-0000FECA0000}"/>
    <cellStyle name="Total 12 30 6" xfId="51876" xr:uid="{00000000-0005-0000-0000-0000FFCA0000}"/>
    <cellStyle name="Total 12 30 6 2" xfId="51877" xr:uid="{00000000-0005-0000-0000-000000CB0000}"/>
    <cellStyle name="Total 12 30 6 3" xfId="51878" xr:uid="{00000000-0005-0000-0000-000001CB0000}"/>
    <cellStyle name="Total 12 30 6 4" xfId="51879" xr:uid="{00000000-0005-0000-0000-000002CB0000}"/>
    <cellStyle name="Total 12 30 7" xfId="51880" xr:uid="{00000000-0005-0000-0000-000003CB0000}"/>
    <cellStyle name="Total 12 30 7 2" xfId="51881" xr:uid="{00000000-0005-0000-0000-000004CB0000}"/>
    <cellStyle name="Total 12 30 7 3" xfId="51882" xr:uid="{00000000-0005-0000-0000-000005CB0000}"/>
    <cellStyle name="Total 12 30 7 4" xfId="51883" xr:uid="{00000000-0005-0000-0000-000006CB0000}"/>
    <cellStyle name="Total 12 30 8" xfId="51884" xr:uid="{00000000-0005-0000-0000-000007CB0000}"/>
    <cellStyle name="Total 12 30 8 2" xfId="51885" xr:uid="{00000000-0005-0000-0000-000008CB0000}"/>
    <cellStyle name="Total 12 30 8 3" xfId="51886" xr:uid="{00000000-0005-0000-0000-000009CB0000}"/>
    <cellStyle name="Total 12 30 8 4" xfId="51887" xr:uid="{00000000-0005-0000-0000-00000ACB0000}"/>
    <cellStyle name="Total 12 30 9" xfId="51888" xr:uid="{00000000-0005-0000-0000-00000BCB0000}"/>
    <cellStyle name="Total 12 30 9 2" xfId="51889" xr:uid="{00000000-0005-0000-0000-00000CCB0000}"/>
    <cellStyle name="Total 12 30 9 3" xfId="51890" xr:uid="{00000000-0005-0000-0000-00000DCB0000}"/>
    <cellStyle name="Total 12 30 9 4" xfId="51891" xr:uid="{00000000-0005-0000-0000-00000ECB0000}"/>
    <cellStyle name="Total 12 31" xfId="51892" xr:uid="{00000000-0005-0000-0000-00000FCB0000}"/>
    <cellStyle name="Total 12 31 2" xfId="51893" xr:uid="{00000000-0005-0000-0000-000010CB0000}"/>
    <cellStyle name="Total 12 31 3" xfId="51894" xr:uid="{00000000-0005-0000-0000-000011CB0000}"/>
    <cellStyle name="Total 12 31 4" xfId="51895" xr:uid="{00000000-0005-0000-0000-000012CB0000}"/>
    <cellStyle name="Total 12 32" xfId="51896" xr:uid="{00000000-0005-0000-0000-000013CB0000}"/>
    <cellStyle name="Total 12 32 2" xfId="51897" xr:uid="{00000000-0005-0000-0000-000014CB0000}"/>
    <cellStyle name="Total 12 32 3" xfId="51898" xr:uid="{00000000-0005-0000-0000-000015CB0000}"/>
    <cellStyle name="Total 12 32 4" xfId="51899" xr:uid="{00000000-0005-0000-0000-000016CB0000}"/>
    <cellStyle name="Total 12 33" xfId="51900" xr:uid="{00000000-0005-0000-0000-000017CB0000}"/>
    <cellStyle name="Total 12 33 2" xfId="51901" xr:uid="{00000000-0005-0000-0000-000018CB0000}"/>
    <cellStyle name="Total 12 33 3" xfId="51902" xr:uid="{00000000-0005-0000-0000-000019CB0000}"/>
    <cellStyle name="Total 12 33 4" xfId="51903" xr:uid="{00000000-0005-0000-0000-00001ACB0000}"/>
    <cellStyle name="Total 12 34" xfId="51904" xr:uid="{00000000-0005-0000-0000-00001BCB0000}"/>
    <cellStyle name="Total 12 34 2" xfId="51905" xr:uid="{00000000-0005-0000-0000-00001CCB0000}"/>
    <cellStyle name="Total 12 34 3" xfId="51906" xr:uid="{00000000-0005-0000-0000-00001DCB0000}"/>
    <cellStyle name="Total 12 34 4" xfId="51907" xr:uid="{00000000-0005-0000-0000-00001ECB0000}"/>
    <cellStyle name="Total 12 35" xfId="51908" xr:uid="{00000000-0005-0000-0000-00001FCB0000}"/>
    <cellStyle name="Total 12 35 2" xfId="51909" xr:uid="{00000000-0005-0000-0000-000020CB0000}"/>
    <cellStyle name="Total 12 35 3" xfId="51910" xr:uid="{00000000-0005-0000-0000-000021CB0000}"/>
    <cellStyle name="Total 12 35 4" xfId="51911" xr:uid="{00000000-0005-0000-0000-000022CB0000}"/>
    <cellStyle name="Total 12 36" xfId="51912" xr:uid="{00000000-0005-0000-0000-000023CB0000}"/>
    <cellStyle name="Total 12 36 2" xfId="51913" xr:uid="{00000000-0005-0000-0000-000024CB0000}"/>
    <cellStyle name="Total 12 36 3" xfId="51914" xr:uid="{00000000-0005-0000-0000-000025CB0000}"/>
    <cellStyle name="Total 12 36 4" xfId="51915" xr:uid="{00000000-0005-0000-0000-000026CB0000}"/>
    <cellStyle name="Total 12 37" xfId="51916" xr:uid="{00000000-0005-0000-0000-000027CB0000}"/>
    <cellStyle name="Total 12 37 2" xfId="51917" xr:uid="{00000000-0005-0000-0000-000028CB0000}"/>
    <cellStyle name="Total 12 37 3" xfId="51918" xr:uid="{00000000-0005-0000-0000-000029CB0000}"/>
    <cellStyle name="Total 12 37 4" xfId="51919" xr:uid="{00000000-0005-0000-0000-00002ACB0000}"/>
    <cellStyle name="Total 12 38" xfId="51920" xr:uid="{00000000-0005-0000-0000-00002BCB0000}"/>
    <cellStyle name="Total 12 38 2" xfId="51921" xr:uid="{00000000-0005-0000-0000-00002CCB0000}"/>
    <cellStyle name="Total 12 38 3" xfId="51922" xr:uid="{00000000-0005-0000-0000-00002DCB0000}"/>
    <cellStyle name="Total 12 38 4" xfId="51923" xr:uid="{00000000-0005-0000-0000-00002ECB0000}"/>
    <cellStyle name="Total 12 39" xfId="51924" xr:uid="{00000000-0005-0000-0000-00002FCB0000}"/>
    <cellStyle name="Total 12 39 2" xfId="51925" xr:uid="{00000000-0005-0000-0000-000030CB0000}"/>
    <cellStyle name="Total 12 39 3" xfId="51926" xr:uid="{00000000-0005-0000-0000-000031CB0000}"/>
    <cellStyle name="Total 12 39 4" xfId="51927" xr:uid="{00000000-0005-0000-0000-000032CB0000}"/>
    <cellStyle name="Total 12 4" xfId="51928" xr:uid="{00000000-0005-0000-0000-000033CB0000}"/>
    <cellStyle name="Total 12 4 10" xfId="51929" xr:uid="{00000000-0005-0000-0000-000034CB0000}"/>
    <cellStyle name="Total 12 4 10 2" xfId="51930" xr:uid="{00000000-0005-0000-0000-000035CB0000}"/>
    <cellStyle name="Total 12 4 10 3" xfId="51931" xr:uid="{00000000-0005-0000-0000-000036CB0000}"/>
    <cellStyle name="Total 12 4 10 4" xfId="51932" xr:uid="{00000000-0005-0000-0000-000037CB0000}"/>
    <cellStyle name="Total 12 4 11" xfId="51933" xr:uid="{00000000-0005-0000-0000-000038CB0000}"/>
    <cellStyle name="Total 12 4 11 2" xfId="51934" xr:uid="{00000000-0005-0000-0000-000039CB0000}"/>
    <cellStyle name="Total 12 4 11 3" xfId="51935" xr:uid="{00000000-0005-0000-0000-00003ACB0000}"/>
    <cellStyle name="Total 12 4 11 4" xfId="51936" xr:uid="{00000000-0005-0000-0000-00003BCB0000}"/>
    <cellStyle name="Total 12 4 12" xfId="51937" xr:uid="{00000000-0005-0000-0000-00003CCB0000}"/>
    <cellStyle name="Total 12 4 12 2" xfId="51938" xr:uid="{00000000-0005-0000-0000-00003DCB0000}"/>
    <cellStyle name="Total 12 4 12 3" xfId="51939" xr:uid="{00000000-0005-0000-0000-00003ECB0000}"/>
    <cellStyle name="Total 12 4 12 4" xfId="51940" xr:uid="{00000000-0005-0000-0000-00003FCB0000}"/>
    <cellStyle name="Total 12 4 13" xfId="51941" xr:uid="{00000000-0005-0000-0000-000040CB0000}"/>
    <cellStyle name="Total 12 4 13 2" xfId="51942" xr:uid="{00000000-0005-0000-0000-000041CB0000}"/>
    <cellStyle name="Total 12 4 13 3" xfId="51943" xr:uid="{00000000-0005-0000-0000-000042CB0000}"/>
    <cellStyle name="Total 12 4 13 4" xfId="51944" xr:uid="{00000000-0005-0000-0000-000043CB0000}"/>
    <cellStyle name="Total 12 4 14" xfId="51945" xr:uid="{00000000-0005-0000-0000-000044CB0000}"/>
    <cellStyle name="Total 12 4 14 2" xfId="51946" xr:uid="{00000000-0005-0000-0000-000045CB0000}"/>
    <cellStyle name="Total 12 4 14 3" xfId="51947" xr:uid="{00000000-0005-0000-0000-000046CB0000}"/>
    <cellStyle name="Total 12 4 14 4" xfId="51948" xr:uid="{00000000-0005-0000-0000-000047CB0000}"/>
    <cellStyle name="Total 12 4 15" xfId="51949" xr:uid="{00000000-0005-0000-0000-000048CB0000}"/>
    <cellStyle name="Total 12 4 15 2" xfId="51950" xr:uid="{00000000-0005-0000-0000-000049CB0000}"/>
    <cellStyle name="Total 12 4 15 3" xfId="51951" xr:uid="{00000000-0005-0000-0000-00004ACB0000}"/>
    <cellStyle name="Total 12 4 15 4" xfId="51952" xr:uid="{00000000-0005-0000-0000-00004BCB0000}"/>
    <cellStyle name="Total 12 4 16" xfId="51953" xr:uid="{00000000-0005-0000-0000-00004CCB0000}"/>
    <cellStyle name="Total 12 4 16 2" xfId="51954" xr:uid="{00000000-0005-0000-0000-00004DCB0000}"/>
    <cellStyle name="Total 12 4 16 3" xfId="51955" xr:uid="{00000000-0005-0000-0000-00004ECB0000}"/>
    <cellStyle name="Total 12 4 16 4" xfId="51956" xr:uid="{00000000-0005-0000-0000-00004FCB0000}"/>
    <cellStyle name="Total 12 4 17" xfId="51957" xr:uid="{00000000-0005-0000-0000-000050CB0000}"/>
    <cellStyle name="Total 12 4 17 2" xfId="51958" xr:uid="{00000000-0005-0000-0000-000051CB0000}"/>
    <cellStyle name="Total 12 4 17 3" xfId="51959" xr:uid="{00000000-0005-0000-0000-000052CB0000}"/>
    <cellStyle name="Total 12 4 17 4" xfId="51960" xr:uid="{00000000-0005-0000-0000-000053CB0000}"/>
    <cellStyle name="Total 12 4 18" xfId="51961" xr:uid="{00000000-0005-0000-0000-000054CB0000}"/>
    <cellStyle name="Total 12 4 18 2" xfId="51962" xr:uid="{00000000-0005-0000-0000-000055CB0000}"/>
    <cellStyle name="Total 12 4 18 3" xfId="51963" xr:uid="{00000000-0005-0000-0000-000056CB0000}"/>
    <cellStyle name="Total 12 4 18 4" xfId="51964" xr:uid="{00000000-0005-0000-0000-000057CB0000}"/>
    <cellStyle name="Total 12 4 19" xfId="51965" xr:uid="{00000000-0005-0000-0000-000058CB0000}"/>
    <cellStyle name="Total 12 4 19 2" xfId="51966" xr:uid="{00000000-0005-0000-0000-000059CB0000}"/>
    <cellStyle name="Total 12 4 19 3" xfId="51967" xr:uid="{00000000-0005-0000-0000-00005ACB0000}"/>
    <cellStyle name="Total 12 4 19 4" xfId="51968" xr:uid="{00000000-0005-0000-0000-00005BCB0000}"/>
    <cellStyle name="Total 12 4 2" xfId="51969" xr:uid="{00000000-0005-0000-0000-00005CCB0000}"/>
    <cellStyle name="Total 12 4 2 2" xfId="51970" xr:uid="{00000000-0005-0000-0000-00005DCB0000}"/>
    <cellStyle name="Total 12 4 2 3" xfId="51971" xr:uid="{00000000-0005-0000-0000-00005ECB0000}"/>
    <cellStyle name="Total 12 4 2 4" xfId="51972" xr:uid="{00000000-0005-0000-0000-00005FCB0000}"/>
    <cellStyle name="Total 12 4 20" xfId="51973" xr:uid="{00000000-0005-0000-0000-000060CB0000}"/>
    <cellStyle name="Total 12 4 20 2" xfId="51974" xr:uid="{00000000-0005-0000-0000-000061CB0000}"/>
    <cellStyle name="Total 12 4 20 3" xfId="51975" xr:uid="{00000000-0005-0000-0000-000062CB0000}"/>
    <cellStyle name="Total 12 4 20 4" xfId="51976" xr:uid="{00000000-0005-0000-0000-000063CB0000}"/>
    <cellStyle name="Total 12 4 21" xfId="51977" xr:uid="{00000000-0005-0000-0000-000064CB0000}"/>
    <cellStyle name="Total 12 4 22" xfId="51978" xr:uid="{00000000-0005-0000-0000-000065CB0000}"/>
    <cellStyle name="Total 12 4 3" xfId="51979" xr:uid="{00000000-0005-0000-0000-000066CB0000}"/>
    <cellStyle name="Total 12 4 3 2" xfId="51980" xr:uid="{00000000-0005-0000-0000-000067CB0000}"/>
    <cellStyle name="Total 12 4 3 3" xfId="51981" xr:uid="{00000000-0005-0000-0000-000068CB0000}"/>
    <cellStyle name="Total 12 4 3 4" xfId="51982" xr:uid="{00000000-0005-0000-0000-000069CB0000}"/>
    <cellStyle name="Total 12 4 4" xfId="51983" xr:uid="{00000000-0005-0000-0000-00006ACB0000}"/>
    <cellStyle name="Total 12 4 4 2" xfId="51984" xr:uid="{00000000-0005-0000-0000-00006BCB0000}"/>
    <cellStyle name="Total 12 4 4 3" xfId="51985" xr:uid="{00000000-0005-0000-0000-00006CCB0000}"/>
    <cellStyle name="Total 12 4 4 4" xfId="51986" xr:uid="{00000000-0005-0000-0000-00006DCB0000}"/>
    <cellStyle name="Total 12 4 5" xfId="51987" xr:uid="{00000000-0005-0000-0000-00006ECB0000}"/>
    <cellStyle name="Total 12 4 5 2" xfId="51988" xr:uid="{00000000-0005-0000-0000-00006FCB0000}"/>
    <cellStyle name="Total 12 4 5 3" xfId="51989" xr:uid="{00000000-0005-0000-0000-000070CB0000}"/>
    <cellStyle name="Total 12 4 5 4" xfId="51990" xr:uid="{00000000-0005-0000-0000-000071CB0000}"/>
    <cellStyle name="Total 12 4 6" xfId="51991" xr:uid="{00000000-0005-0000-0000-000072CB0000}"/>
    <cellStyle name="Total 12 4 6 2" xfId="51992" xr:uid="{00000000-0005-0000-0000-000073CB0000}"/>
    <cellStyle name="Total 12 4 6 3" xfId="51993" xr:uid="{00000000-0005-0000-0000-000074CB0000}"/>
    <cellStyle name="Total 12 4 6 4" xfId="51994" xr:uid="{00000000-0005-0000-0000-000075CB0000}"/>
    <cellStyle name="Total 12 4 7" xfId="51995" xr:uid="{00000000-0005-0000-0000-000076CB0000}"/>
    <cellStyle name="Total 12 4 7 2" xfId="51996" xr:uid="{00000000-0005-0000-0000-000077CB0000}"/>
    <cellStyle name="Total 12 4 7 3" xfId="51997" xr:uid="{00000000-0005-0000-0000-000078CB0000}"/>
    <cellStyle name="Total 12 4 7 4" xfId="51998" xr:uid="{00000000-0005-0000-0000-000079CB0000}"/>
    <cellStyle name="Total 12 4 8" xfId="51999" xr:uid="{00000000-0005-0000-0000-00007ACB0000}"/>
    <cellStyle name="Total 12 4 8 2" xfId="52000" xr:uid="{00000000-0005-0000-0000-00007BCB0000}"/>
    <cellStyle name="Total 12 4 8 3" xfId="52001" xr:uid="{00000000-0005-0000-0000-00007CCB0000}"/>
    <cellStyle name="Total 12 4 8 4" xfId="52002" xr:uid="{00000000-0005-0000-0000-00007DCB0000}"/>
    <cellStyle name="Total 12 4 9" xfId="52003" xr:uid="{00000000-0005-0000-0000-00007ECB0000}"/>
    <cellStyle name="Total 12 4 9 2" xfId="52004" xr:uid="{00000000-0005-0000-0000-00007FCB0000}"/>
    <cellStyle name="Total 12 4 9 3" xfId="52005" xr:uid="{00000000-0005-0000-0000-000080CB0000}"/>
    <cellStyle name="Total 12 4 9 4" xfId="52006" xr:uid="{00000000-0005-0000-0000-000081CB0000}"/>
    <cellStyle name="Total 12 40" xfId="52007" xr:uid="{00000000-0005-0000-0000-000082CB0000}"/>
    <cellStyle name="Total 12 40 2" xfId="52008" xr:uid="{00000000-0005-0000-0000-000083CB0000}"/>
    <cellStyle name="Total 12 40 3" xfId="52009" xr:uid="{00000000-0005-0000-0000-000084CB0000}"/>
    <cellStyle name="Total 12 40 4" xfId="52010" xr:uid="{00000000-0005-0000-0000-000085CB0000}"/>
    <cellStyle name="Total 12 41" xfId="52011" xr:uid="{00000000-0005-0000-0000-000086CB0000}"/>
    <cellStyle name="Total 12 41 2" xfId="52012" xr:uid="{00000000-0005-0000-0000-000087CB0000}"/>
    <cellStyle name="Total 12 41 3" xfId="52013" xr:uid="{00000000-0005-0000-0000-000088CB0000}"/>
    <cellStyle name="Total 12 41 4" xfId="52014" xr:uid="{00000000-0005-0000-0000-000089CB0000}"/>
    <cellStyle name="Total 12 42" xfId="52015" xr:uid="{00000000-0005-0000-0000-00008ACB0000}"/>
    <cellStyle name="Total 12 42 2" xfId="52016" xr:uid="{00000000-0005-0000-0000-00008BCB0000}"/>
    <cellStyle name="Total 12 42 3" xfId="52017" xr:uid="{00000000-0005-0000-0000-00008CCB0000}"/>
    <cellStyle name="Total 12 42 4" xfId="52018" xr:uid="{00000000-0005-0000-0000-00008DCB0000}"/>
    <cellStyle name="Total 12 43" xfId="52019" xr:uid="{00000000-0005-0000-0000-00008ECB0000}"/>
    <cellStyle name="Total 12 43 2" xfId="52020" xr:uid="{00000000-0005-0000-0000-00008FCB0000}"/>
    <cellStyle name="Total 12 43 3" xfId="52021" xr:uid="{00000000-0005-0000-0000-000090CB0000}"/>
    <cellStyle name="Total 12 43 4" xfId="52022" xr:uid="{00000000-0005-0000-0000-000091CB0000}"/>
    <cellStyle name="Total 12 44" xfId="52023" xr:uid="{00000000-0005-0000-0000-000092CB0000}"/>
    <cellStyle name="Total 12 44 2" xfId="52024" xr:uid="{00000000-0005-0000-0000-000093CB0000}"/>
    <cellStyle name="Total 12 44 3" xfId="52025" xr:uid="{00000000-0005-0000-0000-000094CB0000}"/>
    <cellStyle name="Total 12 44 4" xfId="52026" xr:uid="{00000000-0005-0000-0000-000095CB0000}"/>
    <cellStyle name="Total 12 45" xfId="52027" xr:uid="{00000000-0005-0000-0000-000096CB0000}"/>
    <cellStyle name="Total 12 45 2" xfId="52028" xr:uid="{00000000-0005-0000-0000-000097CB0000}"/>
    <cellStyle name="Total 12 45 3" xfId="52029" xr:uid="{00000000-0005-0000-0000-000098CB0000}"/>
    <cellStyle name="Total 12 45 4" xfId="52030" xr:uid="{00000000-0005-0000-0000-000099CB0000}"/>
    <cellStyle name="Total 12 46" xfId="52031" xr:uid="{00000000-0005-0000-0000-00009ACB0000}"/>
    <cellStyle name="Total 12 46 2" xfId="52032" xr:uid="{00000000-0005-0000-0000-00009BCB0000}"/>
    <cellStyle name="Total 12 46 3" xfId="52033" xr:uid="{00000000-0005-0000-0000-00009CCB0000}"/>
    <cellStyle name="Total 12 46 4" xfId="52034" xr:uid="{00000000-0005-0000-0000-00009DCB0000}"/>
    <cellStyle name="Total 12 47" xfId="52035" xr:uid="{00000000-0005-0000-0000-00009ECB0000}"/>
    <cellStyle name="Total 12 47 2" xfId="52036" xr:uid="{00000000-0005-0000-0000-00009FCB0000}"/>
    <cellStyle name="Total 12 47 3" xfId="52037" xr:uid="{00000000-0005-0000-0000-0000A0CB0000}"/>
    <cellStyle name="Total 12 47 4" xfId="52038" xr:uid="{00000000-0005-0000-0000-0000A1CB0000}"/>
    <cellStyle name="Total 12 48" xfId="52039" xr:uid="{00000000-0005-0000-0000-0000A2CB0000}"/>
    <cellStyle name="Total 12 48 2" xfId="52040" xr:uid="{00000000-0005-0000-0000-0000A3CB0000}"/>
    <cellStyle name="Total 12 48 3" xfId="52041" xr:uid="{00000000-0005-0000-0000-0000A4CB0000}"/>
    <cellStyle name="Total 12 48 4" xfId="52042" xr:uid="{00000000-0005-0000-0000-0000A5CB0000}"/>
    <cellStyle name="Total 12 49" xfId="52043" xr:uid="{00000000-0005-0000-0000-0000A6CB0000}"/>
    <cellStyle name="Total 12 49 2" xfId="52044" xr:uid="{00000000-0005-0000-0000-0000A7CB0000}"/>
    <cellStyle name="Total 12 49 3" xfId="52045" xr:uid="{00000000-0005-0000-0000-0000A8CB0000}"/>
    <cellStyle name="Total 12 49 4" xfId="52046" xr:uid="{00000000-0005-0000-0000-0000A9CB0000}"/>
    <cellStyle name="Total 12 5" xfId="52047" xr:uid="{00000000-0005-0000-0000-0000AACB0000}"/>
    <cellStyle name="Total 12 5 10" xfId="52048" xr:uid="{00000000-0005-0000-0000-0000ABCB0000}"/>
    <cellStyle name="Total 12 5 10 2" xfId="52049" xr:uid="{00000000-0005-0000-0000-0000ACCB0000}"/>
    <cellStyle name="Total 12 5 10 3" xfId="52050" xr:uid="{00000000-0005-0000-0000-0000ADCB0000}"/>
    <cellStyle name="Total 12 5 10 4" xfId="52051" xr:uid="{00000000-0005-0000-0000-0000AECB0000}"/>
    <cellStyle name="Total 12 5 11" xfId="52052" xr:uid="{00000000-0005-0000-0000-0000AFCB0000}"/>
    <cellStyle name="Total 12 5 11 2" xfId="52053" xr:uid="{00000000-0005-0000-0000-0000B0CB0000}"/>
    <cellStyle name="Total 12 5 11 3" xfId="52054" xr:uid="{00000000-0005-0000-0000-0000B1CB0000}"/>
    <cellStyle name="Total 12 5 11 4" xfId="52055" xr:uid="{00000000-0005-0000-0000-0000B2CB0000}"/>
    <cellStyle name="Total 12 5 12" xfId="52056" xr:uid="{00000000-0005-0000-0000-0000B3CB0000}"/>
    <cellStyle name="Total 12 5 12 2" xfId="52057" xr:uid="{00000000-0005-0000-0000-0000B4CB0000}"/>
    <cellStyle name="Total 12 5 12 3" xfId="52058" xr:uid="{00000000-0005-0000-0000-0000B5CB0000}"/>
    <cellStyle name="Total 12 5 12 4" xfId="52059" xr:uid="{00000000-0005-0000-0000-0000B6CB0000}"/>
    <cellStyle name="Total 12 5 13" xfId="52060" xr:uid="{00000000-0005-0000-0000-0000B7CB0000}"/>
    <cellStyle name="Total 12 5 13 2" xfId="52061" xr:uid="{00000000-0005-0000-0000-0000B8CB0000}"/>
    <cellStyle name="Total 12 5 13 3" xfId="52062" xr:uid="{00000000-0005-0000-0000-0000B9CB0000}"/>
    <cellStyle name="Total 12 5 13 4" xfId="52063" xr:uid="{00000000-0005-0000-0000-0000BACB0000}"/>
    <cellStyle name="Total 12 5 14" xfId="52064" xr:uid="{00000000-0005-0000-0000-0000BBCB0000}"/>
    <cellStyle name="Total 12 5 14 2" xfId="52065" xr:uid="{00000000-0005-0000-0000-0000BCCB0000}"/>
    <cellStyle name="Total 12 5 14 3" xfId="52066" xr:uid="{00000000-0005-0000-0000-0000BDCB0000}"/>
    <cellStyle name="Total 12 5 14 4" xfId="52067" xr:uid="{00000000-0005-0000-0000-0000BECB0000}"/>
    <cellStyle name="Total 12 5 15" xfId="52068" xr:uid="{00000000-0005-0000-0000-0000BFCB0000}"/>
    <cellStyle name="Total 12 5 15 2" xfId="52069" xr:uid="{00000000-0005-0000-0000-0000C0CB0000}"/>
    <cellStyle name="Total 12 5 15 3" xfId="52070" xr:uid="{00000000-0005-0000-0000-0000C1CB0000}"/>
    <cellStyle name="Total 12 5 15 4" xfId="52071" xr:uid="{00000000-0005-0000-0000-0000C2CB0000}"/>
    <cellStyle name="Total 12 5 16" xfId="52072" xr:uid="{00000000-0005-0000-0000-0000C3CB0000}"/>
    <cellStyle name="Total 12 5 16 2" xfId="52073" xr:uid="{00000000-0005-0000-0000-0000C4CB0000}"/>
    <cellStyle name="Total 12 5 16 3" xfId="52074" xr:uid="{00000000-0005-0000-0000-0000C5CB0000}"/>
    <cellStyle name="Total 12 5 16 4" xfId="52075" xr:uid="{00000000-0005-0000-0000-0000C6CB0000}"/>
    <cellStyle name="Total 12 5 17" xfId="52076" xr:uid="{00000000-0005-0000-0000-0000C7CB0000}"/>
    <cellStyle name="Total 12 5 17 2" xfId="52077" xr:uid="{00000000-0005-0000-0000-0000C8CB0000}"/>
    <cellStyle name="Total 12 5 17 3" xfId="52078" xr:uid="{00000000-0005-0000-0000-0000C9CB0000}"/>
    <cellStyle name="Total 12 5 17 4" xfId="52079" xr:uid="{00000000-0005-0000-0000-0000CACB0000}"/>
    <cellStyle name="Total 12 5 18" xfId="52080" xr:uid="{00000000-0005-0000-0000-0000CBCB0000}"/>
    <cellStyle name="Total 12 5 18 2" xfId="52081" xr:uid="{00000000-0005-0000-0000-0000CCCB0000}"/>
    <cellStyle name="Total 12 5 18 3" xfId="52082" xr:uid="{00000000-0005-0000-0000-0000CDCB0000}"/>
    <cellStyle name="Total 12 5 18 4" xfId="52083" xr:uid="{00000000-0005-0000-0000-0000CECB0000}"/>
    <cellStyle name="Total 12 5 19" xfId="52084" xr:uid="{00000000-0005-0000-0000-0000CFCB0000}"/>
    <cellStyle name="Total 12 5 19 2" xfId="52085" xr:uid="{00000000-0005-0000-0000-0000D0CB0000}"/>
    <cellStyle name="Total 12 5 19 3" xfId="52086" xr:uid="{00000000-0005-0000-0000-0000D1CB0000}"/>
    <cellStyle name="Total 12 5 19 4" xfId="52087" xr:uid="{00000000-0005-0000-0000-0000D2CB0000}"/>
    <cellStyle name="Total 12 5 2" xfId="52088" xr:uid="{00000000-0005-0000-0000-0000D3CB0000}"/>
    <cellStyle name="Total 12 5 2 2" xfId="52089" xr:uid="{00000000-0005-0000-0000-0000D4CB0000}"/>
    <cellStyle name="Total 12 5 2 3" xfId="52090" xr:uid="{00000000-0005-0000-0000-0000D5CB0000}"/>
    <cellStyle name="Total 12 5 2 4" xfId="52091" xr:uid="{00000000-0005-0000-0000-0000D6CB0000}"/>
    <cellStyle name="Total 12 5 20" xfId="52092" xr:uid="{00000000-0005-0000-0000-0000D7CB0000}"/>
    <cellStyle name="Total 12 5 20 2" xfId="52093" xr:uid="{00000000-0005-0000-0000-0000D8CB0000}"/>
    <cellStyle name="Total 12 5 20 3" xfId="52094" xr:uid="{00000000-0005-0000-0000-0000D9CB0000}"/>
    <cellStyle name="Total 12 5 20 4" xfId="52095" xr:uid="{00000000-0005-0000-0000-0000DACB0000}"/>
    <cellStyle name="Total 12 5 21" xfId="52096" xr:uid="{00000000-0005-0000-0000-0000DBCB0000}"/>
    <cellStyle name="Total 12 5 22" xfId="52097" xr:uid="{00000000-0005-0000-0000-0000DCCB0000}"/>
    <cellStyle name="Total 12 5 3" xfId="52098" xr:uid="{00000000-0005-0000-0000-0000DDCB0000}"/>
    <cellStyle name="Total 12 5 3 2" xfId="52099" xr:uid="{00000000-0005-0000-0000-0000DECB0000}"/>
    <cellStyle name="Total 12 5 3 3" xfId="52100" xr:uid="{00000000-0005-0000-0000-0000DFCB0000}"/>
    <cellStyle name="Total 12 5 3 4" xfId="52101" xr:uid="{00000000-0005-0000-0000-0000E0CB0000}"/>
    <cellStyle name="Total 12 5 4" xfId="52102" xr:uid="{00000000-0005-0000-0000-0000E1CB0000}"/>
    <cellStyle name="Total 12 5 4 2" xfId="52103" xr:uid="{00000000-0005-0000-0000-0000E2CB0000}"/>
    <cellStyle name="Total 12 5 4 3" xfId="52104" xr:uid="{00000000-0005-0000-0000-0000E3CB0000}"/>
    <cellStyle name="Total 12 5 4 4" xfId="52105" xr:uid="{00000000-0005-0000-0000-0000E4CB0000}"/>
    <cellStyle name="Total 12 5 5" xfId="52106" xr:uid="{00000000-0005-0000-0000-0000E5CB0000}"/>
    <cellStyle name="Total 12 5 5 2" xfId="52107" xr:uid="{00000000-0005-0000-0000-0000E6CB0000}"/>
    <cellStyle name="Total 12 5 5 3" xfId="52108" xr:uid="{00000000-0005-0000-0000-0000E7CB0000}"/>
    <cellStyle name="Total 12 5 5 4" xfId="52109" xr:uid="{00000000-0005-0000-0000-0000E8CB0000}"/>
    <cellStyle name="Total 12 5 6" xfId="52110" xr:uid="{00000000-0005-0000-0000-0000E9CB0000}"/>
    <cellStyle name="Total 12 5 6 2" xfId="52111" xr:uid="{00000000-0005-0000-0000-0000EACB0000}"/>
    <cellStyle name="Total 12 5 6 3" xfId="52112" xr:uid="{00000000-0005-0000-0000-0000EBCB0000}"/>
    <cellStyle name="Total 12 5 6 4" xfId="52113" xr:uid="{00000000-0005-0000-0000-0000ECCB0000}"/>
    <cellStyle name="Total 12 5 7" xfId="52114" xr:uid="{00000000-0005-0000-0000-0000EDCB0000}"/>
    <cellStyle name="Total 12 5 7 2" xfId="52115" xr:uid="{00000000-0005-0000-0000-0000EECB0000}"/>
    <cellStyle name="Total 12 5 7 3" xfId="52116" xr:uid="{00000000-0005-0000-0000-0000EFCB0000}"/>
    <cellStyle name="Total 12 5 7 4" xfId="52117" xr:uid="{00000000-0005-0000-0000-0000F0CB0000}"/>
    <cellStyle name="Total 12 5 8" xfId="52118" xr:uid="{00000000-0005-0000-0000-0000F1CB0000}"/>
    <cellStyle name="Total 12 5 8 2" xfId="52119" xr:uid="{00000000-0005-0000-0000-0000F2CB0000}"/>
    <cellStyle name="Total 12 5 8 3" xfId="52120" xr:uid="{00000000-0005-0000-0000-0000F3CB0000}"/>
    <cellStyle name="Total 12 5 8 4" xfId="52121" xr:uid="{00000000-0005-0000-0000-0000F4CB0000}"/>
    <cellStyle name="Total 12 5 9" xfId="52122" xr:uid="{00000000-0005-0000-0000-0000F5CB0000}"/>
    <cellStyle name="Total 12 5 9 2" xfId="52123" xr:uid="{00000000-0005-0000-0000-0000F6CB0000}"/>
    <cellStyle name="Total 12 5 9 3" xfId="52124" xr:uid="{00000000-0005-0000-0000-0000F7CB0000}"/>
    <cellStyle name="Total 12 5 9 4" xfId="52125" xr:uid="{00000000-0005-0000-0000-0000F8CB0000}"/>
    <cellStyle name="Total 12 50" xfId="52126" xr:uid="{00000000-0005-0000-0000-0000F9CB0000}"/>
    <cellStyle name="Total 12 51" xfId="52127" xr:uid="{00000000-0005-0000-0000-0000FACB0000}"/>
    <cellStyle name="Total 12 52" xfId="52128" xr:uid="{00000000-0005-0000-0000-0000FBCB0000}"/>
    <cellStyle name="Total 12 6" xfId="52129" xr:uid="{00000000-0005-0000-0000-0000FCCB0000}"/>
    <cellStyle name="Total 12 6 10" xfId="52130" xr:uid="{00000000-0005-0000-0000-0000FDCB0000}"/>
    <cellStyle name="Total 12 6 10 2" xfId="52131" xr:uid="{00000000-0005-0000-0000-0000FECB0000}"/>
    <cellStyle name="Total 12 6 10 3" xfId="52132" xr:uid="{00000000-0005-0000-0000-0000FFCB0000}"/>
    <cellStyle name="Total 12 6 10 4" xfId="52133" xr:uid="{00000000-0005-0000-0000-000000CC0000}"/>
    <cellStyle name="Total 12 6 11" xfId="52134" xr:uid="{00000000-0005-0000-0000-000001CC0000}"/>
    <cellStyle name="Total 12 6 11 2" xfId="52135" xr:uid="{00000000-0005-0000-0000-000002CC0000}"/>
    <cellStyle name="Total 12 6 11 3" xfId="52136" xr:uid="{00000000-0005-0000-0000-000003CC0000}"/>
    <cellStyle name="Total 12 6 11 4" xfId="52137" xr:uid="{00000000-0005-0000-0000-000004CC0000}"/>
    <cellStyle name="Total 12 6 12" xfId="52138" xr:uid="{00000000-0005-0000-0000-000005CC0000}"/>
    <cellStyle name="Total 12 6 12 2" xfId="52139" xr:uid="{00000000-0005-0000-0000-000006CC0000}"/>
    <cellStyle name="Total 12 6 12 3" xfId="52140" xr:uid="{00000000-0005-0000-0000-000007CC0000}"/>
    <cellStyle name="Total 12 6 12 4" xfId="52141" xr:uid="{00000000-0005-0000-0000-000008CC0000}"/>
    <cellStyle name="Total 12 6 13" xfId="52142" xr:uid="{00000000-0005-0000-0000-000009CC0000}"/>
    <cellStyle name="Total 12 6 13 2" xfId="52143" xr:uid="{00000000-0005-0000-0000-00000ACC0000}"/>
    <cellStyle name="Total 12 6 13 3" xfId="52144" xr:uid="{00000000-0005-0000-0000-00000BCC0000}"/>
    <cellStyle name="Total 12 6 13 4" xfId="52145" xr:uid="{00000000-0005-0000-0000-00000CCC0000}"/>
    <cellStyle name="Total 12 6 14" xfId="52146" xr:uid="{00000000-0005-0000-0000-00000DCC0000}"/>
    <cellStyle name="Total 12 6 14 2" xfId="52147" xr:uid="{00000000-0005-0000-0000-00000ECC0000}"/>
    <cellStyle name="Total 12 6 14 3" xfId="52148" xr:uid="{00000000-0005-0000-0000-00000FCC0000}"/>
    <cellStyle name="Total 12 6 14 4" xfId="52149" xr:uid="{00000000-0005-0000-0000-000010CC0000}"/>
    <cellStyle name="Total 12 6 15" xfId="52150" xr:uid="{00000000-0005-0000-0000-000011CC0000}"/>
    <cellStyle name="Total 12 6 15 2" xfId="52151" xr:uid="{00000000-0005-0000-0000-000012CC0000}"/>
    <cellStyle name="Total 12 6 15 3" xfId="52152" xr:uid="{00000000-0005-0000-0000-000013CC0000}"/>
    <cellStyle name="Total 12 6 15 4" xfId="52153" xr:uid="{00000000-0005-0000-0000-000014CC0000}"/>
    <cellStyle name="Total 12 6 16" xfId="52154" xr:uid="{00000000-0005-0000-0000-000015CC0000}"/>
    <cellStyle name="Total 12 6 16 2" xfId="52155" xr:uid="{00000000-0005-0000-0000-000016CC0000}"/>
    <cellStyle name="Total 12 6 16 3" xfId="52156" xr:uid="{00000000-0005-0000-0000-000017CC0000}"/>
    <cellStyle name="Total 12 6 16 4" xfId="52157" xr:uid="{00000000-0005-0000-0000-000018CC0000}"/>
    <cellStyle name="Total 12 6 17" xfId="52158" xr:uid="{00000000-0005-0000-0000-000019CC0000}"/>
    <cellStyle name="Total 12 6 17 2" xfId="52159" xr:uid="{00000000-0005-0000-0000-00001ACC0000}"/>
    <cellStyle name="Total 12 6 17 3" xfId="52160" xr:uid="{00000000-0005-0000-0000-00001BCC0000}"/>
    <cellStyle name="Total 12 6 17 4" xfId="52161" xr:uid="{00000000-0005-0000-0000-00001CCC0000}"/>
    <cellStyle name="Total 12 6 18" xfId="52162" xr:uid="{00000000-0005-0000-0000-00001DCC0000}"/>
    <cellStyle name="Total 12 6 18 2" xfId="52163" xr:uid="{00000000-0005-0000-0000-00001ECC0000}"/>
    <cellStyle name="Total 12 6 18 3" xfId="52164" xr:uid="{00000000-0005-0000-0000-00001FCC0000}"/>
    <cellStyle name="Total 12 6 18 4" xfId="52165" xr:uid="{00000000-0005-0000-0000-000020CC0000}"/>
    <cellStyle name="Total 12 6 19" xfId="52166" xr:uid="{00000000-0005-0000-0000-000021CC0000}"/>
    <cellStyle name="Total 12 6 19 2" xfId="52167" xr:uid="{00000000-0005-0000-0000-000022CC0000}"/>
    <cellStyle name="Total 12 6 19 3" xfId="52168" xr:uid="{00000000-0005-0000-0000-000023CC0000}"/>
    <cellStyle name="Total 12 6 19 4" xfId="52169" xr:uid="{00000000-0005-0000-0000-000024CC0000}"/>
    <cellStyle name="Total 12 6 2" xfId="52170" xr:uid="{00000000-0005-0000-0000-000025CC0000}"/>
    <cellStyle name="Total 12 6 2 2" xfId="52171" xr:uid="{00000000-0005-0000-0000-000026CC0000}"/>
    <cellStyle name="Total 12 6 2 3" xfId="52172" xr:uid="{00000000-0005-0000-0000-000027CC0000}"/>
    <cellStyle name="Total 12 6 2 4" xfId="52173" xr:uid="{00000000-0005-0000-0000-000028CC0000}"/>
    <cellStyle name="Total 12 6 20" xfId="52174" xr:uid="{00000000-0005-0000-0000-000029CC0000}"/>
    <cellStyle name="Total 12 6 20 2" xfId="52175" xr:uid="{00000000-0005-0000-0000-00002ACC0000}"/>
    <cellStyle name="Total 12 6 20 3" xfId="52176" xr:uid="{00000000-0005-0000-0000-00002BCC0000}"/>
    <cellStyle name="Total 12 6 20 4" xfId="52177" xr:uid="{00000000-0005-0000-0000-00002CCC0000}"/>
    <cellStyle name="Total 12 6 21" xfId="52178" xr:uid="{00000000-0005-0000-0000-00002DCC0000}"/>
    <cellStyle name="Total 12 6 22" xfId="52179" xr:uid="{00000000-0005-0000-0000-00002ECC0000}"/>
    <cellStyle name="Total 12 6 3" xfId="52180" xr:uid="{00000000-0005-0000-0000-00002FCC0000}"/>
    <cellStyle name="Total 12 6 3 2" xfId="52181" xr:uid="{00000000-0005-0000-0000-000030CC0000}"/>
    <cellStyle name="Total 12 6 3 3" xfId="52182" xr:uid="{00000000-0005-0000-0000-000031CC0000}"/>
    <cellStyle name="Total 12 6 3 4" xfId="52183" xr:uid="{00000000-0005-0000-0000-000032CC0000}"/>
    <cellStyle name="Total 12 6 4" xfId="52184" xr:uid="{00000000-0005-0000-0000-000033CC0000}"/>
    <cellStyle name="Total 12 6 4 2" xfId="52185" xr:uid="{00000000-0005-0000-0000-000034CC0000}"/>
    <cellStyle name="Total 12 6 4 3" xfId="52186" xr:uid="{00000000-0005-0000-0000-000035CC0000}"/>
    <cellStyle name="Total 12 6 4 4" xfId="52187" xr:uid="{00000000-0005-0000-0000-000036CC0000}"/>
    <cellStyle name="Total 12 6 5" xfId="52188" xr:uid="{00000000-0005-0000-0000-000037CC0000}"/>
    <cellStyle name="Total 12 6 5 2" xfId="52189" xr:uid="{00000000-0005-0000-0000-000038CC0000}"/>
    <cellStyle name="Total 12 6 5 3" xfId="52190" xr:uid="{00000000-0005-0000-0000-000039CC0000}"/>
    <cellStyle name="Total 12 6 5 4" xfId="52191" xr:uid="{00000000-0005-0000-0000-00003ACC0000}"/>
    <cellStyle name="Total 12 6 6" xfId="52192" xr:uid="{00000000-0005-0000-0000-00003BCC0000}"/>
    <cellStyle name="Total 12 6 6 2" xfId="52193" xr:uid="{00000000-0005-0000-0000-00003CCC0000}"/>
    <cellStyle name="Total 12 6 6 3" xfId="52194" xr:uid="{00000000-0005-0000-0000-00003DCC0000}"/>
    <cellStyle name="Total 12 6 6 4" xfId="52195" xr:uid="{00000000-0005-0000-0000-00003ECC0000}"/>
    <cellStyle name="Total 12 6 7" xfId="52196" xr:uid="{00000000-0005-0000-0000-00003FCC0000}"/>
    <cellStyle name="Total 12 6 7 2" xfId="52197" xr:uid="{00000000-0005-0000-0000-000040CC0000}"/>
    <cellStyle name="Total 12 6 7 3" xfId="52198" xr:uid="{00000000-0005-0000-0000-000041CC0000}"/>
    <cellStyle name="Total 12 6 7 4" xfId="52199" xr:uid="{00000000-0005-0000-0000-000042CC0000}"/>
    <cellStyle name="Total 12 6 8" xfId="52200" xr:uid="{00000000-0005-0000-0000-000043CC0000}"/>
    <cellStyle name="Total 12 6 8 2" xfId="52201" xr:uid="{00000000-0005-0000-0000-000044CC0000}"/>
    <cellStyle name="Total 12 6 8 3" xfId="52202" xr:uid="{00000000-0005-0000-0000-000045CC0000}"/>
    <cellStyle name="Total 12 6 8 4" xfId="52203" xr:uid="{00000000-0005-0000-0000-000046CC0000}"/>
    <cellStyle name="Total 12 6 9" xfId="52204" xr:uid="{00000000-0005-0000-0000-000047CC0000}"/>
    <cellStyle name="Total 12 6 9 2" xfId="52205" xr:uid="{00000000-0005-0000-0000-000048CC0000}"/>
    <cellStyle name="Total 12 6 9 3" xfId="52206" xr:uid="{00000000-0005-0000-0000-000049CC0000}"/>
    <cellStyle name="Total 12 6 9 4" xfId="52207" xr:uid="{00000000-0005-0000-0000-00004ACC0000}"/>
    <cellStyle name="Total 12 7" xfId="52208" xr:uid="{00000000-0005-0000-0000-00004BCC0000}"/>
    <cellStyle name="Total 12 7 10" xfId="52209" xr:uid="{00000000-0005-0000-0000-00004CCC0000}"/>
    <cellStyle name="Total 12 7 10 2" xfId="52210" xr:uid="{00000000-0005-0000-0000-00004DCC0000}"/>
    <cellStyle name="Total 12 7 10 3" xfId="52211" xr:uid="{00000000-0005-0000-0000-00004ECC0000}"/>
    <cellStyle name="Total 12 7 10 4" xfId="52212" xr:uid="{00000000-0005-0000-0000-00004FCC0000}"/>
    <cellStyle name="Total 12 7 11" xfId="52213" xr:uid="{00000000-0005-0000-0000-000050CC0000}"/>
    <cellStyle name="Total 12 7 11 2" xfId="52214" xr:uid="{00000000-0005-0000-0000-000051CC0000}"/>
    <cellStyle name="Total 12 7 11 3" xfId="52215" xr:uid="{00000000-0005-0000-0000-000052CC0000}"/>
    <cellStyle name="Total 12 7 11 4" xfId="52216" xr:uid="{00000000-0005-0000-0000-000053CC0000}"/>
    <cellStyle name="Total 12 7 12" xfId="52217" xr:uid="{00000000-0005-0000-0000-000054CC0000}"/>
    <cellStyle name="Total 12 7 12 2" xfId="52218" xr:uid="{00000000-0005-0000-0000-000055CC0000}"/>
    <cellStyle name="Total 12 7 12 3" xfId="52219" xr:uid="{00000000-0005-0000-0000-000056CC0000}"/>
    <cellStyle name="Total 12 7 12 4" xfId="52220" xr:uid="{00000000-0005-0000-0000-000057CC0000}"/>
    <cellStyle name="Total 12 7 13" xfId="52221" xr:uid="{00000000-0005-0000-0000-000058CC0000}"/>
    <cellStyle name="Total 12 7 13 2" xfId="52222" xr:uid="{00000000-0005-0000-0000-000059CC0000}"/>
    <cellStyle name="Total 12 7 13 3" xfId="52223" xr:uid="{00000000-0005-0000-0000-00005ACC0000}"/>
    <cellStyle name="Total 12 7 13 4" xfId="52224" xr:uid="{00000000-0005-0000-0000-00005BCC0000}"/>
    <cellStyle name="Total 12 7 14" xfId="52225" xr:uid="{00000000-0005-0000-0000-00005CCC0000}"/>
    <cellStyle name="Total 12 7 14 2" xfId="52226" xr:uid="{00000000-0005-0000-0000-00005DCC0000}"/>
    <cellStyle name="Total 12 7 14 3" xfId="52227" xr:uid="{00000000-0005-0000-0000-00005ECC0000}"/>
    <cellStyle name="Total 12 7 14 4" xfId="52228" xr:uid="{00000000-0005-0000-0000-00005FCC0000}"/>
    <cellStyle name="Total 12 7 15" xfId="52229" xr:uid="{00000000-0005-0000-0000-000060CC0000}"/>
    <cellStyle name="Total 12 7 15 2" xfId="52230" xr:uid="{00000000-0005-0000-0000-000061CC0000}"/>
    <cellStyle name="Total 12 7 15 3" xfId="52231" xr:uid="{00000000-0005-0000-0000-000062CC0000}"/>
    <cellStyle name="Total 12 7 15 4" xfId="52232" xr:uid="{00000000-0005-0000-0000-000063CC0000}"/>
    <cellStyle name="Total 12 7 16" xfId="52233" xr:uid="{00000000-0005-0000-0000-000064CC0000}"/>
    <cellStyle name="Total 12 7 16 2" xfId="52234" xr:uid="{00000000-0005-0000-0000-000065CC0000}"/>
    <cellStyle name="Total 12 7 16 3" xfId="52235" xr:uid="{00000000-0005-0000-0000-000066CC0000}"/>
    <cellStyle name="Total 12 7 16 4" xfId="52236" xr:uid="{00000000-0005-0000-0000-000067CC0000}"/>
    <cellStyle name="Total 12 7 17" xfId="52237" xr:uid="{00000000-0005-0000-0000-000068CC0000}"/>
    <cellStyle name="Total 12 7 17 2" xfId="52238" xr:uid="{00000000-0005-0000-0000-000069CC0000}"/>
    <cellStyle name="Total 12 7 17 3" xfId="52239" xr:uid="{00000000-0005-0000-0000-00006ACC0000}"/>
    <cellStyle name="Total 12 7 17 4" xfId="52240" xr:uid="{00000000-0005-0000-0000-00006BCC0000}"/>
    <cellStyle name="Total 12 7 18" xfId="52241" xr:uid="{00000000-0005-0000-0000-00006CCC0000}"/>
    <cellStyle name="Total 12 7 18 2" xfId="52242" xr:uid="{00000000-0005-0000-0000-00006DCC0000}"/>
    <cellStyle name="Total 12 7 18 3" xfId="52243" xr:uid="{00000000-0005-0000-0000-00006ECC0000}"/>
    <cellStyle name="Total 12 7 18 4" xfId="52244" xr:uid="{00000000-0005-0000-0000-00006FCC0000}"/>
    <cellStyle name="Total 12 7 19" xfId="52245" xr:uid="{00000000-0005-0000-0000-000070CC0000}"/>
    <cellStyle name="Total 12 7 19 2" xfId="52246" xr:uid="{00000000-0005-0000-0000-000071CC0000}"/>
    <cellStyle name="Total 12 7 19 3" xfId="52247" xr:uid="{00000000-0005-0000-0000-000072CC0000}"/>
    <cellStyle name="Total 12 7 19 4" xfId="52248" xr:uid="{00000000-0005-0000-0000-000073CC0000}"/>
    <cellStyle name="Total 12 7 2" xfId="52249" xr:uid="{00000000-0005-0000-0000-000074CC0000}"/>
    <cellStyle name="Total 12 7 2 2" xfId="52250" xr:uid="{00000000-0005-0000-0000-000075CC0000}"/>
    <cellStyle name="Total 12 7 2 3" xfId="52251" xr:uid="{00000000-0005-0000-0000-000076CC0000}"/>
    <cellStyle name="Total 12 7 2 4" xfId="52252" xr:uid="{00000000-0005-0000-0000-000077CC0000}"/>
    <cellStyle name="Total 12 7 20" xfId="52253" xr:uid="{00000000-0005-0000-0000-000078CC0000}"/>
    <cellStyle name="Total 12 7 20 2" xfId="52254" xr:uid="{00000000-0005-0000-0000-000079CC0000}"/>
    <cellStyle name="Total 12 7 20 3" xfId="52255" xr:uid="{00000000-0005-0000-0000-00007ACC0000}"/>
    <cellStyle name="Total 12 7 20 4" xfId="52256" xr:uid="{00000000-0005-0000-0000-00007BCC0000}"/>
    <cellStyle name="Total 12 7 21" xfId="52257" xr:uid="{00000000-0005-0000-0000-00007CCC0000}"/>
    <cellStyle name="Total 12 7 22" xfId="52258" xr:uid="{00000000-0005-0000-0000-00007DCC0000}"/>
    <cellStyle name="Total 12 7 3" xfId="52259" xr:uid="{00000000-0005-0000-0000-00007ECC0000}"/>
    <cellStyle name="Total 12 7 3 2" xfId="52260" xr:uid="{00000000-0005-0000-0000-00007FCC0000}"/>
    <cellStyle name="Total 12 7 3 3" xfId="52261" xr:uid="{00000000-0005-0000-0000-000080CC0000}"/>
    <cellStyle name="Total 12 7 3 4" xfId="52262" xr:uid="{00000000-0005-0000-0000-000081CC0000}"/>
    <cellStyle name="Total 12 7 4" xfId="52263" xr:uid="{00000000-0005-0000-0000-000082CC0000}"/>
    <cellStyle name="Total 12 7 4 2" xfId="52264" xr:uid="{00000000-0005-0000-0000-000083CC0000}"/>
    <cellStyle name="Total 12 7 4 3" xfId="52265" xr:uid="{00000000-0005-0000-0000-000084CC0000}"/>
    <cellStyle name="Total 12 7 4 4" xfId="52266" xr:uid="{00000000-0005-0000-0000-000085CC0000}"/>
    <cellStyle name="Total 12 7 5" xfId="52267" xr:uid="{00000000-0005-0000-0000-000086CC0000}"/>
    <cellStyle name="Total 12 7 5 2" xfId="52268" xr:uid="{00000000-0005-0000-0000-000087CC0000}"/>
    <cellStyle name="Total 12 7 5 3" xfId="52269" xr:uid="{00000000-0005-0000-0000-000088CC0000}"/>
    <cellStyle name="Total 12 7 5 4" xfId="52270" xr:uid="{00000000-0005-0000-0000-000089CC0000}"/>
    <cellStyle name="Total 12 7 6" xfId="52271" xr:uid="{00000000-0005-0000-0000-00008ACC0000}"/>
    <cellStyle name="Total 12 7 6 2" xfId="52272" xr:uid="{00000000-0005-0000-0000-00008BCC0000}"/>
    <cellStyle name="Total 12 7 6 3" xfId="52273" xr:uid="{00000000-0005-0000-0000-00008CCC0000}"/>
    <cellStyle name="Total 12 7 6 4" xfId="52274" xr:uid="{00000000-0005-0000-0000-00008DCC0000}"/>
    <cellStyle name="Total 12 7 7" xfId="52275" xr:uid="{00000000-0005-0000-0000-00008ECC0000}"/>
    <cellStyle name="Total 12 7 7 2" xfId="52276" xr:uid="{00000000-0005-0000-0000-00008FCC0000}"/>
    <cellStyle name="Total 12 7 7 3" xfId="52277" xr:uid="{00000000-0005-0000-0000-000090CC0000}"/>
    <cellStyle name="Total 12 7 7 4" xfId="52278" xr:uid="{00000000-0005-0000-0000-000091CC0000}"/>
    <cellStyle name="Total 12 7 8" xfId="52279" xr:uid="{00000000-0005-0000-0000-000092CC0000}"/>
    <cellStyle name="Total 12 7 8 2" xfId="52280" xr:uid="{00000000-0005-0000-0000-000093CC0000}"/>
    <cellStyle name="Total 12 7 8 3" xfId="52281" xr:uid="{00000000-0005-0000-0000-000094CC0000}"/>
    <cellStyle name="Total 12 7 8 4" xfId="52282" xr:uid="{00000000-0005-0000-0000-000095CC0000}"/>
    <cellStyle name="Total 12 7 9" xfId="52283" xr:uid="{00000000-0005-0000-0000-000096CC0000}"/>
    <cellStyle name="Total 12 7 9 2" xfId="52284" xr:uid="{00000000-0005-0000-0000-000097CC0000}"/>
    <cellStyle name="Total 12 7 9 3" xfId="52285" xr:uid="{00000000-0005-0000-0000-000098CC0000}"/>
    <cellStyle name="Total 12 7 9 4" xfId="52286" xr:uid="{00000000-0005-0000-0000-000099CC0000}"/>
    <cellStyle name="Total 12 8" xfId="52287" xr:uid="{00000000-0005-0000-0000-00009ACC0000}"/>
    <cellStyle name="Total 12 8 10" xfId="52288" xr:uid="{00000000-0005-0000-0000-00009BCC0000}"/>
    <cellStyle name="Total 12 8 10 2" xfId="52289" xr:uid="{00000000-0005-0000-0000-00009CCC0000}"/>
    <cellStyle name="Total 12 8 10 3" xfId="52290" xr:uid="{00000000-0005-0000-0000-00009DCC0000}"/>
    <cellStyle name="Total 12 8 10 4" xfId="52291" xr:uid="{00000000-0005-0000-0000-00009ECC0000}"/>
    <cellStyle name="Total 12 8 11" xfId="52292" xr:uid="{00000000-0005-0000-0000-00009FCC0000}"/>
    <cellStyle name="Total 12 8 11 2" xfId="52293" xr:uid="{00000000-0005-0000-0000-0000A0CC0000}"/>
    <cellStyle name="Total 12 8 11 3" xfId="52294" xr:uid="{00000000-0005-0000-0000-0000A1CC0000}"/>
    <cellStyle name="Total 12 8 11 4" xfId="52295" xr:uid="{00000000-0005-0000-0000-0000A2CC0000}"/>
    <cellStyle name="Total 12 8 12" xfId="52296" xr:uid="{00000000-0005-0000-0000-0000A3CC0000}"/>
    <cellStyle name="Total 12 8 12 2" xfId="52297" xr:uid="{00000000-0005-0000-0000-0000A4CC0000}"/>
    <cellStyle name="Total 12 8 12 3" xfId="52298" xr:uid="{00000000-0005-0000-0000-0000A5CC0000}"/>
    <cellStyle name="Total 12 8 12 4" xfId="52299" xr:uid="{00000000-0005-0000-0000-0000A6CC0000}"/>
    <cellStyle name="Total 12 8 13" xfId="52300" xr:uid="{00000000-0005-0000-0000-0000A7CC0000}"/>
    <cellStyle name="Total 12 8 13 2" xfId="52301" xr:uid="{00000000-0005-0000-0000-0000A8CC0000}"/>
    <cellStyle name="Total 12 8 13 3" xfId="52302" xr:uid="{00000000-0005-0000-0000-0000A9CC0000}"/>
    <cellStyle name="Total 12 8 13 4" xfId="52303" xr:uid="{00000000-0005-0000-0000-0000AACC0000}"/>
    <cellStyle name="Total 12 8 14" xfId="52304" xr:uid="{00000000-0005-0000-0000-0000ABCC0000}"/>
    <cellStyle name="Total 12 8 14 2" xfId="52305" xr:uid="{00000000-0005-0000-0000-0000ACCC0000}"/>
    <cellStyle name="Total 12 8 14 3" xfId="52306" xr:uid="{00000000-0005-0000-0000-0000ADCC0000}"/>
    <cellStyle name="Total 12 8 14 4" xfId="52307" xr:uid="{00000000-0005-0000-0000-0000AECC0000}"/>
    <cellStyle name="Total 12 8 15" xfId="52308" xr:uid="{00000000-0005-0000-0000-0000AFCC0000}"/>
    <cellStyle name="Total 12 8 15 2" xfId="52309" xr:uid="{00000000-0005-0000-0000-0000B0CC0000}"/>
    <cellStyle name="Total 12 8 15 3" xfId="52310" xr:uid="{00000000-0005-0000-0000-0000B1CC0000}"/>
    <cellStyle name="Total 12 8 15 4" xfId="52311" xr:uid="{00000000-0005-0000-0000-0000B2CC0000}"/>
    <cellStyle name="Total 12 8 16" xfId="52312" xr:uid="{00000000-0005-0000-0000-0000B3CC0000}"/>
    <cellStyle name="Total 12 8 16 2" xfId="52313" xr:uid="{00000000-0005-0000-0000-0000B4CC0000}"/>
    <cellStyle name="Total 12 8 16 3" xfId="52314" xr:uid="{00000000-0005-0000-0000-0000B5CC0000}"/>
    <cellStyle name="Total 12 8 16 4" xfId="52315" xr:uid="{00000000-0005-0000-0000-0000B6CC0000}"/>
    <cellStyle name="Total 12 8 17" xfId="52316" xr:uid="{00000000-0005-0000-0000-0000B7CC0000}"/>
    <cellStyle name="Total 12 8 17 2" xfId="52317" xr:uid="{00000000-0005-0000-0000-0000B8CC0000}"/>
    <cellStyle name="Total 12 8 17 3" xfId="52318" xr:uid="{00000000-0005-0000-0000-0000B9CC0000}"/>
    <cellStyle name="Total 12 8 17 4" xfId="52319" xr:uid="{00000000-0005-0000-0000-0000BACC0000}"/>
    <cellStyle name="Total 12 8 18" xfId="52320" xr:uid="{00000000-0005-0000-0000-0000BBCC0000}"/>
    <cellStyle name="Total 12 8 18 2" xfId="52321" xr:uid="{00000000-0005-0000-0000-0000BCCC0000}"/>
    <cellStyle name="Total 12 8 18 3" xfId="52322" xr:uid="{00000000-0005-0000-0000-0000BDCC0000}"/>
    <cellStyle name="Total 12 8 18 4" xfId="52323" xr:uid="{00000000-0005-0000-0000-0000BECC0000}"/>
    <cellStyle name="Total 12 8 19" xfId="52324" xr:uid="{00000000-0005-0000-0000-0000BFCC0000}"/>
    <cellStyle name="Total 12 8 19 2" xfId="52325" xr:uid="{00000000-0005-0000-0000-0000C0CC0000}"/>
    <cellStyle name="Total 12 8 19 3" xfId="52326" xr:uid="{00000000-0005-0000-0000-0000C1CC0000}"/>
    <cellStyle name="Total 12 8 19 4" xfId="52327" xr:uid="{00000000-0005-0000-0000-0000C2CC0000}"/>
    <cellStyle name="Total 12 8 2" xfId="52328" xr:uid="{00000000-0005-0000-0000-0000C3CC0000}"/>
    <cellStyle name="Total 12 8 2 2" xfId="52329" xr:uid="{00000000-0005-0000-0000-0000C4CC0000}"/>
    <cellStyle name="Total 12 8 2 3" xfId="52330" xr:uid="{00000000-0005-0000-0000-0000C5CC0000}"/>
    <cellStyle name="Total 12 8 2 4" xfId="52331" xr:uid="{00000000-0005-0000-0000-0000C6CC0000}"/>
    <cellStyle name="Total 12 8 20" xfId="52332" xr:uid="{00000000-0005-0000-0000-0000C7CC0000}"/>
    <cellStyle name="Total 12 8 20 2" xfId="52333" xr:uid="{00000000-0005-0000-0000-0000C8CC0000}"/>
    <cellStyle name="Total 12 8 20 3" xfId="52334" xr:uid="{00000000-0005-0000-0000-0000C9CC0000}"/>
    <cellStyle name="Total 12 8 20 4" xfId="52335" xr:uid="{00000000-0005-0000-0000-0000CACC0000}"/>
    <cellStyle name="Total 12 8 21" xfId="52336" xr:uid="{00000000-0005-0000-0000-0000CBCC0000}"/>
    <cellStyle name="Total 12 8 22" xfId="52337" xr:uid="{00000000-0005-0000-0000-0000CCCC0000}"/>
    <cellStyle name="Total 12 8 3" xfId="52338" xr:uid="{00000000-0005-0000-0000-0000CDCC0000}"/>
    <cellStyle name="Total 12 8 3 2" xfId="52339" xr:uid="{00000000-0005-0000-0000-0000CECC0000}"/>
    <cellStyle name="Total 12 8 3 3" xfId="52340" xr:uid="{00000000-0005-0000-0000-0000CFCC0000}"/>
    <cellStyle name="Total 12 8 3 4" xfId="52341" xr:uid="{00000000-0005-0000-0000-0000D0CC0000}"/>
    <cellStyle name="Total 12 8 4" xfId="52342" xr:uid="{00000000-0005-0000-0000-0000D1CC0000}"/>
    <cellStyle name="Total 12 8 4 2" xfId="52343" xr:uid="{00000000-0005-0000-0000-0000D2CC0000}"/>
    <cellStyle name="Total 12 8 4 3" xfId="52344" xr:uid="{00000000-0005-0000-0000-0000D3CC0000}"/>
    <cellStyle name="Total 12 8 4 4" xfId="52345" xr:uid="{00000000-0005-0000-0000-0000D4CC0000}"/>
    <cellStyle name="Total 12 8 5" xfId="52346" xr:uid="{00000000-0005-0000-0000-0000D5CC0000}"/>
    <cellStyle name="Total 12 8 5 2" xfId="52347" xr:uid="{00000000-0005-0000-0000-0000D6CC0000}"/>
    <cellStyle name="Total 12 8 5 3" xfId="52348" xr:uid="{00000000-0005-0000-0000-0000D7CC0000}"/>
    <cellStyle name="Total 12 8 5 4" xfId="52349" xr:uid="{00000000-0005-0000-0000-0000D8CC0000}"/>
    <cellStyle name="Total 12 8 6" xfId="52350" xr:uid="{00000000-0005-0000-0000-0000D9CC0000}"/>
    <cellStyle name="Total 12 8 6 2" xfId="52351" xr:uid="{00000000-0005-0000-0000-0000DACC0000}"/>
    <cellStyle name="Total 12 8 6 3" xfId="52352" xr:uid="{00000000-0005-0000-0000-0000DBCC0000}"/>
    <cellStyle name="Total 12 8 6 4" xfId="52353" xr:uid="{00000000-0005-0000-0000-0000DCCC0000}"/>
    <cellStyle name="Total 12 8 7" xfId="52354" xr:uid="{00000000-0005-0000-0000-0000DDCC0000}"/>
    <cellStyle name="Total 12 8 7 2" xfId="52355" xr:uid="{00000000-0005-0000-0000-0000DECC0000}"/>
    <cellStyle name="Total 12 8 7 3" xfId="52356" xr:uid="{00000000-0005-0000-0000-0000DFCC0000}"/>
    <cellStyle name="Total 12 8 7 4" xfId="52357" xr:uid="{00000000-0005-0000-0000-0000E0CC0000}"/>
    <cellStyle name="Total 12 8 8" xfId="52358" xr:uid="{00000000-0005-0000-0000-0000E1CC0000}"/>
    <cellStyle name="Total 12 8 8 2" xfId="52359" xr:uid="{00000000-0005-0000-0000-0000E2CC0000}"/>
    <cellStyle name="Total 12 8 8 3" xfId="52360" xr:uid="{00000000-0005-0000-0000-0000E3CC0000}"/>
    <cellStyle name="Total 12 8 8 4" xfId="52361" xr:uid="{00000000-0005-0000-0000-0000E4CC0000}"/>
    <cellStyle name="Total 12 8 9" xfId="52362" xr:uid="{00000000-0005-0000-0000-0000E5CC0000}"/>
    <cellStyle name="Total 12 8 9 2" xfId="52363" xr:uid="{00000000-0005-0000-0000-0000E6CC0000}"/>
    <cellStyle name="Total 12 8 9 3" xfId="52364" xr:uid="{00000000-0005-0000-0000-0000E7CC0000}"/>
    <cellStyle name="Total 12 8 9 4" xfId="52365" xr:uid="{00000000-0005-0000-0000-0000E8CC0000}"/>
    <cellStyle name="Total 12 9" xfId="52366" xr:uid="{00000000-0005-0000-0000-0000E9CC0000}"/>
    <cellStyle name="Total 12 9 10" xfId="52367" xr:uid="{00000000-0005-0000-0000-0000EACC0000}"/>
    <cellStyle name="Total 12 9 10 2" xfId="52368" xr:uid="{00000000-0005-0000-0000-0000EBCC0000}"/>
    <cellStyle name="Total 12 9 10 3" xfId="52369" xr:uid="{00000000-0005-0000-0000-0000ECCC0000}"/>
    <cellStyle name="Total 12 9 10 4" xfId="52370" xr:uid="{00000000-0005-0000-0000-0000EDCC0000}"/>
    <cellStyle name="Total 12 9 11" xfId="52371" xr:uid="{00000000-0005-0000-0000-0000EECC0000}"/>
    <cellStyle name="Total 12 9 11 2" xfId="52372" xr:uid="{00000000-0005-0000-0000-0000EFCC0000}"/>
    <cellStyle name="Total 12 9 11 3" xfId="52373" xr:uid="{00000000-0005-0000-0000-0000F0CC0000}"/>
    <cellStyle name="Total 12 9 11 4" xfId="52374" xr:uid="{00000000-0005-0000-0000-0000F1CC0000}"/>
    <cellStyle name="Total 12 9 12" xfId="52375" xr:uid="{00000000-0005-0000-0000-0000F2CC0000}"/>
    <cellStyle name="Total 12 9 12 2" xfId="52376" xr:uid="{00000000-0005-0000-0000-0000F3CC0000}"/>
    <cellStyle name="Total 12 9 12 3" xfId="52377" xr:uid="{00000000-0005-0000-0000-0000F4CC0000}"/>
    <cellStyle name="Total 12 9 12 4" xfId="52378" xr:uid="{00000000-0005-0000-0000-0000F5CC0000}"/>
    <cellStyle name="Total 12 9 13" xfId="52379" xr:uid="{00000000-0005-0000-0000-0000F6CC0000}"/>
    <cellStyle name="Total 12 9 13 2" xfId="52380" xr:uid="{00000000-0005-0000-0000-0000F7CC0000}"/>
    <cellStyle name="Total 12 9 13 3" xfId="52381" xr:uid="{00000000-0005-0000-0000-0000F8CC0000}"/>
    <cellStyle name="Total 12 9 13 4" xfId="52382" xr:uid="{00000000-0005-0000-0000-0000F9CC0000}"/>
    <cellStyle name="Total 12 9 14" xfId="52383" xr:uid="{00000000-0005-0000-0000-0000FACC0000}"/>
    <cellStyle name="Total 12 9 14 2" xfId="52384" xr:uid="{00000000-0005-0000-0000-0000FBCC0000}"/>
    <cellStyle name="Total 12 9 14 3" xfId="52385" xr:uid="{00000000-0005-0000-0000-0000FCCC0000}"/>
    <cellStyle name="Total 12 9 14 4" xfId="52386" xr:uid="{00000000-0005-0000-0000-0000FDCC0000}"/>
    <cellStyle name="Total 12 9 15" xfId="52387" xr:uid="{00000000-0005-0000-0000-0000FECC0000}"/>
    <cellStyle name="Total 12 9 15 2" xfId="52388" xr:uid="{00000000-0005-0000-0000-0000FFCC0000}"/>
    <cellStyle name="Total 12 9 15 3" xfId="52389" xr:uid="{00000000-0005-0000-0000-000000CD0000}"/>
    <cellStyle name="Total 12 9 15 4" xfId="52390" xr:uid="{00000000-0005-0000-0000-000001CD0000}"/>
    <cellStyle name="Total 12 9 16" xfId="52391" xr:uid="{00000000-0005-0000-0000-000002CD0000}"/>
    <cellStyle name="Total 12 9 16 2" xfId="52392" xr:uid="{00000000-0005-0000-0000-000003CD0000}"/>
    <cellStyle name="Total 12 9 16 3" xfId="52393" xr:uid="{00000000-0005-0000-0000-000004CD0000}"/>
    <cellStyle name="Total 12 9 16 4" xfId="52394" xr:uid="{00000000-0005-0000-0000-000005CD0000}"/>
    <cellStyle name="Total 12 9 17" xfId="52395" xr:uid="{00000000-0005-0000-0000-000006CD0000}"/>
    <cellStyle name="Total 12 9 17 2" xfId="52396" xr:uid="{00000000-0005-0000-0000-000007CD0000}"/>
    <cellStyle name="Total 12 9 17 3" xfId="52397" xr:uid="{00000000-0005-0000-0000-000008CD0000}"/>
    <cellStyle name="Total 12 9 17 4" xfId="52398" xr:uid="{00000000-0005-0000-0000-000009CD0000}"/>
    <cellStyle name="Total 12 9 18" xfId="52399" xr:uid="{00000000-0005-0000-0000-00000ACD0000}"/>
    <cellStyle name="Total 12 9 18 2" xfId="52400" xr:uid="{00000000-0005-0000-0000-00000BCD0000}"/>
    <cellStyle name="Total 12 9 18 3" xfId="52401" xr:uid="{00000000-0005-0000-0000-00000CCD0000}"/>
    <cellStyle name="Total 12 9 18 4" xfId="52402" xr:uid="{00000000-0005-0000-0000-00000DCD0000}"/>
    <cellStyle name="Total 12 9 19" xfId="52403" xr:uid="{00000000-0005-0000-0000-00000ECD0000}"/>
    <cellStyle name="Total 12 9 19 2" xfId="52404" xr:uid="{00000000-0005-0000-0000-00000FCD0000}"/>
    <cellStyle name="Total 12 9 19 3" xfId="52405" xr:uid="{00000000-0005-0000-0000-000010CD0000}"/>
    <cellStyle name="Total 12 9 19 4" xfId="52406" xr:uid="{00000000-0005-0000-0000-000011CD0000}"/>
    <cellStyle name="Total 12 9 2" xfId="52407" xr:uid="{00000000-0005-0000-0000-000012CD0000}"/>
    <cellStyle name="Total 12 9 2 2" xfId="52408" xr:uid="{00000000-0005-0000-0000-000013CD0000}"/>
    <cellStyle name="Total 12 9 2 3" xfId="52409" xr:uid="{00000000-0005-0000-0000-000014CD0000}"/>
    <cellStyle name="Total 12 9 2 4" xfId="52410" xr:uid="{00000000-0005-0000-0000-000015CD0000}"/>
    <cellStyle name="Total 12 9 20" xfId="52411" xr:uid="{00000000-0005-0000-0000-000016CD0000}"/>
    <cellStyle name="Total 12 9 20 2" xfId="52412" xr:uid="{00000000-0005-0000-0000-000017CD0000}"/>
    <cellStyle name="Total 12 9 20 3" xfId="52413" xr:uid="{00000000-0005-0000-0000-000018CD0000}"/>
    <cellStyle name="Total 12 9 20 4" xfId="52414" xr:uid="{00000000-0005-0000-0000-000019CD0000}"/>
    <cellStyle name="Total 12 9 21" xfId="52415" xr:uid="{00000000-0005-0000-0000-00001ACD0000}"/>
    <cellStyle name="Total 12 9 22" xfId="52416" xr:uid="{00000000-0005-0000-0000-00001BCD0000}"/>
    <cellStyle name="Total 12 9 3" xfId="52417" xr:uid="{00000000-0005-0000-0000-00001CCD0000}"/>
    <cellStyle name="Total 12 9 3 2" xfId="52418" xr:uid="{00000000-0005-0000-0000-00001DCD0000}"/>
    <cellStyle name="Total 12 9 3 3" xfId="52419" xr:uid="{00000000-0005-0000-0000-00001ECD0000}"/>
    <cellStyle name="Total 12 9 3 4" xfId="52420" xr:uid="{00000000-0005-0000-0000-00001FCD0000}"/>
    <cellStyle name="Total 12 9 4" xfId="52421" xr:uid="{00000000-0005-0000-0000-000020CD0000}"/>
    <cellStyle name="Total 12 9 4 2" xfId="52422" xr:uid="{00000000-0005-0000-0000-000021CD0000}"/>
    <cellStyle name="Total 12 9 4 3" xfId="52423" xr:uid="{00000000-0005-0000-0000-000022CD0000}"/>
    <cellStyle name="Total 12 9 4 4" xfId="52424" xr:uid="{00000000-0005-0000-0000-000023CD0000}"/>
    <cellStyle name="Total 12 9 5" xfId="52425" xr:uid="{00000000-0005-0000-0000-000024CD0000}"/>
    <cellStyle name="Total 12 9 5 2" xfId="52426" xr:uid="{00000000-0005-0000-0000-000025CD0000}"/>
    <cellStyle name="Total 12 9 5 3" xfId="52427" xr:uid="{00000000-0005-0000-0000-000026CD0000}"/>
    <cellStyle name="Total 12 9 5 4" xfId="52428" xr:uid="{00000000-0005-0000-0000-000027CD0000}"/>
    <cellStyle name="Total 12 9 6" xfId="52429" xr:uid="{00000000-0005-0000-0000-000028CD0000}"/>
    <cellStyle name="Total 12 9 6 2" xfId="52430" xr:uid="{00000000-0005-0000-0000-000029CD0000}"/>
    <cellStyle name="Total 12 9 6 3" xfId="52431" xr:uid="{00000000-0005-0000-0000-00002ACD0000}"/>
    <cellStyle name="Total 12 9 6 4" xfId="52432" xr:uid="{00000000-0005-0000-0000-00002BCD0000}"/>
    <cellStyle name="Total 12 9 7" xfId="52433" xr:uid="{00000000-0005-0000-0000-00002CCD0000}"/>
    <cellStyle name="Total 12 9 7 2" xfId="52434" xr:uid="{00000000-0005-0000-0000-00002DCD0000}"/>
    <cellStyle name="Total 12 9 7 3" xfId="52435" xr:uid="{00000000-0005-0000-0000-00002ECD0000}"/>
    <cellStyle name="Total 12 9 7 4" xfId="52436" xr:uid="{00000000-0005-0000-0000-00002FCD0000}"/>
    <cellStyle name="Total 12 9 8" xfId="52437" xr:uid="{00000000-0005-0000-0000-000030CD0000}"/>
    <cellStyle name="Total 12 9 8 2" xfId="52438" xr:uid="{00000000-0005-0000-0000-000031CD0000}"/>
    <cellStyle name="Total 12 9 8 3" xfId="52439" xr:uid="{00000000-0005-0000-0000-000032CD0000}"/>
    <cellStyle name="Total 12 9 8 4" xfId="52440" xr:uid="{00000000-0005-0000-0000-000033CD0000}"/>
    <cellStyle name="Total 12 9 9" xfId="52441" xr:uid="{00000000-0005-0000-0000-000034CD0000}"/>
    <cellStyle name="Total 12 9 9 2" xfId="52442" xr:uid="{00000000-0005-0000-0000-000035CD0000}"/>
    <cellStyle name="Total 12 9 9 3" xfId="52443" xr:uid="{00000000-0005-0000-0000-000036CD0000}"/>
    <cellStyle name="Total 12 9 9 4" xfId="52444" xr:uid="{00000000-0005-0000-0000-000037CD0000}"/>
    <cellStyle name="Total 13" xfId="52445" xr:uid="{00000000-0005-0000-0000-000038CD0000}"/>
    <cellStyle name="Total 13 10" xfId="52446" xr:uid="{00000000-0005-0000-0000-000039CD0000}"/>
    <cellStyle name="Total 13 10 2" xfId="52447" xr:uid="{00000000-0005-0000-0000-00003ACD0000}"/>
    <cellStyle name="Total 13 10 3" xfId="52448" xr:uid="{00000000-0005-0000-0000-00003BCD0000}"/>
    <cellStyle name="Total 13 10 4" xfId="52449" xr:uid="{00000000-0005-0000-0000-00003CCD0000}"/>
    <cellStyle name="Total 13 11" xfId="52450" xr:uid="{00000000-0005-0000-0000-00003DCD0000}"/>
    <cellStyle name="Total 13 11 2" xfId="52451" xr:uid="{00000000-0005-0000-0000-00003ECD0000}"/>
    <cellStyle name="Total 13 11 3" xfId="52452" xr:uid="{00000000-0005-0000-0000-00003FCD0000}"/>
    <cellStyle name="Total 13 11 4" xfId="52453" xr:uid="{00000000-0005-0000-0000-000040CD0000}"/>
    <cellStyle name="Total 13 12" xfId="52454" xr:uid="{00000000-0005-0000-0000-000041CD0000}"/>
    <cellStyle name="Total 13 12 2" xfId="52455" xr:uid="{00000000-0005-0000-0000-000042CD0000}"/>
    <cellStyle name="Total 13 12 3" xfId="52456" xr:uid="{00000000-0005-0000-0000-000043CD0000}"/>
    <cellStyle name="Total 13 12 4" xfId="52457" xr:uid="{00000000-0005-0000-0000-000044CD0000}"/>
    <cellStyle name="Total 13 13" xfId="52458" xr:uid="{00000000-0005-0000-0000-000045CD0000}"/>
    <cellStyle name="Total 13 13 2" xfId="52459" xr:uid="{00000000-0005-0000-0000-000046CD0000}"/>
    <cellStyle name="Total 13 13 3" xfId="52460" xr:uid="{00000000-0005-0000-0000-000047CD0000}"/>
    <cellStyle name="Total 13 13 4" xfId="52461" xr:uid="{00000000-0005-0000-0000-000048CD0000}"/>
    <cellStyle name="Total 13 14" xfId="52462" xr:uid="{00000000-0005-0000-0000-000049CD0000}"/>
    <cellStyle name="Total 13 14 2" xfId="52463" xr:uid="{00000000-0005-0000-0000-00004ACD0000}"/>
    <cellStyle name="Total 13 14 3" xfId="52464" xr:uid="{00000000-0005-0000-0000-00004BCD0000}"/>
    <cellStyle name="Total 13 14 4" xfId="52465" xr:uid="{00000000-0005-0000-0000-00004CCD0000}"/>
    <cellStyle name="Total 13 15" xfId="52466" xr:uid="{00000000-0005-0000-0000-00004DCD0000}"/>
    <cellStyle name="Total 13 15 2" xfId="52467" xr:uid="{00000000-0005-0000-0000-00004ECD0000}"/>
    <cellStyle name="Total 13 15 3" xfId="52468" xr:uid="{00000000-0005-0000-0000-00004FCD0000}"/>
    <cellStyle name="Total 13 15 4" xfId="52469" xr:uid="{00000000-0005-0000-0000-000050CD0000}"/>
    <cellStyle name="Total 13 16" xfId="52470" xr:uid="{00000000-0005-0000-0000-000051CD0000}"/>
    <cellStyle name="Total 13 16 2" xfId="52471" xr:uid="{00000000-0005-0000-0000-000052CD0000}"/>
    <cellStyle name="Total 13 16 3" xfId="52472" xr:uid="{00000000-0005-0000-0000-000053CD0000}"/>
    <cellStyle name="Total 13 16 4" xfId="52473" xr:uid="{00000000-0005-0000-0000-000054CD0000}"/>
    <cellStyle name="Total 13 17" xfId="52474" xr:uid="{00000000-0005-0000-0000-000055CD0000}"/>
    <cellStyle name="Total 13 17 2" xfId="52475" xr:uid="{00000000-0005-0000-0000-000056CD0000}"/>
    <cellStyle name="Total 13 17 3" xfId="52476" xr:uid="{00000000-0005-0000-0000-000057CD0000}"/>
    <cellStyle name="Total 13 17 4" xfId="52477" xr:uid="{00000000-0005-0000-0000-000058CD0000}"/>
    <cellStyle name="Total 13 18" xfId="52478" xr:uid="{00000000-0005-0000-0000-000059CD0000}"/>
    <cellStyle name="Total 13 18 2" xfId="52479" xr:uid="{00000000-0005-0000-0000-00005ACD0000}"/>
    <cellStyle name="Total 13 18 3" xfId="52480" xr:uid="{00000000-0005-0000-0000-00005BCD0000}"/>
    <cellStyle name="Total 13 18 4" xfId="52481" xr:uid="{00000000-0005-0000-0000-00005CCD0000}"/>
    <cellStyle name="Total 13 19" xfId="52482" xr:uid="{00000000-0005-0000-0000-00005DCD0000}"/>
    <cellStyle name="Total 13 19 2" xfId="52483" xr:uid="{00000000-0005-0000-0000-00005ECD0000}"/>
    <cellStyle name="Total 13 19 3" xfId="52484" xr:uid="{00000000-0005-0000-0000-00005FCD0000}"/>
    <cellStyle name="Total 13 19 4" xfId="52485" xr:uid="{00000000-0005-0000-0000-000060CD0000}"/>
    <cellStyle name="Total 13 2" xfId="52486" xr:uid="{00000000-0005-0000-0000-000061CD0000}"/>
    <cellStyle name="Total 13 2 2" xfId="52487" xr:uid="{00000000-0005-0000-0000-000062CD0000}"/>
    <cellStyle name="Total 13 2 3" xfId="52488" xr:uid="{00000000-0005-0000-0000-000063CD0000}"/>
    <cellStyle name="Total 13 2 4" xfId="52489" xr:uid="{00000000-0005-0000-0000-000064CD0000}"/>
    <cellStyle name="Total 13 20" xfId="52490" xr:uid="{00000000-0005-0000-0000-000065CD0000}"/>
    <cellStyle name="Total 13 20 2" xfId="52491" xr:uid="{00000000-0005-0000-0000-000066CD0000}"/>
    <cellStyle name="Total 13 20 3" xfId="52492" xr:uid="{00000000-0005-0000-0000-000067CD0000}"/>
    <cellStyle name="Total 13 20 4" xfId="52493" xr:uid="{00000000-0005-0000-0000-000068CD0000}"/>
    <cellStyle name="Total 13 21" xfId="52494" xr:uid="{00000000-0005-0000-0000-000069CD0000}"/>
    <cellStyle name="Total 13 22" xfId="52495" xr:uid="{00000000-0005-0000-0000-00006ACD0000}"/>
    <cellStyle name="Total 13 3" xfId="52496" xr:uid="{00000000-0005-0000-0000-00006BCD0000}"/>
    <cellStyle name="Total 13 3 2" xfId="52497" xr:uid="{00000000-0005-0000-0000-00006CCD0000}"/>
    <cellStyle name="Total 13 3 3" xfId="52498" xr:uid="{00000000-0005-0000-0000-00006DCD0000}"/>
    <cellStyle name="Total 13 3 4" xfId="52499" xr:uid="{00000000-0005-0000-0000-00006ECD0000}"/>
    <cellStyle name="Total 13 4" xfId="52500" xr:uid="{00000000-0005-0000-0000-00006FCD0000}"/>
    <cellStyle name="Total 13 4 2" xfId="52501" xr:uid="{00000000-0005-0000-0000-000070CD0000}"/>
    <cellStyle name="Total 13 4 3" xfId="52502" xr:uid="{00000000-0005-0000-0000-000071CD0000}"/>
    <cellStyle name="Total 13 4 4" xfId="52503" xr:uid="{00000000-0005-0000-0000-000072CD0000}"/>
    <cellStyle name="Total 13 5" xfId="52504" xr:uid="{00000000-0005-0000-0000-000073CD0000}"/>
    <cellStyle name="Total 13 5 2" xfId="52505" xr:uid="{00000000-0005-0000-0000-000074CD0000}"/>
    <cellStyle name="Total 13 5 3" xfId="52506" xr:uid="{00000000-0005-0000-0000-000075CD0000}"/>
    <cellStyle name="Total 13 5 4" xfId="52507" xr:uid="{00000000-0005-0000-0000-000076CD0000}"/>
    <cellStyle name="Total 13 6" xfId="52508" xr:uid="{00000000-0005-0000-0000-000077CD0000}"/>
    <cellStyle name="Total 13 6 2" xfId="52509" xr:uid="{00000000-0005-0000-0000-000078CD0000}"/>
    <cellStyle name="Total 13 6 3" xfId="52510" xr:uid="{00000000-0005-0000-0000-000079CD0000}"/>
    <cellStyle name="Total 13 6 4" xfId="52511" xr:uid="{00000000-0005-0000-0000-00007ACD0000}"/>
    <cellStyle name="Total 13 7" xfId="52512" xr:uid="{00000000-0005-0000-0000-00007BCD0000}"/>
    <cellStyle name="Total 13 7 2" xfId="52513" xr:uid="{00000000-0005-0000-0000-00007CCD0000}"/>
    <cellStyle name="Total 13 7 3" xfId="52514" xr:uid="{00000000-0005-0000-0000-00007DCD0000}"/>
    <cellStyle name="Total 13 7 4" xfId="52515" xr:uid="{00000000-0005-0000-0000-00007ECD0000}"/>
    <cellStyle name="Total 13 8" xfId="52516" xr:uid="{00000000-0005-0000-0000-00007FCD0000}"/>
    <cellStyle name="Total 13 8 2" xfId="52517" xr:uid="{00000000-0005-0000-0000-000080CD0000}"/>
    <cellStyle name="Total 13 8 3" xfId="52518" xr:uid="{00000000-0005-0000-0000-000081CD0000}"/>
    <cellStyle name="Total 13 8 4" xfId="52519" xr:uid="{00000000-0005-0000-0000-000082CD0000}"/>
    <cellStyle name="Total 13 9" xfId="52520" xr:uid="{00000000-0005-0000-0000-000083CD0000}"/>
    <cellStyle name="Total 13 9 2" xfId="52521" xr:uid="{00000000-0005-0000-0000-000084CD0000}"/>
    <cellStyle name="Total 13 9 3" xfId="52522" xr:uid="{00000000-0005-0000-0000-000085CD0000}"/>
    <cellStyle name="Total 13 9 4" xfId="52523" xr:uid="{00000000-0005-0000-0000-000086CD0000}"/>
    <cellStyle name="Total 14" xfId="52524" xr:uid="{00000000-0005-0000-0000-000087CD0000}"/>
    <cellStyle name="Total 14 10" xfId="52525" xr:uid="{00000000-0005-0000-0000-000088CD0000}"/>
    <cellStyle name="Total 14 10 2" xfId="52526" xr:uid="{00000000-0005-0000-0000-000089CD0000}"/>
    <cellStyle name="Total 14 10 3" xfId="52527" xr:uid="{00000000-0005-0000-0000-00008ACD0000}"/>
    <cellStyle name="Total 14 10 4" xfId="52528" xr:uid="{00000000-0005-0000-0000-00008BCD0000}"/>
    <cellStyle name="Total 14 11" xfId="52529" xr:uid="{00000000-0005-0000-0000-00008CCD0000}"/>
    <cellStyle name="Total 14 11 2" xfId="52530" xr:uid="{00000000-0005-0000-0000-00008DCD0000}"/>
    <cellStyle name="Total 14 11 3" xfId="52531" xr:uid="{00000000-0005-0000-0000-00008ECD0000}"/>
    <cellStyle name="Total 14 11 4" xfId="52532" xr:uid="{00000000-0005-0000-0000-00008FCD0000}"/>
    <cellStyle name="Total 14 12" xfId="52533" xr:uid="{00000000-0005-0000-0000-000090CD0000}"/>
    <cellStyle name="Total 14 12 2" xfId="52534" xr:uid="{00000000-0005-0000-0000-000091CD0000}"/>
    <cellStyle name="Total 14 12 3" xfId="52535" xr:uid="{00000000-0005-0000-0000-000092CD0000}"/>
    <cellStyle name="Total 14 12 4" xfId="52536" xr:uid="{00000000-0005-0000-0000-000093CD0000}"/>
    <cellStyle name="Total 14 13" xfId="52537" xr:uid="{00000000-0005-0000-0000-000094CD0000}"/>
    <cellStyle name="Total 14 13 2" xfId="52538" xr:uid="{00000000-0005-0000-0000-000095CD0000}"/>
    <cellStyle name="Total 14 13 3" xfId="52539" xr:uid="{00000000-0005-0000-0000-000096CD0000}"/>
    <cellStyle name="Total 14 13 4" xfId="52540" xr:uid="{00000000-0005-0000-0000-000097CD0000}"/>
    <cellStyle name="Total 14 14" xfId="52541" xr:uid="{00000000-0005-0000-0000-000098CD0000}"/>
    <cellStyle name="Total 14 14 2" xfId="52542" xr:uid="{00000000-0005-0000-0000-000099CD0000}"/>
    <cellStyle name="Total 14 14 3" xfId="52543" xr:uid="{00000000-0005-0000-0000-00009ACD0000}"/>
    <cellStyle name="Total 14 14 4" xfId="52544" xr:uid="{00000000-0005-0000-0000-00009BCD0000}"/>
    <cellStyle name="Total 14 15" xfId="52545" xr:uid="{00000000-0005-0000-0000-00009CCD0000}"/>
    <cellStyle name="Total 14 15 2" xfId="52546" xr:uid="{00000000-0005-0000-0000-00009DCD0000}"/>
    <cellStyle name="Total 14 15 3" xfId="52547" xr:uid="{00000000-0005-0000-0000-00009ECD0000}"/>
    <cellStyle name="Total 14 15 4" xfId="52548" xr:uid="{00000000-0005-0000-0000-00009FCD0000}"/>
    <cellStyle name="Total 14 16" xfId="52549" xr:uid="{00000000-0005-0000-0000-0000A0CD0000}"/>
    <cellStyle name="Total 14 16 2" xfId="52550" xr:uid="{00000000-0005-0000-0000-0000A1CD0000}"/>
    <cellStyle name="Total 14 16 3" xfId="52551" xr:uid="{00000000-0005-0000-0000-0000A2CD0000}"/>
    <cellStyle name="Total 14 16 4" xfId="52552" xr:uid="{00000000-0005-0000-0000-0000A3CD0000}"/>
    <cellStyle name="Total 14 17" xfId="52553" xr:uid="{00000000-0005-0000-0000-0000A4CD0000}"/>
    <cellStyle name="Total 14 17 2" xfId="52554" xr:uid="{00000000-0005-0000-0000-0000A5CD0000}"/>
    <cellStyle name="Total 14 17 3" xfId="52555" xr:uid="{00000000-0005-0000-0000-0000A6CD0000}"/>
    <cellStyle name="Total 14 17 4" xfId="52556" xr:uid="{00000000-0005-0000-0000-0000A7CD0000}"/>
    <cellStyle name="Total 14 18" xfId="52557" xr:uid="{00000000-0005-0000-0000-0000A8CD0000}"/>
    <cellStyle name="Total 14 18 2" xfId="52558" xr:uid="{00000000-0005-0000-0000-0000A9CD0000}"/>
    <cellStyle name="Total 14 18 3" xfId="52559" xr:uid="{00000000-0005-0000-0000-0000AACD0000}"/>
    <cellStyle name="Total 14 18 4" xfId="52560" xr:uid="{00000000-0005-0000-0000-0000ABCD0000}"/>
    <cellStyle name="Total 14 19" xfId="52561" xr:uid="{00000000-0005-0000-0000-0000ACCD0000}"/>
    <cellStyle name="Total 14 19 2" xfId="52562" xr:uid="{00000000-0005-0000-0000-0000ADCD0000}"/>
    <cellStyle name="Total 14 19 3" xfId="52563" xr:uid="{00000000-0005-0000-0000-0000AECD0000}"/>
    <cellStyle name="Total 14 19 4" xfId="52564" xr:uid="{00000000-0005-0000-0000-0000AFCD0000}"/>
    <cellStyle name="Total 14 2" xfId="52565" xr:uid="{00000000-0005-0000-0000-0000B0CD0000}"/>
    <cellStyle name="Total 14 2 2" xfId="52566" xr:uid="{00000000-0005-0000-0000-0000B1CD0000}"/>
    <cellStyle name="Total 14 2 3" xfId="52567" xr:uid="{00000000-0005-0000-0000-0000B2CD0000}"/>
    <cellStyle name="Total 14 2 4" xfId="52568" xr:uid="{00000000-0005-0000-0000-0000B3CD0000}"/>
    <cellStyle name="Total 14 20" xfId="52569" xr:uid="{00000000-0005-0000-0000-0000B4CD0000}"/>
    <cellStyle name="Total 14 20 2" xfId="52570" xr:uid="{00000000-0005-0000-0000-0000B5CD0000}"/>
    <cellStyle name="Total 14 20 3" xfId="52571" xr:uid="{00000000-0005-0000-0000-0000B6CD0000}"/>
    <cellStyle name="Total 14 20 4" xfId="52572" xr:uid="{00000000-0005-0000-0000-0000B7CD0000}"/>
    <cellStyle name="Total 14 21" xfId="52573" xr:uid="{00000000-0005-0000-0000-0000B8CD0000}"/>
    <cellStyle name="Total 14 22" xfId="52574" xr:uid="{00000000-0005-0000-0000-0000B9CD0000}"/>
    <cellStyle name="Total 14 3" xfId="52575" xr:uid="{00000000-0005-0000-0000-0000BACD0000}"/>
    <cellStyle name="Total 14 3 2" xfId="52576" xr:uid="{00000000-0005-0000-0000-0000BBCD0000}"/>
    <cellStyle name="Total 14 3 3" xfId="52577" xr:uid="{00000000-0005-0000-0000-0000BCCD0000}"/>
    <cellStyle name="Total 14 3 4" xfId="52578" xr:uid="{00000000-0005-0000-0000-0000BDCD0000}"/>
    <cellStyle name="Total 14 4" xfId="52579" xr:uid="{00000000-0005-0000-0000-0000BECD0000}"/>
    <cellStyle name="Total 14 4 2" xfId="52580" xr:uid="{00000000-0005-0000-0000-0000BFCD0000}"/>
    <cellStyle name="Total 14 4 3" xfId="52581" xr:uid="{00000000-0005-0000-0000-0000C0CD0000}"/>
    <cellStyle name="Total 14 4 4" xfId="52582" xr:uid="{00000000-0005-0000-0000-0000C1CD0000}"/>
    <cellStyle name="Total 14 5" xfId="52583" xr:uid="{00000000-0005-0000-0000-0000C2CD0000}"/>
    <cellStyle name="Total 14 5 2" xfId="52584" xr:uid="{00000000-0005-0000-0000-0000C3CD0000}"/>
    <cellStyle name="Total 14 5 3" xfId="52585" xr:uid="{00000000-0005-0000-0000-0000C4CD0000}"/>
    <cellStyle name="Total 14 5 4" xfId="52586" xr:uid="{00000000-0005-0000-0000-0000C5CD0000}"/>
    <cellStyle name="Total 14 6" xfId="52587" xr:uid="{00000000-0005-0000-0000-0000C6CD0000}"/>
    <cellStyle name="Total 14 6 2" xfId="52588" xr:uid="{00000000-0005-0000-0000-0000C7CD0000}"/>
    <cellStyle name="Total 14 6 3" xfId="52589" xr:uid="{00000000-0005-0000-0000-0000C8CD0000}"/>
    <cellStyle name="Total 14 6 4" xfId="52590" xr:uid="{00000000-0005-0000-0000-0000C9CD0000}"/>
    <cellStyle name="Total 14 7" xfId="52591" xr:uid="{00000000-0005-0000-0000-0000CACD0000}"/>
    <cellStyle name="Total 14 7 2" xfId="52592" xr:uid="{00000000-0005-0000-0000-0000CBCD0000}"/>
    <cellStyle name="Total 14 7 3" xfId="52593" xr:uid="{00000000-0005-0000-0000-0000CCCD0000}"/>
    <cellStyle name="Total 14 7 4" xfId="52594" xr:uid="{00000000-0005-0000-0000-0000CDCD0000}"/>
    <cellStyle name="Total 14 8" xfId="52595" xr:uid="{00000000-0005-0000-0000-0000CECD0000}"/>
    <cellStyle name="Total 14 8 2" xfId="52596" xr:uid="{00000000-0005-0000-0000-0000CFCD0000}"/>
    <cellStyle name="Total 14 8 3" xfId="52597" xr:uid="{00000000-0005-0000-0000-0000D0CD0000}"/>
    <cellStyle name="Total 14 8 4" xfId="52598" xr:uid="{00000000-0005-0000-0000-0000D1CD0000}"/>
    <cellStyle name="Total 14 9" xfId="52599" xr:uid="{00000000-0005-0000-0000-0000D2CD0000}"/>
    <cellStyle name="Total 14 9 2" xfId="52600" xr:uid="{00000000-0005-0000-0000-0000D3CD0000}"/>
    <cellStyle name="Total 14 9 3" xfId="52601" xr:uid="{00000000-0005-0000-0000-0000D4CD0000}"/>
    <cellStyle name="Total 14 9 4" xfId="52602" xr:uid="{00000000-0005-0000-0000-0000D5CD0000}"/>
    <cellStyle name="Total 15" xfId="52603" xr:uid="{00000000-0005-0000-0000-0000D6CD0000}"/>
    <cellStyle name="Total 15 10" xfId="52604" xr:uid="{00000000-0005-0000-0000-0000D7CD0000}"/>
    <cellStyle name="Total 15 10 2" xfId="52605" xr:uid="{00000000-0005-0000-0000-0000D8CD0000}"/>
    <cellStyle name="Total 15 10 3" xfId="52606" xr:uid="{00000000-0005-0000-0000-0000D9CD0000}"/>
    <cellStyle name="Total 15 10 4" xfId="52607" xr:uid="{00000000-0005-0000-0000-0000DACD0000}"/>
    <cellStyle name="Total 15 11" xfId="52608" xr:uid="{00000000-0005-0000-0000-0000DBCD0000}"/>
    <cellStyle name="Total 15 11 2" xfId="52609" xr:uid="{00000000-0005-0000-0000-0000DCCD0000}"/>
    <cellStyle name="Total 15 11 3" xfId="52610" xr:uid="{00000000-0005-0000-0000-0000DDCD0000}"/>
    <cellStyle name="Total 15 11 4" xfId="52611" xr:uid="{00000000-0005-0000-0000-0000DECD0000}"/>
    <cellStyle name="Total 15 12" xfId="52612" xr:uid="{00000000-0005-0000-0000-0000DFCD0000}"/>
    <cellStyle name="Total 15 12 2" xfId="52613" xr:uid="{00000000-0005-0000-0000-0000E0CD0000}"/>
    <cellStyle name="Total 15 12 3" xfId="52614" xr:uid="{00000000-0005-0000-0000-0000E1CD0000}"/>
    <cellStyle name="Total 15 12 4" xfId="52615" xr:uid="{00000000-0005-0000-0000-0000E2CD0000}"/>
    <cellStyle name="Total 15 13" xfId="52616" xr:uid="{00000000-0005-0000-0000-0000E3CD0000}"/>
    <cellStyle name="Total 15 13 2" xfId="52617" xr:uid="{00000000-0005-0000-0000-0000E4CD0000}"/>
    <cellStyle name="Total 15 13 3" xfId="52618" xr:uid="{00000000-0005-0000-0000-0000E5CD0000}"/>
    <cellStyle name="Total 15 13 4" xfId="52619" xr:uid="{00000000-0005-0000-0000-0000E6CD0000}"/>
    <cellStyle name="Total 15 14" xfId="52620" xr:uid="{00000000-0005-0000-0000-0000E7CD0000}"/>
    <cellStyle name="Total 15 14 2" xfId="52621" xr:uid="{00000000-0005-0000-0000-0000E8CD0000}"/>
    <cellStyle name="Total 15 14 3" xfId="52622" xr:uid="{00000000-0005-0000-0000-0000E9CD0000}"/>
    <cellStyle name="Total 15 14 4" xfId="52623" xr:uid="{00000000-0005-0000-0000-0000EACD0000}"/>
    <cellStyle name="Total 15 15" xfId="52624" xr:uid="{00000000-0005-0000-0000-0000EBCD0000}"/>
    <cellStyle name="Total 15 15 2" xfId="52625" xr:uid="{00000000-0005-0000-0000-0000ECCD0000}"/>
    <cellStyle name="Total 15 15 3" xfId="52626" xr:uid="{00000000-0005-0000-0000-0000EDCD0000}"/>
    <cellStyle name="Total 15 15 4" xfId="52627" xr:uid="{00000000-0005-0000-0000-0000EECD0000}"/>
    <cellStyle name="Total 15 16" xfId="52628" xr:uid="{00000000-0005-0000-0000-0000EFCD0000}"/>
    <cellStyle name="Total 15 16 2" xfId="52629" xr:uid="{00000000-0005-0000-0000-0000F0CD0000}"/>
    <cellStyle name="Total 15 16 3" xfId="52630" xr:uid="{00000000-0005-0000-0000-0000F1CD0000}"/>
    <cellStyle name="Total 15 16 4" xfId="52631" xr:uid="{00000000-0005-0000-0000-0000F2CD0000}"/>
    <cellStyle name="Total 15 17" xfId="52632" xr:uid="{00000000-0005-0000-0000-0000F3CD0000}"/>
    <cellStyle name="Total 15 17 2" xfId="52633" xr:uid="{00000000-0005-0000-0000-0000F4CD0000}"/>
    <cellStyle name="Total 15 17 3" xfId="52634" xr:uid="{00000000-0005-0000-0000-0000F5CD0000}"/>
    <cellStyle name="Total 15 17 4" xfId="52635" xr:uid="{00000000-0005-0000-0000-0000F6CD0000}"/>
    <cellStyle name="Total 15 18" xfId="52636" xr:uid="{00000000-0005-0000-0000-0000F7CD0000}"/>
    <cellStyle name="Total 15 18 2" xfId="52637" xr:uid="{00000000-0005-0000-0000-0000F8CD0000}"/>
    <cellStyle name="Total 15 18 3" xfId="52638" xr:uid="{00000000-0005-0000-0000-0000F9CD0000}"/>
    <cellStyle name="Total 15 18 4" xfId="52639" xr:uid="{00000000-0005-0000-0000-0000FACD0000}"/>
    <cellStyle name="Total 15 19" xfId="52640" xr:uid="{00000000-0005-0000-0000-0000FBCD0000}"/>
    <cellStyle name="Total 15 19 2" xfId="52641" xr:uid="{00000000-0005-0000-0000-0000FCCD0000}"/>
    <cellStyle name="Total 15 19 3" xfId="52642" xr:uid="{00000000-0005-0000-0000-0000FDCD0000}"/>
    <cellStyle name="Total 15 19 4" xfId="52643" xr:uid="{00000000-0005-0000-0000-0000FECD0000}"/>
    <cellStyle name="Total 15 2" xfId="52644" xr:uid="{00000000-0005-0000-0000-0000FFCD0000}"/>
    <cellStyle name="Total 15 2 2" xfId="52645" xr:uid="{00000000-0005-0000-0000-000000CE0000}"/>
    <cellStyle name="Total 15 2 3" xfId="52646" xr:uid="{00000000-0005-0000-0000-000001CE0000}"/>
    <cellStyle name="Total 15 2 4" xfId="52647" xr:uid="{00000000-0005-0000-0000-000002CE0000}"/>
    <cellStyle name="Total 15 20" xfId="52648" xr:uid="{00000000-0005-0000-0000-000003CE0000}"/>
    <cellStyle name="Total 15 20 2" xfId="52649" xr:uid="{00000000-0005-0000-0000-000004CE0000}"/>
    <cellStyle name="Total 15 20 3" xfId="52650" xr:uid="{00000000-0005-0000-0000-000005CE0000}"/>
    <cellStyle name="Total 15 20 4" xfId="52651" xr:uid="{00000000-0005-0000-0000-000006CE0000}"/>
    <cellStyle name="Total 15 21" xfId="52652" xr:uid="{00000000-0005-0000-0000-000007CE0000}"/>
    <cellStyle name="Total 15 22" xfId="52653" xr:uid="{00000000-0005-0000-0000-000008CE0000}"/>
    <cellStyle name="Total 15 3" xfId="52654" xr:uid="{00000000-0005-0000-0000-000009CE0000}"/>
    <cellStyle name="Total 15 3 2" xfId="52655" xr:uid="{00000000-0005-0000-0000-00000ACE0000}"/>
    <cellStyle name="Total 15 3 3" xfId="52656" xr:uid="{00000000-0005-0000-0000-00000BCE0000}"/>
    <cellStyle name="Total 15 3 4" xfId="52657" xr:uid="{00000000-0005-0000-0000-00000CCE0000}"/>
    <cellStyle name="Total 15 4" xfId="52658" xr:uid="{00000000-0005-0000-0000-00000DCE0000}"/>
    <cellStyle name="Total 15 4 2" xfId="52659" xr:uid="{00000000-0005-0000-0000-00000ECE0000}"/>
    <cellStyle name="Total 15 4 3" xfId="52660" xr:uid="{00000000-0005-0000-0000-00000FCE0000}"/>
    <cellStyle name="Total 15 4 4" xfId="52661" xr:uid="{00000000-0005-0000-0000-000010CE0000}"/>
    <cellStyle name="Total 15 5" xfId="52662" xr:uid="{00000000-0005-0000-0000-000011CE0000}"/>
    <cellStyle name="Total 15 5 2" xfId="52663" xr:uid="{00000000-0005-0000-0000-000012CE0000}"/>
    <cellStyle name="Total 15 5 3" xfId="52664" xr:uid="{00000000-0005-0000-0000-000013CE0000}"/>
    <cellStyle name="Total 15 5 4" xfId="52665" xr:uid="{00000000-0005-0000-0000-000014CE0000}"/>
    <cellStyle name="Total 15 6" xfId="52666" xr:uid="{00000000-0005-0000-0000-000015CE0000}"/>
    <cellStyle name="Total 15 6 2" xfId="52667" xr:uid="{00000000-0005-0000-0000-000016CE0000}"/>
    <cellStyle name="Total 15 6 3" xfId="52668" xr:uid="{00000000-0005-0000-0000-000017CE0000}"/>
    <cellStyle name="Total 15 6 4" xfId="52669" xr:uid="{00000000-0005-0000-0000-000018CE0000}"/>
    <cellStyle name="Total 15 7" xfId="52670" xr:uid="{00000000-0005-0000-0000-000019CE0000}"/>
    <cellStyle name="Total 15 7 2" xfId="52671" xr:uid="{00000000-0005-0000-0000-00001ACE0000}"/>
    <cellStyle name="Total 15 7 3" xfId="52672" xr:uid="{00000000-0005-0000-0000-00001BCE0000}"/>
    <cellStyle name="Total 15 7 4" xfId="52673" xr:uid="{00000000-0005-0000-0000-00001CCE0000}"/>
    <cellStyle name="Total 15 8" xfId="52674" xr:uid="{00000000-0005-0000-0000-00001DCE0000}"/>
    <cellStyle name="Total 15 8 2" xfId="52675" xr:uid="{00000000-0005-0000-0000-00001ECE0000}"/>
    <cellStyle name="Total 15 8 3" xfId="52676" xr:uid="{00000000-0005-0000-0000-00001FCE0000}"/>
    <cellStyle name="Total 15 8 4" xfId="52677" xr:uid="{00000000-0005-0000-0000-000020CE0000}"/>
    <cellStyle name="Total 15 9" xfId="52678" xr:uid="{00000000-0005-0000-0000-000021CE0000}"/>
    <cellStyle name="Total 15 9 2" xfId="52679" xr:uid="{00000000-0005-0000-0000-000022CE0000}"/>
    <cellStyle name="Total 15 9 3" xfId="52680" xr:uid="{00000000-0005-0000-0000-000023CE0000}"/>
    <cellStyle name="Total 15 9 4" xfId="52681" xr:uid="{00000000-0005-0000-0000-000024CE0000}"/>
    <cellStyle name="Total 16" xfId="52682" xr:uid="{00000000-0005-0000-0000-000025CE0000}"/>
    <cellStyle name="Total 16 2" xfId="52683" xr:uid="{00000000-0005-0000-0000-000026CE0000}"/>
    <cellStyle name="Total 16 3" xfId="52684" xr:uid="{00000000-0005-0000-0000-000027CE0000}"/>
    <cellStyle name="Total 17" xfId="52685" xr:uid="{00000000-0005-0000-0000-000028CE0000}"/>
    <cellStyle name="Total 17 2" xfId="52686" xr:uid="{00000000-0005-0000-0000-000029CE0000}"/>
    <cellStyle name="Total 17 3" xfId="52687" xr:uid="{00000000-0005-0000-0000-00002ACE0000}"/>
    <cellStyle name="Total 17 4" xfId="52688" xr:uid="{00000000-0005-0000-0000-00002BCE0000}"/>
    <cellStyle name="Total 18" xfId="52689" xr:uid="{00000000-0005-0000-0000-00002CCE0000}"/>
    <cellStyle name="Total 18 2" xfId="52690" xr:uid="{00000000-0005-0000-0000-00002DCE0000}"/>
    <cellStyle name="Total 18 3" xfId="52691" xr:uid="{00000000-0005-0000-0000-00002ECE0000}"/>
    <cellStyle name="Total 18 4" xfId="52692" xr:uid="{00000000-0005-0000-0000-00002FCE0000}"/>
    <cellStyle name="Total 19" xfId="52693" xr:uid="{00000000-0005-0000-0000-000030CE0000}"/>
    <cellStyle name="Total 19 2" xfId="52694" xr:uid="{00000000-0005-0000-0000-000031CE0000}"/>
    <cellStyle name="Total 19 3" xfId="52695" xr:uid="{00000000-0005-0000-0000-000032CE0000}"/>
    <cellStyle name="Total 19 4" xfId="52696" xr:uid="{00000000-0005-0000-0000-000033CE0000}"/>
    <cellStyle name="Total 2" xfId="52697" xr:uid="{00000000-0005-0000-0000-000034CE0000}"/>
    <cellStyle name="Total 2 10" xfId="52698" xr:uid="{00000000-0005-0000-0000-000035CE0000}"/>
    <cellStyle name="Total 2 10 2" xfId="52699" xr:uid="{00000000-0005-0000-0000-000036CE0000}"/>
    <cellStyle name="Total 2 10 3" xfId="52700" xr:uid="{00000000-0005-0000-0000-000037CE0000}"/>
    <cellStyle name="Total 2 10 4" xfId="52701" xr:uid="{00000000-0005-0000-0000-000038CE0000}"/>
    <cellStyle name="Total 2 10 5" xfId="52702" xr:uid="{00000000-0005-0000-0000-000039CE0000}"/>
    <cellStyle name="Total 2 11" xfId="52703" xr:uid="{00000000-0005-0000-0000-00003ACE0000}"/>
    <cellStyle name="Total 2 11 2" xfId="52704" xr:uid="{00000000-0005-0000-0000-00003BCE0000}"/>
    <cellStyle name="Total 2 11 3" xfId="52705" xr:uid="{00000000-0005-0000-0000-00003CCE0000}"/>
    <cellStyle name="Total 2 11 4" xfId="52706" xr:uid="{00000000-0005-0000-0000-00003DCE0000}"/>
    <cellStyle name="Total 2 11 5" xfId="52707" xr:uid="{00000000-0005-0000-0000-00003ECE0000}"/>
    <cellStyle name="Total 2 12" xfId="52708" xr:uid="{00000000-0005-0000-0000-00003FCE0000}"/>
    <cellStyle name="Total 2 12 2" xfId="52709" xr:uid="{00000000-0005-0000-0000-000040CE0000}"/>
    <cellStyle name="Total 2 12 3" xfId="52710" xr:uid="{00000000-0005-0000-0000-000041CE0000}"/>
    <cellStyle name="Total 2 12 4" xfId="52711" xr:uid="{00000000-0005-0000-0000-000042CE0000}"/>
    <cellStyle name="Total 2 12 5" xfId="52712" xr:uid="{00000000-0005-0000-0000-000043CE0000}"/>
    <cellStyle name="Total 2 13" xfId="52713" xr:uid="{00000000-0005-0000-0000-000044CE0000}"/>
    <cellStyle name="Total 2 13 2" xfId="52714" xr:uid="{00000000-0005-0000-0000-000045CE0000}"/>
    <cellStyle name="Total 2 13 3" xfId="52715" xr:uid="{00000000-0005-0000-0000-000046CE0000}"/>
    <cellStyle name="Total 2 13 4" xfId="52716" xr:uid="{00000000-0005-0000-0000-000047CE0000}"/>
    <cellStyle name="Total 2 14" xfId="52717" xr:uid="{00000000-0005-0000-0000-000048CE0000}"/>
    <cellStyle name="Total 2 14 2" xfId="52718" xr:uid="{00000000-0005-0000-0000-000049CE0000}"/>
    <cellStyle name="Total 2 14 3" xfId="52719" xr:uid="{00000000-0005-0000-0000-00004ACE0000}"/>
    <cellStyle name="Total 2 14 4" xfId="52720" xr:uid="{00000000-0005-0000-0000-00004BCE0000}"/>
    <cellStyle name="Total 2 15" xfId="52721" xr:uid="{00000000-0005-0000-0000-00004CCE0000}"/>
    <cellStyle name="Total 2 15 2" xfId="52722" xr:uid="{00000000-0005-0000-0000-00004DCE0000}"/>
    <cellStyle name="Total 2 15 3" xfId="52723" xr:uid="{00000000-0005-0000-0000-00004ECE0000}"/>
    <cellStyle name="Total 2 15 4" xfId="52724" xr:uid="{00000000-0005-0000-0000-00004FCE0000}"/>
    <cellStyle name="Total 2 16" xfId="52725" xr:uid="{00000000-0005-0000-0000-000050CE0000}"/>
    <cellStyle name="Total 2 16 2" xfId="52726" xr:uid="{00000000-0005-0000-0000-000051CE0000}"/>
    <cellStyle name="Total 2 16 3" xfId="52727" xr:uid="{00000000-0005-0000-0000-000052CE0000}"/>
    <cellStyle name="Total 2 16 4" xfId="52728" xr:uid="{00000000-0005-0000-0000-000053CE0000}"/>
    <cellStyle name="Total 2 17" xfId="52729" xr:uid="{00000000-0005-0000-0000-000054CE0000}"/>
    <cellStyle name="Total 2 17 2" xfId="52730" xr:uid="{00000000-0005-0000-0000-000055CE0000}"/>
    <cellStyle name="Total 2 17 3" xfId="52731" xr:uid="{00000000-0005-0000-0000-000056CE0000}"/>
    <cellStyle name="Total 2 17 4" xfId="52732" xr:uid="{00000000-0005-0000-0000-000057CE0000}"/>
    <cellStyle name="Total 2 18" xfId="52733" xr:uid="{00000000-0005-0000-0000-000058CE0000}"/>
    <cellStyle name="Total 2 18 2" xfId="52734" xr:uid="{00000000-0005-0000-0000-000059CE0000}"/>
    <cellStyle name="Total 2 18 3" xfId="52735" xr:uid="{00000000-0005-0000-0000-00005ACE0000}"/>
    <cellStyle name="Total 2 18 4" xfId="52736" xr:uid="{00000000-0005-0000-0000-00005BCE0000}"/>
    <cellStyle name="Total 2 19" xfId="52737" xr:uid="{00000000-0005-0000-0000-00005CCE0000}"/>
    <cellStyle name="Total 2 19 2" xfId="52738" xr:uid="{00000000-0005-0000-0000-00005DCE0000}"/>
    <cellStyle name="Total 2 19 3" xfId="52739" xr:uid="{00000000-0005-0000-0000-00005ECE0000}"/>
    <cellStyle name="Total 2 19 4" xfId="52740" xr:uid="{00000000-0005-0000-0000-00005FCE0000}"/>
    <cellStyle name="Total 2 2" xfId="52741" xr:uid="{00000000-0005-0000-0000-000060CE0000}"/>
    <cellStyle name="Total 2 2 10" xfId="52742" xr:uid="{00000000-0005-0000-0000-000061CE0000}"/>
    <cellStyle name="Total 2 2 10 2" xfId="52743" xr:uid="{00000000-0005-0000-0000-000062CE0000}"/>
    <cellStyle name="Total 2 2 10 3" xfId="52744" xr:uid="{00000000-0005-0000-0000-000063CE0000}"/>
    <cellStyle name="Total 2 2 10 4" xfId="52745" xr:uid="{00000000-0005-0000-0000-000064CE0000}"/>
    <cellStyle name="Total 2 2 11" xfId="52746" xr:uid="{00000000-0005-0000-0000-000065CE0000}"/>
    <cellStyle name="Total 2 2 11 2" xfId="52747" xr:uid="{00000000-0005-0000-0000-000066CE0000}"/>
    <cellStyle name="Total 2 2 11 3" xfId="52748" xr:uid="{00000000-0005-0000-0000-000067CE0000}"/>
    <cellStyle name="Total 2 2 11 4" xfId="52749" xr:uid="{00000000-0005-0000-0000-000068CE0000}"/>
    <cellStyle name="Total 2 2 12" xfId="52750" xr:uid="{00000000-0005-0000-0000-000069CE0000}"/>
    <cellStyle name="Total 2 2 12 2" xfId="52751" xr:uid="{00000000-0005-0000-0000-00006ACE0000}"/>
    <cellStyle name="Total 2 2 12 3" xfId="52752" xr:uid="{00000000-0005-0000-0000-00006BCE0000}"/>
    <cellStyle name="Total 2 2 12 4" xfId="52753" xr:uid="{00000000-0005-0000-0000-00006CCE0000}"/>
    <cellStyle name="Total 2 2 13" xfId="52754" xr:uid="{00000000-0005-0000-0000-00006DCE0000}"/>
    <cellStyle name="Total 2 2 13 2" xfId="52755" xr:uid="{00000000-0005-0000-0000-00006ECE0000}"/>
    <cellStyle name="Total 2 2 13 3" xfId="52756" xr:uid="{00000000-0005-0000-0000-00006FCE0000}"/>
    <cellStyle name="Total 2 2 13 4" xfId="52757" xr:uid="{00000000-0005-0000-0000-000070CE0000}"/>
    <cellStyle name="Total 2 2 14" xfId="52758" xr:uid="{00000000-0005-0000-0000-000071CE0000}"/>
    <cellStyle name="Total 2 2 14 2" xfId="52759" xr:uid="{00000000-0005-0000-0000-000072CE0000}"/>
    <cellStyle name="Total 2 2 14 3" xfId="52760" xr:uid="{00000000-0005-0000-0000-000073CE0000}"/>
    <cellStyle name="Total 2 2 14 4" xfId="52761" xr:uid="{00000000-0005-0000-0000-000074CE0000}"/>
    <cellStyle name="Total 2 2 15" xfId="52762" xr:uid="{00000000-0005-0000-0000-000075CE0000}"/>
    <cellStyle name="Total 2 2 15 2" xfId="52763" xr:uid="{00000000-0005-0000-0000-000076CE0000}"/>
    <cellStyle name="Total 2 2 15 3" xfId="52764" xr:uid="{00000000-0005-0000-0000-000077CE0000}"/>
    <cellStyle name="Total 2 2 15 4" xfId="52765" xr:uid="{00000000-0005-0000-0000-000078CE0000}"/>
    <cellStyle name="Total 2 2 16" xfId="52766" xr:uid="{00000000-0005-0000-0000-000079CE0000}"/>
    <cellStyle name="Total 2 2 16 2" xfId="52767" xr:uid="{00000000-0005-0000-0000-00007ACE0000}"/>
    <cellStyle name="Total 2 2 16 3" xfId="52768" xr:uid="{00000000-0005-0000-0000-00007BCE0000}"/>
    <cellStyle name="Total 2 2 16 4" xfId="52769" xr:uid="{00000000-0005-0000-0000-00007CCE0000}"/>
    <cellStyle name="Total 2 2 17" xfId="52770" xr:uid="{00000000-0005-0000-0000-00007DCE0000}"/>
    <cellStyle name="Total 2 2 17 2" xfId="52771" xr:uid="{00000000-0005-0000-0000-00007ECE0000}"/>
    <cellStyle name="Total 2 2 17 3" xfId="52772" xr:uid="{00000000-0005-0000-0000-00007FCE0000}"/>
    <cellStyle name="Total 2 2 17 4" xfId="52773" xr:uid="{00000000-0005-0000-0000-000080CE0000}"/>
    <cellStyle name="Total 2 2 18" xfId="52774" xr:uid="{00000000-0005-0000-0000-000081CE0000}"/>
    <cellStyle name="Total 2 2 18 2" xfId="52775" xr:uid="{00000000-0005-0000-0000-000082CE0000}"/>
    <cellStyle name="Total 2 2 18 3" xfId="52776" xr:uid="{00000000-0005-0000-0000-000083CE0000}"/>
    <cellStyle name="Total 2 2 18 4" xfId="52777" xr:uid="{00000000-0005-0000-0000-000084CE0000}"/>
    <cellStyle name="Total 2 2 19" xfId="52778" xr:uid="{00000000-0005-0000-0000-000085CE0000}"/>
    <cellStyle name="Total 2 2 19 2" xfId="52779" xr:uid="{00000000-0005-0000-0000-000086CE0000}"/>
    <cellStyle name="Total 2 2 19 3" xfId="52780" xr:uid="{00000000-0005-0000-0000-000087CE0000}"/>
    <cellStyle name="Total 2 2 19 4" xfId="52781" xr:uid="{00000000-0005-0000-0000-000088CE0000}"/>
    <cellStyle name="Total 2 2 2" xfId="52782" xr:uid="{00000000-0005-0000-0000-000089CE0000}"/>
    <cellStyle name="Total 2 2 2 2" xfId="52783" xr:uid="{00000000-0005-0000-0000-00008ACE0000}"/>
    <cellStyle name="Total 2 2 2 3" xfId="52784" xr:uid="{00000000-0005-0000-0000-00008BCE0000}"/>
    <cellStyle name="Total 2 2 2 4" xfId="52785" xr:uid="{00000000-0005-0000-0000-00008CCE0000}"/>
    <cellStyle name="Total 2 2 20" xfId="52786" xr:uid="{00000000-0005-0000-0000-00008DCE0000}"/>
    <cellStyle name="Total 2 2 20 2" xfId="52787" xr:uid="{00000000-0005-0000-0000-00008ECE0000}"/>
    <cellStyle name="Total 2 2 20 3" xfId="52788" xr:uid="{00000000-0005-0000-0000-00008FCE0000}"/>
    <cellStyle name="Total 2 2 20 4" xfId="52789" xr:uid="{00000000-0005-0000-0000-000090CE0000}"/>
    <cellStyle name="Total 2 2 21" xfId="52790" xr:uid="{00000000-0005-0000-0000-000091CE0000}"/>
    <cellStyle name="Total 2 2 22" xfId="52791" xr:uid="{00000000-0005-0000-0000-000092CE0000}"/>
    <cellStyle name="Total 2 2 23" xfId="52792" xr:uid="{00000000-0005-0000-0000-000093CE0000}"/>
    <cellStyle name="Total 2 2 3" xfId="52793" xr:uid="{00000000-0005-0000-0000-000094CE0000}"/>
    <cellStyle name="Total 2 2 3 2" xfId="52794" xr:uid="{00000000-0005-0000-0000-000095CE0000}"/>
    <cellStyle name="Total 2 2 3 3" xfId="52795" xr:uid="{00000000-0005-0000-0000-000096CE0000}"/>
    <cellStyle name="Total 2 2 3 4" xfId="52796" xr:uid="{00000000-0005-0000-0000-000097CE0000}"/>
    <cellStyle name="Total 2 2 4" xfId="52797" xr:uid="{00000000-0005-0000-0000-000098CE0000}"/>
    <cellStyle name="Total 2 2 4 2" xfId="52798" xr:uid="{00000000-0005-0000-0000-000099CE0000}"/>
    <cellStyle name="Total 2 2 4 3" xfId="52799" xr:uid="{00000000-0005-0000-0000-00009ACE0000}"/>
    <cellStyle name="Total 2 2 4 4" xfId="52800" xr:uid="{00000000-0005-0000-0000-00009BCE0000}"/>
    <cellStyle name="Total 2 2 5" xfId="52801" xr:uid="{00000000-0005-0000-0000-00009CCE0000}"/>
    <cellStyle name="Total 2 2 5 2" xfId="52802" xr:uid="{00000000-0005-0000-0000-00009DCE0000}"/>
    <cellStyle name="Total 2 2 5 3" xfId="52803" xr:uid="{00000000-0005-0000-0000-00009ECE0000}"/>
    <cellStyle name="Total 2 2 5 4" xfId="52804" xr:uid="{00000000-0005-0000-0000-00009FCE0000}"/>
    <cellStyle name="Total 2 2 6" xfId="52805" xr:uid="{00000000-0005-0000-0000-0000A0CE0000}"/>
    <cellStyle name="Total 2 2 6 2" xfId="52806" xr:uid="{00000000-0005-0000-0000-0000A1CE0000}"/>
    <cellStyle name="Total 2 2 6 3" xfId="52807" xr:uid="{00000000-0005-0000-0000-0000A2CE0000}"/>
    <cellStyle name="Total 2 2 6 4" xfId="52808" xr:uid="{00000000-0005-0000-0000-0000A3CE0000}"/>
    <cellStyle name="Total 2 2 7" xfId="52809" xr:uid="{00000000-0005-0000-0000-0000A4CE0000}"/>
    <cellStyle name="Total 2 2 7 2" xfId="52810" xr:uid="{00000000-0005-0000-0000-0000A5CE0000}"/>
    <cellStyle name="Total 2 2 7 3" xfId="52811" xr:uid="{00000000-0005-0000-0000-0000A6CE0000}"/>
    <cellStyle name="Total 2 2 7 4" xfId="52812" xr:uid="{00000000-0005-0000-0000-0000A7CE0000}"/>
    <cellStyle name="Total 2 2 8" xfId="52813" xr:uid="{00000000-0005-0000-0000-0000A8CE0000}"/>
    <cellStyle name="Total 2 2 8 2" xfId="52814" xr:uid="{00000000-0005-0000-0000-0000A9CE0000}"/>
    <cellStyle name="Total 2 2 8 3" xfId="52815" xr:uid="{00000000-0005-0000-0000-0000AACE0000}"/>
    <cellStyle name="Total 2 2 8 4" xfId="52816" xr:uid="{00000000-0005-0000-0000-0000ABCE0000}"/>
    <cellStyle name="Total 2 2 9" xfId="52817" xr:uid="{00000000-0005-0000-0000-0000ACCE0000}"/>
    <cellStyle name="Total 2 2 9 2" xfId="52818" xr:uid="{00000000-0005-0000-0000-0000ADCE0000}"/>
    <cellStyle name="Total 2 2 9 3" xfId="52819" xr:uid="{00000000-0005-0000-0000-0000AECE0000}"/>
    <cellStyle name="Total 2 2 9 4" xfId="52820" xr:uid="{00000000-0005-0000-0000-0000AFCE0000}"/>
    <cellStyle name="Total 2 20" xfId="52821" xr:uid="{00000000-0005-0000-0000-0000B0CE0000}"/>
    <cellStyle name="Total 2 20 2" xfId="52822" xr:uid="{00000000-0005-0000-0000-0000B1CE0000}"/>
    <cellStyle name="Total 2 20 3" xfId="52823" xr:uid="{00000000-0005-0000-0000-0000B2CE0000}"/>
    <cellStyle name="Total 2 20 4" xfId="52824" xr:uid="{00000000-0005-0000-0000-0000B3CE0000}"/>
    <cellStyle name="Total 2 21" xfId="52825" xr:uid="{00000000-0005-0000-0000-0000B4CE0000}"/>
    <cellStyle name="Total 2 21 2" xfId="52826" xr:uid="{00000000-0005-0000-0000-0000B5CE0000}"/>
    <cellStyle name="Total 2 21 3" xfId="52827" xr:uid="{00000000-0005-0000-0000-0000B6CE0000}"/>
    <cellStyle name="Total 2 21 4" xfId="52828" xr:uid="{00000000-0005-0000-0000-0000B7CE0000}"/>
    <cellStyle name="Total 2 22" xfId="52829" xr:uid="{00000000-0005-0000-0000-0000B8CE0000}"/>
    <cellStyle name="Total 2 22 2" xfId="52830" xr:uid="{00000000-0005-0000-0000-0000B9CE0000}"/>
    <cellStyle name="Total 2 22 3" xfId="52831" xr:uid="{00000000-0005-0000-0000-0000BACE0000}"/>
    <cellStyle name="Total 2 22 4" xfId="52832" xr:uid="{00000000-0005-0000-0000-0000BBCE0000}"/>
    <cellStyle name="Total 2 23" xfId="52833" xr:uid="{00000000-0005-0000-0000-0000BCCE0000}"/>
    <cellStyle name="Total 2 23 2" xfId="52834" xr:uid="{00000000-0005-0000-0000-0000BDCE0000}"/>
    <cellStyle name="Total 2 23 3" xfId="52835" xr:uid="{00000000-0005-0000-0000-0000BECE0000}"/>
    <cellStyle name="Total 2 23 4" xfId="52836" xr:uid="{00000000-0005-0000-0000-0000BFCE0000}"/>
    <cellStyle name="Total 2 24" xfId="52837" xr:uid="{00000000-0005-0000-0000-0000C0CE0000}"/>
    <cellStyle name="Total 2 24 2" xfId="52838" xr:uid="{00000000-0005-0000-0000-0000C1CE0000}"/>
    <cellStyle name="Total 2 24 3" xfId="52839" xr:uid="{00000000-0005-0000-0000-0000C2CE0000}"/>
    <cellStyle name="Total 2 24 4" xfId="52840" xr:uid="{00000000-0005-0000-0000-0000C3CE0000}"/>
    <cellStyle name="Total 2 25" xfId="52841" xr:uid="{00000000-0005-0000-0000-0000C4CE0000}"/>
    <cellStyle name="Total 2 25 2" xfId="52842" xr:uid="{00000000-0005-0000-0000-0000C5CE0000}"/>
    <cellStyle name="Total 2 25 3" xfId="52843" xr:uid="{00000000-0005-0000-0000-0000C6CE0000}"/>
    <cellStyle name="Total 2 25 4" xfId="52844" xr:uid="{00000000-0005-0000-0000-0000C7CE0000}"/>
    <cellStyle name="Total 2 26" xfId="52845" xr:uid="{00000000-0005-0000-0000-0000C8CE0000}"/>
    <cellStyle name="Total 2 26 2" xfId="52846" xr:uid="{00000000-0005-0000-0000-0000C9CE0000}"/>
    <cellStyle name="Total 2 26 3" xfId="52847" xr:uid="{00000000-0005-0000-0000-0000CACE0000}"/>
    <cellStyle name="Total 2 26 4" xfId="52848" xr:uid="{00000000-0005-0000-0000-0000CBCE0000}"/>
    <cellStyle name="Total 2 27" xfId="52849" xr:uid="{00000000-0005-0000-0000-0000CCCE0000}"/>
    <cellStyle name="Total 2 27 2" xfId="52850" xr:uid="{00000000-0005-0000-0000-0000CDCE0000}"/>
    <cellStyle name="Total 2 27 3" xfId="52851" xr:uid="{00000000-0005-0000-0000-0000CECE0000}"/>
    <cellStyle name="Total 2 27 4" xfId="52852" xr:uid="{00000000-0005-0000-0000-0000CFCE0000}"/>
    <cellStyle name="Total 2 28" xfId="52853" xr:uid="{00000000-0005-0000-0000-0000D0CE0000}"/>
    <cellStyle name="Total 2 29" xfId="52854" xr:uid="{00000000-0005-0000-0000-0000D1CE0000}"/>
    <cellStyle name="Total 2 3" xfId="52855" xr:uid="{00000000-0005-0000-0000-0000D2CE0000}"/>
    <cellStyle name="Total 2 3 10" xfId="52856" xr:uid="{00000000-0005-0000-0000-0000D3CE0000}"/>
    <cellStyle name="Total 2 3 10 2" xfId="52857" xr:uid="{00000000-0005-0000-0000-0000D4CE0000}"/>
    <cellStyle name="Total 2 3 10 3" xfId="52858" xr:uid="{00000000-0005-0000-0000-0000D5CE0000}"/>
    <cellStyle name="Total 2 3 10 4" xfId="52859" xr:uid="{00000000-0005-0000-0000-0000D6CE0000}"/>
    <cellStyle name="Total 2 3 11" xfId="52860" xr:uid="{00000000-0005-0000-0000-0000D7CE0000}"/>
    <cellStyle name="Total 2 3 11 2" xfId="52861" xr:uid="{00000000-0005-0000-0000-0000D8CE0000}"/>
    <cellStyle name="Total 2 3 11 3" xfId="52862" xr:uid="{00000000-0005-0000-0000-0000D9CE0000}"/>
    <cellStyle name="Total 2 3 11 4" xfId="52863" xr:uid="{00000000-0005-0000-0000-0000DACE0000}"/>
    <cellStyle name="Total 2 3 12" xfId="52864" xr:uid="{00000000-0005-0000-0000-0000DBCE0000}"/>
    <cellStyle name="Total 2 3 12 2" xfId="52865" xr:uid="{00000000-0005-0000-0000-0000DCCE0000}"/>
    <cellStyle name="Total 2 3 12 3" xfId="52866" xr:uid="{00000000-0005-0000-0000-0000DDCE0000}"/>
    <cellStyle name="Total 2 3 12 4" xfId="52867" xr:uid="{00000000-0005-0000-0000-0000DECE0000}"/>
    <cellStyle name="Total 2 3 13" xfId="52868" xr:uid="{00000000-0005-0000-0000-0000DFCE0000}"/>
    <cellStyle name="Total 2 3 13 2" xfId="52869" xr:uid="{00000000-0005-0000-0000-0000E0CE0000}"/>
    <cellStyle name="Total 2 3 13 3" xfId="52870" xr:uid="{00000000-0005-0000-0000-0000E1CE0000}"/>
    <cellStyle name="Total 2 3 13 4" xfId="52871" xr:uid="{00000000-0005-0000-0000-0000E2CE0000}"/>
    <cellStyle name="Total 2 3 14" xfId="52872" xr:uid="{00000000-0005-0000-0000-0000E3CE0000}"/>
    <cellStyle name="Total 2 3 14 2" xfId="52873" xr:uid="{00000000-0005-0000-0000-0000E4CE0000}"/>
    <cellStyle name="Total 2 3 14 3" xfId="52874" xr:uid="{00000000-0005-0000-0000-0000E5CE0000}"/>
    <cellStyle name="Total 2 3 14 4" xfId="52875" xr:uid="{00000000-0005-0000-0000-0000E6CE0000}"/>
    <cellStyle name="Total 2 3 15" xfId="52876" xr:uid="{00000000-0005-0000-0000-0000E7CE0000}"/>
    <cellStyle name="Total 2 3 15 2" xfId="52877" xr:uid="{00000000-0005-0000-0000-0000E8CE0000}"/>
    <cellStyle name="Total 2 3 15 3" xfId="52878" xr:uid="{00000000-0005-0000-0000-0000E9CE0000}"/>
    <cellStyle name="Total 2 3 15 4" xfId="52879" xr:uid="{00000000-0005-0000-0000-0000EACE0000}"/>
    <cellStyle name="Total 2 3 16" xfId="52880" xr:uid="{00000000-0005-0000-0000-0000EBCE0000}"/>
    <cellStyle name="Total 2 3 16 2" xfId="52881" xr:uid="{00000000-0005-0000-0000-0000ECCE0000}"/>
    <cellStyle name="Total 2 3 16 3" xfId="52882" xr:uid="{00000000-0005-0000-0000-0000EDCE0000}"/>
    <cellStyle name="Total 2 3 16 4" xfId="52883" xr:uid="{00000000-0005-0000-0000-0000EECE0000}"/>
    <cellStyle name="Total 2 3 17" xfId="52884" xr:uid="{00000000-0005-0000-0000-0000EFCE0000}"/>
    <cellStyle name="Total 2 3 17 2" xfId="52885" xr:uid="{00000000-0005-0000-0000-0000F0CE0000}"/>
    <cellStyle name="Total 2 3 17 3" xfId="52886" xr:uid="{00000000-0005-0000-0000-0000F1CE0000}"/>
    <cellStyle name="Total 2 3 17 4" xfId="52887" xr:uid="{00000000-0005-0000-0000-0000F2CE0000}"/>
    <cellStyle name="Total 2 3 18" xfId="52888" xr:uid="{00000000-0005-0000-0000-0000F3CE0000}"/>
    <cellStyle name="Total 2 3 18 2" xfId="52889" xr:uid="{00000000-0005-0000-0000-0000F4CE0000}"/>
    <cellStyle name="Total 2 3 18 3" xfId="52890" xr:uid="{00000000-0005-0000-0000-0000F5CE0000}"/>
    <cellStyle name="Total 2 3 18 4" xfId="52891" xr:uid="{00000000-0005-0000-0000-0000F6CE0000}"/>
    <cellStyle name="Total 2 3 19" xfId="52892" xr:uid="{00000000-0005-0000-0000-0000F7CE0000}"/>
    <cellStyle name="Total 2 3 19 2" xfId="52893" xr:uid="{00000000-0005-0000-0000-0000F8CE0000}"/>
    <cellStyle name="Total 2 3 19 3" xfId="52894" xr:uid="{00000000-0005-0000-0000-0000F9CE0000}"/>
    <cellStyle name="Total 2 3 19 4" xfId="52895" xr:uid="{00000000-0005-0000-0000-0000FACE0000}"/>
    <cellStyle name="Total 2 3 2" xfId="52896" xr:uid="{00000000-0005-0000-0000-0000FBCE0000}"/>
    <cellStyle name="Total 2 3 2 2" xfId="52897" xr:uid="{00000000-0005-0000-0000-0000FCCE0000}"/>
    <cellStyle name="Total 2 3 2 3" xfId="52898" xr:uid="{00000000-0005-0000-0000-0000FDCE0000}"/>
    <cellStyle name="Total 2 3 2 4" xfId="52899" xr:uid="{00000000-0005-0000-0000-0000FECE0000}"/>
    <cellStyle name="Total 2 3 20" xfId="52900" xr:uid="{00000000-0005-0000-0000-0000FFCE0000}"/>
    <cellStyle name="Total 2 3 20 2" xfId="52901" xr:uid="{00000000-0005-0000-0000-000000CF0000}"/>
    <cellStyle name="Total 2 3 20 3" xfId="52902" xr:uid="{00000000-0005-0000-0000-000001CF0000}"/>
    <cellStyle name="Total 2 3 20 4" xfId="52903" xr:uid="{00000000-0005-0000-0000-000002CF0000}"/>
    <cellStyle name="Total 2 3 21" xfId="52904" xr:uid="{00000000-0005-0000-0000-000003CF0000}"/>
    <cellStyle name="Total 2 3 22" xfId="52905" xr:uid="{00000000-0005-0000-0000-000004CF0000}"/>
    <cellStyle name="Total 2 3 23" xfId="52906" xr:uid="{00000000-0005-0000-0000-000005CF0000}"/>
    <cellStyle name="Total 2 3 3" xfId="52907" xr:uid="{00000000-0005-0000-0000-000006CF0000}"/>
    <cellStyle name="Total 2 3 3 2" xfId="52908" xr:uid="{00000000-0005-0000-0000-000007CF0000}"/>
    <cellStyle name="Total 2 3 3 3" xfId="52909" xr:uid="{00000000-0005-0000-0000-000008CF0000}"/>
    <cellStyle name="Total 2 3 3 4" xfId="52910" xr:uid="{00000000-0005-0000-0000-000009CF0000}"/>
    <cellStyle name="Total 2 3 4" xfId="52911" xr:uid="{00000000-0005-0000-0000-00000ACF0000}"/>
    <cellStyle name="Total 2 3 4 2" xfId="52912" xr:uid="{00000000-0005-0000-0000-00000BCF0000}"/>
    <cellStyle name="Total 2 3 4 3" xfId="52913" xr:uid="{00000000-0005-0000-0000-00000CCF0000}"/>
    <cellStyle name="Total 2 3 4 4" xfId="52914" xr:uid="{00000000-0005-0000-0000-00000DCF0000}"/>
    <cellStyle name="Total 2 3 5" xfId="52915" xr:uid="{00000000-0005-0000-0000-00000ECF0000}"/>
    <cellStyle name="Total 2 3 5 2" xfId="52916" xr:uid="{00000000-0005-0000-0000-00000FCF0000}"/>
    <cellStyle name="Total 2 3 5 3" xfId="52917" xr:uid="{00000000-0005-0000-0000-000010CF0000}"/>
    <cellStyle name="Total 2 3 5 4" xfId="52918" xr:uid="{00000000-0005-0000-0000-000011CF0000}"/>
    <cellStyle name="Total 2 3 6" xfId="52919" xr:uid="{00000000-0005-0000-0000-000012CF0000}"/>
    <cellStyle name="Total 2 3 6 2" xfId="52920" xr:uid="{00000000-0005-0000-0000-000013CF0000}"/>
    <cellStyle name="Total 2 3 6 3" xfId="52921" xr:uid="{00000000-0005-0000-0000-000014CF0000}"/>
    <cellStyle name="Total 2 3 6 4" xfId="52922" xr:uid="{00000000-0005-0000-0000-000015CF0000}"/>
    <cellStyle name="Total 2 3 7" xfId="52923" xr:uid="{00000000-0005-0000-0000-000016CF0000}"/>
    <cellStyle name="Total 2 3 7 2" xfId="52924" xr:uid="{00000000-0005-0000-0000-000017CF0000}"/>
    <cellStyle name="Total 2 3 7 3" xfId="52925" xr:uid="{00000000-0005-0000-0000-000018CF0000}"/>
    <cellStyle name="Total 2 3 7 4" xfId="52926" xr:uid="{00000000-0005-0000-0000-000019CF0000}"/>
    <cellStyle name="Total 2 3 8" xfId="52927" xr:uid="{00000000-0005-0000-0000-00001ACF0000}"/>
    <cellStyle name="Total 2 3 8 2" xfId="52928" xr:uid="{00000000-0005-0000-0000-00001BCF0000}"/>
    <cellStyle name="Total 2 3 8 3" xfId="52929" xr:uid="{00000000-0005-0000-0000-00001CCF0000}"/>
    <cellStyle name="Total 2 3 8 4" xfId="52930" xr:uid="{00000000-0005-0000-0000-00001DCF0000}"/>
    <cellStyle name="Total 2 3 9" xfId="52931" xr:uid="{00000000-0005-0000-0000-00001ECF0000}"/>
    <cellStyle name="Total 2 3 9 2" xfId="52932" xr:uid="{00000000-0005-0000-0000-00001FCF0000}"/>
    <cellStyle name="Total 2 3 9 3" xfId="52933" xr:uid="{00000000-0005-0000-0000-000020CF0000}"/>
    <cellStyle name="Total 2 3 9 4" xfId="52934" xr:uid="{00000000-0005-0000-0000-000021CF0000}"/>
    <cellStyle name="Total 2 30" xfId="52935" xr:uid="{00000000-0005-0000-0000-000022CF0000}"/>
    <cellStyle name="Total 2 31" xfId="52936" xr:uid="{00000000-0005-0000-0000-000023CF0000}"/>
    <cellStyle name="Total 2 32" xfId="52937" xr:uid="{00000000-0005-0000-0000-000024CF0000}"/>
    <cellStyle name="Total 2 33" xfId="55603" xr:uid="{00000000-0005-0000-0000-000025CF0000}"/>
    <cellStyle name="Total 2 4" xfId="52938" xr:uid="{00000000-0005-0000-0000-000026CF0000}"/>
    <cellStyle name="Total 2 4 10" xfId="52939" xr:uid="{00000000-0005-0000-0000-000027CF0000}"/>
    <cellStyle name="Total 2 4 10 2" xfId="52940" xr:uid="{00000000-0005-0000-0000-000028CF0000}"/>
    <cellStyle name="Total 2 4 10 3" xfId="52941" xr:uid="{00000000-0005-0000-0000-000029CF0000}"/>
    <cellStyle name="Total 2 4 10 4" xfId="52942" xr:uid="{00000000-0005-0000-0000-00002ACF0000}"/>
    <cellStyle name="Total 2 4 11" xfId="52943" xr:uid="{00000000-0005-0000-0000-00002BCF0000}"/>
    <cellStyle name="Total 2 4 11 2" xfId="52944" xr:uid="{00000000-0005-0000-0000-00002CCF0000}"/>
    <cellStyle name="Total 2 4 11 3" xfId="52945" xr:uid="{00000000-0005-0000-0000-00002DCF0000}"/>
    <cellStyle name="Total 2 4 11 4" xfId="52946" xr:uid="{00000000-0005-0000-0000-00002ECF0000}"/>
    <cellStyle name="Total 2 4 12" xfId="52947" xr:uid="{00000000-0005-0000-0000-00002FCF0000}"/>
    <cellStyle name="Total 2 4 12 2" xfId="52948" xr:uid="{00000000-0005-0000-0000-000030CF0000}"/>
    <cellStyle name="Total 2 4 12 3" xfId="52949" xr:uid="{00000000-0005-0000-0000-000031CF0000}"/>
    <cellStyle name="Total 2 4 12 4" xfId="52950" xr:uid="{00000000-0005-0000-0000-000032CF0000}"/>
    <cellStyle name="Total 2 4 13" xfId="52951" xr:uid="{00000000-0005-0000-0000-000033CF0000}"/>
    <cellStyle name="Total 2 4 13 2" xfId="52952" xr:uid="{00000000-0005-0000-0000-000034CF0000}"/>
    <cellStyle name="Total 2 4 13 3" xfId="52953" xr:uid="{00000000-0005-0000-0000-000035CF0000}"/>
    <cellStyle name="Total 2 4 13 4" xfId="52954" xr:uid="{00000000-0005-0000-0000-000036CF0000}"/>
    <cellStyle name="Total 2 4 14" xfId="52955" xr:uid="{00000000-0005-0000-0000-000037CF0000}"/>
    <cellStyle name="Total 2 4 14 2" xfId="52956" xr:uid="{00000000-0005-0000-0000-000038CF0000}"/>
    <cellStyle name="Total 2 4 14 3" xfId="52957" xr:uid="{00000000-0005-0000-0000-000039CF0000}"/>
    <cellStyle name="Total 2 4 14 4" xfId="52958" xr:uid="{00000000-0005-0000-0000-00003ACF0000}"/>
    <cellStyle name="Total 2 4 15" xfId="52959" xr:uid="{00000000-0005-0000-0000-00003BCF0000}"/>
    <cellStyle name="Total 2 4 15 2" xfId="52960" xr:uid="{00000000-0005-0000-0000-00003CCF0000}"/>
    <cellStyle name="Total 2 4 15 3" xfId="52961" xr:uid="{00000000-0005-0000-0000-00003DCF0000}"/>
    <cellStyle name="Total 2 4 15 4" xfId="52962" xr:uid="{00000000-0005-0000-0000-00003ECF0000}"/>
    <cellStyle name="Total 2 4 16" xfId="52963" xr:uid="{00000000-0005-0000-0000-00003FCF0000}"/>
    <cellStyle name="Total 2 4 16 2" xfId="52964" xr:uid="{00000000-0005-0000-0000-000040CF0000}"/>
    <cellStyle name="Total 2 4 16 3" xfId="52965" xr:uid="{00000000-0005-0000-0000-000041CF0000}"/>
    <cellStyle name="Total 2 4 16 4" xfId="52966" xr:uid="{00000000-0005-0000-0000-000042CF0000}"/>
    <cellStyle name="Total 2 4 17" xfId="52967" xr:uid="{00000000-0005-0000-0000-000043CF0000}"/>
    <cellStyle name="Total 2 4 17 2" xfId="52968" xr:uid="{00000000-0005-0000-0000-000044CF0000}"/>
    <cellStyle name="Total 2 4 17 3" xfId="52969" xr:uid="{00000000-0005-0000-0000-000045CF0000}"/>
    <cellStyle name="Total 2 4 17 4" xfId="52970" xr:uid="{00000000-0005-0000-0000-000046CF0000}"/>
    <cellStyle name="Total 2 4 18" xfId="52971" xr:uid="{00000000-0005-0000-0000-000047CF0000}"/>
    <cellStyle name="Total 2 4 18 2" xfId="52972" xr:uid="{00000000-0005-0000-0000-000048CF0000}"/>
    <cellStyle name="Total 2 4 18 3" xfId="52973" xr:uid="{00000000-0005-0000-0000-000049CF0000}"/>
    <cellStyle name="Total 2 4 18 4" xfId="52974" xr:uid="{00000000-0005-0000-0000-00004ACF0000}"/>
    <cellStyle name="Total 2 4 19" xfId="52975" xr:uid="{00000000-0005-0000-0000-00004BCF0000}"/>
    <cellStyle name="Total 2 4 19 2" xfId="52976" xr:uid="{00000000-0005-0000-0000-00004CCF0000}"/>
    <cellStyle name="Total 2 4 19 3" xfId="52977" xr:uid="{00000000-0005-0000-0000-00004DCF0000}"/>
    <cellStyle name="Total 2 4 19 4" xfId="52978" xr:uid="{00000000-0005-0000-0000-00004ECF0000}"/>
    <cellStyle name="Total 2 4 2" xfId="52979" xr:uid="{00000000-0005-0000-0000-00004FCF0000}"/>
    <cellStyle name="Total 2 4 2 2" xfId="52980" xr:uid="{00000000-0005-0000-0000-000050CF0000}"/>
    <cellStyle name="Total 2 4 2 3" xfId="52981" xr:uid="{00000000-0005-0000-0000-000051CF0000}"/>
    <cellStyle name="Total 2 4 2 4" xfId="52982" xr:uid="{00000000-0005-0000-0000-000052CF0000}"/>
    <cellStyle name="Total 2 4 20" xfId="52983" xr:uid="{00000000-0005-0000-0000-000053CF0000}"/>
    <cellStyle name="Total 2 4 20 2" xfId="52984" xr:uid="{00000000-0005-0000-0000-000054CF0000}"/>
    <cellStyle name="Total 2 4 20 3" xfId="52985" xr:uid="{00000000-0005-0000-0000-000055CF0000}"/>
    <cellStyle name="Total 2 4 20 4" xfId="52986" xr:uid="{00000000-0005-0000-0000-000056CF0000}"/>
    <cellStyle name="Total 2 4 21" xfId="52987" xr:uid="{00000000-0005-0000-0000-000057CF0000}"/>
    <cellStyle name="Total 2 4 22" xfId="52988" xr:uid="{00000000-0005-0000-0000-000058CF0000}"/>
    <cellStyle name="Total 2 4 23" xfId="52989" xr:uid="{00000000-0005-0000-0000-000059CF0000}"/>
    <cellStyle name="Total 2 4 3" xfId="52990" xr:uid="{00000000-0005-0000-0000-00005ACF0000}"/>
    <cellStyle name="Total 2 4 3 2" xfId="52991" xr:uid="{00000000-0005-0000-0000-00005BCF0000}"/>
    <cellStyle name="Total 2 4 3 3" xfId="52992" xr:uid="{00000000-0005-0000-0000-00005CCF0000}"/>
    <cellStyle name="Total 2 4 3 4" xfId="52993" xr:uid="{00000000-0005-0000-0000-00005DCF0000}"/>
    <cellStyle name="Total 2 4 4" xfId="52994" xr:uid="{00000000-0005-0000-0000-00005ECF0000}"/>
    <cellStyle name="Total 2 4 4 2" xfId="52995" xr:uid="{00000000-0005-0000-0000-00005FCF0000}"/>
    <cellStyle name="Total 2 4 4 3" xfId="52996" xr:uid="{00000000-0005-0000-0000-000060CF0000}"/>
    <cellStyle name="Total 2 4 4 4" xfId="52997" xr:uid="{00000000-0005-0000-0000-000061CF0000}"/>
    <cellStyle name="Total 2 4 5" xfId="52998" xr:uid="{00000000-0005-0000-0000-000062CF0000}"/>
    <cellStyle name="Total 2 4 5 2" xfId="52999" xr:uid="{00000000-0005-0000-0000-000063CF0000}"/>
    <cellStyle name="Total 2 4 5 3" xfId="53000" xr:uid="{00000000-0005-0000-0000-000064CF0000}"/>
    <cellStyle name="Total 2 4 5 4" xfId="53001" xr:uid="{00000000-0005-0000-0000-000065CF0000}"/>
    <cellStyle name="Total 2 4 6" xfId="53002" xr:uid="{00000000-0005-0000-0000-000066CF0000}"/>
    <cellStyle name="Total 2 4 6 2" xfId="53003" xr:uid="{00000000-0005-0000-0000-000067CF0000}"/>
    <cellStyle name="Total 2 4 6 3" xfId="53004" xr:uid="{00000000-0005-0000-0000-000068CF0000}"/>
    <cellStyle name="Total 2 4 6 4" xfId="53005" xr:uid="{00000000-0005-0000-0000-000069CF0000}"/>
    <cellStyle name="Total 2 4 7" xfId="53006" xr:uid="{00000000-0005-0000-0000-00006ACF0000}"/>
    <cellStyle name="Total 2 4 7 2" xfId="53007" xr:uid="{00000000-0005-0000-0000-00006BCF0000}"/>
    <cellStyle name="Total 2 4 7 3" xfId="53008" xr:uid="{00000000-0005-0000-0000-00006CCF0000}"/>
    <cellStyle name="Total 2 4 7 4" xfId="53009" xr:uid="{00000000-0005-0000-0000-00006DCF0000}"/>
    <cellStyle name="Total 2 4 8" xfId="53010" xr:uid="{00000000-0005-0000-0000-00006ECF0000}"/>
    <cellStyle name="Total 2 4 8 2" xfId="53011" xr:uid="{00000000-0005-0000-0000-00006FCF0000}"/>
    <cellStyle name="Total 2 4 8 3" xfId="53012" xr:uid="{00000000-0005-0000-0000-000070CF0000}"/>
    <cellStyle name="Total 2 4 8 4" xfId="53013" xr:uid="{00000000-0005-0000-0000-000071CF0000}"/>
    <cellStyle name="Total 2 4 9" xfId="53014" xr:uid="{00000000-0005-0000-0000-000072CF0000}"/>
    <cellStyle name="Total 2 4 9 2" xfId="53015" xr:uid="{00000000-0005-0000-0000-000073CF0000}"/>
    <cellStyle name="Total 2 4 9 3" xfId="53016" xr:uid="{00000000-0005-0000-0000-000074CF0000}"/>
    <cellStyle name="Total 2 4 9 4" xfId="53017" xr:uid="{00000000-0005-0000-0000-000075CF0000}"/>
    <cellStyle name="Total 2 5" xfId="53018" xr:uid="{00000000-0005-0000-0000-000076CF0000}"/>
    <cellStyle name="Total 2 5 10" xfId="53019" xr:uid="{00000000-0005-0000-0000-000077CF0000}"/>
    <cellStyle name="Total 2 5 10 2" xfId="53020" xr:uid="{00000000-0005-0000-0000-000078CF0000}"/>
    <cellStyle name="Total 2 5 10 3" xfId="53021" xr:uid="{00000000-0005-0000-0000-000079CF0000}"/>
    <cellStyle name="Total 2 5 10 4" xfId="53022" xr:uid="{00000000-0005-0000-0000-00007ACF0000}"/>
    <cellStyle name="Total 2 5 11" xfId="53023" xr:uid="{00000000-0005-0000-0000-00007BCF0000}"/>
    <cellStyle name="Total 2 5 11 2" xfId="53024" xr:uid="{00000000-0005-0000-0000-00007CCF0000}"/>
    <cellStyle name="Total 2 5 11 3" xfId="53025" xr:uid="{00000000-0005-0000-0000-00007DCF0000}"/>
    <cellStyle name="Total 2 5 11 4" xfId="53026" xr:uid="{00000000-0005-0000-0000-00007ECF0000}"/>
    <cellStyle name="Total 2 5 12" xfId="53027" xr:uid="{00000000-0005-0000-0000-00007FCF0000}"/>
    <cellStyle name="Total 2 5 12 2" xfId="53028" xr:uid="{00000000-0005-0000-0000-000080CF0000}"/>
    <cellStyle name="Total 2 5 12 3" xfId="53029" xr:uid="{00000000-0005-0000-0000-000081CF0000}"/>
    <cellStyle name="Total 2 5 12 4" xfId="53030" xr:uid="{00000000-0005-0000-0000-000082CF0000}"/>
    <cellStyle name="Total 2 5 13" xfId="53031" xr:uid="{00000000-0005-0000-0000-000083CF0000}"/>
    <cellStyle name="Total 2 5 13 2" xfId="53032" xr:uid="{00000000-0005-0000-0000-000084CF0000}"/>
    <cellStyle name="Total 2 5 13 3" xfId="53033" xr:uid="{00000000-0005-0000-0000-000085CF0000}"/>
    <cellStyle name="Total 2 5 13 4" xfId="53034" xr:uid="{00000000-0005-0000-0000-000086CF0000}"/>
    <cellStyle name="Total 2 5 14" xfId="53035" xr:uid="{00000000-0005-0000-0000-000087CF0000}"/>
    <cellStyle name="Total 2 5 14 2" xfId="53036" xr:uid="{00000000-0005-0000-0000-000088CF0000}"/>
    <cellStyle name="Total 2 5 14 3" xfId="53037" xr:uid="{00000000-0005-0000-0000-000089CF0000}"/>
    <cellStyle name="Total 2 5 14 4" xfId="53038" xr:uid="{00000000-0005-0000-0000-00008ACF0000}"/>
    <cellStyle name="Total 2 5 15" xfId="53039" xr:uid="{00000000-0005-0000-0000-00008BCF0000}"/>
    <cellStyle name="Total 2 5 15 2" xfId="53040" xr:uid="{00000000-0005-0000-0000-00008CCF0000}"/>
    <cellStyle name="Total 2 5 15 3" xfId="53041" xr:uid="{00000000-0005-0000-0000-00008DCF0000}"/>
    <cellStyle name="Total 2 5 15 4" xfId="53042" xr:uid="{00000000-0005-0000-0000-00008ECF0000}"/>
    <cellStyle name="Total 2 5 16" xfId="53043" xr:uid="{00000000-0005-0000-0000-00008FCF0000}"/>
    <cellStyle name="Total 2 5 16 2" xfId="53044" xr:uid="{00000000-0005-0000-0000-000090CF0000}"/>
    <cellStyle name="Total 2 5 16 3" xfId="53045" xr:uid="{00000000-0005-0000-0000-000091CF0000}"/>
    <cellStyle name="Total 2 5 16 4" xfId="53046" xr:uid="{00000000-0005-0000-0000-000092CF0000}"/>
    <cellStyle name="Total 2 5 17" xfId="53047" xr:uid="{00000000-0005-0000-0000-000093CF0000}"/>
    <cellStyle name="Total 2 5 17 2" xfId="53048" xr:uid="{00000000-0005-0000-0000-000094CF0000}"/>
    <cellStyle name="Total 2 5 17 3" xfId="53049" xr:uid="{00000000-0005-0000-0000-000095CF0000}"/>
    <cellStyle name="Total 2 5 17 4" xfId="53050" xr:uid="{00000000-0005-0000-0000-000096CF0000}"/>
    <cellStyle name="Total 2 5 18" xfId="53051" xr:uid="{00000000-0005-0000-0000-000097CF0000}"/>
    <cellStyle name="Total 2 5 18 2" xfId="53052" xr:uid="{00000000-0005-0000-0000-000098CF0000}"/>
    <cellStyle name="Total 2 5 18 3" xfId="53053" xr:uid="{00000000-0005-0000-0000-000099CF0000}"/>
    <cellStyle name="Total 2 5 18 4" xfId="53054" xr:uid="{00000000-0005-0000-0000-00009ACF0000}"/>
    <cellStyle name="Total 2 5 19" xfId="53055" xr:uid="{00000000-0005-0000-0000-00009BCF0000}"/>
    <cellStyle name="Total 2 5 19 2" xfId="53056" xr:uid="{00000000-0005-0000-0000-00009CCF0000}"/>
    <cellStyle name="Total 2 5 19 3" xfId="53057" xr:uid="{00000000-0005-0000-0000-00009DCF0000}"/>
    <cellStyle name="Total 2 5 19 4" xfId="53058" xr:uid="{00000000-0005-0000-0000-00009ECF0000}"/>
    <cellStyle name="Total 2 5 2" xfId="53059" xr:uid="{00000000-0005-0000-0000-00009FCF0000}"/>
    <cellStyle name="Total 2 5 2 2" xfId="53060" xr:uid="{00000000-0005-0000-0000-0000A0CF0000}"/>
    <cellStyle name="Total 2 5 2 3" xfId="53061" xr:uid="{00000000-0005-0000-0000-0000A1CF0000}"/>
    <cellStyle name="Total 2 5 2 4" xfId="53062" xr:uid="{00000000-0005-0000-0000-0000A2CF0000}"/>
    <cellStyle name="Total 2 5 20" xfId="53063" xr:uid="{00000000-0005-0000-0000-0000A3CF0000}"/>
    <cellStyle name="Total 2 5 20 2" xfId="53064" xr:uid="{00000000-0005-0000-0000-0000A4CF0000}"/>
    <cellStyle name="Total 2 5 20 3" xfId="53065" xr:uid="{00000000-0005-0000-0000-0000A5CF0000}"/>
    <cellStyle name="Total 2 5 20 4" xfId="53066" xr:uid="{00000000-0005-0000-0000-0000A6CF0000}"/>
    <cellStyle name="Total 2 5 21" xfId="53067" xr:uid="{00000000-0005-0000-0000-0000A7CF0000}"/>
    <cellStyle name="Total 2 5 22" xfId="53068" xr:uid="{00000000-0005-0000-0000-0000A8CF0000}"/>
    <cellStyle name="Total 2 5 23" xfId="53069" xr:uid="{00000000-0005-0000-0000-0000A9CF0000}"/>
    <cellStyle name="Total 2 5 3" xfId="53070" xr:uid="{00000000-0005-0000-0000-0000AACF0000}"/>
    <cellStyle name="Total 2 5 3 2" xfId="53071" xr:uid="{00000000-0005-0000-0000-0000ABCF0000}"/>
    <cellStyle name="Total 2 5 3 3" xfId="53072" xr:uid="{00000000-0005-0000-0000-0000ACCF0000}"/>
    <cellStyle name="Total 2 5 3 4" xfId="53073" xr:uid="{00000000-0005-0000-0000-0000ADCF0000}"/>
    <cellStyle name="Total 2 5 4" xfId="53074" xr:uid="{00000000-0005-0000-0000-0000AECF0000}"/>
    <cellStyle name="Total 2 5 4 2" xfId="53075" xr:uid="{00000000-0005-0000-0000-0000AFCF0000}"/>
    <cellStyle name="Total 2 5 4 3" xfId="53076" xr:uid="{00000000-0005-0000-0000-0000B0CF0000}"/>
    <cellStyle name="Total 2 5 4 4" xfId="53077" xr:uid="{00000000-0005-0000-0000-0000B1CF0000}"/>
    <cellStyle name="Total 2 5 5" xfId="53078" xr:uid="{00000000-0005-0000-0000-0000B2CF0000}"/>
    <cellStyle name="Total 2 5 5 2" xfId="53079" xr:uid="{00000000-0005-0000-0000-0000B3CF0000}"/>
    <cellStyle name="Total 2 5 5 3" xfId="53080" xr:uid="{00000000-0005-0000-0000-0000B4CF0000}"/>
    <cellStyle name="Total 2 5 5 4" xfId="53081" xr:uid="{00000000-0005-0000-0000-0000B5CF0000}"/>
    <cellStyle name="Total 2 5 6" xfId="53082" xr:uid="{00000000-0005-0000-0000-0000B6CF0000}"/>
    <cellStyle name="Total 2 5 6 2" xfId="53083" xr:uid="{00000000-0005-0000-0000-0000B7CF0000}"/>
    <cellStyle name="Total 2 5 6 3" xfId="53084" xr:uid="{00000000-0005-0000-0000-0000B8CF0000}"/>
    <cellStyle name="Total 2 5 6 4" xfId="53085" xr:uid="{00000000-0005-0000-0000-0000B9CF0000}"/>
    <cellStyle name="Total 2 5 7" xfId="53086" xr:uid="{00000000-0005-0000-0000-0000BACF0000}"/>
    <cellStyle name="Total 2 5 7 2" xfId="53087" xr:uid="{00000000-0005-0000-0000-0000BBCF0000}"/>
    <cellStyle name="Total 2 5 7 3" xfId="53088" xr:uid="{00000000-0005-0000-0000-0000BCCF0000}"/>
    <cellStyle name="Total 2 5 7 4" xfId="53089" xr:uid="{00000000-0005-0000-0000-0000BDCF0000}"/>
    <cellStyle name="Total 2 5 8" xfId="53090" xr:uid="{00000000-0005-0000-0000-0000BECF0000}"/>
    <cellStyle name="Total 2 5 8 2" xfId="53091" xr:uid="{00000000-0005-0000-0000-0000BFCF0000}"/>
    <cellStyle name="Total 2 5 8 3" xfId="53092" xr:uid="{00000000-0005-0000-0000-0000C0CF0000}"/>
    <cellStyle name="Total 2 5 8 4" xfId="53093" xr:uid="{00000000-0005-0000-0000-0000C1CF0000}"/>
    <cellStyle name="Total 2 5 9" xfId="53094" xr:uid="{00000000-0005-0000-0000-0000C2CF0000}"/>
    <cellStyle name="Total 2 5 9 2" xfId="53095" xr:uid="{00000000-0005-0000-0000-0000C3CF0000}"/>
    <cellStyle name="Total 2 5 9 3" xfId="53096" xr:uid="{00000000-0005-0000-0000-0000C4CF0000}"/>
    <cellStyle name="Total 2 5 9 4" xfId="53097" xr:uid="{00000000-0005-0000-0000-0000C5CF0000}"/>
    <cellStyle name="Total 2 6" xfId="53098" xr:uid="{00000000-0005-0000-0000-0000C6CF0000}"/>
    <cellStyle name="Total 2 6 10" xfId="53099" xr:uid="{00000000-0005-0000-0000-0000C7CF0000}"/>
    <cellStyle name="Total 2 6 10 2" xfId="53100" xr:uid="{00000000-0005-0000-0000-0000C8CF0000}"/>
    <cellStyle name="Total 2 6 10 3" xfId="53101" xr:uid="{00000000-0005-0000-0000-0000C9CF0000}"/>
    <cellStyle name="Total 2 6 10 4" xfId="53102" xr:uid="{00000000-0005-0000-0000-0000CACF0000}"/>
    <cellStyle name="Total 2 6 11" xfId="53103" xr:uid="{00000000-0005-0000-0000-0000CBCF0000}"/>
    <cellStyle name="Total 2 6 11 2" xfId="53104" xr:uid="{00000000-0005-0000-0000-0000CCCF0000}"/>
    <cellStyle name="Total 2 6 11 3" xfId="53105" xr:uid="{00000000-0005-0000-0000-0000CDCF0000}"/>
    <cellStyle name="Total 2 6 11 4" xfId="53106" xr:uid="{00000000-0005-0000-0000-0000CECF0000}"/>
    <cellStyle name="Total 2 6 12" xfId="53107" xr:uid="{00000000-0005-0000-0000-0000CFCF0000}"/>
    <cellStyle name="Total 2 6 12 2" xfId="53108" xr:uid="{00000000-0005-0000-0000-0000D0CF0000}"/>
    <cellStyle name="Total 2 6 12 3" xfId="53109" xr:uid="{00000000-0005-0000-0000-0000D1CF0000}"/>
    <cellStyle name="Total 2 6 12 4" xfId="53110" xr:uid="{00000000-0005-0000-0000-0000D2CF0000}"/>
    <cellStyle name="Total 2 6 13" xfId="53111" xr:uid="{00000000-0005-0000-0000-0000D3CF0000}"/>
    <cellStyle name="Total 2 6 13 2" xfId="53112" xr:uid="{00000000-0005-0000-0000-0000D4CF0000}"/>
    <cellStyle name="Total 2 6 13 3" xfId="53113" xr:uid="{00000000-0005-0000-0000-0000D5CF0000}"/>
    <cellStyle name="Total 2 6 13 4" xfId="53114" xr:uid="{00000000-0005-0000-0000-0000D6CF0000}"/>
    <cellStyle name="Total 2 6 14" xfId="53115" xr:uid="{00000000-0005-0000-0000-0000D7CF0000}"/>
    <cellStyle name="Total 2 6 14 2" xfId="53116" xr:uid="{00000000-0005-0000-0000-0000D8CF0000}"/>
    <cellStyle name="Total 2 6 14 3" xfId="53117" xr:uid="{00000000-0005-0000-0000-0000D9CF0000}"/>
    <cellStyle name="Total 2 6 14 4" xfId="53118" xr:uid="{00000000-0005-0000-0000-0000DACF0000}"/>
    <cellStyle name="Total 2 6 15" xfId="53119" xr:uid="{00000000-0005-0000-0000-0000DBCF0000}"/>
    <cellStyle name="Total 2 6 15 2" xfId="53120" xr:uid="{00000000-0005-0000-0000-0000DCCF0000}"/>
    <cellStyle name="Total 2 6 15 3" xfId="53121" xr:uid="{00000000-0005-0000-0000-0000DDCF0000}"/>
    <cellStyle name="Total 2 6 15 4" xfId="53122" xr:uid="{00000000-0005-0000-0000-0000DECF0000}"/>
    <cellStyle name="Total 2 6 16" xfId="53123" xr:uid="{00000000-0005-0000-0000-0000DFCF0000}"/>
    <cellStyle name="Total 2 6 16 2" xfId="53124" xr:uid="{00000000-0005-0000-0000-0000E0CF0000}"/>
    <cellStyle name="Total 2 6 16 3" xfId="53125" xr:uid="{00000000-0005-0000-0000-0000E1CF0000}"/>
    <cellStyle name="Total 2 6 16 4" xfId="53126" xr:uid="{00000000-0005-0000-0000-0000E2CF0000}"/>
    <cellStyle name="Total 2 6 17" xfId="53127" xr:uid="{00000000-0005-0000-0000-0000E3CF0000}"/>
    <cellStyle name="Total 2 6 17 2" xfId="53128" xr:uid="{00000000-0005-0000-0000-0000E4CF0000}"/>
    <cellStyle name="Total 2 6 17 3" xfId="53129" xr:uid="{00000000-0005-0000-0000-0000E5CF0000}"/>
    <cellStyle name="Total 2 6 17 4" xfId="53130" xr:uid="{00000000-0005-0000-0000-0000E6CF0000}"/>
    <cellStyle name="Total 2 6 18" xfId="53131" xr:uid="{00000000-0005-0000-0000-0000E7CF0000}"/>
    <cellStyle name="Total 2 6 18 2" xfId="53132" xr:uid="{00000000-0005-0000-0000-0000E8CF0000}"/>
    <cellStyle name="Total 2 6 18 3" xfId="53133" xr:uid="{00000000-0005-0000-0000-0000E9CF0000}"/>
    <cellStyle name="Total 2 6 18 4" xfId="53134" xr:uid="{00000000-0005-0000-0000-0000EACF0000}"/>
    <cellStyle name="Total 2 6 19" xfId="53135" xr:uid="{00000000-0005-0000-0000-0000EBCF0000}"/>
    <cellStyle name="Total 2 6 19 2" xfId="53136" xr:uid="{00000000-0005-0000-0000-0000ECCF0000}"/>
    <cellStyle name="Total 2 6 19 3" xfId="53137" xr:uid="{00000000-0005-0000-0000-0000EDCF0000}"/>
    <cellStyle name="Total 2 6 19 4" xfId="53138" xr:uid="{00000000-0005-0000-0000-0000EECF0000}"/>
    <cellStyle name="Total 2 6 2" xfId="53139" xr:uid="{00000000-0005-0000-0000-0000EFCF0000}"/>
    <cellStyle name="Total 2 6 2 2" xfId="53140" xr:uid="{00000000-0005-0000-0000-0000F0CF0000}"/>
    <cellStyle name="Total 2 6 2 3" xfId="53141" xr:uid="{00000000-0005-0000-0000-0000F1CF0000}"/>
    <cellStyle name="Total 2 6 2 4" xfId="53142" xr:uid="{00000000-0005-0000-0000-0000F2CF0000}"/>
    <cellStyle name="Total 2 6 20" xfId="53143" xr:uid="{00000000-0005-0000-0000-0000F3CF0000}"/>
    <cellStyle name="Total 2 6 20 2" xfId="53144" xr:uid="{00000000-0005-0000-0000-0000F4CF0000}"/>
    <cellStyle name="Total 2 6 20 3" xfId="53145" xr:uid="{00000000-0005-0000-0000-0000F5CF0000}"/>
    <cellStyle name="Total 2 6 20 4" xfId="53146" xr:uid="{00000000-0005-0000-0000-0000F6CF0000}"/>
    <cellStyle name="Total 2 6 21" xfId="53147" xr:uid="{00000000-0005-0000-0000-0000F7CF0000}"/>
    <cellStyle name="Total 2 6 22" xfId="53148" xr:uid="{00000000-0005-0000-0000-0000F8CF0000}"/>
    <cellStyle name="Total 2 6 23" xfId="53149" xr:uid="{00000000-0005-0000-0000-0000F9CF0000}"/>
    <cellStyle name="Total 2 6 3" xfId="53150" xr:uid="{00000000-0005-0000-0000-0000FACF0000}"/>
    <cellStyle name="Total 2 6 3 2" xfId="53151" xr:uid="{00000000-0005-0000-0000-0000FBCF0000}"/>
    <cellStyle name="Total 2 6 3 3" xfId="53152" xr:uid="{00000000-0005-0000-0000-0000FCCF0000}"/>
    <cellStyle name="Total 2 6 3 4" xfId="53153" xr:uid="{00000000-0005-0000-0000-0000FDCF0000}"/>
    <cellStyle name="Total 2 6 4" xfId="53154" xr:uid="{00000000-0005-0000-0000-0000FECF0000}"/>
    <cellStyle name="Total 2 6 4 2" xfId="53155" xr:uid="{00000000-0005-0000-0000-0000FFCF0000}"/>
    <cellStyle name="Total 2 6 4 3" xfId="53156" xr:uid="{00000000-0005-0000-0000-000000D00000}"/>
    <cellStyle name="Total 2 6 4 4" xfId="53157" xr:uid="{00000000-0005-0000-0000-000001D00000}"/>
    <cellStyle name="Total 2 6 5" xfId="53158" xr:uid="{00000000-0005-0000-0000-000002D00000}"/>
    <cellStyle name="Total 2 6 5 2" xfId="53159" xr:uid="{00000000-0005-0000-0000-000003D00000}"/>
    <cellStyle name="Total 2 6 5 3" xfId="53160" xr:uid="{00000000-0005-0000-0000-000004D00000}"/>
    <cellStyle name="Total 2 6 5 4" xfId="53161" xr:uid="{00000000-0005-0000-0000-000005D00000}"/>
    <cellStyle name="Total 2 6 6" xfId="53162" xr:uid="{00000000-0005-0000-0000-000006D00000}"/>
    <cellStyle name="Total 2 6 6 2" xfId="53163" xr:uid="{00000000-0005-0000-0000-000007D00000}"/>
    <cellStyle name="Total 2 6 6 3" xfId="53164" xr:uid="{00000000-0005-0000-0000-000008D00000}"/>
    <cellStyle name="Total 2 6 6 4" xfId="53165" xr:uid="{00000000-0005-0000-0000-000009D00000}"/>
    <cellStyle name="Total 2 6 7" xfId="53166" xr:uid="{00000000-0005-0000-0000-00000AD00000}"/>
    <cellStyle name="Total 2 6 7 2" xfId="53167" xr:uid="{00000000-0005-0000-0000-00000BD00000}"/>
    <cellStyle name="Total 2 6 7 3" xfId="53168" xr:uid="{00000000-0005-0000-0000-00000CD00000}"/>
    <cellStyle name="Total 2 6 7 4" xfId="53169" xr:uid="{00000000-0005-0000-0000-00000DD00000}"/>
    <cellStyle name="Total 2 6 8" xfId="53170" xr:uid="{00000000-0005-0000-0000-00000ED00000}"/>
    <cellStyle name="Total 2 6 8 2" xfId="53171" xr:uid="{00000000-0005-0000-0000-00000FD00000}"/>
    <cellStyle name="Total 2 6 8 3" xfId="53172" xr:uid="{00000000-0005-0000-0000-000010D00000}"/>
    <cellStyle name="Total 2 6 8 4" xfId="53173" xr:uid="{00000000-0005-0000-0000-000011D00000}"/>
    <cellStyle name="Total 2 6 9" xfId="53174" xr:uid="{00000000-0005-0000-0000-000012D00000}"/>
    <cellStyle name="Total 2 6 9 2" xfId="53175" xr:uid="{00000000-0005-0000-0000-000013D00000}"/>
    <cellStyle name="Total 2 6 9 3" xfId="53176" xr:uid="{00000000-0005-0000-0000-000014D00000}"/>
    <cellStyle name="Total 2 6 9 4" xfId="53177" xr:uid="{00000000-0005-0000-0000-000015D00000}"/>
    <cellStyle name="Total 2 7" xfId="53178" xr:uid="{00000000-0005-0000-0000-000016D00000}"/>
    <cellStyle name="Total 2 7 10" xfId="53179" xr:uid="{00000000-0005-0000-0000-000017D00000}"/>
    <cellStyle name="Total 2 7 10 2" xfId="53180" xr:uid="{00000000-0005-0000-0000-000018D00000}"/>
    <cellStyle name="Total 2 7 10 3" xfId="53181" xr:uid="{00000000-0005-0000-0000-000019D00000}"/>
    <cellStyle name="Total 2 7 10 4" xfId="53182" xr:uid="{00000000-0005-0000-0000-00001AD00000}"/>
    <cellStyle name="Total 2 7 11" xfId="53183" xr:uid="{00000000-0005-0000-0000-00001BD00000}"/>
    <cellStyle name="Total 2 7 11 2" xfId="53184" xr:uid="{00000000-0005-0000-0000-00001CD00000}"/>
    <cellStyle name="Total 2 7 11 3" xfId="53185" xr:uid="{00000000-0005-0000-0000-00001DD00000}"/>
    <cellStyle name="Total 2 7 11 4" xfId="53186" xr:uid="{00000000-0005-0000-0000-00001ED00000}"/>
    <cellStyle name="Total 2 7 12" xfId="53187" xr:uid="{00000000-0005-0000-0000-00001FD00000}"/>
    <cellStyle name="Total 2 7 12 2" xfId="53188" xr:uid="{00000000-0005-0000-0000-000020D00000}"/>
    <cellStyle name="Total 2 7 12 3" xfId="53189" xr:uid="{00000000-0005-0000-0000-000021D00000}"/>
    <cellStyle name="Total 2 7 12 4" xfId="53190" xr:uid="{00000000-0005-0000-0000-000022D00000}"/>
    <cellStyle name="Total 2 7 13" xfId="53191" xr:uid="{00000000-0005-0000-0000-000023D00000}"/>
    <cellStyle name="Total 2 7 13 2" xfId="53192" xr:uid="{00000000-0005-0000-0000-000024D00000}"/>
    <cellStyle name="Total 2 7 13 3" xfId="53193" xr:uid="{00000000-0005-0000-0000-000025D00000}"/>
    <cellStyle name="Total 2 7 13 4" xfId="53194" xr:uid="{00000000-0005-0000-0000-000026D00000}"/>
    <cellStyle name="Total 2 7 14" xfId="53195" xr:uid="{00000000-0005-0000-0000-000027D00000}"/>
    <cellStyle name="Total 2 7 14 2" xfId="53196" xr:uid="{00000000-0005-0000-0000-000028D00000}"/>
    <cellStyle name="Total 2 7 14 3" xfId="53197" xr:uid="{00000000-0005-0000-0000-000029D00000}"/>
    <cellStyle name="Total 2 7 14 4" xfId="53198" xr:uid="{00000000-0005-0000-0000-00002AD00000}"/>
    <cellStyle name="Total 2 7 15" xfId="53199" xr:uid="{00000000-0005-0000-0000-00002BD00000}"/>
    <cellStyle name="Total 2 7 15 2" xfId="53200" xr:uid="{00000000-0005-0000-0000-00002CD00000}"/>
    <cellStyle name="Total 2 7 15 3" xfId="53201" xr:uid="{00000000-0005-0000-0000-00002DD00000}"/>
    <cellStyle name="Total 2 7 15 4" xfId="53202" xr:uid="{00000000-0005-0000-0000-00002ED00000}"/>
    <cellStyle name="Total 2 7 16" xfId="53203" xr:uid="{00000000-0005-0000-0000-00002FD00000}"/>
    <cellStyle name="Total 2 7 16 2" xfId="53204" xr:uid="{00000000-0005-0000-0000-000030D00000}"/>
    <cellStyle name="Total 2 7 16 3" xfId="53205" xr:uid="{00000000-0005-0000-0000-000031D00000}"/>
    <cellStyle name="Total 2 7 16 4" xfId="53206" xr:uid="{00000000-0005-0000-0000-000032D00000}"/>
    <cellStyle name="Total 2 7 17" xfId="53207" xr:uid="{00000000-0005-0000-0000-000033D00000}"/>
    <cellStyle name="Total 2 7 17 2" xfId="53208" xr:uid="{00000000-0005-0000-0000-000034D00000}"/>
    <cellStyle name="Total 2 7 17 3" xfId="53209" xr:uid="{00000000-0005-0000-0000-000035D00000}"/>
    <cellStyle name="Total 2 7 17 4" xfId="53210" xr:uid="{00000000-0005-0000-0000-000036D00000}"/>
    <cellStyle name="Total 2 7 18" xfId="53211" xr:uid="{00000000-0005-0000-0000-000037D00000}"/>
    <cellStyle name="Total 2 7 18 2" xfId="53212" xr:uid="{00000000-0005-0000-0000-000038D00000}"/>
    <cellStyle name="Total 2 7 18 3" xfId="53213" xr:uid="{00000000-0005-0000-0000-000039D00000}"/>
    <cellStyle name="Total 2 7 18 4" xfId="53214" xr:uid="{00000000-0005-0000-0000-00003AD00000}"/>
    <cellStyle name="Total 2 7 19" xfId="53215" xr:uid="{00000000-0005-0000-0000-00003BD00000}"/>
    <cellStyle name="Total 2 7 19 2" xfId="53216" xr:uid="{00000000-0005-0000-0000-00003CD00000}"/>
    <cellStyle name="Total 2 7 19 3" xfId="53217" xr:uid="{00000000-0005-0000-0000-00003DD00000}"/>
    <cellStyle name="Total 2 7 19 4" xfId="53218" xr:uid="{00000000-0005-0000-0000-00003ED00000}"/>
    <cellStyle name="Total 2 7 2" xfId="53219" xr:uid="{00000000-0005-0000-0000-00003FD00000}"/>
    <cellStyle name="Total 2 7 2 2" xfId="53220" xr:uid="{00000000-0005-0000-0000-000040D00000}"/>
    <cellStyle name="Total 2 7 2 3" xfId="53221" xr:uid="{00000000-0005-0000-0000-000041D00000}"/>
    <cellStyle name="Total 2 7 2 4" xfId="53222" xr:uid="{00000000-0005-0000-0000-000042D00000}"/>
    <cellStyle name="Total 2 7 20" xfId="53223" xr:uid="{00000000-0005-0000-0000-000043D00000}"/>
    <cellStyle name="Total 2 7 20 2" xfId="53224" xr:uid="{00000000-0005-0000-0000-000044D00000}"/>
    <cellStyle name="Total 2 7 20 3" xfId="53225" xr:uid="{00000000-0005-0000-0000-000045D00000}"/>
    <cellStyle name="Total 2 7 20 4" xfId="53226" xr:uid="{00000000-0005-0000-0000-000046D00000}"/>
    <cellStyle name="Total 2 7 21" xfId="53227" xr:uid="{00000000-0005-0000-0000-000047D00000}"/>
    <cellStyle name="Total 2 7 22" xfId="53228" xr:uid="{00000000-0005-0000-0000-000048D00000}"/>
    <cellStyle name="Total 2 7 23" xfId="53229" xr:uid="{00000000-0005-0000-0000-000049D00000}"/>
    <cellStyle name="Total 2 7 3" xfId="53230" xr:uid="{00000000-0005-0000-0000-00004AD00000}"/>
    <cellStyle name="Total 2 7 3 2" xfId="53231" xr:uid="{00000000-0005-0000-0000-00004BD00000}"/>
    <cellStyle name="Total 2 7 3 3" xfId="53232" xr:uid="{00000000-0005-0000-0000-00004CD00000}"/>
    <cellStyle name="Total 2 7 3 4" xfId="53233" xr:uid="{00000000-0005-0000-0000-00004DD00000}"/>
    <cellStyle name="Total 2 7 4" xfId="53234" xr:uid="{00000000-0005-0000-0000-00004ED00000}"/>
    <cellStyle name="Total 2 7 4 2" xfId="53235" xr:uid="{00000000-0005-0000-0000-00004FD00000}"/>
    <cellStyle name="Total 2 7 4 3" xfId="53236" xr:uid="{00000000-0005-0000-0000-000050D00000}"/>
    <cellStyle name="Total 2 7 4 4" xfId="53237" xr:uid="{00000000-0005-0000-0000-000051D00000}"/>
    <cellStyle name="Total 2 7 5" xfId="53238" xr:uid="{00000000-0005-0000-0000-000052D00000}"/>
    <cellStyle name="Total 2 7 5 2" xfId="53239" xr:uid="{00000000-0005-0000-0000-000053D00000}"/>
    <cellStyle name="Total 2 7 5 3" xfId="53240" xr:uid="{00000000-0005-0000-0000-000054D00000}"/>
    <cellStyle name="Total 2 7 5 4" xfId="53241" xr:uid="{00000000-0005-0000-0000-000055D00000}"/>
    <cellStyle name="Total 2 7 6" xfId="53242" xr:uid="{00000000-0005-0000-0000-000056D00000}"/>
    <cellStyle name="Total 2 7 6 2" xfId="53243" xr:uid="{00000000-0005-0000-0000-000057D00000}"/>
    <cellStyle name="Total 2 7 6 3" xfId="53244" xr:uid="{00000000-0005-0000-0000-000058D00000}"/>
    <cellStyle name="Total 2 7 6 4" xfId="53245" xr:uid="{00000000-0005-0000-0000-000059D00000}"/>
    <cellStyle name="Total 2 7 7" xfId="53246" xr:uid="{00000000-0005-0000-0000-00005AD00000}"/>
    <cellStyle name="Total 2 7 7 2" xfId="53247" xr:uid="{00000000-0005-0000-0000-00005BD00000}"/>
    <cellStyle name="Total 2 7 7 3" xfId="53248" xr:uid="{00000000-0005-0000-0000-00005CD00000}"/>
    <cellStyle name="Total 2 7 7 4" xfId="53249" xr:uid="{00000000-0005-0000-0000-00005DD00000}"/>
    <cellStyle name="Total 2 7 8" xfId="53250" xr:uid="{00000000-0005-0000-0000-00005ED00000}"/>
    <cellStyle name="Total 2 7 8 2" xfId="53251" xr:uid="{00000000-0005-0000-0000-00005FD00000}"/>
    <cellStyle name="Total 2 7 8 3" xfId="53252" xr:uid="{00000000-0005-0000-0000-000060D00000}"/>
    <cellStyle name="Total 2 7 8 4" xfId="53253" xr:uid="{00000000-0005-0000-0000-000061D00000}"/>
    <cellStyle name="Total 2 7 9" xfId="53254" xr:uid="{00000000-0005-0000-0000-000062D00000}"/>
    <cellStyle name="Total 2 7 9 2" xfId="53255" xr:uid="{00000000-0005-0000-0000-000063D00000}"/>
    <cellStyle name="Total 2 7 9 3" xfId="53256" xr:uid="{00000000-0005-0000-0000-000064D00000}"/>
    <cellStyle name="Total 2 7 9 4" xfId="53257" xr:uid="{00000000-0005-0000-0000-000065D00000}"/>
    <cellStyle name="Total 2 8" xfId="53258" xr:uid="{00000000-0005-0000-0000-000066D00000}"/>
    <cellStyle name="Total 2 8 10" xfId="53259" xr:uid="{00000000-0005-0000-0000-000067D00000}"/>
    <cellStyle name="Total 2 8 10 2" xfId="53260" xr:uid="{00000000-0005-0000-0000-000068D00000}"/>
    <cellStyle name="Total 2 8 10 3" xfId="53261" xr:uid="{00000000-0005-0000-0000-000069D00000}"/>
    <cellStyle name="Total 2 8 10 4" xfId="53262" xr:uid="{00000000-0005-0000-0000-00006AD00000}"/>
    <cellStyle name="Total 2 8 11" xfId="53263" xr:uid="{00000000-0005-0000-0000-00006BD00000}"/>
    <cellStyle name="Total 2 8 11 2" xfId="53264" xr:uid="{00000000-0005-0000-0000-00006CD00000}"/>
    <cellStyle name="Total 2 8 11 3" xfId="53265" xr:uid="{00000000-0005-0000-0000-00006DD00000}"/>
    <cellStyle name="Total 2 8 11 4" xfId="53266" xr:uid="{00000000-0005-0000-0000-00006ED00000}"/>
    <cellStyle name="Total 2 8 12" xfId="53267" xr:uid="{00000000-0005-0000-0000-00006FD00000}"/>
    <cellStyle name="Total 2 8 12 2" xfId="53268" xr:uid="{00000000-0005-0000-0000-000070D00000}"/>
    <cellStyle name="Total 2 8 12 3" xfId="53269" xr:uid="{00000000-0005-0000-0000-000071D00000}"/>
    <cellStyle name="Total 2 8 12 4" xfId="53270" xr:uid="{00000000-0005-0000-0000-000072D00000}"/>
    <cellStyle name="Total 2 8 13" xfId="53271" xr:uid="{00000000-0005-0000-0000-000073D00000}"/>
    <cellStyle name="Total 2 8 13 2" xfId="53272" xr:uid="{00000000-0005-0000-0000-000074D00000}"/>
    <cellStyle name="Total 2 8 13 3" xfId="53273" xr:uid="{00000000-0005-0000-0000-000075D00000}"/>
    <cellStyle name="Total 2 8 13 4" xfId="53274" xr:uid="{00000000-0005-0000-0000-000076D00000}"/>
    <cellStyle name="Total 2 8 14" xfId="53275" xr:uid="{00000000-0005-0000-0000-000077D00000}"/>
    <cellStyle name="Total 2 8 14 2" xfId="53276" xr:uid="{00000000-0005-0000-0000-000078D00000}"/>
    <cellStyle name="Total 2 8 14 3" xfId="53277" xr:uid="{00000000-0005-0000-0000-000079D00000}"/>
    <cellStyle name="Total 2 8 14 4" xfId="53278" xr:uid="{00000000-0005-0000-0000-00007AD00000}"/>
    <cellStyle name="Total 2 8 15" xfId="53279" xr:uid="{00000000-0005-0000-0000-00007BD00000}"/>
    <cellStyle name="Total 2 8 15 2" xfId="53280" xr:uid="{00000000-0005-0000-0000-00007CD00000}"/>
    <cellStyle name="Total 2 8 15 3" xfId="53281" xr:uid="{00000000-0005-0000-0000-00007DD00000}"/>
    <cellStyle name="Total 2 8 15 4" xfId="53282" xr:uid="{00000000-0005-0000-0000-00007ED00000}"/>
    <cellStyle name="Total 2 8 16" xfId="53283" xr:uid="{00000000-0005-0000-0000-00007FD00000}"/>
    <cellStyle name="Total 2 8 16 2" xfId="53284" xr:uid="{00000000-0005-0000-0000-000080D00000}"/>
    <cellStyle name="Total 2 8 16 3" xfId="53285" xr:uid="{00000000-0005-0000-0000-000081D00000}"/>
    <cellStyle name="Total 2 8 16 4" xfId="53286" xr:uid="{00000000-0005-0000-0000-000082D00000}"/>
    <cellStyle name="Total 2 8 17" xfId="53287" xr:uid="{00000000-0005-0000-0000-000083D00000}"/>
    <cellStyle name="Total 2 8 17 2" xfId="53288" xr:uid="{00000000-0005-0000-0000-000084D00000}"/>
    <cellStyle name="Total 2 8 17 3" xfId="53289" xr:uid="{00000000-0005-0000-0000-000085D00000}"/>
    <cellStyle name="Total 2 8 17 4" xfId="53290" xr:uid="{00000000-0005-0000-0000-000086D00000}"/>
    <cellStyle name="Total 2 8 18" xfId="53291" xr:uid="{00000000-0005-0000-0000-000087D00000}"/>
    <cellStyle name="Total 2 8 18 2" xfId="53292" xr:uid="{00000000-0005-0000-0000-000088D00000}"/>
    <cellStyle name="Total 2 8 18 3" xfId="53293" xr:uid="{00000000-0005-0000-0000-000089D00000}"/>
    <cellStyle name="Total 2 8 18 4" xfId="53294" xr:uid="{00000000-0005-0000-0000-00008AD00000}"/>
    <cellStyle name="Total 2 8 19" xfId="53295" xr:uid="{00000000-0005-0000-0000-00008BD00000}"/>
    <cellStyle name="Total 2 8 19 2" xfId="53296" xr:uid="{00000000-0005-0000-0000-00008CD00000}"/>
    <cellStyle name="Total 2 8 19 3" xfId="53297" xr:uid="{00000000-0005-0000-0000-00008DD00000}"/>
    <cellStyle name="Total 2 8 19 4" xfId="53298" xr:uid="{00000000-0005-0000-0000-00008ED00000}"/>
    <cellStyle name="Total 2 8 2" xfId="53299" xr:uid="{00000000-0005-0000-0000-00008FD00000}"/>
    <cellStyle name="Total 2 8 2 2" xfId="53300" xr:uid="{00000000-0005-0000-0000-000090D00000}"/>
    <cellStyle name="Total 2 8 2 3" xfId="53301" xr:uid="{00000000-0005-0000-0000-000091D00000}"/>
    <cellStyle name="Total 2 8 2 4" xfId="53302" xr:uid="{00000000-0005-0000-0000-000092D00000}"/>
    <cellStyle name="Total 2 8 20" xfId="53303" xr:uid="{00000000-0005-0000-0000-000093D00000}"/>
    <cellStyle name="Total 2 8 20 2" xfId="53304" xr:uid="{00000000-0005-0000-0000-000094D00000}"/>
    <cellStyle name="Total 2 8 20 3" xfId="53305" xr:uid="{00000000-0005-0000-0000-000095D00000}"/>
    <cellStyle name="Total 2 8 20 4" xfId="53306" xr:uid="{00000000-0005-0000-0000-000096D00000}"/>
    <cellStyle name="Total 2 8 21" xfId="53307" xr:uid="{00000000-0005-0000-0000-000097D00000}"/>
    <cellStyle name="Total 2 8 22" xfId="53308" xr:uid="{00000000-0005-0000-0000-000098D00000}"/>
    <cellStyle name="Total 2 8 23" xfId="53309" xr:uid="{00000000-0005-0000-0000-000099D00000}"/>
    <cellStyle name="Total 2 8 3" xfId="53310" xr:uid="{00000000-0005-0000-0000-00009AD00000}"/>
    <cellStyle name="Total 2 8 3 2" xfId="53311" xr:uid="{00000000-0005-0000-0000-00009BD00000}"/>
    <cellStyle name="Total 2 8 3 3" xfId="53312" xr:uid="{00000000-0005-0000-0000-00009CD00000}"/>
    <cellStyle name="Total 2 8 3 4" xfId="53313" xr:uid="{00000000-0005-0000-0000-00009DD00000}"/>
    <cellStyle name="Total 2 8 4" xfId="53314" xr:uid="{00000000-0005-0000-0000-00009ED00000}"/>
    <cellStyle name="Total 2 8 4 2" xfId="53315" xr:uid="{00000000-0005-0000-0000-00009FD00000}"/>
    <cellStyle name="Total 2 8 4 3" xfId="53316" xr:uid="{00000000-0005-0000-0000-0000A0D00000}"/>
    <cellStyle name="Total 2 8 4 4" xfId="53317" xr:uid="{00000000-0005-0000-0000-0000A1D00000}"/>
    <cellStyle name="Total 2 8 5" xfId="53318" xr:uid="{00000000-0005-0000-0000-0000A2D00000}"/>
    <cellStyle name="Total 2 8 5 2" xfId="53319" xr:uid="{00000000-0005-0000-0000-0000A3D00000}"/>
    <cellStyle name="Total 2 8 5 3" xfId="53320" xr:uid="{00000000-0005-0000-0000-0000A4D00000}"/>
    <cellStyle name="Total 2 8 5 4" xfId="53321" xr:uid="{00000000-0005-0000-0000-0000A5D00000}"/>
    <cellStyle name="Total 2 8 6" xfId="53322" xr:uid="{00000000-0005-0000-0000-0000A6D00000}"/>
    <cellStyle name="Total 2 8 6 2" xfId="53323" xr:uid="{00000000-0005-0000-0000-0000A7D00000}"/>
    <cellStyle name="Total 2 8 6 3" xfId="53324" xr:uid="{00000000-0005-0000-0000-0000A8D00000}"/>
    <cellStyle name="Total 2 8 6 4" xfId="53325" xr:uid="{00000000-0005-0000-0000-0000A9D00000}"/>
    <cellStyle name="Total 2 8 7" xfId="53326" xr:uid="{00000000-0005-0000-0000-0000AAD00000}"/>
    <cellStyle name="Total 2 8 7 2" xfId="53327" xr:uid="{00000000-0005-0000-0000-0000ABD00000}"/>
    <cellStyle name="Total 2 8 7 3" xfId="53328" xr:uid="{00000000-0005-0000-0000-0000ACD00000}"/>
    <cellStyle name="Total 2 8 7 4" xfId="53329" xr:uid="{00000000-0005-0000-0000-0000ADD00000}"/>
    <cellStyle name="Total 2 8 8" xfId="53330" xr:uid="{00000000-0005-0000-0000-0000AED00000}"/>
    <cellStyle name="Total 2 8 8 2" xfId="53331" xr:uid="{00000000-0005-0000-0000-0000AFD00000}"/>
    <cellStyle name="Total 2 8 8 3" xfId="53332" xr:uid="{00000000-0005-0000-0000-0000B0D00000}"/>
    <cellStyle name="Total 2 8 8 4" xfId="53333" xr:uid="{00000000-0005-0000-0000-0000B1D00000}"/>
    <cellStyle name="Total 2 8 9" xfId="53334" xr:uid="{00000000-0005-0000-0000-0000B2D00000}"/>
    <cellStyle name="Total 2 8 9 2" xfId="53335" xr:uid="{00000000-0005-0000-0000-0000B3D00000}"/>
    <cellStyle name="Total 2 8 9 3" xfId="53336" xr:uid="{00000000-0005-0000-0000-0000B4D00000}"/>
    <cellStyle name="Total 2 8 9 4" xfId="53337" xr:uid="{00000000-0005-0000-0000-0000B5D00000}"/>
    <cellStyle name="Total 2 9" xfId="53338" xr:uid="{00000000-0005-0000-0000-0000B6D00000}"/>
    <cellStyle name="Total 2 9 2" xfId="53339" xr:uid="{00000000-0005-0000-0000-0000B7D00000}"/>
    <cellStyle name="Total 2 9 3" xfId="53340" xr:uid="{00000000-0005-0000-0000-0000B8D00000}"/>
    <cellStyle name="Total 2 9 4" xfId="53341" xr:uid="{00000000-0005-0000-0000-0000B9D00000}"/>
    <cellStyle name="Total 20" xfId="53342" xr:uid="{00000000-0005-0000-0000-0000BAD00000}"/>
    <cellStyle name="Total 20 2" xfId="53343" xr:uid="{00000000-0005-0000-0000-0000BBD00000}"/>
    <cellStyle name="Total 20 3" xfId="53344" xr:uid="{00000000-0005-0000-0000-0000BCD00000}"/>
    <cellStyle name="Total 20 4" xfId="53345" xr:uid="{00000000-0005-0000-0000-0000BDD00000}"/>
    <cellStyle name="Total 21" xfId="53346" xr:uid="{00000000-0005-0000-0000-0000BED00000}"/>
    <cellStyle name="Total 21 2" xfId="53347" xr:uid="{00000000-0005-0000-0000-0000BFD00000}"/>
    <cellStyle name="Total 21 3" xfId="53348" xr:uid="{00000000-0005-0000-0000-0000C0D00000}"/>
    <cellStyle name="Total 21 4" xfId="53349" xr:uid="{00000000-0005-0000-0000-0000C1D00000}"/>
    <cellStyle name="Total 22" xfId="53350" xr:uid="{00000000-0005-0000-0000-0000C2D00000}"/>
    <cellStyle name="Total 22 2" xfId="53351" xr:uid="{00000000-0005-0000-0000-0000C3D00000}"/>
    <cellStyle name="Total 22 3" xfId="53352" xr:uid="{00000000-0005-0000-0000-0000C4D00000}"/>
    <cellStyle name="Total 22 4" xfId="53353" xr:uid="{00000000-0005-0000-0000-0000C5D00000}"/>
    <cellStyle name="Total 23" xfId="53354" xr:uid="{00000000-0005-0000-0000-0000C6D00000}"/>
    <cellStyle name="Total 23 2" xfId="53355" xr:uid="{00000000-0005-0000-0000-0000C7D00000}"/>
    <cellStyle name="Total 23 3" xfId="53356" xr:uid="{00000000-0005-0000-0000-0000C8D00000}"/>
    <cellStyle name="Total 23 4" xfId="53357" xr:uid="{00000000-0005-0000-0000-0000C9D00000}"/>
    <cellStyle name="Total 24" xfId="53358" xr:uid="{00000000-0005-0000-0000-0000CAD00000}"/>
    <cellStyle name="Total 24 2" xfId="53359" xr:uid="{00000000-0005-0000-0000-0000CBD00000}"/>
    <cellStyle name="Total 24 3" xfId="53360" xr:uid="{00000000-0005-0000-0000-0000CCD00000}"/>
    <cellStyle name="Total 24 4" xfId="53361" xr:uid="{00000000-0005-0000-0000-0000CDD00000}"/>
    <cellStyle name="Total 25" xfId="53362" xr:uid="{00000000-0005-0000-0000-0000CED00000}"/>
    <cellStyle name="Total 25 2" xfId="53363" xr:uid="{00000000-0005-0000-0000-0000CFD00000}"/>
    <cellStyle name="Total 25 3" xfId="53364" xr:uid="{00000000-0005-0000-0000-0000D0D00000}"/>
    <cellStyle name="Total 25 4" xfId="53365" xr:uid="{00000000-0005-0000-0000-0000D1D00000}"/>
    <cellStyle name="Total 26" xfId="53366" xr:uid="{00000000-0005-0000-0000-0000D2D00000}"/>
    <cellStyle name="Total 26 2" xfId="53367" xr:uid="{00000000-0005-0000-0000-0000D3D00000}"/>
    <cellStyle name="Total 26 3" xfId="53368" xr:uid="{00000000-0005-0000-0000-0000D4D00000}"/>
    <cellStyle name="Total 26 4" xfId="53369" xr:uid="{00000000-0005-0000-0000-0000D5D00000}"/>
    <cellStyle name="Total 27" xfId="53370" xr:uid="{00000000-0005-0000-0000-0000D6D00000}"/>
    <cellStyle name="Total 27 2" xfId="53371" xr:uid="{00000000-0005-0000-0000-0000D7D00000}"/>
    <cellStyle name="Total 27 3" xfId="53372" xr:uid="{00000000-0005-0000-0000-0000D8D00000}"/>
    <cellStyle name="Total 27 4" xfId="53373" xr:uid="{00000000-0005-0000-0000-0000D9D00000}"/>
    <cellStyle name="Total 28" xfId="53374" xr:uid="{00000000-0005-0000-0000-0000DAD00000}"/>
    <cellStyle name="Total 28 2" xfId="53375" xr:uid="{00000000-0005-0000-0000-0000DBD00000}"/>
    <cellStyle name="Total 28 3" xfId="53376" xr:uid="{00000000-0005-0000-0000-0000DCD00000}"/>
    <cellStyle name="Total 28 4" xfId="53377" xr:uid="{00000000-0005-0000-0000-0000DDD00000}"/>
    <cellStyle name="Total 29" xfId="53378" xr:uid="{00000000-0005-0000-0000-0000DED00000}"/>
    <cellStyle name="Total 29 2" xfId="53379" xr:uid="{00000000-0005-0000-0000-0000DFD00000}"/>
    <cellStyle name="Total 29 3" xfId="53380" xr:uid="{00000000-0005-0000-0000-0000E0D00000}"/>
    <cellStyle name="Total 29 4" xfId="53381" xr:uid="{00000000-0005-0000-0000-0000E1D00000}"/>
    <cellStyle name="Total 3" xfId="53382" xr:uid="{00000000-0005-0000-0000-0000E2D00000}"/>
    <cellStyle name="Total 3 10" xfId="53383" xr:uid="{00000000-0005-0000-0000-0000E3D00000}"/>
    <cellStyle name="Total 3 10 2" xfId="53384" xr:uid="{00000000-0005-0000-0000-0000E4D00000}"/>
    <cellStyle name="Total 3 10 3" xfId="53385" xr:uid="{00000000-0005-0000-0000-0000E5D00000}"/>
    <cellStyle name="Total 3 10 4" xfId="53386" xr:uid="{00000000-0005-0000-0000-0000E6D00000}"/>
    <cellStyle name="Total 3 11" xfId="53387" xr:uid="{00000000-0005-0000-0000-0000E7D00000}"/>
    <cellStyle name="Total 3 11 2" xfId="53388" xr:uid="{00000000-0005-0000-0000-0000E8D00000}"/>
    <cellStyle name="Total 3 11 3" xfId="53389" xr:uid="{00000000-0005-0000-0000-0000E9D00000}"/>
    <cellStyle name="Total 3 11 4" xfId="53390" xr:uid="{00000000-0005-0000-0000-0000EAD00000}"/>
    <cellStyle name="Total 3 12" xfId="53391" xr:uid="{00000000-0005-0000-0000-0000EBD00000}"/>
    <cellStyle name="Total 3 12 2" xfId="53392" xr:uid="{00000000-0005-0000-0000-0000ECD00000}"/>
    <cellStyle name="Total 3 12 3" xfId="53393" xr:uid="{00000000-0005-0000-0000-0000EDD00000}"/>
    <cellStyle name="Total 3 12 4" xfId="53394" xr:uid="{00000000-0005-0000-0000-0000EED00000}"/>
    <cellStyle name="Total 3 13" xfId="53395" xr:uid="{00000000-0005-0000-0000-0000EFD00000}"/>
    <cellStyle name="Total 3 13 2" xfId="53396" xr:uid="{00000000-0005-0000-0000-0000F0D00000}"/>
    <cellStyle name="Total 3 13 3" xfId="53397" xr:uid="{00000000-0005-0000-0000-0000F1D00000}"/>
    <cellStyle name="Total 3 13 4" xfId="53398" xr:uid="{00000000-0005-0000-0000-0000F2D00000}"/>
    <cellStyle name="Total 3 14" xfId="53399" xr:uid="{00000000-0005-0000-0000-0000F3D00000}"/>
    <cellStyle name="Total 3 14 2" xfId="53400" xr:uid="{00000000-0005-0000-0000-0000F4D00000}"/>
    <cellStyle name="Total 3 14 3" xfId="53401" xr:uid="{00000000-0005-0000-0000-0000F5D00000}"/>
    <cellStyle name="Total 3 14 4" xfId="53402" xr:uid="{00000000-0005-0000-0000-0000F6D00000}"/>
    <cellStyle name="Total 3 15" xfId="53403" xr:uid="{00000000-0005-0000-0000-0000F7D00000}"/>
    <cellStyle name="Total 3 15 2" xfId="53404" xr:uid="{00000000-0005-0000-0000-0000F8D00000}"/>
    <cellStyle name="Total 3 15 3" xfId="53405" xr:uid="{00000000-0005-0000-0000-0000F9D00000}"/>
    <cellStyle name="Total 3 15 4" xfId="53406" xr:uid="{00000000-0005-0000-0000-0000FAD00000}"/>
    <cellStyle name="Total 3 16" xfId="53407" xr:uid="{00000000-0005-0000-0000-0000FBD00000}"/>
    <cellStyle name="Total 3 16 2" xfId="53408" xr:uid="{00000000-0005-0000-0000-0000FCD00000}"/>
    <cellStyle name="Total 3 16 3" xfId="53409" xr:uid="{00000000-0005-0000-0000-0000FDD00000}"/>
    <cellStyle name="Total 3 16 4" xfId="53410" xr:uid="{00000000-0005-0000-0000-0000FED00000}"/>
    <cellStyle name="Total 3 17" xfId="53411" xr:uid="{00000000-0005-0000-0000-0000FFD00000}"/>
    <cellStyle name="Total 3 17 2" xfId="53412" xr:uid="{00000000-0005-0000-0000-000000D10000}"/>
    <cellStyle name="Total 3 17 3" xfId="53413" xr:uid="{00000000-0005-0000-0000-000001D10000}"/>
    <cellStyle name="Total 3 17 4" xfId="53414" xr:uid="{00000000-0005-0000-0000-000002D10000}"/>
    <cellStyle name="Total 3 18" xfId="53415" xr:uid="{00000000-0005-0000-0000-000003D10000}"/>
    <cellStyle name="Total 3 18 2" xfId="53416" xr:uid="{00000000-0005-0000-0000-000004D10000}"/>
    <cellStyle name="Total 3 18 3" xfId="53417" xr:uid="{00000000-0005-0000-0000-000005D10000}"/>
    <cellStyle name="Total 3 18 4" xfId="53418" xr:uid="{00000000-0005-0000-0000-000006D10000}"/>
    <cellStyle name="Total 3 19" xfId="53419" xr:uid="{00000000-0005-0000-0000-000007D10000}"/>
    <cellStyle name="Total 3 19 2" xfId="53420" xr:uid="{00000000-0005-0000-0000-000008D10000}"/>
    <cellStyle name="Total 3 19 3" xfId="53421" xr:uid="{00000000-0005-0000-0000-000009D10000}"/>
    <cellStyle name="Total 3 19 4" xfId="53422" xr:uid="{00000000-0005-0000-0000-00000AD10000}"/>
    <cellStyle name="Total 3 2" xfId="53423" xr:uid="{00000000-0005-0000-0000-00000BD10000}"/>
    <cellStyle name="Total 3 2 10" xfId="53424" xr:uid="{00000000-0005-0000-0000-00000CD10000}"/>
    <cellStyle name="Total 3 2 10 2" xfId="53425" xr:uid="{00000000-0005-0000-0000-00000DD10000}"/>
    <cellStyle name="Total 3 2 10 3" xfId="53426" xr:uid="{00000000-0005-0000-0000-00000ED10000}"/>
    <cellStyle name="Total 3 2 10 4" xfId="53427" xr:uid="{00000000-0005-0000-0000-00000FD10000}"/>
    <cellStyle name="Total 3 2 11" xfId="53428" xr:uid="{00000000-0005-0000-0000-000010D10000}"/>
    <cellStyle name="Total 3 2 11 2" xfId="53429" xr:uid="{00000000-0005-0000-0000-000011D10000}"/>
    <cellStyle name="Total 3 2 11 3" xfId="53430" xr:uid="{00000000-0005-0000-0000-000012D10000}"/>
    <cellStyle name="Total 3 2 11 4" xfId="53431" xr:uid="{00000000-0005-0000-0000-000013D10000}"/>
    <cellStyle name="Total 3 2 12" xfId="53432" xr:uid="{00000000-0005-0000-0000-000014D10000}"/>
    <cellStyle name="Total 3 2 12 2" xfId="53433" xr:uid="{00000000-0005-0000-0000-000015D10000}"/>
    <cellStyle name="Total 3 2 12 3" xfId="53434" xr:uid="{00000000-0005-0000-0000-000016D10000}"/>
    <cellStyle name="Total 3 2 12 4" xfId="53435" xr:uid="{00000000-0005-0000-0000-000017D10000}"/>
    <cellStyle name="Total 3 2 13" xfId="53436" xr:uid="{00000000-0005-0000-0000-000018D10000}"/>
    <cellStyle name="Total 3 2 13 2" xfId="53437" xr:uid="{00000000-0005-0000-0000-000019D10000}"/>
    <cellStyle name="Total 3 2 13 3" xfId="53438" xr:uid="{00000000-0005-0000-0000-00001AD10000}"/>
    <cellStyle name="Total 3 2 13 4" xfId="53439" xr:uid="{00000000-0005-0000-0000-00001BD10000}"/>
    <cellStyle name="Total 3 2 14" xfId="53440" xr:uid="{00000000-0005-0000-0000-00001CD10000}"/>
    <cellStyle name="Total 3 2 14 2" xfId="53441" xr:uid="{00000000-0005-0000-0000-00001DD10000}"/>
    <cellStyle name="Total 3 2 14 3" xfId="53442" xr:uid="{00000000-0005-0000-0000-00001ED10000}"/>
    <cellStyle name="Total 3 2 14 4" xfId="53443" xr:uid="{00000000-0005-0000-0000-00001FD10000}"/>
    <cellStyle name="Total 3 2 15" xfId="53444" xr:uid="{00000000-0005-0000-0000-000020D10000}"/>
    <cellStyle name="Total 3 2 15 2" xfId="53445" xr:uid="{00000000-0005-0000-0000-000021D10000}"/>
    <cellStyle name="Total 3 2 15 3" xfId="53446" xr:uid="{00000000-0005-0000-0000-000022D10000}"/>
    <cellStyle name="Total 3 2 15 4" xfId="53447" xr:uid="{00000000-0005-0000-0000-000023D10000}"/>
    <cellStyle name="Total 3 2 16" xfId="53448" xr:uid="{00000000-0005-0000-0000-000024D10000}"/>
    <cellStyle name="Total 3 2 16 2" xfId="53449" xr:uid="{00000000-0005-0000-0000-000025D10000}"/>
    <cellStyle name="Total 3 2 16 3" xfId="53450" xr:uid="{00000000-0005-0000-0000-000026D10000}"/>
    <cellStyle name="Total 3 2 16 4" xfId="53451" xr:uid="{00000000-0005-0000-0000-000027D10000}"/>
    <cellStyle name="Total 3 2 17" xfId="53452" xr:uid="{00000000-0005-0000-0000-000028D10000}"/>
    <cellStyle name="Total 3 2 17 2" xfId="53453" xr:uid="{00000000-0005-0000-0000-000029D10000}"/>
    <cellStyle name="Total 3 2 17 3" xfId="53454" xr:uid="{00000000-0005-0000-0000-00002AD10000}"/>
    <cellStyle name="Total 3 2 17 4" xfId="53455" xr:uid="{00000000-0005-0000-0000-00002BD10000}"/>
    <cellStyle name="Total 3 2 18" xfId="53456" xr:uid="{00000000-0005-0000-0000-00002CD10000}"/>
    <cellStyle name="Total 3 2 18 2" xfId="53457" xr:uid="{00000000-0005-0000-0000-00002DD10000}"/>
    <cellStyle name="Total 3 2 18 3" xfId="53458" xr:uid="{00000000-0005-0000-0000-00002ED10000}"/>
    <cellStyle name="Total 3 2 18 4" xfId="53459" xr:uid="{00000000-0005-0000-0000-00002FD10000}"/>
    <cellStyle name="Total 3 2 19" xfId="53460" xr:uid="{00000000-0005-0000-0000-000030D10000}"/>
    <cellStyle name="Total 3 2 19 2" xfId="53461" xr:uid="{00000000-0005-0000-0000-000031D10000}"/>
    <cellStyle name="Total 3 2 19 3" xfId="53462" xr:uid="{00000000-0005-0000-0000-000032D10000}"/>
    <cellStyle name="Total 3 2 19 4" xfId="53463" xr:uid="{00000000-0005-0000-0000-000033D10000}"/>
    <cellStyle name="Total 3 2 2" xfId="53464" xr:uid="{00000000-0005-0000-0000-000034D10000}"/>
    <cellStyle name="Total 3 2 2 2" xfId="53465" xr:uid="{00000000-0005-0000-0000-000035D10000}"/>
    <cellStyle name="Total 3 2 2 3" xfId="53466" xr:uid="{00000000-0005-0000-0000-000036D10000}"/>
    <cellStyle name="Total 3 2 2 4" xfId="53467" xr:uid="{00000000-0005-0000-0000-000037D10000}"/>
    <cellStyle name="Total 3 2 20" xfId="53468" xr:uid="{00000000-0005-0000-0000-000038D10000}"/>
    <cellStyle name="Total 3 2 20 2" xfId="53469" xr:uid="{00000000-0005-0000-0000-000039D10000}"/>
    <cellStyle name="Total 3 2 20 3" xfId="53470" xr:uid="{00000000-0005-0000-0000-00003AD10000}"/>
    <cellStyle name="Total 3 2 20 4" xfId="53471" xr:uid="{00000000-0005-0000-0000-00003BD10000}"/>
    <cellStyle name="Total 3 2 21" xfId="53472" xr:uid="{00000000-0005-0000-0000-00003CD10000}"/>
    <cellStyle name="Total 3 2 22" xfId="53473" xr:uid="{00000000-0005-0000-0000-00003DD10000}"/>
    <cellStyle name="Total 3 2 3" xfId="53474" xr:uid="{00000000-0005-0000-0000-00003ED10000}"/>
    <cellStyle name="Total 3 2 3 2" xfId="53475" xr:uid="{00000000-0005-0000-0000-00003FD10000}"/>
    <cellStyle name="Total 3 2 3 3" xfId="53476" xr:uid="{00000000-0005-0000-0000-000040D10000}"/>
    <cellStyle name="Total 3 2 3 4" xfId="53477" xr:uid="{00000000-0005-0000-0000-000041D10000}"/>
    <cellStyle name="Total 3 2 4" xfId="53478" xr:uid="{00000000-0005-0000-0000-000042D10000}"/>
    <cellStyle name="Total 3 2 4 2" xfId="53479" xr:uid="{00000000-0005-0000-0000-000043D10000}"/>
    <cellStyle name="Total 3 2 4 3" xfId="53480" xr:uid="{00000000-0005-0000-0000-000044D10000}"/>
    <cellStyle name="Total 3 2 4 4" xfId="53481" xr:uid="{00000000-0005-0000-0000-000045D10000}"/>
    <cellStyle name="Total 3 2 5" xfId="53482" xr:uid="{00000000-0005-0000-0000-000046D10000}"/>
    <cellStyle name="Total 3 2 5 2" xfId="53483" xr:uid="{00000000-0005-0000-0000-000047D10000}"/>
    <cellStyle name="Total 3 2 5 3" xfId="53484" xr:uid="{00000000-0005-0000-0000-000048D10000}"/>
    <cellStyle name="Total 3 2 5 4" xfId="53485" xr:uid="{00000000-0005-0000-0000-000049D10000}"/>
    <cellStyle name="Total 3 2 6" xfId="53486" xr:uid="{00000000-0005-0000-0000-00004AD10000}"/>
    <cellStyle name="Total 3 2 6 2" xfId="53487" xr:uid="{00000000-0005-0000-0000-00004BD10000}"/>
    <cellStyle name="Total 3 2 6 3" xfId="53488" xr:uid="{00000000-0005-0000-0000-00004CD10000}"/>
    <cellStyle name="Total 3 2 6 4" xfId="53489" xr:uid="{00000000-0005-0000-0000-00004DD10000}"/>
    <cellStyle name="Total 3 2 7" xfId="53490" xr:uid="{00000000-0005-0000-0000-00004ED10000}"/>
    <cellStyle name="Total 3 2 7 2" xfId="53491" xr:uid="{00000000-0005-0000-0000-00004FD10000}"/>
    <cellStyle name="Total 3 2 7 3" xfId="53492" xr:uid="{00000000-0005-0000-0000-000050D10000}"/>
    <cellStyle name="Total 3 2 7 4" xfId="53493" xr:uid="{00000000-0005-0000-0000-000051D10000}"/>
    <cellStyle name="Total 3 2 8" xfId="53494" xr:uid="{00000000-0005-0000-0000-000052D10000}"/>
    <cellStyle name="Total 3 2 8 2" xfId="53495" xr:uid="{00000000-0005-0000-0000-000053D10000}"/>
    <cellStyle name="Total 3 2 8 3" xfId="53496" xr:uid="{00000000-0005-0000-0000-000054D10000}"/>
    <cellStyle name="Total 3 2 8 4" xfId="53497" xr:uid="{00000000-0005-0000-0000-000055D10000}"/>
    <cellStyle name="Total 3 2 9" xfId="53498" xr:uid="{00000000-0005-0000-0000-000056D10000}"/>
    <cellStyle name="Total 3 2 9 2" xfId="53499" xr:uid="{00000000-0005-0000-0000-000057D10000}"/>
    <cellStyle name="Total 3 2 9 3" xfId="53500" xr:uid="{00000000-0005-0000-0000-000058D10000}"/>
    <cellStyle name="Total 3 2 9 4" xfId="53501" xr:uid="{00000000-0005-0000-0000-000059D10000}"/>
    <cellStyle name="Total 3 20" xfId="53502" xr:uid="{00000000-0005-0000-0000-00005AD10000}"/>
    <cellStyle name="Total 3 20 2" xfId="53503" xr:uid="{00000000-0005-0000-0000-00005BD10000}"/>
    <cellStyle name="Total 3 20 3" xfId="53504" xr:uid="{00000000-0005-0000-0000-00005CD10000}"/>
    <cellStyle name="Total 3 20 4" xfId="53505" xr:uid="{00000000-0005-0000-0000-00005DD10000}"/>
    <cellStyle name="Total 3 21" xfId="53506" xr:uid="{00000000-0005-0000-0000-00005ED10000}"/>
    <cellStyle name="Total 3 21 2" xfId="53507" xr:uid="{00000000-0005-0000-0000-00005FD10000}"/>
    <cellStyle name="Total 3 21 3" xfId="53508" xr:uid="{00000000-0005-0000-0000-000060D10000}"/>
    <cellStyle name="Total 3 21 4" xfId="53509" xr:uid="{00000000-0005-0000-0000-000061D10000}"/>
    <cellStyle name="Total 3 22" xfId="53510" xr:uid="{00000000-0005-0000-0000-000062D10000}"/>
    <cellStyle name="Total 3 22 2" xfId="53511" xr:uid="{00000000-0005-0000-0000-000063D10000}"/>
    <cellStyle name="Total 3 22 3" xfId="53512" xr:uid="{00000000-0005-0000-0000-000064D10000}"/>
    <cellStyle name="Total 3 22 4" xfId="53513" xr:uid="{00000000-0005-0000-0000-000065D10000}"/>
    <cellStyle name="Total 3 23" xfId="53514" xr:uid="{00000000-0005-0000-0000-000066D10000}"/>
    <cellStyle name="Total 3 24" xfId="53515" xr:uid="{00000000-0005-0000-0000-000067D10000}"/>
    <cellStyle name="Total 3 25" xfId="53516" xr:uid="{00000000-0005-0000-0000-000068D10000}"/>
    <cellStyle name="Total 3 3" xfId="53517" xr:uid="{00000000-0005-0000-0000-000069D10000}"/>
    <cellStyle name="Total 3 3 10" xfId="53518" xr:uid="{00000000-0005-0000-0000-00006AD10000}"/>
    <cellStyle name="Total 3 3 10 2" xfId="53519" xr:uid="{00000000-0005-0000-0000-00006BD10000}"/>
    <cellStyle name="Total 3 3 10 3" xfId="53520" xr:uid="{00000000-0005-0000-0000-00006CD10000}"/>
    <cellStyle name="Total 3 3 10 4" xfId="53521" xr:uid="{00000000-0005-0000-0000-00006DD10000}"/>
    <cellStyle name="Total 3 3 11" xfId="53522" xr:uid="{00000000-0005-0000-0000-00006ED10000}"/>
    <cellStyle name="Total 3 3 11 2" xfId="53523" xr:uid="{00000000-0005-0000-0000-00006FD10000}"/>
    <cellStyle name="Total 3 3 11 3" xfId="53524" xr:uid="{00000000-0005-0000-0000-000070D10000}"/>
    <cellStyle name="Total 3 3 11 4" xfId="53525" xr:uid="{00000000-0005-0000-0000-000071D10000}"/>
    <cellStyle name="Total 3 3 12" xfId="53526" xr:uid="{00000000-0005-0000-0000-000072D10000}"/>
    <cellStyle name="Total 3 3 12 2" xfId="53527" xr:uid="{00000000-0005-0000-0000-000073D10000}"/>
    <cellStyle name="Total 3 3 12 3" xfId="53528" xr:uid="{00000000-0005-0000-0000-000074D10000}"/>
    <cellStyle name="Total 3 3 12 4" xfId="53529" xr:uid="{00000000-0005-0000-0000-000075D10000}"/>
    <cellStyle name="Total 3 3 13" xfId="53530" xr:uid="{00000000-0005-0000-0000-000076D10000}"/>
    <cellStyle name="Total 3 3 13 2" xfId="53531" xr:uid="{00000000-0005-0000-0000-000077D10000}"/>
    <cellStyle name="Total 3 3 13 3" xfId="53532" xr:uid="{00000000-0005-0000-0000-000078D10000}"/>
    <cellStyle name="Total 3 3 13 4" xfId="53533" xr:uid="{00000000-0005-0000-0000-000079D10000}"/>
    <cellStyle name="Total 3 3 14" xfId="53534" xr:uid="{00000000-0005-0000-0000-00007AD10000}"/>
    <cellStyle name="Total 3 3 14 2" xfId="53535" xr:uid="{00000000-0005-0000-0000-00007BD10000}"/>
    <cellStyle name="Total 3 3 14 3" xfId="53536" xr:uid="{00000000-0005-0000-0000-00007CD10000}"/>
    <cellStyle name="Total 3 3 14 4" xfId="53537" xr:uid="{00000000-0005-0000-0000-00007DD10000}"/>
    <cellStyle name="Total 3 3 15" xfId="53538" xr:uid="{00000000-0005-0000-0000-00007ED10000}"/>
    <cellStyle name="Total 3 3 15 2" xfId="53539" xr:uid="{00000000-0005-0000-0000-00007FD10000}"/>
    <cellStyle name="Total 3 3 15 3" xfId="53540" xr:uid="{00000000-0005-0000-0000-000080D10000}"/>
    <cellStyle name="Total 3 3 15 4" xfId="53541" xr:uid="{00000000-0005-0000-0000-000081D10000}"/>
    <cellStyle name="Total 3 3 16" xfId="53542" xr:uid="{00000000-0005-0000-0000-000082D10000}"/>
    <cellStyle name="Total 3 3 16 2" xfId="53543" xr:uid="{00000000-0005-0000-0000-000083D10000}"/>
    <cellStyle name="Total 3 3 16 3" xfId="53544" xr:uid="{00000000-0005-0000-0000-000084D10000}"/>
    <cellStyle name="Total 3 3 16 4" xfId="53545" xr:uid="{00000000-0005-0000-0000-000085D10000}"/>
    <cellStyle name="Total 3 3 17" xfId="53546" xr:uid="{00000000-0005-0000-0000-000086D10000}"/>
    <cellStyle name="Total 3 3 17 2" xfId="53547" xr:uid="{00000000-0005-0000-0000-000087D10000}"/>
    <cellStyle name="Total 3 3 17 3" xfId="53548" xr:uid="{00000000-0005-0000-0000-000088D10000}"/>
    <cellStyle name="Total 3 3 17 4" xfId="53549" xr:uid="{00000000-0005-0000-0000-000089D10000}"/>
    <cellStyle name="Total 3 3 18" xfId="53550" xr:uid="{00000000-0005-0000-0000-00008AD10000}"/>
    <cellStyle name="Total 3 3 18 2" xfId="53551" xr:uid="{00000000-0005-0000-0000-00008BD10000}"/>
    <cellStyle name="Total 3 3 18 3" xfId="53552" xr:uid="{00000000-0005-0000-0000-00008CD10000}"/>
    <cellStyle name="Total 3 3 18 4" xfId="53553" xr:uid="{00000000-0005-0000-0000-00008DD10000}"/>
    <cellStyle name="Total 3 3 19" xfId="53554" xr:uid="{00000000-0005-0000-0000-00008ED10000}"/>
    <cellStyle name="Total 3 3 19 2" xfId="53555" xr:uid="{00000000-0005-0000-0000-00008FD10000}"/>
    <cellStyle name="Total 3 3 19 3" xfId="53556" xr:uid="{00000000-0005-0000-0000-000090D10000}"/>
    <cellStyle name="Total 3 3 19 4" xfId="53557" xr:uid="{00000000-0005-0000-0000-000091D10000}"/>
    <cellStyle name="Total 3 3 2" xfId="53558" xr:uid="{00000000-0005-0000-0000-000092D10000}"/>
    <cellStyle name="Total 3 3 2 2" xfId="53559" xr:uid="{00000000-0005-0000-0000-000093D10000}"/>
    <cellStyle name="Total 3 3 2 3" xfId="53560" xr:uid="{00000000-0005-0000-0000-000094D10000}"/>
    <cellStyle name="Total 3 3 2 4" xfId="53561" xr:uid="{00000000-0005-0000-0000-000095D10000}"/>
    <cellStyle name="Total 3 3 20" xfId="53562" xr:uid="{00000000-0005-0000-0000-000096D10000}"/>
    <cellStyle name="Total 3 3 20 2" xfId="53563" xr:uid="{00000000-0005-0000-0000-000097D10000}"/>
    <cellStyle name="Total 3 3 20 3" xfId="53564" xr:uid="{00000000-0005-0000-0000-000098D10000}"/>
    <cellStyle name="Total 3 3 20 4" xfId="53565" xr:uid="{00000000-0005-0000-0000-000099D10000}"/>
    <cellStyle name="Total 3 3 21" xfId="53566" xr:uid="{00000000-0005-0000-0000-00009AD10000}"/>
    <cellStyle name="Total 3 3 22" xfId="53567" xr:uid="{00000000-0005-0000-0000-00009BD10000}"/>
    <cellStyle name="Total 3 3 3" xfId="53568" xr:uid="{00000000-0005-0000-0000-00009CD10000}"/>
    <cellStyle name="Total 3 3 3 2" xfId="53569" xr:uid="{00000000-0005-0000-0000-00009DD10000}"/>
    <cellStyle name="Total 3 3 3 3" xfId="53570" xr:uid="{00000000-0005-0000-0000-00009ED10000}"/>
    <cellStyle name="Total 3 3 3 4" xfId="53571" xr:uid="{00000000-0005-0000-0000-00009FD10000}"/>
    <cellStyle name="Total 3 3 4" xfId="53572" xr:uid="{00000000-0005-0000-0000-0000A0D10000}"/>
    <cellStyle name="Total 3 3 4 2" xfId="53573" xr:uid="{00000000-0005-0000-0000-0000A1D10000}"/>
    <cellStyle name="Total 3 3 4 3" xfId="53574" xr:uid="{00000000-0005-0000-0000-0000A2D10000}"/>
    <cellStyle name="Total 3 3 4 4" xfId="53575" xr:uid="{00000000-0005-0000-0000-0000A3D10000}"/>
    <cellStyle name="Total 3 3 5" xfId="53576" xr:uid="{00000000-0005-0000-0000-0000A4D10000}"/>
    <cellStyle name="Total 3 3 5 2" xfId="53577" xr:uid="{00000000-0005-0000-0000-0000A5D10000}"/>
    <cellStyle name="Total 3 3 5 3" xfId="53578" xr:uid="{00000000-0005-0000-0000-0000A6D10000}"/>
    <cellStyle name="Total 3 3 5 4" xfId="53579" xr:uid="{00000000-0005-0000-0000-0000A7D10000}"/>
    <cellStyle name="Total 3 3 6" xfId="53580" xr:uid="{00000000-0005-0000-0000-0000A8D10000}"/>
    <cellStyle name="Total 3 3 6 2" xfId="53581" xr:uid="{00000000-0005-0000-0000-0000A9D10000}"/>
    <cellStyle name="Total 3 3 6 3" xfId="53582" xr:uid="{00000000-0005-0000-0000-0000AAD10000}"/>
    <cellStyle name="Total 3 3 6 4" xfId="53583" xr:uid="{00000000-0005-0000-0000-0000ABD10000}"/>
    <cellStyle name="Total 3 3 7" xfId="53584" xr:uid="{00000000-0005-0000-0000-0000ACD10000}"/>
    <cellStyle name="Total 3 3 7 2" xfId="53585" xr:uid="{00000000-0005-0000-0000-0000ADD10000}"/>
    <cellStyle name="Total 3 3 7 3" xfId="53586" xr:uid="{00000000-0005-0000-0000-0000AED10000}"/>
    <cellStyle name="Total 3 3 7 4" xfId="53587" xr:uid="{00000000-0005-0000-0000-0000AFD10000}"/>
    <cellStyle name="Total 3 3 8" xfId="53588" xr:uid="{00000000-0005-0000-0000-0000B0D10000}"/>
    <cellStyle name="Total 3 3 8 2" xfId="53589" xr:uid="{00000000-0005-0000-0000-0000B1D10000}"/>
    <cellStyle name="Total 3 3 8 3" xfId="53590" xr:uid="{00000000-0005-0000-0000-0000B2D10000}"/>
    <cellStyle name="Total 3 3 8 4" xfId="53591" xr:uid="{00000000-0005-0000-0000-0000B3D10000}"/>
    <cellStyle name="Total 3 3 9" xfId="53592" xr:uid="{00000000-0005-0000-0000-0000B4D10000}"/>
    <cellStyle name="Total 3 3 9 2" xfId="53593" xr:uid="{00000000-0005-0000-0000-0000B5D10000}"/>
    <cellStyle name="Total 3 3 9 3" xfId="53594" xr:uid="{00000000-0005-0000-0000-0000B6D10000}"/>
    <cellStyle name="Total 3 3 9 4" xfId="53595" xr:uid="{00000000-0005-0000-0000-0000B7D10000}"/>
    <cellStyle name="Total 3 4" xfId="53596" xr:uid="{00000000-0005-0000-0000-0000B8D10000}"/>
    <cellStyle name="Total 3 4 2" xfId="53597" xr:uid="{00000000-0005-0000-0000-0000B9D10000}"/>
    <cellStyle name="Total 3 4 3" xfId="53598" xr:uid="{00000000-0005-0000-0000-0000BAD10000}"/>
    <cellStyle name="Total 3 5" xfId="53599" xr:uid="{00000000-0005-0000-0000-0000BBD10000}"/>
    <cellStyle name="Total 3 5 2" xfId="53600" xr:uid="{00000000-0005-0000-0000-0000BCD10000}"/>
    <cellStyle name="Total 3 5 3" xfId="53601" xr:uid="{00000000-0005-0000-0000-0000BDD10000}"/>
    <cellStyle name="Total 3 5 4" xfId="53602" xr:uid="{00000000-0005-0000-0000-0000BED10000}"/>
    <cellStyle name="Total 3 6" xfId="53603" xr:uid="{00000000-0005-0000-0000-0000BFD10000}"/>
    <cellStyle name="Total 3 6 2" xfId="53604" xr:uid="{00000000-0005-0000-0000-0000C0D10000}"/>
    <cellStyle name="Total 3 6 3" xfId="53605" xr:uid="{00000000-0005-0000-0000-0000C1D10000}"/>
    <cellStyle name="Total 3 6 4" xfId="53606" xr:uid="{00000000-0005-0000-0000-0000C2D10000}"/>
    <cellStyle name="Total 3 7" xfId="53607" xr:uid="{00000000-0005-0000-0000-0000C3D10000}"/>
    <cellStyle name="Total 3 7 2" xfId="53608" xr:uid="{00000000-0005-0000-0000-0000C4D10000}"/>
    <cellStyle name="Total 3 7 3" xfId="53609" xr:uid="{00000000-0005-0000-0000-0000C5D10000}"/>
    <cellStyle name="Total 3 7 4" xfId="53610" xr:uid="{00000000-0005-0000-0000-0000C6D10000}"/>
    <cellStyle name="Total 3 8" xfId="53611" xr:uid="{00000000-0005-0000-0000-0000C7D10000}"/>
    <cellStyle name="Total 3 8 2" xfId="53612" xr:uid="{00000000-0005-0000-0000-0000C8D10000}"/>
    <cellStyle name="Total 3 8 3" xfId="53613" xr:uid="{00000000-0005-0000-0000-0000C9D10000}"/>
    <cellStyle name="Total 3 8 4" xfId="53614" xr:uid="{00000000-0005-0000-0000-0000CAD10000}"/>
    <cellStyle name="Total 3 9" xfId="53615" xr:uid="{00000000-0005-0000-0000-0000CBD10000}"/>
    <cellStyle name="Total 3 9 2" xfId="53616" xr:uid="{00000000-0005-0000-0000-0000CCD10000}"/>
    <cellStyle name="Total 3 9 3" xfId="53617" xr:uid="{00000000-0005-0000-0000-0000CDD10000}"/>
    <cellStyle name="Total 3 9 4" xfId="53618" xr:uid="{00000000-0005-0000-0000-0000CED10000}"/>
    <cellStyle name="Total 30" xfId="53619" xr:uid="{00000000-0005-0000-0000-0000CFD10000}"/>
    <cellStyle name="Total 30 2" xfId="53620" xr:uid="{00000000-0005-0000-0000-0000D0D10000}"/>
    <cellStyle name="Total 30 3" xfId="53621" xr:uid="{00000000-0005-0000-0000-0000D1D10000}"/>
    <cellStyle name="Total 30 4" xfId="53622" xr:uid="{00000000-0005-0000-0000-0000D2D10000}"/>
    <cellStyle name="Total 31" xfId="53623" xr:uid="{00000000-0005-0000-0000-0000D3D10000}"/>
    <cellStyle name="Total 31 2" xfId="53624" xr:uid="{00000000-0005-0000-0000-0000D4D10000}"/>
    <cellStyle name="Total 31 3" xfId="53625" xr:uid="{00000000-0005-0000-0000-0000D5D10000}"/>
    <cellStyle name="Total 31 4" xfId="53626" xr:uid="{00000000-0005-0000-0000-0000D6D10000}"/>
    <cellStyle name="Total 32" xfId="53627" xr:uid="{00000000-0005-0000-0000-0000D7D10000}"/>
    <cellStyle name="Total 32 2" xfId="53628" xr:uid="{00000000-0005-0000-0000-0000D8D10000}"/>
    <cellStyle name="Total 32 3" xfId="53629" xr:uid="{00000000-0005-0000-0000-0000D9D10000}"/>
    <cellStyle name="Total 32 4" xfId="53630" xr:uid="{00000000-0005-0000-0000-0000DAD10000}"/>
    <cellStyle name="Total 33" xfId="53631" xr:uid="{00000000-0005-0000-0000-0000DBD10000}"/>
    <cellStyle name="Total 33 2" xfId="53632" xr:uid="{00000000-0005-0000-0000-0000DCD10000}"/>
    <cellStyle name="Total 33 3" xfId="53633" xr:uid="{00000000-0005-0000-0000-0000DDD10000}"/>
    <cellStyle name="Total 33 4" xfId="53634" xr:uid="{00000000-0005-0000-0000-0000DED10000}"/>
    <cellStyle name="Total 34" xfId="53635" xr:uid="{00000000-0005-0000-0000-0000DFD10000}"/>
    <cellStyle name="Total 34 2" xfId="53636" xr:uid="{00000000-0005-0000-0000-0000E0D10000}"/>
    <cellStyle name="Total 34 3" xfId="53637" xr:uid="{00000000-0005-0000-0000-0000E1D10000}"/>
    <cellStyle name="Total 34 4" xfId="53638" xr:uid="{00000000-0005-0000-0000-0000E2D10000}"/>
    <cellStyle name="Total 35" xfId="53639" xr:uid="{00000000-0005-0000-0000-0000E3D10000}"/>
    <cellStyle name="Total 35 2" xfId="53640" xr:uid="{00000000-0005-0000-0000-0000E4D10000}"/>
    <cellStyle name="Total 36" xfId="53641" xr:uid="{00000000-0005-0000-0000-0000E5D10000}"/>
    <cellStyle name="Total 36 2" xfId="53642" xr:uid="{00000000-0005-0000-0000-0000E6D10000}"/>
    <cellStyle name="Total 37" xfId="53643" xr:uid="{00000000-0005-0000-0000-0000E7D10000}"/>
    <cellStyle name="Total 38" xfId="53644" xr:uid="{00000000-0005-0000-0000-0000E8D10000}"/>
    <cellStyle name="Total 39" xfId="53645" xr:uid="{00000000-0005-0000-0000-0000E9D10000}"/>
    <cellStyle name="Total 4" xfId="53646" xr:uid="{00000000-0005-0000-0000-0000EAD10000}"/>
    <cellStyle name="Total 4 10" xfId="53647" xr:uid="{00000000-0005-0000-0000-0000EBD10000}"/>
    <cellStyle name="Total 4 10 2" xfId="53648" xr:uid="{00000000-0005-0000-0000-0000ECD10000}"/>
    <cellStyle name="Total 4 10 3" xfId="53649" xr:uid="{00000000-0005-0000-0000-0000EDD10000}"/>
    <cellStyle name="Total 4 10 4" xfId="53650" xr:uid="{00000000-0005-0000-0000-0000EED10000}"/>
    <cellStyle name="Total 4 11" xfId="53651" xr:uid="{00000000-0005-0000-0000-0000EFD10000}"/>
    <cellStyle name="Total 4 11 2" xfId="53652" xr:uid="{00000000-0005-0000-0000-0000F0D10000}"/>
    <cellStyle name="Total 4 11 3" xfId="53653" xr:uid="{00000000-0005-0000-0000-0000F1D10000}"/>
    <cellStyle name="Total 4 11 4" xfId="53654" xr:uid="{00000000-0005-0000-0000-0000F2D10000}"/>
    <cellStyle name="Total 4 12" xfId="53655" xr:uid="{00000000-0005-0000-0000-0000F3D10000}"/>
    <cellStyle name="Total 4 12 2" xfId="53656" xr:uid="{00000000-0005-0000-0000-0000F4D10000}"/>
    <cellStyle name="Total 4 12 3" xfId="53657" xr:uid="{00000000-0005-0000-0000-0000F5D10000}"/>
    <cellStyle name="Total 4 12 4" xfId="53658" xr:uid="{00000000-0005-0000-0000-0000F6D10000}"/>
    <cellStyle name="Total 4 13" xfId="53659" xr:uid="{00000000-0005-0000-0000-0000F7D10000}"/>
    <cellStyle name="Total 4 13 2" xfId="53660" xr:uid="{00000000-0005-0000-0000-0000F8D10000}"/>
    <cellStyle name="Total 4 13 3" xfId="53661" xr:uid="{00000000-0005-0000-0000-0000F9D10000}"/>
    <cellStyle name="Total 4 13 4" xfId="53662" xr:uid="{00000000-0005-0000-0000-0000FAD10000}"/>
    <cellStyle name="Total 4 14" xfId="53663" xr:uid="{00000000-0005-0000-0000-0000FBD10000}"/>
    <cellStyle name="Total 4 14 2" xfId="53664" xr:uid="{00000000-0005-0000-0000-0000FCD10000}"/>
    <cellStyle name="Total 4 14 3" xfId="53665" xr:uid="{00000000-0005-0000-0000-0000FDD10000}"/>
    <cellStyle name="Total 4 14 4" xfId="53666" xr:uid="{00000000-0005-0000-0000-0000FED10000}"/>
    <cellStyle name="Total 4 15" xfId="53667" xr:uid="{00000000-0005-0000-0000-0000FFD10000}"/>
    <cellStyle name="Total 4 15 2" xfId="53668" xr:uid="{00000000-0005-0000-0000-000000D20000}"/>
    <cellStyle name="Total 4 15 3" xfId="53669" xr:uid="{00000000-0005-0000-0000-000001D20000}"/>
    <cellStyle name="Total 4 15 4" xfId="53670" xr:uid="{00000000-0005-0000-0000-000002D20000}"/>
    <cellStyle name="Total 4 16" xfId="53671" xr:uid="{00000000-0005-0000-0000-000003D20000}"/>
    <cellStyle name="Total 4 16 2" xfId="53672" xr:uid="{00000000-0005-0000-0000-000004D20000}"/>
    <cellStyle name="Total 4 16 3" xfId="53673" xr:uid="{00000000-0005-0000-0000-000005D20000}"/>
    <cellStyle name="Total 4 16 4" xfId="53674" xr:uid="{00000000-0005-0000-0000-000006D20000}"/>
    <cellStyle name="Total 4 17" xfId="53675" xr:uid="{00000000-0005-0000-0000-000007D20000}"/>
    <cellStyle name="Total 4 17 2" xfId="53676" xr:uid="{00000000-0005-0000-0000-000008D20000}"/>
    <cellStyle name="Total 4 17 3" xfId="53677" xr:uid="{00000000-0005-0000-0000-000009D20000}"/>
    <cellStyle name="Total 4 17 4" xfId="53678" xr:uid="{00000000-0005-0000-0000-00000AD20000}"/>
    <cellStyle name="Total 4 18" xfId="53679" xr:uid="{00000000-0005-0000-0000-00000BD20000}"/>
    <cellStyle name="Total 4 18 2" xfId="53680" xr:uid="{00000000-0005-0000-0000-00000CD20000}"/>
    <cellStyle name="Total 4 18 3" xfId="53681" xr:uid="{00000000-0005-0000-0000-00000DD20000}"/>
    <cellStyle name="Total 4 18 4" xfId="53682" xr:uid="{00000000-0005-0000-0000-00000ED20000}"/>
    <cellStyle name="Total 4 19" xfId="53683" xr:uid="{00000000-0005-0000-0000-00000FD20000}"/>
    <cellStyle name="Total 4 19 2" xfId="53684" xr:uid="{00000000-0005-0000-0000-000010D20000}"/>
    <cellStyle name="Total 4 19 3" xfId="53685" xr:uid="{00000000-0005-0000-0000-000011D20000}"/>
    <cellStyle name="Total 4 19 4" xfId="53686" xr:uid="{00000000-0005-0000-0000-000012D20000}"/>
    <cellStyle name="Total 4 2" xfId="53687" xr:uid="{00000000-0005-0000-0000-000013D20000}"/>
    <cellStyle name="Total 4 2 10" xfId="53688" xr:uid="{00000000-0005-0000-0000-000014D20000}"/>
    <cellStyle name="Total 4 2 10 2" xfId="53689" xr:uid="{00000000-0005-0000-0000-000015D20000}"/>
    <cellStyle name="Total 4 2 10 3" xfId="53690" xr:uid="{00000000-0005-0000-0000-000016D20000}"/>
    <cellStyle name="Total 4 2 10 4" xfId="53691" xr:uid="{00000000-0005-0000-0000-000017D20000}"/>
    <cellStyle name="Total 4 2 11" xfId="53692" xr:uid="{00000000-0005-0000-0000-000018D20000}"/>
    <cellStyle name="Total 4 2 11 2" xfId="53693" xr:uid="{00000000-0005-0000-0000-000019D20000}"/>
    <cellStyle name="Total 4 2 11 3" xfId="53694" xr:uid="{00000000-0005-0000-0000-00001AD20000}"/>
    <cellStyle name="Total 4 2 11 4" xfId="53695" xr:uid="{00000000-0005-0000-0000-00001BD20000}"/>
    <cellStyle name="Total 4 2 12" xfId="53696" xr:uid="{00000000-0005-0000-0000-00001CD20000}"/>
    <cellStyle name="Total 4 2 12 2" xfId="53697" xr:uid="{00000000-0005-0000-0000-00001DD20000}"/>
    <cellStyle name="Total 4 2 12 3" xfId="53698" xr:uid="{00000000-0005-0000-0000-00001ED20000}"/>
    <cellStyle name="Total 4 2 12 4" xfId="53699" xr:uid="{00000000-0005-0000-0000-00001FD20000}"/>
    <cellStyle name="Total 4 2 13" xfId="53700" xr:uid="{00000000-0005-0000-0000-000020D20000}"/>
    <cellStyle name="Total 4 2 13 2" xfId="53701" xr:uid="{00000000-0005-0000-0000-000021D20000}"/>
    <cellStyle name="Total 4 2 13 3" xfId="53702" xr:uid="{00000000-0005-0000-0000-000022D20000}"/>
    <cellStyle name="Total 4 2 13 4" xfId="53703" xr:uid="{00000000-0005-0000-0000-000023D20000}"/>
    <cellStyle name="Total 4 2 14" xfId="53704" xr:uid="{00000000-0005-0000-0000-000024D20000}"/>
    <cellStyle name="Total 4 2 14 2" xfId="53705" xr:uid="{00000000-0005-0000-0000-000025D20000}"/>
    <cellStyle name="Total 4 2 14 3" xfId="53706" xr:uid="{00000000-0005-0000-0000-000026D20000}"/>
    <cellStyle name="Total 4 2 14 4" xfId="53707" xr:uid="{00000000-0005-0000-0000-000027D20000}"/>
    <cellStyle name="Total 4 2 15" xfId="53708" xr:uid="{00000000-0005-0000-0000-000028D20000}"/>
    <cellStyle name="Total 4 2 15 2" xfId="53709" xr:uid="{00000000-0005-0000-0000-000029D20000}"/>
    <cellStyle name="Total 4 2 15 3" xfId="53710" xr:uid="{00000000-0005-0000-0000-00002AD20000}"/>
    <cellStyle name="Total 4 2 15 4" xfId="53711" xr:uid="{00000000-0005-0000-0000-00002BD20000}"/>
    <cellStyle name="Total 4 2 16" xfId="53712" xr:uid="{00000000-0005-0000-0000-00002CD20000}"/>
    <cellStyle name="Total 4 2 16 2" xfId="53713" xr:uid="{00000000-0005-0000-0000-00002DD20000}"/>
    <cellStyle name="Total 4 2 16 3" xfId="53714" xr:uid="{00000000-0005-0000-0000-00002ED20000}"/>
    <cellStyle name="Total 4 2 16 4" xfId="53715" xr:uid="{00000000-0005-0000-0000-00002FD20000}"/>
    <cellStyle name="Total 4 2 17" xfId="53716" xr:uid="{00000000-0005-0000-0000-000030D20000}"/>
    <cellStyle name="Total 4 2 17 2" xfId="53717" xr:uid="{00000000-0005-0000-0000-000031D20000}"/>
    <cellStyle name="Total 4 2 17 3" xfId="53718" xr:uid="{00000000-0005-0000-0000-000032D20000}"/>
    <cellStyle name="Total 4 2 17 4" xfId="53719" xr:uid="{00000000-0005-0000-0000-000033D20000}"/>
    <cellStyle name="Total 4 2 18" xfId="53720" xr:uid="{00000000-0005-0000-0000-000034D20000}"/>
    <cellStyle name="Total 4 2 18 2" xfId="53721" xr:uid="{00000000-0005-0000-0000-000035D20000}"/>
    <cellStyle name="Total 4 2 18 3" xfId="53722" xr:uid="{00000000-0005-0000-0000-000036D20000}"/>
    <cellStyle name="Total 4 2 18 4" xfId="53723" xr:uid="{00000000-0005-0000-0000-000037D20000}"/>
    <cellStyle name="Total 4 2 19" xfId="53724" xr:uid="{00000000-0005-0000-0000-000038D20000}"/>
    <cellStyle name="Total 4 2 19 2" xfId="53725" xr:uid="{00000000-0005-0000-0000-000039D20000}"/>
    <cellStyle name="Total 4 2 19 3" xfId="53726" xr:uid="{00000000-0005-0000-0000-00003AD20000}"/>
    <cellStyle name="Total 4 2 19 4" xfId="53727" xr:uid="{00000000-0005-0000-0000-00003BD20000}"/>
    <cellStyle name="Total 4 2 2" xfId="53728" xr:uid="{00000000-0005-0000-0000-00003CD20000}"/>
    <cellStyle name="Total 4 2 2 2" xfId="53729" xr:uid="{00000000-0005-0000-0000-00003DD20000}"/>
    <cellStyle name="Total 4 2 2 3" xfId="53730" xr:uid="{00000000-0005-0000-0000-00003ED20000}"/>
    <cellStyle name="Total 4 2 2 4" xfId="53731" xr:uid="{00000000-0005-0000-0000-00003FD20000}"/>
    <cellStyle name="Total 4 2 20" xfId="53732" xr:uid="{00000000-0005-0000-0000-000040D20000}"/>
    <cellStyle name="Total 4 2 20 2" xfId="53733" xr:uid="{00000000-0005-0000-0000-000041D20000}"/>
    <cellStyle name="Total 4 2 20 3" xfId="53734" xr:uid="{00000000-0005-0000-0000-000042D20000}"/>
    <cellStyle name="Total 4 2 20 4" xfId="53735" xr:uid="{00000000-0005-0000-0000-000043D20000}"/>
    <cellStyle name="Total 4 2 21" xfId="53736" xr:uid="{00000000-0005-0000-0000-000044D20000}"/>
    <cellStyle name="Total 4 2 22" xfId="53737" xr:uid="{00000000-0005-0000-0000-000045D20000}"/>
    <cellStyle name="Total 4 2 3" xfId="53738" xr:uid="{00000000-0005-0000-0000-000046D20000}"/>
    <cellStyle name="Total 4 2 3 2" xfId="53739" xr:uid="{00000000-0005-0000-0000-000047D20000}"/>
    <cellStyle name="Total 4 2 3 3" xfId="53740" xr:uid="{00000000-0005-0000-0000-000048D20000}"/>
    <cellStyle name="Total 4 2 3 4" xfId="53741" xr:uid="{00000000-0005-0000-0000-000049D20000}"/>
    <cellStyle name="Total 4 2 4" xfId="53742" xr:uid="{00000000-0005-0000-0000-00004AD20000}"/>
    <cellStyle name="Total 4 2 4 2" xfId="53743" xr:uid="{00000000-0005-0000-0000-00004BD20000}"/>
    <cellStyle name="Total 4 2 4 3" xfId="53744" xr:uid="{00000000-0005-0000-0000-00004CD20000}"/>
    <cellStyle name="Total 4 2 4 4" xfId="53745" xr:uid="{00000000-0005-0000-0000-00004DD20000}"/>
    <cellStyle name="Total 4 2 5" xfId="53746" xr:uid="{00000000-0005-0000-0000-00004ED20000}"/>
    <cellStyle name="Total 4 2 5 2" xfId="53747" xr:uid="{00000000-0005-0000-0000-00004FD20000}"/>
    <cellStyle name="Total 4 2 5 3" xfId="53748" xr:uid="{00000000-0005-0000-0000-000050D20000}"/>
    <cellStyle name="Total 4 2 5 4" xfId="53749" xr:uid="{00000000-0005-0000-0000-000051D20000}"/>
    <cellStyle name="Total 4 2 6" xfId="53750" xr:uid="{00000000-0005-0000-0000-000052D20000}"/>
    <cellStyle name="Total 4 2 6 2" xfId="53751" xr:uid="{00000000-0005-0000-0000-000053D20000}"/>
    <cellStyle name="Total 4 2 6 3" xfId="53752" xr:uid="{00000000-0005-0000-0000-000054D20000}"/>
    <cellStyle name="Total 4 2 6 4" xfId="53753" xr:uid="{00000000-0005-0000-0000-000055D20000}"/>
    <cellStyle name="Total 4 2 7" xfId="53754" xr:uid="{00000000-0005-0000-0000-000056D20000}"/>
    <cellStyle name="Total 4 2 7 2" xfId="53755" xr:uid="{00000000-0005-0000-0000-000057D20000}"/>
    <cellStyle name="Total 4 2 7 3" xfId="53756" xr:uid="{00000000-0005-0000-0000-000058D20000}"/>
    <cellStyle name="Total 4 2 7 4" xfId="53757" xr:uid="{00000000-0005-0000-0000-000059D20000}"/>
    <cellStyle name="Total 4 2 8" xfId="53758" xr:uid="{00000000-0005-0000-0000-00005AD20000}"/>
    <cellStyle name="Total 4 2 8 2" xfId="53759" xr:uid="{00000000-0005-0000-0000-00005BD20000}"/>
    <cellStyle name="Total 4 2 8 3" xfId="53760" xr:uid="{00000000-0005-0000-0000-00005CD20000}"/>
    <cellStyle name="Total 4 2 8 4" xfId="53761" xr:uid="{00000000-0005-0000-0000-00005DD20000}"/>
    <cellStyle name="Total 4 2 9" xfId="53762" xr:uid="{00000000-0005-0000-0000-00005ED20000}"/>
    <cellStyle name="Total 4 2 9 2" xfId="53763" xr:uid="{00000000-0005-0000-0000-00005FD20000}"/>
    <cellStyle name="Total 4 2 9 3" xfId="53764" xr:uid="{00000000-0005-0000-0000-000060D20000}"/>
    <cellStyle name="Total 4 2 9 4" xfId="53765" xr:uid="{00000000-0005-0000-0000-000061D20000}"/>
    <cellStyle name="Total 4 20" xfId="53766" xr:uid="{00000000-0005-0000-0000-000062D20000}"/>
    <cellStyle name="Total 4 20 2" xfId="53767" xr:uid="{00000000-0005-0000-0000-000063D20000}"/>
    <cellStyle name="Total 4 20 3" xfId="53768" xr:uid="{00000000-0005-0000-0000-000064D20000}"/>
    <cellStyle name="Total 4 20 4" xfId="53769" xr:uid="{00000000-0005-0000-0000-000065D20000}"/>
    <cellStyle name="Total 4 21" xfId="53770" xr:uid="{00000000-0005-0000-0000-000066D20000}"/>
    <cellStyle name="Total 4 21 2" xfId="53771" xr:uid="{00000000-0005-0000-0000-000067D20000}"/>
    <cellStyle name="Total 4 21 3" xfId="53772" xr:uid="{00000000-0005-0000-0000-000068D20000}"/>
    <cellStyle name="Total 4 21 4" xfId="53773" xr:uid="{00000000-0005-0000-0000-000069D20000}"/>
    <cellStyle name="Total 4 22" xfId="53774" xr:uid="{00000000-0005-0000-0000-00006AD20000}"/>
    <cellStyle name="Total 4 22 2" xfId="53775" xr:uid="{00000000-0005-0000-0000-00006BD20000}"/>
    <cellStyle name="Total 4 22 3" xfId="53776" xr:uid="{00000000-0005-0000-0000-00006CD20000}"/>
    <cellStyle name="Total 4 22 4" xfId="53777" xr:uid="{00000000-0005-0000-0000-00006DD20000}"/>
    <cellStyle name="Total 4 23" xfId="53778" xr:uid="{00000000-0005-0000-0000-00006ED20000}"/>
    <cellStyle name="Total 4 24" xfId="53779" xr:uid="{00000000-0005-0000-0000-00006FD20000}"/>
    <cellStyle name="Total 4 25" xfId="53780" xr:uid="{00000000-0005-0000-0000-000070D20000}"/>
    <cellStyle name="Total 4 3" xfId="53781" xr:uid="{00000000-0005-0000-0000-000071D20000}"/>
    <cellStyle name="Total 4 3 10" xfId="53782" xr:uid="{00000000-0005-0000-0000-000072D20000}"/>
    <cellStyle name="Total 4 3 10 2" xfId="53783" xr:uid="{00000000-0005-0000-0000-000073D20000}"/>
    <cellStyle name="Total 4 3 10 3" xfId="53784" xr:uid="{00000000-0005-0000-0000-000074D20000}"/>
    <cellStyle name="Total 4 3 10 4" xfId="53785" xr:uid="{00000000-0005-0000-0000-000075D20000}"/>
    <cellStyle name="Total 4 3 11" xfId="53786" xr:uid="{00000000-0005-0000-0000-000076D20000}"/>
    <cellStyle name="Total 4 3 11 2" xfId="53787" xr:uid="{00000000-0005-0000-0000-000077D20000}"/>
    <cellStyle name="Total 4 3 11 3" xfId="53788" xr:uid="{00000000-0005-0000-0000-000078D20000}"/>
    <cellStyle name="Total 4 3 11 4" xfId="53789" xr:uid="{00000000-0005-0000-0000-000079D20000}"/>
    <cellStyle name="Total 4 3 12" xfId="53790" xr:uid="{00000000-0005-0000-0000-00007AD20000}"/>
    <cellStyle name="Total 4 3 12 2" xfId="53791" xr:uid="{00000000-0005-0000-0000-00007BD20000}"/>
    <cellStyle name="Total 4 3 12 3" xfId="53792" xr:uid="{00000000-0005-0000-0000-00007CD20000}"/>
    <cellStyle name="Total 4 3 12 4" xfId="53793" xr:uid="{00000000-0005-0000-0000-00007DD20000}"/>
    <cellStyle name="Total 4 3 13" xfId="53794" xr:uid="{00000000-0005-0000-0000-00007ED20000}"/>
    <cellStyle name="Total 4 3 13 2" xfId="53795" xr:uid="{00000000-0005-0000-0000-00007FD20000}"/>
    <cellStyle name="Total 4 3 13 3" xfId="53796" xr:uid="{00000000-0005-0000-0000-000080D20000}"/>
    <cellStyle name="Total 4 3 13 4" xfId="53797" xr:uid="{00000000-0005-0000-0000-000081D20000}"/>
    <cellStyle name="Total 4 3 14" xfId="53798" xr:uid="{00000000-0005-0000-0000-000082D20000}"/>
    <cellStyle name="Total 4 3 14 2" xfId="53799" xr:uid="{00000000-0005-0000-0000-000083D20000}"/>
    <cellStyle name="Total 4 3 14 3" xfId="53800" xr:uid="{00000000-0005-0000-0000-000084D20000}"/>
    <cellStyle name="Total 4 3 14 4" xfId="53801" xr:uid="{00000000-0005-0000-0000-000085D20000}"/>
    <cellStyle name="Total 4 3 15" xfId="53802" xr:uid="{00000000-0005-0000-0000-000086D20000}"/>
    <cellStyle name="Total 4 3 15 2" xfId="53803" xr:uid="{00000000-0005-0000-0000-000087D20000}"/>
    <cellStyle name="Total 4 3 15 3" xfId="53804" xr:uid="{00000000-0005-0000-0000-000088D20000}"/>
    <cellStyle name="Total 4 3 15 4" xfId="53805" xr:uid="{00000000-0005-0000-0000-000089D20000}"/>
    <cellStyle name="Total 4 3 16" xfId="53806" xr:uid="{00000000-0005-0000-0000-00008AD20000}"/>
    <cellStyle name="Total 4 3 16 2" xfId="53807" xr:uid="{00000000-0005-0000-0000-00008BD20000}"/>
    <cellStyle name="Total 4 3 16 3" xfId="53808" xr:uid="{00000000-0005-0000-0000-00008CD20000}"/>
    <cellStyle name="Total 4 3 16 4" xfId="53809" xr:uid="{00000000-0005-0000-0000-00008DD20000}"/>
    <cellStyle name="Total 4 3 17" xfId="53810" xr:uid="{00000000-0005-0000-0000-00008ED20000}"/>
    <cellStyle name="Total 4 3 17 2" xfId="53811" xr:uid="{00000000-0005-0000-0000-00008FD20000}"/>
    <cellStyle name="Total 4 3 17 3" xfId="53812" xr:uid="{00000000-0005-0000-0000-000090D20000}"/>
    <cellStyle name="Total 4 3 17 4" xfId="53813" xr:uid="{00000000-0005-0000-0000-000091D20000}"/>
    <cellStyle name="Total 4 3 18" xfId="53814" xr:uid="{00000000-0005-0000-0000-000092D20000}"/>
    <cellStyle name="Total 4 3 18 2" xfId="53815" xr:uid="{00000000-0005-0000-0000-000093D20000}"/>
    <cellStyle name="Total 4 3 18 3" xfId="53816" xr:uid="{00000000-0005-0000-0000-000094D20000}"/>
    <cellStyle name="Total 4 3 18 4" xfId="53817" xr:uid="{00000000-0005-0000-0000-000095D20000}"/>
    <cellStyle name="Total 4 3 19" xfId="53818" xr:uid="{00000000-0005-0000-0000-000096D20000}"/>
    <cellStyle name="Total 4 3 19 2" xfId="53819" xr:uid="{00000000-0005-0000-0000-000097D20000}"/>
    <cellStyle name="Total 4 3 19 3" xfId="53820" xr:uid="{00000000-0005-0000-0000-000098D20000}"/>
    <cellStyle name="Total 4 3 19 4" xfId="53821" xr:uid="{00000000-0005-0000-0000-000099D20000}"/>
    <cellStyle name="Total 4 3 2" xfId="53822" xr:uid="{00000000-0005-0000-0000-00009AD20000}"/>
    <cellStyle name="Total 4 3 2 2" xfId="53823" xr:uid="{00000000-0005-0000-0000-00009BD20000}"/>
    <cellStyle name="Total 4 3 2 3" xfId="53824" xr:uid="{00000000-0005-0000-0000-00009CD20000}"/>
    <cellStyle name="Total 4 3 2 4" xfId="53825" xr:uid="{00000000-0005-0000-0000-00009DD20000}"/>
    <cellStyle name="Total 4 3 20" xfId="53826" xr:uid="{00000000-0005-0000-0000-00009ED20000}"/>
    <cellStyle name="Total 4 3 20 2" xfId="53827" xr:uid="{00000000-0005-0000-0000-00009FD20000}"/>
    <cellStyle name="Total 4 3 20 3" xfId="53828" xr:uid="{00000000-0005-0000-0000-0000A0D20000}"/>
    <cellStyle name="Total 4 3 20 4" xfId="53829" xr:uid="{00000000-0005-0000-0000-0000A1D20000}"/>
    <cellStyle name="Total 4 3 21" xfId="53830" xr:uid="{00000000-0005-0000-0000-0000A2D20000}"/>
    <cellStyle name="Total 4 3 22" xfId="53831" xr:uid="{00000000-0005-0000-0000-0000A3D20000}"/>
    <cellStyle name="Total 4 3 3" xfId="53832" xr:uid="{00000000-0005-0000-0000-0000A4D20000}"/>
    <cellStyle name="Total 4 3 3 2" xfId="53833" xr:uid="{00000000-0005-0000-0000-0000A5D20000}"/>
    <cellStyle name="Total 4 3 3 3" xfId="53834" xr:uid="{00000000-0005-0000-0000-0000A6D20000}"/>
    <cellStyle name="Total 4 3 3 4" xfId="53835" xr:uid="{00000000-0005-0000-0000-0000A7D20000}"/>
    <cellStyle name="Total 4 3 4" xfId="53836" xr:uid="{00000000-0005-0000-0000-0000A8D20000}"/>
    <cellStyle name="Total 4 3 4 2" xfId="53837" xr:uid="{00000000-0005-0000-0000-0000A9D20000}"/>
    <cellStyle name="Total 4 3 4 3" xfId="53838" xr:uid="{00000000-0005-0000-0000-0000AAD20000}"/>
    <cellStyle name="Total 4 3 4 4" xfId="53839" xr:uid="{00000000-0005-0000-0000-0000ABD20000}"/>
    <cellStyle name="Total 4 3 5" xfId="53840" xr:uid="{00000000-0005-0000-0000-0000ACD20000}"/>
    <cellStyle name="Total 4 3 5 2" xfId="53841" xr:uid="{00000000-0005-0000-0000-0000ADD20000}"/>
    <cellStyle name="Total 4 3 5 3" xfId="53842" xr:uid="{00000000-0005-0000-0000-0000AED20000}"/>
    <cellStyle name="Total 4 3 5 4" xfId="53843" xr:uid="{00000000-0005-0000-0000-0000AFD20000}"/>
    <cellStyle name="Total 4 3 6" xfId="53844" xr:uid="{00000000-0005-0000-0000-0000B0D20000}"/>
    <cellStyle name="Total 4 3 6 2" xfId="53845" xr:uid="{00000000-0005-0000-0000-0000B1D20000}"/>
    <cellStyle name="Total 4 3 6 3" xfId="53846" xr:uid="{00000000-0005-0000-0000-0000B2D20000}"/>
    <cellStyle name="Total 4 3 6 4" xfId="53847" xr:uid="{00000000-0005-0000-0000-0000B3D20000}"/>
    <cellStyle name="Total 4 3 7" xfId="53848" xr:uid="{00000000-0005-0000-0000-0000B4D20000}"/>
    <cellStyle name="Total 4 3 7 2" xfId="53849" xr:uid="{00000000-0005-0000-0000-0000B5D20000}"/>
    <cellStyle name="Total 4 3 7 3" xfId="53850" xr:uid="{00000000-0005-0000-0000-0000B6D20000}"/>
    <cellStyle name="Total 4 3 7 4" xfId="53851" xr:uid="{00000000-0005-0000-0000-0000B7D20000}"/>
    <cellStyle name="Total 4 3 8" xfId="53852" xr:uid="{00000000-0005-0000-0000-0000B8D20000}"/>
    <cellStyle name="Total 4 3 8 2" xfId="53853" xr:uid="{00000000-0005-0000-0000-0000B9D20000}"/>
    <cellStyle name="Total 4 3 8 3" xfId="53854" xr:uid="{00000000-0005-0000-0000-0000BAD20000}"/>
    <cellStyle name="Total 4 3 8 4" xfId="53855" xr:uid="{00000000-0005-0000-0000-0000BBD20000}"/>
    <cellStyle name="Total 4 3 9" xfId="53856" xr:uid="{00000000-0005-0000-0000-0000BCD20000}"/>
    <cellStyle name="Total 4 3 9 2" xfId="53857" xr:uid="{00000000-0005-0000-0000-0000BDD20000}"/>
    <cellStyle name="Total 4 3 9 3" xfId="53858" xr:uid="{00000000-0005-0000-0000-0000BED20000}"/>
    <cellStyle name="Total 4 3 9 4" xfId="53859" xr:uid="{00000000-0005-0000-0000-0000BFD20000}"/>
    <cellStyle name="Total 4 4" xfId="53860" xr:uid="{00000000-0005-0000-0000-0000C0D20000}"/>
    <cellStyle name="Total 4 4 2" xfId="53861" xr:uid="{00000000-0005-0000-0000-0000C1D20000}"/>
    <cellStyle name="Total 4 4 3" xfId="53862" xr:uid="{00000000-0005-0000-0000-0000C2D20000}"/>
    <cellStyle name="Total 4 5" xfId="53863" xr:uid="{00000000-0005-0000-0000-0000C3D20000}"/>
    <cellStyle name="Total 4 5 2" xfId="53864" xr:uid="{00000000-0005-0000-0000-0000C4D20000}"/>
    <cellStyle name="Total 4 5 3" xfId="53865" xr:uid="{00000000-0005-0000-0000-0000C5D20000}"/>
    <cellStyle name="Total 4 5 4" xfId="53866" xr:uid="{00000000-0005-0000-0000-0000C6D20000}"/>
    <cellStyle name="Total 4 6" xfId="53867" xr:uid="{00000000-0005-0000-0000-0000C7D20000}"/>
    <cellStyle name="Total 4 6 2" xfId="53868" xr:uid="{00000000-0005-0000-0000-0000C8D20000}"/>
    <cellStyle name="Total 4 6 3" xfId="53869" xr:uid="{00000000-0005-0000-0000-0000C9D20000}"/>
    <cellStyle name="Total 4 6 4" xfId="53870" xr:uid="{00000000-0005-0000-0000-0000CAD20000}"/>
    <cellStyle name="Total 4 7" xfId="53871" xr:uid="{00000000-0005-0000-0000-0000CBD20000}"/>
    <cellStyle name="Total 4 7 2" xfId="53872" xr:uid="{00000000-0005-0000-0000-0000CCD20000}"/>
    <cellStyle name="Total 4 7 3" xfId="53873" xr:uid="{00000000-0005-0000-0000-0000CDD20000}"/>
    <cellStyle name="Total 4 7 4" xfId="53874" xr:uid="{00000000-0005-0000-0000-0000CED20000}"/>
    <cellStyle name="Total 4 8" xfId="53875" xr:uid="{00000000-0005-0000-0000-0000CFD20000}"/>
    <cellStyle name="Total 4 8 2" xfId="53876" xr:uid="{00000000-0005-0000-0000-0000D0D20000}"/>
    <cellStyle name="Total 4 8 3" xfId="53877" xr:uid="{00000000-0005-0000-0000-0000D1D20000}"/>
    <cellStyle name="Total 4 8 4" xfId="53878" xr:uid="{00000000-0005-0000-0000-0000D2D20000}"/>
    <cellStyle name="Total 4 9" xfId="53879" xr:uid="{00000000-0005-0000-0000-0000D3D20000}"/>
    <cellStyle name="Total 4 9 2" xfId="53880" xr:uid="{00000000-0005-0000-0000-0000D4D20000}"/>
    <cellStyle name="Total 4 9 3" xfId="53881" xr:uid="{00000000-0005-0000-0000-0000D5D20000}"/>
    <cellStyle name="Total 4 9 4" xfId="53882" xr:uid="{00000000-0005-0000-0000-0000D6D20000}"/>
    <cellStyle name="Total 5" xfId="53883" xr:uid="{00000000-0005-0000-0000-0000D7D20000}"/>
    <cellStyle name="Total 5 10" xfId="53884" xr:uid="{00000000-0005-0000-0000-0000D8D20000}"/>
    <cellStyle name="Total 5 10 2" xfId="53885" xr:uid="{00000000-0005-0000-0000-0000D9D20000}"/>
    <cellStyle name="Total 5 10 3" xfId="53886" xr:uid="{00000000-0005-0000-0000-0000DAD20000}"/>
    <cellStyle name="Total 5 10 4" xfId="53887" xr:uid="{00000000-0005-0000-0000-0000DBD20000}"/>
    <cellStyle name="Total 5 11" xfId="53888" xr:uid="{00000000-0005-0000-0000-0000DCD20000}"/>
    <cellStyle name="Total 5 11 2" xfId="53889" xr:uid="{00000000-0005-0000-0000-0000DDD20000}"/>
    <cellStyle name="Total 5 11 3" xfId="53890" xr:uid="{00000000-0005-0000-0000-0000DED20000}"/>
    <cellStyle name="Total 5 11 4" xfId="53891" xr:uid="{00000000-0005-0000-0000-0000DFD20000}"/>
    <cellStyle name="Total 5 12" xfId="53892" xr:uid="{00000000-0005-0000-0000-0000E0D20000}"/>
    <cellStyle name="Total 5 12 2" xfId="53893" xr:uid="{00000000-0005-0000-0000-0000E1D20000}"/>
    <cellStyle name="Total 5 12 3" xfId="53894" xr:uid="{00000000-0005-0000-0000-0000E2D20000}"/>
    <cellStyle name="Total 5 12 4" xfId="53895" xr:uid="{00000000-0005-0000-0000-0000E3D20000}"/>
    <cellStyle name="Total 5 13" xfId="53896" xr:uid="{00000000-0005-0000-0000-0000E4D20000}"/>
    <cellStyle name="Total 5 13 2" xfId="53897" xr:uid="{00000000-0005-0000-0000-0000E5D20000}"/>
    <cellStyle name="Total 5 13 3" xfId="53898" xr:uid="{00000000-0005-0000-0000-0000E6D20000}"/>
    <cellStyle name="Total 5 13 4" xfId="53899" xr:uid="{00000000-0005-0000-0000-0000E7D20000}"/>
    <cellStyle name="Total 5 14" xfId="53900" xr:uid="{00000000-0005-0000-0000-0000E8D20000}"/>
    <cellStyle name="Total 5 14 2" xfId="53901" xr:uid="{00000000-0005-0000-0000-0000E9D20000}"/>
    <cellStyle name="Total 5 14 3" xfId="53902" xr:uid="{00000000-0005-0000-0000-0000EAD20000}"/>
    <cellStyle name="Total 5 14 4" xfId="53903" xr:uid="{00000000-0005-0000-0000-0000EBD20000}"/>
    <cellStyle name="Total 5 15" xfId="53904" xr:uid="{00000000-0005-0000-0000-0000ECD20000}"/>
    <cellStyle name="Total 5 15 2" xfId="53905" xr:uid="{00000000-0005-0000-0000-0000EDD20000}"/>
    <cellStyle name="Total 5 15 3" xfId="53906" xr:uid="{00000000-0005-0000-0000-0000EED20000}"/>
    <cellStyle name="Total 5 15 4" xfId="53907" xr:uid="{00000000-0005-0000-0000-0000EFD20000}"/>
    <cellStyle name="Total 5 16" xfId="53908" xr:uid="{00000000-0005-0000-0000-0000F0D20000}"/>
    <cellStyle name="Total 5 16 2" xfId="53909" xr:uid="{00000000-0005-0000-0000-0000F1D20000}"/>
    <cellStyle name="Total 5 16 3" xfId="53910" xr:uid="{00000000-0005-0000-0000-0000F2D20000}"/>
    <cellStyle name="Total 5 16 4" xfId="53911" xr:uid="{00000000-0005-0000-0000-0000F3D20000}"/>
    <cellStyle name="Total 5 17" xfId="53912" xr:uid="{00000000-0005-0000-0000-0000F4D20000}"/>
    <cellStyle name="Total 5 17 2" xfId="53913" xr:uid="{00000000-0005-0000-0000-0000F5D20000}"/>
    <cellStyle name="Total 5 17 3" xfId="53914" xr:uid="{00000000-0005-0000-0000-0000F6D20000}"/>
    <cellStyle name="Total 5 17 4" xfId="53915" xr:uid="{00000000-0005-0000-0000-0000F7D20000}"/>
    <cellStyle name="Total 5 18" xfId="53916" xr:uid="{00000000-0005-0000-0000-0000F8D20000}"/>
    <cellStyle name="Total 5 18 2" xfId="53917" xr:uid="{00000000-0005-0000-0000-0000F9D20000}"/>
    <cellStyle name="Total 5 18 3" xfId="53918" xr:uid="{00000000-0005-0000-0000-0000FAD20000}"/>
    <cellStyle name="Total 5 18 4" xfId="53919" xr:uid="{00000000-0005-0000-0000-0000FBD20000}"/>
    <cellStyle name="Total 5 19" xfId="53920" xr:uid="{00000000-0005-0000-0000-0000FCD20000}"/>
    <cellStyle name="Total 5 19 2" xfId="53921" xr:uid="{00000000-0005-0000-0000-0000FDD20000}"/>
    <cellStyle name="Total 5 19 3" xfId="53922" xr:uid="{00000000-0005-0000-0000-0000FED20000}"/>
    <cellStyle name="Total 5 19 4" xfId="53923" xr:uid="{00000000-0005-0000-0000-0000FFD20000}"/>
    <cellStyle name="Total 5 2" xfId="53924" xr:uid="{00000000-0005-0000-0000-000000D30000}"/>
    <cellStyle name="Total 5 2 10" xfId="53925" xr:uid="{00000000-0005-0000-0000-000001D30000}"/>
    <cellStyle name="Total 5 2 10 2" xfId="53926" xr:uid="{00000000-0005-0000-0000-000002D30000}"/>
    <cellStyle name="Total 5 2 10 3" xfId="53927" xr:uid="{00000000-0005-0000-0000-000003D30000}"/>
    <cellStyle name="Total 5 2 10 4" xfId="53928" xr:uid="{00000000-0005-0000-0000-000004D30000}"/>
    <cellStyle name="Total 5 2 11" xfId="53929" xr:uid="{00000000-0005-0000-0000-000005D30000}"/>
    <cellStyle name="Total 5 2 11 2" xfId="53930" xr:uid="{00000000-0005-0000-0000-000006D30000}"/>
    <cellStyle name="Total 5 2 11 3" xfId="53931" xr:uid="{00000000-0005-0000-0000-000007D30000}"/>
    <cellStyle name="Total 5 2 11 4" xfId="53932" xr:uid="{00000000-0005-0000-0000-000008D30000}"/>
    <cellStyle name="Total 5 2 12" xfId="53933" xr:uid="{00000000-0005-0000-0000-000009D30000}"/>
    <cellStyle name="Total 5 2 12 2" xfId="53934" xr:uid="{00000000-0005-0000-0000-00000AD30000}"/>
    <cellStyle name="Total 5 2 12 3" xfId="53935" xr:uid="{00000000-0005-0000-0000-00000BD30000}"/>
    <cellStyle name="Total 5 2 12 4" xfId="53936" xr:uid="{00000000-0005-0000-0000-00000CD30000}"/>
    <cellStyle name="Total 5 2 13" xfId="53937" xr:uid="{00000000-0005-0000-0000-00000DD30000}"/>
    <cellStyle name="Total 5 2 13 2" xfId="53938" xr:uid="{00000000-0005-0000-0000-00000ED30000}"/>
    <cellStyle name="Total 5 2 13 3" xfId="53939" xr:uid="{00000000-0005-0000-0000-00000FD30000}"/>
    <cellStyle name="Total 5 2 13 4" xfId="53940" xr:uid="{00000000-0005-0000-0000-000010D30000}"/>
    <cellStyle name="Total 5 2 14" xfId="53941" xr:uid="{00000000-0005-0000-0000-000011D30000}"/>
    <cellStyle name="Total 5 2 14 2" xfId="53942" xr:uid="{00000000-0005-0000-0000-000012D30000}"/>
    <cellStyle name="Total 5 2 14 3" xfId="53943" xr:uid="{00000000-0005-0000-0000-000013D30000}"/>
    <cellStyle name="Total 5 2 14 4" xfId="53944" xr:uid="{00000000-0005-0000-0000-000014D30000}"/>
    <cellStyle name="Total 5 2 15" xfId="53945" xr:uid="{00000000-0005-0000-0000-000015D30000}"/>
    <cellStyle name="Total 5 2 15 2" xfId="53946" xr:uid="{00000000-0005-0000-0000-000016D30000}"/>
    <cellStyle name="Total 5 2 15 3" xfId="53947" xr:uid="{00000000-0005-0000-0000-000017D30000}"/>
    <cellStyle name="Total 5 2 15 4" xfId="53948" xr:uid="{00000000-0005-0000-0000-000018D30000}"/>
    <cellStyle name="Total 5 2 16" xfId="53949" xr:uid="{00000000-0005-0000-0000-000019D30000}"/>
    <cellStyle name="Total 5 2 16 2" xfId="53950" xr:uid="{00000000-0005-0000-0000-00001AD30000}"/>
    <cellStyle name="Total 5 2 16 3" xfId="53951" xr:uid="{00000000-0005-0000-0000-00001BD30000}"/>
    <cellStyle name="Total 5 2 16 4" xfId="53952" xr:uid="{00000000-0005-0000-0000-00001CD30000}"/>
    <cellStyle name="Total 5 2 17" xfId="53953" xr:uid="{00000000-0005-0000-0000-00001DD30000}"/>
    <cellStyle name="Total 5 2 17 2" xfId="53954" xr:uid="{00000000-0005-0000-0000-00001ED30000}"/>
    <cellStyle name="Total 5 2 17 3" xfId="53955" xr:uid="{00000000-0005-0000-0000-00001FD30000}"/>
    <cellStyle name="Total 5 2 17 4" xfId="53956" xr:uid="{00000000-0005-0000-0000-000020D30000}"/>
    <cellStyle name="Total 5 2 18" xfId="53957" xr:uid="{00000000-0005-0000-0000-000021D30000}"/>
    <cellStyle name="Total 5 2 18 2" xfId="53958" xr:uid="{00000000-0005-0000-0000-000022D30000}"/>
    <cellStyle name="Total 5 2 18 3" xfId="53959" xr:uid="{00000000-0005-0000-0000-000023D30000}"/>
    <cellStyle name="Total 5 2 18 4" xfId="53960" xr:uid="{00000000-0005-0000-0000-000024D30000}"/>
    <cellStyle name="Total 5 2 19" xfId="53961" xr:uid="{00000000-0005-0000-0000-000025D30000}"/>
    <cellStyle name="Total 5 2 19 2" xfId="53962" xr:uid="{00000000-0005-0000-0000-000026D30000}"/>
    <cellStyle name="Total 5 2 19 3" xfId="53963" xr:uid="{00000000-0005-0000-0000-000027D30000}"/>
    <cellStyle name="Total 5 2 19 4" xfId="53964" xr:uid="{00000000-0005-0000-0000-000028D30000}"/>
    <cellStyle name="Total 5 2 2" xfId="53965" xr:uid="{00000000-0005-0000-0000-000029D30000}"/>
    <cellStyle name="Total 5 2 2 2" xfId="53966" xr:uid="{00000000-0005-0000-0000-00002AD30000}"/>
    <cellStyle name="Total 5 2 2 3" xfId="53967" xr:uid="{00000000-0005-0000-0000-00002BD30000}"/>
    <cellStyle name="Total 5 2 2 4" xfId="53968" xr:uid="{00000000-0005-0000-0000-00002CD30000}"/>
    <cellStyle name="Total 5 2 20" xfId="53969" xr:uid="{00000000-0005-0000-0000-00002DD30000}"/>
    <cellStyle name="Total 5 2 20 2" xfId="53970" xr:uid="{00000000-0005-0000-0000-00002ED30000}"/>
    <cellStyle name="Total 5 2 20 3" xfId="53971" xr:uid="{00000000-0005-0000-0000-00002FD30000}"/>
    <cellStyle name="Total 5 2 20 4" xfId="53972" xr:uid="{00000000-0005-0000-0000-000030D30000}"/>
    <cellStyle name="Total 5 2 21" xfId="53973" xr:uid="{00000000-0005-0000-0000-000031D30000}"/>
    <cellStyle name="Total 5 2 22" xfId="53974" xr:uid="{00000000-0005-0000-0000-000032D30000}"/>
    <cellStyle name="Total 5 2 3" xfId="53975" xr:uid="{00000000-0005-0000-0000-000033D30000}"/>
    <cellStyle name="Total 5 2 3 2" xfId="53976" xr:uid="{00000000-0005-0000-0000-000034D30000}"/>
    <cellStyle name="Total 5 2 3 3" xfId="53977" xr:uid="{00000000-0005-0000-0000-000035D30000}"/>
    <cellStyle name="Total 5 2 3 4" xfId="53978" xr:uid="{00000000-0005-0000-0000-000036D30000}"/>
    <cellStyle name="Total 5 2 4" xfId="53979" xr:uid="{00000000-0005-0000-0000-000037D30000}"/>
    <cellStyle name="Total 5 2 4 2" xfId="53980" xr:uid="{00000000-0005-0000-0000-000038D30000}"/>
    <cellStyle name="Total 5 2 4 3" xfId="53981" xr:uid="{00000000-0005-0000-0000-000039D30000}"/>
    <cellStyle name="Total 5 2 4 4" xfId="53982" xr:uid="{00000000-0005-0000-0000-00003AD30000}"/>
    <cellStyle name="Total 5 2 5" xfId="53983" xr:uid="{00000000-0005-0000-0000-00003BD30000}"/>
    <cellStyle name="Total 5 2 5 2" xfId="53984" xr:uid="{00000000-0005-0000-0000-00003CD30000}"/>
    <cellStyle name="Total 5 2 5 3" xfId="53985" xr:uid="{00000000-0005-0000-0000-00003DD30000}"/>
    <cellStyle name="Total 5 2 5 4" xfId="53986" xr:uid="{00000000-0005-0000-0000-00003ED30000}"/>
    <cellStyle name="Total 5 2 6" xfId="53987" xr:uid="{00000000-0005-0000-0000-00003FD30000}"/>
    <cellStyle name="Total 5 2 6 2" xfId="53988" xr:uid="{00000000-0005-0000-0000-000040D30000}"/>
    <cellStyle name="Total 5 2 6 3" xfId="53989" xr:uid="{00000000-0005-0000-0000-000041D30000}"/>
    <cellStyle name="Total 5 2 6 4" xfId="53990" xr:uid="{00000000-0005-0000-0000-000042D30000}"/>
    <cellStyle name="Total 5 2 7" xfId="53991" xr:uid="{00000000-0005-0000-0000-000043D30000}"/>
    <cellStyle name="Total 5 2 7 2" xfId="53992" xr:uid="{00000000-0005-0000-0000-000044D30000}"/>
    <cellStyle name="Total 5 2 7 3" xfId="53993" xr:uid="{00000000-0005-0000-0000-000045D30000}"/>
    <cellStyle name="Total 5 2 7 4" xfId="53994" xr:uid="{00000000-0005-0000-0000-000046D30000}"/>
    <cellStyle name="Total 5 2 8" xfId="53995" xr:uid="{00000000-0005-0000-0000-000047D30000}"/>
    <cellStyle name="Total 5 2 8 2" xfId="53996" xr:uid="{00000000-0005-0000-0000-000048D30000}"/>
    <cellStyle name="Total 5 2 8 3" xfId="53997" xr:uid="{00000000-0005-0000-0000-000049D30000}"/>
    <cellStyle name="Total 5 2 8 4" xfId="53998" xr:uid="{00000000-0005-0000-0000-00004AD30000}"/>
    <cellStyle name="Total 5 2 9" xfId="53999" xr:uid="{00000000-0005-0000-0000-00004BD30000}"/>
    <cellStyle name="Total 5 2 9 2" xfId="54000" xr:uid="{00000000-0005-0000-0000-00004CD30000}"/>
    <cellStyle name="Total 5 2 9 3" xfId="54001" xr:uid="{00000000-0005-0000-0000-00004DD30000}"/>
    <cellStyle name="Total 5 2 9 4" xfId="54002" xr:uid="{00000000-0005-0000-0000-00004ED30000}"/>
    <cellStyle name="Total 5 20" xfId="54003" xr:uid="{00000000-0005-0000-0000-00004FD30000}"/>
    <cellStyle name="Total 5 20 2" xfId="54004" xr:uid="{00000000-0005-0000-0000-000050D30000}"/>
    <cellStyle name="Total 5 20 3" xfId="54005" xr:uid="{00000000-0005-0000-0000-000051D30000}"/>
    <cellStyle name="Total 5 20 4" xfId="54006" xr:uid="{00000000-0005-0000-0000-000052D30000}"/>
    <cellStyle name="Total 5 21" xfId="54007" xr:uid="{00000000-0005-0000-0000-000053D30000}"/>
    <cellStyle name="Total 5 21 2" xfId="54008" xr:uid="{00000000-0005-0000-0000-000054D30000}"/>
    <cellStyle name="Total 5 21 3" xfId="54009" xr:uid="{00000000-0005-0000-0000-000055D30000}"/>
    <cellStyle name="Total 5 21 4" xfId="54010" xr:uid="{00000000-0005-0000-0000-000056D30000}"/>
    <cellStyle name="Total 5 22" xfId="54011" xr:uid="{00000000-0005-0000-0000-000057D30000}"/>
    <cellStyle name="Total 5 22 2" xfId="54012" xr:uid="{00000000-0005-0000-0000-000058D30000}"/>
    <cellStyle name="Total 5 22 3" xfId="54013" xr:uid="{00000000-0005-0000-0000-000059D30000}"/>
    <cellStyle name="Total 5 22 4" xfId="54014" xr:uid="{00000000-0005-0000-0000-00005AD30000}"/>
    <cellStyle name="Total 5 23" xfId="54015" xr:uid="{00000000-0005-0000-0000-00005BD30000}"/>
    <cellStyle name="Total 5 24" xfId="54016" xr:uid="{00000000-0005-0000-0000-00005CD30000}"/>
    <cellStyle name="Total 5 25" xfId="54017" xr:uid="{00000000-0005-0000-0000-00005DD30000}"/>
    <cellStyle name="Total 5 3" xfId="54018" xr:uid="{00000000-0005-0000-0000-00005ED30000}"/>
    <cellStyle name="Total 5 3 10" xfId="54019" xr:uid="{00000000-0005-0000-0000-00005FD30000}"/>
    <cellStyle name="Total 5 3 10 2" xfId="54020" xr:uid="{00000000-0005-0000-0000-000060D30000}"/>
    <cellStyle name="Total 5 3 10 3" xfId="54021" xr:uid="{00000000-0005-0000-0000-000061D30000}"/>
    <cellStyle name="Total 5 3 10 4" xfId="54022" xr:uid="{00000000-0005-0000-0000-000062D30000}"/>
    <cellStyle name="Total 5 3 11" xfId="54023" xr:uid="{00000000-0005-0000-0000-000063D30000}"/>
    <cellStyle name="Total 5 3 11 2" xfId="54024" xr:uid="{00000000-0005-0000-0000-000064D30000}"/>
    <cellStyle name="Total 5 3 11 3" xfId="54025" xr:uid="{00000000-0005-0000-0000-000065D30000}"/>
    <cellStyle name="Total 5 3 11 4" xfId="54026" xr:uid="{00000000-0005-0000-0000-000066D30000}"/>
    <cellStyle name="Total 5 3 12" xfId="54027" xr:uid="{00000000-0005-0000-0000-000067D30000}"/>
    <cellStyle name="Total 5 3 12 2" xfId="54028" xr:uid="{00000000-0005-0000-0000-000068D30000}"/>
    <cellStyle name="Total 5 3 12 3" xfId="54029" xr:uid="{00000000-0005-0000-0000-000069D30000}"/>
    <cellStyle name="Total 5 3 12 4" xfId="54030" xr:uid="{00000000-0005-0000-0000-00006AD30000}"/>
    <cellStyle name="Total 5 3 13" xfId="54031" xr:uid="{00000000-0005-0000-0000-00006BD30000}"/>
    <cellStyle name="Total 5 3 13 2" xfId="54032" xr:uid="{00000000-0005-0000-0000-00006CD30000}"/>
    <cellStyle name="Total 5 3 13 3" xfId="54033" xr:uid="{00000000-0005-0000-0000-00006DD30000}"/>
    <cellStyle name="Total 5 3 13 4" xfId="54034" xr:uid="{00000000-0005-0000-0000-00006ED30000}"/>
    <cellStyle name="Total 5 3 14" xfId="54035" xr:uid="{00000000-0005-0000-0000-00006FD30000}"/>
    <cellStyle name="Total 5 3 14 2" xfId="54036" xr:uid="{00000000-0005-0000-0000-000070D30000}"/>
    <cellStyle name="Total 5 3 14 3" xfId="54037" xr:uid="{00000000-0005-0000-0000-000071D30000}"/>
    <cellStyle name="Total 5 3 14 4" xfId="54038" xr:uid="{00000000-0005-0000-0000-000072D30000}"/>
    <cellStyle name="Total 5 3 15" xfId="54039" xr:uid="{00000000-0005-0000-0000-000073D30000}"/>
    <cellStyle name="Total 5 3 15 2" xfId="54040" xr:uid="{00000000-0005-0000-0000-000074D30000}"/>
    <cellStyle name="Total 5 3 15 3" xfId="54041" xr:uid="{00000000-0005-0000-0000-000075D30000}"/>
    <cellStyle name="Total 5 3 15 4" xfId="54042" xr:uid="{00000000-0005-0000-0000-000076D30000}"/>
    <cellStyle name="Total 5 3 16" xfId="54043" xr:uid="{00000000-0005-0000-0000-000077D30000}"/>
    <cellStyle name="Total 5 3 16 2" xfId="54044" xr:uid="{00000000-0005-0000-0000-000078D30000}"/>
    <cellStyle name="Total 5 3 16 3" xfId="54045" xr:uid="{00000000-0005-0000-0000-000079D30000}"/>
    <cellStyle name="Total 5 3 16 4" xfId="54046" xr:uid="{00000000-0005-0000-0000-00007AD30000}"/>
    <cellStyle name="Total 5 3 17" xfId="54047" xr:uid="{00000000-0005-0000-0000-00007BD30000}"/>
    <cellStyle name="Total 5 3 17 2" xfId="54048" xr:uid="{00000000-0005-0000-0000-00007CD30000}"/>
    <cellStyle name="Total 5 3 17 3" xfId="54049" xr:uid="{00000000-0005-0000-0000-00007DD30000}"/>
    <cellStyle name="Total 5 3 17 4" xfId="54050" xr:uid="{00000000-0005-0000-0000-00007ED30000}"/>
    <cellStyle name="Total 5 3 18" xfId="54051" xr:uid="{00000000-0005-0000-0000-00007FD30000}"/>
    <cellStyle name="Total 5 3 18 2" xfId="54052" xr:uid="{00000000-0005-0000-0000-000080D30000}"/>
    <cellStyle name="Total 5 3 18 3" xfId="54053" xr:uid="{00000000-0005-0000-0000-000081D30000}"/>
    <cellStyle name="Total 5 3 18 4" xfId="54054" xr:uid="{00000000-0005-0000-0000-000082D30000}"/>
    <cellStyle name="Total 5 3 19" xfId="54055" xr:uid="{00000000-0005-0000-0000-000083D30000}"/>
    <cellStyle name="Total 5 3 19 2" xfId="54056" xr:uid="{00000000-0005-0000-0000-000084D30000}"/>
    <cellStyle name="Total 5 3 19 3" xfId="54057" xr:uid="{00000000-0005-0000-0000-000085D30000}"/>
    <cellStyle name="Total 5 3 19 4" xfId="54058" xr:uid="{00000000-0005-0000-0000-000086D30000}"/>
    <cellStyle name="Total 5 3 2" xfId="54059" xr:uid="{00000000-0005-0000-0000-000087D30000}"/>
    <cellStyle name="Total 5 3 2 2" xfId="54060" xr:uid="{00000000-0005-0000-0000-000088D30000}"/>
    <cellStyle name="Total 5 3 2 3" xfId="54061" xr:uid="{00000000-0005-0000-0000-000089D30000}"/>
    <cellStyle name="Total 5 3 2 4" xfId="54062" xr:uid="{00000000-0005-0000-0000-00008AD30000}"/>
    <cellStyle name="Total 5 3 20" xfId="54063" xr:uid="{00000000-0005-0000-0000-00008BD30000}"/>
    <cellStyle name="Total 5 3 20 2" xfId="54064" xr:uid="{00000000-0005-0000-0000-00008CD30000}"/>
    <cellStyle name="Total 5 3 20 3" xfId="54065" xr:uid="{00000000-0005-0000-0000-00008DD30000}"/>
    <cellStyle name="Total 5 3 20 4" xfId="54066" xr:uid="{00000000-0005-0000-0000-00008ED30000}"/>
    <cellStyle name="Total 5 3 21" xfId="54067" xr:uid="{00000000-0005-0000-0000-00008FD30000}"/>
    <cellStyle name="Total 5 3 22" xfId="54068" xr:uid="{00000000-0005-0000-0000-000090D30000}"/>
    <cellStyle name="Total 5 3 3" xfId="54069" xr:uid="{00000000-0005-0000-0000-000091D30000}"/>
    <cellStyle name="Total 5 3 3 2" xfId="54070" xr:uid="{00000000-0005-0000-0000-000092D30000}"/>
    <cellStyle name="Total 5 3 3 3" xfId="54071" xr:uid="{00000000-0005-0000-0000-000093D30000}"/>
    <cellStyle name="Total 5 3 3 4" xfId="54072" xr:uid="{00000000-0005-0000-0000-000094D30000}"/>
    <cellStyle name="Total 5 3 4" xfId="54073" xr:uid="{00000000-0005-0000-0000-000095D30000}"/>
    <cellStyle name="Total 5 3 4 2" xfId="54074" xr:uid="{00000000-0005-0000-0000-000096D30000}"/>
    <cellStyle name="Total 5 3 4 3" xfId="54075" xr:uid="{00000000-0005-0000-0000-000097D30000}"/>
    <cellStyle name="Total 5 3 4 4" xfId="54076" xr:uid="{00000000-0005-0000-0000-000098D30000}"/>
    <cellStyle name="Total 5 3 5" xfId="54077" xr:uid="{00000000-0005-0000-0000-000099D30000}"/>
    <cellStyle name="Total 5 3 5 2" xfId="54078" xr:uid="{00000000-0005-0000-0000-00009AD30000}"/>
    <cellStyle name="Total 5 3 5 3" xfId="54079" xr:uid="{00000000-0005-0000-0000-00009BD30000}"/>
    <cellStyle name="Total 5 3 5 4" xfId="54080" xr:uid="{00000000-0005-0000-0000-00009CD30000}"/>
    <cellStyle name="Total 5 3 6" xfId="54081" xr:uid="{00000000-0005-0000-0000-00009DD30000}"/>
    <cellStyle name="Total 5 3 6 2" xfId="54082" xr:uid="{00000000-0005-0000-0000-00009ED30000}"/>
    <cellStyle name="Total 5 3 6 3" xfId="54083" xr:uid="{00000000-0005-0000-0000-00009FD30000}"/>
    <cellStyle name="Total 5 3 6 4" xfId="54084" xr:uid="{00000000-0005-0000-0000-0000A0D30000}"/>
    <cellStyle name="Total 5 3 7" xfId="54085" xr:uid="{00000000-0005-0000-0000-0000A1D30000}"/>
    <cellStyle name="Total 5 3 7 2" xfId="54086" xr:uid="{00000000-0005-0000-0000-0000A2D30000}"/>
    <cellStyle name="Total 5 3 7 3" xfId="54087" xr:uid="{00000000-0005-0000-0000-0000A3D30000}"/>
    <cellStyle name="Total 5 3 7 4" xfId="54088" xr:uid="{00000000-0005-0000-0000-0000A4D30000}"/>
    <cellStyle name="Total 5 3 8" xfId="54089" xr:uid="{00000000-0005-0000-0000-0000A5D30000}"/>
    <cellStyle name="Total 5 3 8 2" xfId="54090" xr:uid="{00000000-0005-0000-0000-0000A6D30000}"/>
    <cellStyle name="Total 5 3 8 3" xfId="54091" xr:uid="{00000000-0005-0000-0000-0000A7D30000}"/>
    <cellStyle name="Total 5 3 8 4" xfId="54092" xr:uid="{00000000-0005-0000-0000-0000A8D30000}"/>
    <cellStyle name="Total 5 3 9" xfId="54093" xr:uid="{00000000-0005-0000-0000-0000A9D30000}"/>
    <cellStyle name="Total 5 3 9 2" xfId="54094" xr:uid="{00000000-0005-0000-0000-0000AAD30000}"/>
    <cellStyle name="Total 5 3 9 3" xfId="54095" xr:uid="{00000000-0005-0000-0000-0000ABD30000}"/>
    <cellStyle name="Total 5 3 9 4" xfId="54096" xr:uid="{00000000-0005-0000-0000-0000ACD30000}"/>
    <cellStyle name="Total 5 4" xfId="54097" xr:uid="{00000000-0005-0000-0000-0000ADD30000}"/>
    <cellStyle name="Total 5 4 2" xfId="54098" xr:uid="{00000000-0005-0000-0000-0000AED30000}"/>
    <cellStyle name="Total 5 4 3" xfId="54099" xr:uid="{00000000-0005-0000-0000-0000AFD30000}"/>
    <cellStyle name="Total 5 5" xfId="54100" xr:uid="{00000000-0005-0000-0000-0000B0D30000}"/>
    <cellStyle name="Total 5 5 2" xfId="54101" xr:uid="{00000000-0005-0000-0000-0000B1D30000}"/>
    <cellStyle name="Total 5 5 3" xfId="54102" xr:uid="{00000000-0005-0000-0000-0000B2D30000}"/>
    <cellStyle name="Total 5 5 4" xfId="54103" xr:uid="{00000000-0005-0000-0000-0000B3D30000}"/>
    <cellStyle name="Total 5 6" xfId="54104" xr:uid="{00000000-0005-0000-0000-0000B4D30000}"/>
    <cellStyle name="Total 5 6 2" xfId="54105" xr:uid="{00000000-0005-0000-0000-0000B5D30000}"/>
    <cellStyle name="Total 5 6 3" xfId="54106" xr:uid="{00000000-0005-0000-0000-0000B6D30000}"/>
    <cellStyle name="Total 5 6 4" xfId="54107" xr:uid="{00000000-0005-0000-0000-0000B7D30000}"/>
    <cellStyle name="Total 5 7" xfId="54108" xr:uid="{00000000-0005-0000-0000-0000B8D30000}"/>
    <cellStyle name="Total 5 7 2" xfId="54109" xr:uid="{00000000-0005-0000-0000-0000B9D30000}"/>
    <cellStyle name="Total 5 7 3" xfId="54110" xr:uid="{00000000-0005-0000-0000-0000BAD30000}"/>
    <cellStyle name="Total 5 7 4" xfId="54111" xr:uid="{00000000-0005-0000-0000-0000BBD30000}"/>
    <cellStyle name="Total 5 8" xfId="54112" xr:uid="{00000000-0005-0000-0000-0000BCD30000}"/>
    <cellStyle name="Total 5 8 2" xfId="54113" xr:uid="{00000000-0005-0000-0000-0000BDD30000}"/>
    <cellStyle name="Total 5 8 3" xfId="54114" xr:uid="{00000000-0005-0000-0000-0000BED30000}"/>
    <cellStyle name="Total 5 8 4" xfId="54115" xr:uid="{00000000-0005-0000-0000-0000BFD30000}"/>
    <cellStyle name="Total 5 9" xfId="54116" xr:uid="{00000000-0005-0000-0000-0000C0D30000}"/>
    <cellStyle name="Total 5 9 2" xfId="54117" xr:uid="{00000000-0005-0000-0000-0000C1D30000}"/>
    <cellStyle name="Total 5 9 3" xfId="54118" xr:uid="{00000000-0005-0000-0000-0000C2D30000}"/>
    <cellStyle name="Total 5 9 4" xfId="54119" xr:uid="{00000000-0005-0000-0000-0000C3D30000}"/>
    <cellStyle name="Total 6" xfId="54120" xr:uid="{00000000-0005-0000-0000-0000C4D30000}"/>
    <cellStyle name="Total 6 10" xfId="54121" xr:uid="{00000000-0005-0000-0000-0000C5D30000}"/>
    <cellStyle name="Total 6 10 2" xfId="54122" xr:uid="{00000000-0005-0000-0000-0000C6D30000}"/>
    <cellStyle name="Total 6 10 3" xfId="54123" xr:uid="{00000000-0005-0000-0000-0000C7D30000}"/>
    <cellStyle name="Total 6 10 4" xfId="54124" xr:uid="{00000000-0005-0000-0000-0000C8D30000}"/>
    <cellStyle name="Total 6 11" xfId="54125" xr:uid="{00000000-0005-0000-0000-0000C9D30000}"/>
    <cellStyle name="Total 6 11 2" xfId="54126" xr:uid="{00000000-0005-0000-0000-0000CAD30000}"/>
    <cellStyle name="Total 6 11 3" xfId="54127" xr:uid="{00000000-0005-0000-0000-0000CBD30000}"/>
    <cellStyle name="Total 6 11 4" xfId="54128" xr:uid="{00000000-0005-0000-0000-0000CCD30000}"/>
    <cellStyle name="Total 6 12" xfId="54129" xr:uid="{00000000-0005-0000-0000-0000CDD30000}"/>
    <cellStyle name="Total 6 12 2" xfId="54130" xr:uid="{00000000-0005-0000-0000-0000CED30000}"/>
    <cellStyle name="Total 6 12 3" xfId="54131" xr:uid="{00000000-0005-0000-0000-0000CFD30000}"/>
    <cellStyle name="Total 6 12 4" xfId="54132" xr:uid="{00000000-0005-0000-0000-0000D0D30000}"/>
    <cellStyle name="Total 6 13" xfId="54133" xr:uid="{00000000-0005-0000-0000-0000D1D30000}"/>
    <cellStyle name="Total 6 13 2" xfId="54134" xr:uid="{00000000-0005-0000-0000-0000D2D30000}"/>
    <cellStyle name="Total 6 13 3" xfId="54135" xr:uid="{00000000-0005-0000-0000-0000D3D30000}"/>
    <cellStyle name="Total 6 13 4" xfId="54136" xr:uid="{00000000-0005-0000-0000-0000D4D30000}"/>
    <cellStyle name="Total 6 14" xfId="54137" xr:uid="{00000000-0005-0000-0000-0000D5D30000}"/>
    <cellStyle name="Total 6 14 2" xfId="54138" xr:uid="{00000000-0005-0000-0000-0000D6D30000}"/>
    <cellStyle name="Total 6 14 3" xfId="54139" xr:uid="{00000000-0005-0000-0000-0000D7D30000}"/>
    <cellStyle name="Total 6 14 4" xfId="54140" xr:uid="{00000000-0005-0000-0000-0000D8D30000}"/>
    <cellStyle name="Total 6 15" xfId="54141" xr:uid="{00000000-0005-0000-0000-0000D9D30000}"/>
    <cellStyle name="Total 6 15 2" xfId="54142" xr:uid="{00000000-0005-0000-0000-0000DAD30000}"/>
    <cellStyle name="Total 6 15 3" xfId="54143" xr:uid="{00000000-0005-0000-0000-0000DBD30000}"/>
    <cellStyle name="Total 6 15 4" xfId="54144" xr:uid="{00000000-0005-0000-0000-0000DCD30000}"/>
    <cellStyle name="Total 6 16" xfId="54145" xr:uid="{00000000-0005-0000-0000-0000DDD30000}"/>
    <cellStyle name="Total 6 16 2" xfId="54146" xr:uid="{00000000-0005-0000-0000-0000DED30000}"/>
    <cellStyle name="Total 6 16 3" xfId="54147" xr:uid="{00000000-0005-0000-0000-0000DFD30000}"/>
    <cellStyle name="Total 6 16 4" xfId="54148" xr:uid="{00000000-0005-0000-0000-0000E0D30000}"/>
    <cellStyle name="Total 6 17" xfId="54149" xr:uid="{00000000-0005-0000-0000-0000E1D30000}"/>
    <cellStyle name="Total 6 17 2" xfId="54150" xr:uid="{00000000-0005-0000-0000-0000E2D30000}"/>
    <cellStyle name="Total 6 17 3" xfId="54151" xr:uid="{00000000-0005-0000-0000-0000E3D30000}"/>
    <cellStyle name="Total 6 17 4" xfId="54152" xr:uid="{00000000-0005-0000-0000-0000E4D30000}"/>
    <cellStyle name="Total 6 18" xfId="54153" xr:uid="{00000000-0005-0000-0000-0000E5D30000}"/>
    <cellStyle name="Total 6 18 2" xfId="54154" xr:uid="{00000000-0005-0000-0000-0000E6D30000}"/>
    <cellStyle name="Total 6 18 3" xfId="54155" xr:uid="{00000000-0005-0000-0000-0000E7D30000}"/>
    <cellStyle name="Total 6 18 4" xfId="54156" xr:uid="{00000000-0005-0000-0000-0000E8D30000}"/>
    <cellStyle name="Total 6 19" xfId="54157" xr:uid="{00000000-0005-0000-0000-0000E9D30000}"/>
    <cellStyle name="Total 6 19 2" xfId="54158" xr:uid="{00000000-0005-0000-0000-0000EAD30000}"/>
    <cellStyle name="Total 6 19 3" xfId="54159" xr:uid="{00000000-0005-0000-0000-0000EBD30000}"/>
    <cellStyle name="Total 6 19 4" xfId="54160" xr:uid="{00000000-0005-0000-0000-0000ECD30000}"/>
    <cellStyle name="Total 6 2" xfId="54161" xr:uid="{00000000-0005-0000-0000-0000EDD30000}"/>
    <cellStyle name="Total 6 2 2" xfId="54162" xr:uid="{00000000-0005-0000-0000-0000EED30000}"/>
    <cellStyle name="Total 6 2 2 10" xfId="54163" xr:uid="{00000000-0005-0000-0000-0000EFD30000}"/>
    <cellStyle name="Total 6 2 2 10 2" xfId="54164" xr:uid="{00000000-0005-0000-0000-0000F0D30000}"/>
    <cellStyle name="Total 6 2 2 10 3" xfId="54165" xr:uid="{00000000-0005-0000-0000-0000F1D30000}"/>
    <cellStyle name="Total 6 2 2 10 4" xfId="54166" xr:uid="{00000000-0005-0000-0000-0000F2D30000}"/>
    <cellStyle name="Total 6 2 2 11" xfId="54167" xr:uid="{00000000-0005-0000-0000-0000F3D30000}"/>
    <cellStyle name="Total 6 2 2 11 2" xfId="54168" xr:uid="{00000000-0005-0000-0000-0000F4D30000}"/>
    <cellStyle name="Total 6 2 2 11 3" xfId="54169" xr:uid="{00000000-0005-0000-0000-0000F5D30000}"/>
    <cellStyle name="Total 6 2 2 11 4" xfId="54170" xr:uid="{00000000-0005-0000-0000-0000F6D30000}"/>
    <cellStyle name="Total 6 2 2 12" xfId="54171" xr:uid="{00000000-0005-0000-0000-0000F7D30000}"/>
    <cellStyle name="Total 6 2 2 12 2" xfId="54172" xr:uid="{00000000-0005-0000-0000-0000F8D30000}"/>
    <cellStyle name="Total 6 2 2 12 3" xfId="54173" xr:uid="{00000000-0005-0000-0000-0000F9D30000}"/>
    <cellStyle name="Total 6 2 2 12 4" xfId="54174" xr:uid="{00000000-0005-0000-0000-0000FAD30000}"/>
    <cellStyle name="Total 6 2 2 13" xfId="54175" xr:uid="{00000000-0005-0000-0000-0000FBD30000}"/>
    <cellStyle name="Total 6 2 2 13 2" xfId="54176" xr:uid="{00000000-0005-0000-0000-0000FCD30000}"/>
    <cellStyle name="Total 6 2 2 13 3" xfId="54177" xr:uid="{00000000-0005-0000-0000-0000FDD30000}"/>
    <cellStyle name="Total 6 2 2 13 4" xfId="54178" xr:uid="{00000000-0005-0000-0000-0000FED30000}"/>
    <cellStyle name="Total 6 2 2 14" xfId="54179" xr:uid="{00000000-0005-0000-0000-0000FFD30000}"/>
    <cellStyle name="Total 6 2 2 14 2" xfId="54180" xr:uid="{00000000-0005-0000-0000-000000D40000}"/>
    <cellStyle name="Total 6 2 2 14 3" xfId="54181" xr:uid="{00000000-0005-0000-0000-000001D40000}"/>
    <cellStyle name="Total 6 2 2 14 4" xfId="54182" xr:uid="{00000000-0005-0000-0000-000002D40000}"/>
    <cellStyle name="Total 6 2 2 15" xfId="54183" xr:uid="{00000000-0005-0000-0000-000003D40000}"/>
    <cellStyle name="Total 6 2 2 15 2" xfId="54184" xr:uid="{00000000-0005-0000-0000-000004D40000}"/>
    <cellStyle name="Total 6 2 2 15 3" xfId="54185" xr:uid="{00000000-0005-0000-0000-000005D40000}"/>
    <cellStyle name="Total 6 2 2 15 4" xfId="54186" xr:uid="{00000000-0005-0000-0000-000006D40000}"/>
    <cellStyle name="Total 6 2 2 16" xfId="54187" xr:uid="{00000000-0005-0000-0000-000007D40000}"/>
    <cellStyle name="Total 6 2 2 16 2" xfId="54188" xr:uid="{00000000-0005-0000-0000-000008D40000}"/>
    <cellStyle name="Total 6 2 2 16 3" xfId="54189" xr:uid="{00000000-0005-0000-0000-000009D40000}"/>
    <cellStyle name="Total 6 2 2 16 4" xfId="54190" xr:uid="{00000000-0005-0000-0000-00000AD40000}"/>
    <cellStyle name="Total 6 2 2 17" xfId="54191" xr:uid="{00000000-0005-0000-0000-00000BD40000}"/>
    <cellStyle name="Total 6 2 2 17 2" xfId="54192" xr:uid="{00000000-0005-0000-0000-00000CD40000}"/>
    <cellStyle name="Total 6 2 2 17 3" xfId="54193" xr:uid="{00000000-0005-0000-0000-00000DD40000}"/>
    <cellStyle name="Total 6 2 2 17 4" xfId="54194" xr:uid="{00000000-0005-0000-0000-00000ED40000}"/>
    <cellStyle name="Total 6 2 2 18" xfId="54195" xr:uid="{00000000-0005-0000-0000-00000FD40000}"/>
    <cellStyle name="Total 6 2 2 18 2" xfId="54196" xr:uid="{00000000-0005-0000-0000-000010D40000}"/>
    <cellStyle name="Total 6 2 2 18 3" xfId="54197" xr:uid="{00000000-0005-0000-0000-000011D40000}"/>
    <cellStyle name="Total 6 2 2 18 4" xfId="54198" xr:uid="{00000000-0005-0000-0000-000012D40000}"/>
    <cellStyle name="Total 6 2 2 19" xfId="54199" xr:uid="{00000000-0005-0000-0000-000013D40000}"/>
    <cellStyle name="Total 6 2 2 19 2" xfId="54200" xr:uid="{00000000-0005-0000-0000-000014D40000}"/>
    <cellStyle name="Total 6 2 2 19 3" xfId="54201" xr:uid="{00000000-0005-0000-0000-000015D40000}"/>
    <cellStyle name="Total 6 2 2 19 4" xfId="54202" xr:uid="{00000000-0005-0000-0000-000016D40000}"/>
    <cellStyle name="Total 6 2 2 2" xfId="54203" xr:uid="{00000000-0005-0000-0000-000017D40000}"/>
    <cellStyle name="Total 6 2 2 2 2" xfId="54204" xr:uid="{00000000-0005-0000-0000-000018D40000}"/>
    <cellStyle name="Total 6 2 2 2 3" xfId="54205" xr:uid="{00000000-0005-0000-0000-000019D40000}"/>
    <cellStyle name="Total 6 2 2 2 4" xfId="54206" xr:uid="{00000000-0005-0000-0000-00001AD40000}"/>
    <cellStyle name="Total 6 2 2 20" xfId="54207" xr:uid="{00000000-0005-0000-0000-00001BD40000}"/>
    <cellStyle name="Total 6 2 2 20 2" xfId="54208" xr:uid="{00000000-0005-0000-0000-00001CD40000}"/>
    <cellStyle name="Total 6 2 2 20 3" xfId="54209" xr:uid="{00000000-0005-0000-0000-00001DD40000}"/>
    <cellStyle name="Total 6 2 2 20 4" xfId="54210" xr:uid="{00000000-0005-0000-0000-00001ED40000}"/>
    <cellStyle name="Total 6 2 2 21" xfId="54211" xr:uid="{00000000-0005-0000-0000-00001FD40000}"/>
    <cellStyle name="Total 6 2 2 22" xfId="54212" xr:uid="{00000000-0005-0000-0000-000020D40000}"/>
    <cellStyle name="Total 6 2 2 3" xfId="54213" xr:uid="{00000000-0005-0000-0000-000021D40000}"/>
    <cellStyle name="Total 6 2 2 3 2" xfId="54214" xr:uid="{00000000-0005-0000-0000-000022D40000}"/>
    <cellStyle name="Total 6 2 2 3 3" xfId="54215" xr:uid="{00000000-0005-0000-0000-000023D40000}"/>
    <cellStyle name="Total 6 2 2 3 4" xfId="54216" xr:uid="{00000000-0005-0000-0000-000024D40000}"/>
    <cellStyle name="Total 6 2 2 4" xfId="54217" xr:uid="{00000000-0005-0000-0000-000025D40000}"/>
    <cellStyle name="Total 6 2 2 4 2" xfId="54218" xr:uid="{00000000-0005-0000-0000-000026D40000}"/>
    <cellStyle name="Total 6 2 2 4 3" xfId="54219" xr:uid="{00000000-0005-0000-0000-000027D40000}"/>
    <cellStyle name="Total 6 2 2 4 4" xfId="54220" xr:uid="{00000000-0005-0000-0000-000028D40000}"/>
    <cellStyle name="Total 6 2 2 5" xfId="54221" xr:uid="{00000000-0005-0000-0000-000029D40000}"/>
    <cellStyle name="Total 6 2 2 5 2" xfId="54222" xr:uid="{00000000-0005-0000-0000-00002AD40000}"/>
    <cellStyle name="Total 6 2 2 5 3" xfId="54223" xr:uid="{00000000-0005-0000-0000-00002BD40000}"/>
    <cellStyle name="Total 6 2 2 5 4" xfId="54224" xr:uid="{00000000-0005-0000-0000-00002CD40000}"/>
    <cellStyle name="Total 6 2 2 6" xfId="54225" xr:uid="{00000000-0005-0000-0000-00002DD40000}"/>
    <cellStyle name="Total 6 2 2 6 2" xfId="54226" xr:uid="{00000000-0005-0000-0000-00002ED40000}"/>
    <cellStyle name="Total 6 2 2 6 3" xfId="54227" xr:uid="{00000000-0005-0000-0000-00002FD40000}"/>
    <cellStyle name="Total 6 2 2 6 4" xfId="54228" xr:uid="{00000000-0005-0000-0000-000030D40000}"/>
    <cellStyle name="Total 6 2 2 7" xfId="54229" xr:uid="{00000000-0005-0000-0000-000031D40000}"/>
    <cellStyle name="Total 6 2 2 7 2" xfId="54230" xr:uid="{00000000-0005-0000-0000-000032D40000}"/>
    <cellStyle name="Total 6 2 2 7 3" xfId="54231" xr:uid="{00000000-0005-0000-0000-000033D40000}"/>
    <cellStyle name="Total 6 2 2 7 4" xfId="54232" xr:uid="{00000000-0005-0000-0000-000034D40000}"/>
    <cellStyle name="Total 6 2 2 8" xfId="54233" xr:uid="{00000000-0005-0000-0000-000035D40000}"/>
    <cellStyle name="Total 6 2 2 8 2" xfId="54234" xr:uid="{00000000-0005-0000-0000-000036D40000}"/>
    <cellStyle name="Total 6 2 2 8 3" xfId="54235" xr:uid="{00000000-0005-0000-0000-000037D40000}"/>
    <cellStyle name="Total 6 2 2 8 4" xfId="54236" xr:uid="{00000000-0005-0000-0000-000038D40000}"/>
    <cellStyle name="Total 6 2 2 9" xfId="54237" xr:uid="{00000000-0005-0000-0000-000039D40000}"/>
    <cellStyle name="Total 6 2 2 9 2" xfId="54238" xr:uid="{00000000-0005-0000-0000-00003AD40000}"/>
    <cellStyle name="Total 6 2 2 9 3" xfId="54239" xr:uid="{00000000-0005-0000-0000-00003BD40000}"/>
    <cellStyle name="Total 6 2 2 9 4" xfId="54240" xr:uid="{00000000-0005-0000-0000-00003CD40000}"/>
    <cellStyle name="Total 6 2 3" xfId="54241" xr:uid="{00000000-0005-0000-0000-00003DD40000}"/>
    <cellStyle name="Total 6 20" xfId="54242" xr:uid="{00000000-0005-0000-0000-00003ED40000}"/>
    <cellStyle name="Total 6 20 2" xfId="54243" xr:uid="{00000000-0005-0000-0000-00003FD40000}"/>
    <cellStyle name="Total 6 20 3" xfId="54244" xr:uid="{00000000-0005-0000-0000-000040D40000}"/>
    <cellStyle name="Total 6 20 4" xfId="54245" xr:uid="{00000000-0005-0000-0000-000041D40000}"/>
    <cellStyle name="Total 6 21" xfId="54246" xr:uid="{00000000-0005-0000-0000-000042D40000}"/>
    <cellStyle name="Total 6 21 2" xfId="54247" xr:uid="{00000000-0005-0000-0000-000043D40000}"/>
    <cellStyle name="Total 6 21 3" xfId="54248" xr:uid="{00000000-0005-0000-0000-000044D40000}"/>
    <cellStyle name="Total 6 21 4" xfId="54249" xr:uid="{00000000-0005-0000-0000-000045D40000}"/>
    <cellStyle name="Total 6 22" xfId="54250" xr:uid="{00000000-0005-0000-0000-000046D40000}"/>
    <cellStyle name="Total 6 22 2" xfId="54251" xr:uid="{00000000-0005-0000-0000-000047D40000}"/>
    <cellStyle name="Total 6 22 3" xfId="54252" xr:uid="{00000000-0005-0000-0000-000048D40000}"/>
    <cellStyle name="Total 6 22 4" xfId="54253" xr:uid="{00000000-0005-0000-0000-000049D40000}"/>
    <cellStyle name="Total 6 23" xfId="54254" xr:uid="{00000000-0005-0000-0000-00004AD40000}"/>
    <cellStyle name="Total 6 24" xfId="54255" xr:uid="{00000000-0005-0000-0000-00004BD40000}"/>
    <cellStyle name="Total 6 25" xfId="54256" xr:uid="{00000000-0005-0000-0000-00004CD40000}"/>
    <cellStyle name="Total 6 3" xfId="54257" xr:uid="{00000000-0005-0000-0000-00004DD40000}"/>
    <cellStyle name="Total 6 3 10" xfId="54258" xr:uid="{00000000-0005-0000-0000-00004ED40000}"/>
    <cellStyle name="Total 6 3 10 2" xfId="54259" xr:uid="{00000000-0005-0000-0000-00004FD40000}"/>
    <cellStyle name="Total 6 3 10 3" xfId="54260" xr:uid="{00000000-0005-0000-0000-000050D40000}"/>
    <cellStyle name="Total 6 3 10 4" xfId="54261" xr:uid="{00000000-0005-0000-0000-000051D40000}"/>
    <cellStyle name="Total 6 3 11" xfId="54262" xr:uid="{00000000-0005-0000-0000-000052D40000}"/>
    <cellStyle name="Total 6 3 11 2" xfId="54263" xr:uid="{00000000-0005-0000-0000-000053D40000}"/>
    <cellStyle name="Total 6 3 11 3" xfId="54264" xr:uid="{00000000-0005-0000-0000-000054D40000}"/>
    <cellStyle name="Total 6 3 11 4" xfId="54265" xr:uid="{00000000-0005-0000-0000-000055D40000}"/>
    <cellStyle name="Total 6 3 12" xfId="54266" xr:uid="{00000000-0005-0000-0000-000056D40000}"/>
    <cellStyle name="Total 6 3 12 2" xfId="54267" xr:uid="{00000000-0005-0000-0000-000057D40000}"/>
    <cellStyle name="Total 6 3 12 3" xfId="54268" xr:uid="{00000000-0005-0000-0000-000058D40000}"/>
    <cellStyle name="Total 6 3 12 4" xfId="54269" xr:uid="{00000000-0005-0000-0000-000059D40000}"/>
    <cellStyle name="Total 6 3 13" xfId="54270" xr:uid="{00000000-0005-0000-0000-00005AD40000}"/>
    <cellStyle name="Total 6 3 13 2" xfId="54271" xr:uid="{00000000-0005-0000-0000-00005BD40000}"/>
    <cellStyle name="Total 6 3 13 3" xfId="54272" xr:uid="{00000000-0005-0000-0000-00005CD40000}"/>
    <cellStyle name="Total 6 3 13 4" xfId="54273" xr:uid="{00000000-0005-0000-0000-00005DD40000}"/>
    <cellStyle name="Total 6 3 14" xfId="54274" xr:uid="{00000000-0005-0000-0000-00005ED40000}"/>
    <cellStyle name="Total 6 3 14 2" xfId="54275" xr:uid="{00000000-0005-0000-0000-00005FD40000}"/>
    <cellStyle name="Total 6 3 14 3" xfId="54276" xr:uid="{00000000-0005-0000-0000-000060D40000}"/>
    <cellStyle name="Total 6 3 14 4" xfId="54277" xr:uid="{00000000-0005-0000-0000-000061D40000}"/>
    <cellStyle name="Total 6 3 15" xfId="54278" xr:uid="{00000000-0005-0000-0000-000062D40000}"/>
    <cellStyle name="Total 6 3 15 2" xfId="54279" xr:uid="{00000000-0005-0000-0000-000063D40000}"/>
    <cellStyle name="Total 6 3 15 3" xfId="54280" xr:uid="{00000000-0005-0000-0000-000064D40000}"/>
    <cellStyle name="Total 6 3 15 4" xfId="54281" xr:uid="{00000000-0005-0000-0000-000065D40000}"/>
    <cellStyle name="Total 6 3 16" xfId="54282" xr:uid="{00000000-0005-0000-0000-000066D40000}"/>
    <cellStyle name="Total 6 3 16 2" xfId="54283" xr:uid="{00000000-0005-0000-0000-000067D40000}"/>
    <cellStyle name="Total 6 3 16 3" xfId="54284" xr:uid="{00000000-0005-0000-0000-000068D40000}"/>
    <cellStyle name="Total 6 3 16 4" xfId="54285" xr:uid="{00000000-0005-0000-0000-000069D40000}"/>
    <cellStyle name="Total 6 3 17" xfId="54286" xr:uid="{00000000-0005-0000-0000-00006AD40000}"/>
    <cellStyle name="Total 6 3 17 2" xfId="54287" xr:uid="{00000000-0005-0000-0000-00006BD40000}"/>
    <cellStyle name="Total 6 3 17 3" xfId="54288" xr:uid="{00000000-0005-0000-0000-00006CD40000}"/>
    <cellStyle name="Total 6 3 17 4" xfId="54289" xr:uid="{00000000-0005-0000-0000-00006DD40000}"/>
    <cellStyle name="Total 6 3 18" xfId="54290" xr:uid="{00000000-0005-0000-0000-00006ED40000}"/>
    <cellStyle name="Total 6 3 18 2" xfId="54291" xr:uid="{00000000-0005-0000-0000-00006FD40000}"/>
    <cellStyle name="Total 6 3 18 3" xfId="54292" xr:uid="{00000000-0005-0000-0000-000070D40000}"/>
    <cellStyle name="Total 6 3 18 4" xfId="54293" xr:uid="{00000000-0005-0000-0000-000071D40000}"/>
    <cellStyle name="Total 6 3 19" xfId="54294" xr:uid="{00000000-0005-0000-0000-000072D40000}"/>
    <cellStyle name="Total 6 3 19 2" xfId="54295" xr:uid="{00000000-0005-0000-0000-000073D40000}"/>
    <cellStyle name="Total 6 3 19 3" xfId="54296" xr:uid="{00000000-0005-0000-0000-000074D40000}"/>
    <cellStyle name="Total 6 3 19 4" xfId="54297" xr:uid="{00000000-0005-0000-0000-000075D40000}"/>
    <cellStyle name="Total 6 3 2" xfId="54298" xr:uid="{00000000-0005-0000-0000-000076D40000}"/>
    <cellStyle name="Total 6 3 2 2" xfId="54299" xr:uid="{00000000-0005-0000-0000-000077D40000}"/>
    <cellStyle name="Total 6 3 2 3" xfId="54300" xr:uid="{00000000-0005-0000-0000-000078D40000}"/>
    <cellStyle name="Total 6 3 2 4" xfId="54301" xr:uid="{00000000-0005-0000-0000-000079D40000}"/>
    <cellStyle name="Total 6 3 20" xfId="54302" xr:uid="{00000000-0005-0000-0000-00007AD40000}"/>
    <cellStyle name="Total 6 3 20 2" xfId="54303" xr:uid="{00000000-0005-0000-0000-00007BD40000}"/>
    <cellStyle name="Total 6 3 20 3" xfId="54304" xr:uid="{00000000-0005-0000-0000-00007CD40000}"/>
    <cellStyle name="Total 6 3 20 4" xfId="54305" xr:uid="{00000000-0005-0000-0000-00007DD40000}"/>
    <cellStyle name="Total 6 3 21" xfId="54306" xr:uid="{00000000-0005-0000-0000-00007ED40000}"/>
    <cellStyle name="Total 6 3 22" xfId="54307" xr:uid="{00000000-0005-0000-0000-00007FD40000}"/>
    <cellStyle name="Total 6 3 3" xfId="54308" xr:uid="{00000000-0005-0000-0000-000080D40000}"/>
    <cellStyle name="Total 6 3 3 2" xfId="54309" xr:uid="{00000000-0005-0000-0000-000081D40000}"/>
    <cellStyle name="Total 6 3 3 3" xfId="54310" xr:uid="{00000000-0005-0000-0000-000082D40000}"/>
    <cellStyle name="Total 6 3 3 4" xfId="54311" xr:uid="{00000000-0005-0000-0000-000083D40000}"/>
    <cellStyle name="Total 6 3 4" xfId="54312" xr:uid="{00000000-0005-0000-0000-000084D40000}"/>
    <cellStyle name="Total 6 3 4 2" xfId="54313" xr:uid="{00000000-0005-0000-0000-000085D40000}"/>
    <cellStyle name="Total 6 3 4 3" xfId="54314" xr:uid="{00000000-0005-0000-0000-000086D40000}"/>
    <cellStyle name="Total 6 3 4 4" xfId="54315" xr:uid="{00000000-0005-0000-0000-000087D40000}"/>
    <cellStyle name="Total 6 3 5" xfId="54316" xr:uid="{00000000-0005-0000-0000-000088D40000}"/>
    <cellStyle name="Total 6 3 5 2" xfId="54317" xr:uid="{00000000-0005-0000-0000-000089D40000}"/>
    <cellStyle name="Total 6 3 5 3" xfId="54318" xr:uid="{00000000-0005-0000-0000-00008AD40000}"/>
    <cellStyle name="Total 6 3 5 4" xfId="54319" xr:uid="{00000000-0005-0000-0000-00008BD40000}"/>
    <cellStyle name="Total 6 3 6" xfId="54320" xr:uid="{00000000-0005-0000-0000-00008CD40000}"/>
    <cellStyle name="Total 6 3 6 2" xfId="54321" xr:uid="{00000000-0005-0000-0000-00008DD40000}"/>
    <cellStyle name="Total 6 3 6 3" xfId="54322" xr:uid="{00000000-0005-0000-0000-00008ED40000}"/>
    <cellStyle name="Total 6 3 6 4" xfId="54323" xr:uid="{00000000-0005-0000-0000-00008FD40000}"/>
    <cellStyle name="Total 6 3 7" xfId="54324" xr:uid="{00000000-0005-0000-0000-000090D40000}"/>
    <cellStyle name="Total 6 3 7 2" xfId="54325" xr:uid="{00000000-0005-0000-0000-000091D40000}"/>
    <cellStyle name="Total 6 3 7 3" xfId="54326" xr:uid="{00000000-0005-0000-0000-000092D40000}"/>
    <cellStyle name="Total 6 3 7 4" xfId="54327" xr:uid="{00000000-0005-0000-0000-000093D40000}"/>
    <cellStyle name="Total 6 3 8" xfId="54328" xr:uid="{00000000-0005-0000-0000-000094D40000}"/>
    <cellStyle name="Total 6 3 8 2" xfId="54329" xr:uid="{00000000-0005-0000-0000-000095D40000}"/>
    <cellStyle name="Total 6 3 8 3" xfId="54330" xr:uid="{00000000-0005-0000-0000-000096D40000}"/>
    <cellStyle name="Total 6 3 8 4" xfId="54331" xr:uid="{00000000-0005-0000-0000-000097D40000}"/>
    <cellStyle name="Total 6 3 9" xfId="54332" xr:uid="{00000000-0005-0000-0000-000098D40000}"/>
    <cellStyle name="Total 6 3 9 2" xfId="54333" xr:uid="{00000000-0005-0000-0000-000099D40000}"/>
    <cellStyle name="Total 6 3 9 3" xfId="54334" xr:uid="{00000000-0005-0000-0000-00009AD40000}"/>
    <cellStyle name="Total 6 3 9 4" xfId="54335" xr:uid="{00000000-0005-0000-0000-00009BD40000}"/>
    <cellStyle name="Total 6 4" xfId="54336" xr:uid="{00000000-0005-0000-0000-00009CD40000}"/>
    <cellStyle name="Total 6 4 2" xfId="54337" xr:uid="{00000000-0005-0000-0000-00009DD40000}"/>
    <cellStyle name="Total 6 4 3" xfId="54338" xr:uid="{00000000-0005-0000-0000-00009ED40000}"/>
    <cellStyle name="Total 6 4 4" xfId="54339" xr:uid="{00000000-0005-0000-0000-00009FD40000}"/>
    <cellStyle name="Total 6 5" xfId="54340" xr:uid="{00000000-0005-0000-0000-0000A0D40000}"/>
    <cellStyle name="Total 6 5 2" xfId="54341" xr:uid="{00000000-0005-0000-0000-0000A1D40000}"/>
    <cellStyle name="Total 6 5 3" xfId="54342" xr:uid="{00000000-0005-0000-0000-0000A2D40000}"/>
    <cellStyle name="Total 6 5 4" xfId="54343" xr:uid="{00000000-0005-0000-0000-0000A3D40000}"/>
    <cellStyle name="Total 6 6" xfId="54344" xr:uid="{00000000-0005-0000-0000-0000A4D40000}"/>
    <cellStyle name="Total 6 6 2" xfId="54345" xr:uid="{00000000-0005-0000-0000-0000A5D40000}"/>
    <cellStyle name="Total 6 6 3" xfId="54346" xr:uid="{00000000-0005-0000-0000-0000A6D40000}"/>
    <cellStyle name="Total 6 6 4" xfId="54347" xr:uid="{00000000-0005-0000-0000-0000A7D40000}"/>
    <cellStyle name="Total 6 7" xfId="54348" xr:uid="{00000000-0005-0000-0000-0000A8D40000}"/>
    <cellStyle name="Total 6 7 2" xfId="54349" xr:uid="{00000000-0005-0000-0000-0000A9D40000}"/>
    <cellStyle name="Total 6 7 3" xfId="54350" xr:uid="{00000000-0005-0000-0000-0000AAD40000}"/>
    <cellStyle name="Total 6 7 4" xfId="54351" xr:uid="{00000000-0005-0000-0000-0000ABD40000}"/>
    <cellStyle name="Total 6 8" xfId="54352" xr:uid="{00000000-0005-0000-0000-0000ACD40000}"/>
    <cellStyle name="Total 6 8 2" xfId="54353" xr:uid="{00000000-0005-0000-0000-0000ADD40000}"/>
    <cellStyle name="Total 6 8 3" xfId="54354" xr:uid="{00000000-0005-0000-0000-0000AED40000}"/>
    <cellStyle name="Total 6 8 4" xfId="54355" xr:uid="{00000000-0005-0000-0000-0000AFD40000}"/>
    <cellStyle name="Total 6 9" xfId="54356" xr:uid="{00000000-0005-0000-0000-0000B0D40000}"/>
    <cellStyle name="Total 6 9 2" xfId="54357" xr:uid="{00000000-0005-0000-0000-0000B1D40000}"/>
    <cellStyle name="Total 6 9 3" xfId="54358" xr:uid="{00000000-0005-0000-0000-0000B2D40000}"/>
    <cellStyle name="Total 6 9 4" xfId="54359" xr:uid="{00000000-0005-0000-0000-0000B3D40000}"/>
    <cellStyle name="Total 7" xfId="54360" xr:uid="{00000000-0005-0000-0000-0000B4D40000}"/>
    <cellStyle name="Total 7 10" xfId="54361" xr:uid="{00000000-0005-0000-0000-0000B5D40000}"/>
    <cellStyle name="Total 7 10 10" xfId="54362" xr:uid="{00000000-0005-0000-0000-0000B6D40000}"/>
    <cellStyle name="Total 7 10 10 2" xfId="54363" xr:uid="{00000000-0005-0000-0000-0000B7D40000}"/>
    <cellStyle name="Total 7 10 10 3" xfId="54364" xr:uid="{00000000-0005-0000-0000-0000B8D40000}"/>
    <cellStyle name="Total 7 10 10 4" xfId="54365" xr:uid="{00000000-0005-0000-0000-0000B9D40000}"/>
    <cellStyle name="Total 7 10 11" xfId="54366" xr:uid="{00000000-0005-0000-0000-0000BAD40000}"/>
    <cellStyle name="Total 7 10 11 2" xfId="54367" xr:uid="{00000000-0005-0000-0000-0000BBD40000}"/>
    <cellStyle name="Total 7 10 11 3" xfId="54368" xr:uid="{00000000-0005-0000-0000-0000BCD40000}"/>
    <cellStyle name="Total 7 10 11 4" xfId="54369" xr:uid="{00000000-0005-0000-0000-0000BDD40000}"/>
    <cellStyle name="Total 7 10 12" xfId="54370" xr:uid="{00000000-0005-0000-0000-0000BED40000}"/>
    <cellStyle name="Total 7 10 12 2" xfId="54371" xr:uid="{00000000-0005-0000-0000-0000BFD40000}"/>
    <cellStyle name="Total 7 10 12 3" xfId="54372" xr:uid="{00000000-0005-0000-0000-0000C0D40000}"/>
    <cellStyle name="Total 7 10 12 4" xfId="54373" xr:uid="{00000000-0005-0000-0000-0000C1D40000}"/>
    <cellStyle name="Total 7 10 13" xfId="54374" xr:uid="{00000000-0005-0000-0000-0000C2D40000}"/>
    <cellStyle name="Total 7 10 13 2" xfId="54375" xr:uid="{00000000-0005-0000-0000-0000C3D40000}"/>
    <cellStyle name="Total 7 10 13 3" xfId="54376" xr:uid="{00000000-0005-0000-0000-0000C4D40000}"/>
    <cellStyle name="Total 7 10 13 4" xfId="54377" xr:uid="{00000000-0005-0000-0000-0000C5D40000}"/>
    <cellStyle name="Total 7 10 14" xfId="54378" xr:uid="{00000000-0005-0000-0000-0000C6D40000}"/>
    <cellStyle name="Total 7 10 14 2" xfId="54379" xr:uid="{00000000-0005-0000-0000-0000C7D40000}"/>
    <cellStyle name="Total 7 10 14 3" xfId="54380" xr:uid="{00000000-0005-0000-0000-0000C8D40000}"/>
    <cellStyle name="Total 7 10 14 4" xfId="54381" xr:uid="{00000000-0005-0000-0000-0000C9D40000}"/>
    <cellStyle name="Total 7 10 15" xfId="54382" xr:uid="{00000000-0005-0000-0000-0000CAD40000}"/>
    <cellStyle name="Total 7 10 15 2" xfId="54383" xr:uid="{00000000-0005-0000-0000-0000CBD40000}"/>
    <cellStyle name="Total 7 10 15 3" xfId="54384" xr:uid="{00000000-0005-0000-0000-0000CCD40000}"/>
    <cellStyle name="Total 7 10 15 4" xfId="54385" xr:uid="{00000000-0005-0000-0000-0000CDD40000}"/>
    <cellStyle name="Total 7 10 16" xfId="54386" xr:uid="{00000000-0005-0000-0000-0000CED40000}"/>
    <cellStyle name="Total 7 10 16 2" xfId="54387" xr:uid="{00000000-0005-0000-0000-0000CFD40000}"/>
    <cellStyle name="Total 7 10 16 3" xfId="54388" xr:uid="{00000000-0005-0000-0000-0000D0D40000}"/>
    <cellStyle name="Total 7 10 16 4" xfId="54389" xr:uid="{00000000-0005-0000-0000-0000D1D40000}"/>
    <cellStyle name="Total 7 10 17" xfId="54390" xr:uid="{00000000-0005-0000-0000-0000D2D40000}"/>
    <cellStyle name="Total 7 10 17 2" xfId="54391" xr:uid="{00000000-0005-0000-0000-0000D3D40000}"/>
    <cellStyle name="Total 7 10 17 3" xfId="54392" xr:uid="{00000000-0005-0000-0000-0000D4D40000}"/>
    <cellStyle name="Total 7 10 17 4" xfId="54393" xr:uid="{00000000-0005-0000-0000-0000D5D40000}"/>
    <cellStyle name="Total 7 10 18" xfId="54394" xr:uid="{00000000-0005-0000-0000-0000D6D40000}"/>
    <cellStyle name="Total 7 10 18 2" xfId="54395" xr:uid="{00000000-0005-0000-0000-0000D7D40000}"/>
    <cellStyle name="Total 7 10 18 3" xfId="54396" xr:uid="{00000000-0005-0000-0000-0000D8D40000}"/>
    <cellStyle name="Total 7 10 18 4" xfId="54397" xr:uid="{00000000-0005-0000-0000-0000D9D40000}"/>
    <cellStyle name="Total 7 10 19" xfId="54398" xr:uid="{00000000-0005-0000-0000-0000DAD40000}"/>
    <cellStyle name="Total 7 10 19 2" xfId="54399" xr:uid="{00000000-0005-0000-0000-0000DBD40000}"/>
    <cellStyle name="Total 7 10 19 3" xfId="54400" xr:uid="{00000000-0005-0000-0000-0000DCD40000}"/>
    <cellStyle name="Total 7 10 19 4" xfId="54401" xr:uid="{00000000-0005-0000-0000-0000DDD40000}"/>
    <cellStyle name="Total 7 10 2" xfId="54402" xr:uid="{00000000-0005-0000-0000-0000DED40000}"/>
    <cellStyle name="Total 7 10 2 2" xfId="54403" xr:uid="{00000000-0005-0000-0000-0000DFD40000}"/>
    <cellStyle name="Total 7 10 2 3" xfId="54404" xr:uid="{00000000-0005-0000-0000-0000E0D40000}"/>
    <cellStyle name="Total 7 10 2 4" xfId="54405" xr:uid="{00000000-0005-0000-0000-0000E1D40000}"/>
    <cellStyle name="Total 7 10 20" xfId="54406" xr:uid="{00000000-0005-0000-0000-0000E2D40000}"/>
    <cellStyle name="Total 7 10 20 2" xfId="54407" xr:uid="{00000000-0005-0000-0000-0000E3D40000}"/>
    <cellStyle name="Total 7 10 20 3" xfId="54408" xr:uid="{00000000-0005-0000-0000-0000E4D40000}"/>
    <cellStyle name="Total 7 10 20 4" xfId="54409" xr:uid="{00000000-0005-0000-0000-0000E5D40000}"/>
    <cellStyle name="Total 7 10 21" xfId="54410" xr:uid="{00000000-0005-0000-0000-0000E6D40000}"/>
    <cellStyle name="Total 7 10 22" xfId="54411" xr:uid="{00000000-0005-0000-0000-0000E7D40000}"/>
    <cellStyle name="Total 7 10 3" xfId="54412" xr:uid="{00000000-0005-0000-0000-0000E8D40000}"/>
    <cellStyle name="Total 7 10 3 2" xfId="54413" xr:uid="{00000000-0005-0000-0000-0000E9D40000}"/>
    <cellStyle name="Total 7 10 3 3" xfId="54414" xr:uid="{00000000-0005-0000-0000-0000EAD40000}"/>
    <cellStyle name="Total 7 10 3 4" xfId="54415" xr:uid="{00000000-0005-0000-0000-0000EBD40000}"/>
    <cellStyle name="Total 7 10 4" xfId="54416" xr:uid="{00000000-0005-0000-0000-0000ECD40000}"/>
    <cellStyle name="Total 7 10 4 2" xfId="54417" xr:uid="{00000000-0005-0000-0000-0000EDD40000}"/>
    <cellStyle name="Total 7 10 4 3" xfId="54418" xr:uid="{00000000-0005-0000-0000-0000EED40000}"/>
    <cellStyle name="Total 7 10 4 4" xfId="54419" xr:uid="{00000000-0005-0000-0000-0000EFD40000}"/>
    <cellStyle name="Total 7 10 5" xfId="54420" xr:uid="{00000000-0005-0000-0000-0000F0D40000}"/>
    <cellStyle name="Total 7 10 5 2" xfId="54421" xr:uid="{00000000-0005-0000-0000-0000F1D40000}"/>
    <cellStyle name="Total 7 10 5 3" xfId="54422" xr:uid="{00000000-0005-0000-0000-0000F2D40000}"/>
    <cellStyle name="Total 7 10 5 4" xfId="54423" xr:uid="{00000000-0005-0000-0000-0000F3D40000}"/>
    <cellStyle name="Total 7 10 6" xfId="54424" xr:uid="{00000000-0005-0000-0000-0000F4D40000}"/>
    <cellStyle name="Total 7 10 6 2" xfId="54425" xr:uid="{00000000-0005-0000-0000-0000F5D40000}"/>
    <cellStyle name="Total 7 10 6 3" xfId="54426" xr:uid="{00000000-0005-0000-0000-0000F6D40000}"/>
    <cellStyle name="Total 7 10 6 4" xfId="54427" xr:uid="{00000000-0005-0000-0000-0000F7D40000}"/>
    <cellStyle name="Total 7 10 7" xfId="54428" xr:uid="{00000000-0005-0000-0000-0000F8D40000}"/>
    <cellStyle name="Total 7 10 7 2" xfId="54429" xr:uid="{00000000-0005-0000-0000-0000F9D40000}"/>
    <cellStyle name="Total 7 10 7 3" xfId="54430" xr:uid="{00000000-0005-0000-0000-0000FAD40000}"/>
    <cellStyle name="Total 7 10 7 4" xfId="54431" xr:uid="{00000000-0005-0000-0000-0000FBD40000}"/>
    <cellStyle name="Total 7 10 8" xfId="54432" xr:uid="{00000000-0005-0000-0000-0000FCD40000}"/>
    <cellStyle name="Total 7 10 8 2" xfId="54433" xr:uid="{00000000-0005-0000-0000-0000FDD40000}"/>
    <cellStyle name="Total 7 10 8 3" xfId="54434" xr:uid="{00000000-0005-0000-0000-0000FED40000}"/>
    <cellStyle name="Total 7 10 8 4" xfId="54435" xr:uid="{00000000-0005-0000-0000-0000FFD40000}"/>
    <cellStyle name="Total 7 10 9" xfId="54436" xr:uid="{00000000-0005-0000-0000-000000D50000}"/>
    <cellStyle name="Total 7 10 9 2" xfId="54437" xr:uid="{00000000-0005-0000-0000-000001D50000}"/>
    <cellStyle name="Total 7 10 9 3" xfId="54438" xr:uid="{00000000-0005-0000-0000-000002D50000}"/>
    <cellStyle name="Total 7 10 9 4" xfId="54439" xr:uid="{00000000-0005-0000-0000-000003D50000}"/>
    <cellStyle name="Total 7 11" xfId="54440" xr:uid="{00000000-0005-0000-0000-000004D50000}"/>
    <cellStyle name="Total 7 11 10" xfId="54441" xr:uid="{00000000-0005-0000-0000-000005D50000}"/>
    <cellStyle name="Total 7 11 10 2" xfId="54442" xr:uid="{00000000-0005-0000-0000-000006D50000}"/>
    <cellStyle name="Total 7 11 10 3" xfId="54443" xr:uid="{00000000-0005-0000-0000-000007D50000}"/>
    <cellStyle name="Total 7 11 10 4" xfId="54444" xr:uid="{00000000-0005-0000-0000-000008D50000}"/>
    <cellStyle name="Total 7 11 11" xfId="54445" xr:uid="{00000000-0005-0000-0000-000009D50000}"/>
    <cellStyle name="Total 7 11 11 2" xfId="54446" xr:uid="{00000000-0005-0000-0000-00000AD50000}"/>
    <cellStyle name="Total 7 11 11 3" xfId="54447" xr:uid="{00000000-0005-0000-0000-00000BD50000}"/>
    <cellStyle name="Total 7 11 11 4" xfId="54448" xr:uid="{00000000-0005-0000-0000-00000CD50000}"/>
    <cellStyle name="Total 7 11 12" xfId="54449" xr:uid="{00000000-0005-0000-0000-00000DD50000}"/>
    <cellStyle name="Total 7 11 12 2" xfId="54450" xr:uid="{00000000-0005-0000-0000-00000ED50000}"/>
    <cellStyle name="Total 7 11 12 3" xfId="54451" xr:uid="{00000000-0005-0000-0000-00000FD50000}"/>
    <cellStyle name="Total 7 11 12 4" xfId="54452" xr:uid="{00000000-0005-0000-0000-000010D50000}"/>
    <cellStyle name="Total 7 11 13" xfId="54453" xr:uid="{00000000-0005-0000-0000-000011D50000}"/>
    <cellStyle name="Total 7 11 13 2" xfId="54454" xr:uid="{00000000-0005-0000-0000-000012D50000}"/>
    <cellStyle name="Total 7 11 13 3" xfId="54455" xr:uid="{00000000-0005-0000-0000-000013D50000}"/>
    <cellStyle name="Total 7 11 13 4" xfId="54456" xr:uid="{00000000-0005-0000-0000-000014D50000}"/>
    <cellStyle name="Total 7 11 14" xfId="54457" xr:uid="{00000000-0005-0000-0000-000015D50000}"/>
    <cellStyle name="Total 7 11 14 2" xfId="54458" xr:uid="{00000000-0005-0000-0000-000016D50000}"/>
    <cellStyle name="Total 7 11 14 3" xfId="54459" xr:uid="{00000000-0005-0000-0000-000017D50000}"/>
    <cellStyle name="Total 7 11 14 4" xfId="54460" xr:uid="{00000000-0005-0000-0000-000018D50000}"/>
    <cellStyle name="Total 7 11 15" xfId="54461" xr:uid="{00000000-0005-0000-0000-000019D50000}"/>
    <cellStyle name="Total 7 11 15 2" xfId="54462" xr:uid="{00000000-0005-0000-0000-00001AD50000}"/>
    <cellStyle name="Total 7 11 15 3" xfId="54463" xr:uid="{00000000-0005-0000-0000-00001BD50000}"/>
    <cellStyle name="Total 7 11 15 4" xfId="54464" xr:uid="{00000000-0005-0000-0000-00001CD50000}"/>
    <cellStyle name="Total 7 11 16" xfId="54465" xr:uid="{00000000-0005-0000-0000-00001DD50000}"/>
    <cellStyle name="Total 7 11 16 2" xfId="54466" xr:uid="{00000000-0005-0000-0000-00001ED50000}"/>
    <cellStyle name="Total 7 11 16 3" xfId="54467" xr:uid="{00000000-0005-0000-0000-00001FD50000}"/>
    <cellStyle name="Total 7 11 16 4" xfId="54468" xr:uid="{00000000-0005-0000-0000-000020D50000}"/>
    <cellStyle name="Total 7 11 17" xfId="54469" xr:uid="{00000000-0005-0000-0000-000021D50000}"/>
    <cellStyle name="Total 7 11 17 2" xfId="54470" xr:uid="{00000000-0005-0000-0000-000022D50000}"/>
    <cellStyle name="Total 7 11 17 3" xfId="54471" xr:uid="{00000000-0005-0000-0000-000023D50000}"/>
    <cellStyle name="Total 7 11 17 4" xfId="54472" xr:uid="{00000000-0005-0000-0000-000024D50000}"/>
    <cellStyle name="Total 7 11 18" xfId="54473" xr:uid="{00000000-0005-0000-0000-000025D50000}"/>
    <cellStyle name="Total 7 11 18 2" xfId="54474" xr:uid="{00000000-0005-0000-0000-000026D50000}"/>
    <cellStyle name="Total 7 11 18 3" xfId="54475" xr:uid="{00000000-0005-0000-0000-000027D50000}"/>
    <cellStyle name="Total 7 11 18 4" xfId="54476" xr:uid="{00000000-0005-0000-0000-000028D50000}"/>
    <cellStyle name="Total 7 11 19" xfId="54477" xr:uid="{00000000-0005-0000-0000-000029D50000}"/>
    <cellStyle name="Total 7 11 19 2" xfId="54478" xr:uid="{00000000-0005-0000-0000-00002AD50000}"/>
    <cellStyle name="Total 7 11 19 3" xfId="54479" xr:uid="{00000000-0005-0000-0000-00002BD50000}"/>
    <cellStyle name="Total 7 11 19 4" xfId="54480" xr:uid="{00000000-0005-0000-0000-00002CD50000}"/>
    <cellStyle name="Total 7 11 2" xfId="54481" xr:uid="{00000000-0005-0000-0000-00002DD50000}"/>
    <cellStyle name="Total 7 11 2 2" xfId="54482" xr:uid="{00000000-0005-0000-0000-00002ED50000}"/>
    <cellStyle name="Total 7 11 2 3" xfId="54483" xr:uid="{00000000-0005-0000-0000-00002FD50000}"/>
    <cellStyle name="Total 7 11 2 4" xfId="54484" xr:uid="{00000000-0005-0000-0000-000030D50000}"/>
    <cellStyle name="Total 7 11 20" xfId="54485" xr:uid="{00000000-0005-0000-0000-000031D50000}"/>
    <cellStyle name="Total 7 11 20 2" xfId="54486" xr:uid="{00000000-0005-0000-0000-000032D50000}"/>
    <cellStyle name="Total 7 11 20 3" xfId="54487" xr:uid="{00000000-0005-0000-0000-000033D50000}"/>
    <cellStyle name="Total 7 11 20 4" xfId="54488" xr:uid="{00000000-0005-0000-0000-000034D50000}"/>
    <cellStyle name="Total 7 11 21" xfId="54489" xr:uid="{00000000-0005-0000-0000-000035D50000}"/>
    <cellStyle name="Total 7 11 22" xfId="54490" xr:uid="{00000000-0005-0000-0000-000036D50000}"/>
    <cellStyle name="Total 7 11 3" xfId="54491" xr:uid="{00000000-0005-0000-0000-000037D50000}"/>
    <cellStyle name="Total 7 11 3 2" xfId="54492" xr:uid="{00000000-0005-0000-0000-000038D50000}"/>
    <cellStyle name="Total 7 11 3 3" xfId="54493" xr:uid="{00000000-0005-0000-0000-000039D50000}"/>
    <cellStyle name="Total 7 11 3 4" xfId="54494" xr:uid="{00000000-0005-0000-0000-00003AD50000}"/>
    <cellStyle name="Total 7 11 4" xfId="54495" xr:uid="{00000000-0005-0000-0000-00003BD50000}"/>
    <cellStyle name="Total 7 11 4 2" xfId="54496" xr:uid="{00000000-0005-0000-0000-00003CD50000}"/>
    <cellStyle name="Total 7 11 4 3" xfId="54497" xr:uid="{00000000-0005-0000-0000-00003DD50000}"/>
    <cellStyle name="Total 7 11 4 4" xfId="54498" xr:uid="{00000000-0005-0000-0000-00003ED50000}"/>
    <cellStyle name="Total 7 11 5" xfId="54499" xr:uid="{00000000-0005-0000-0000-00003FD50000}"/>
    <cellStyle name="Total 7 11 5 2" xfId="54500" xr:uid="{00000000-0005-0000-0000-000040D50000}"/>
    <cellStyle name="Total 7 11 5 3" xfId="54501" xr:uid="{00000000-0005-0000-0000-000041D50000}"/>
    <cellStyle name="Total 7 11 5 4" xfId="54502" xr:uid="{00000000-0005-0000-0000-000042D50000}"/>
    <cellStyle name="Total 7 11 6" xfId="54503" xr:uid="{00000000-0005-0000-0000-000043D50000}"/>
    <cellStyle name="Total 7 11 6 2" xfId="54504" xr:uid="{00000000-0005-0000-0000-000044D50000}"/>
    <cellStyle name="Total 7 11 6 3" xfId="54505" xr:uid="{00000000-0005-0000-0000-000045D50000}"/>
    <cellStyle name="Total 7 11 6 4" xfId="54506" xr:uid="{00000000-0005-0000-0000-000046D50000}"/>
    <cellStyle name="Total 7 11 7" xfId="54507" xr:uid="{00000000-0005-0000-0000-000047D50000}"/>
    <cellStyle name="Total 7 11 7 2" xfId="54508" xr:uid="{00000000-0005-0000-0000-000048D50000}"/>
    <cellStyle name="Total 7 11 7 3" xfId="54509" xr:uid="{00000000-0005-0000-0000-000049D50000}"/>
    <cellStyle name="Total 7 11 7 4" xfId="54510" xr:uid="{00000000-0005-0000-0000-00004AD50000}"/>
    <cellStyle name="Total 7 11 8" xfId="54511" xr:uid="{00000000-0005-0000-0000-00004BD50000}"/>
    <cellStyle name="Total 7 11 8 2" xfId="54512" xr:uid="{00000000-0005-0000-0000-00004CD50000}"/>
    <cellStyle name="Total 7 11 8 3" xfId="54513" xr:uid="{00000000-0005-0000-0000-00004DD50000}"/>
    <cellStyle name="Total 7 11 8 4" xfId="54514" xr:uid="{00000000-0005-0000-0000-00004ED50000}"/>
    <cellStyle name="Total 7 11 9" xfId="54515" xr:uid="{00000000-0005-0000-0000-00004FD50000}"/>
    <cellStyle name="Total 7 11 9 2" xfId="54516" xr:uid="{00000000-0005-0000-0000-000050D50000}"/>
    <cellStyle name="Total 7 11 9 3" xfId="54517" xr:uid="{00000000-0005-0000-0000-000051D50000}"/>
    <cellStyle name="Total 7 11 9 4" xfId="54518" xr:uid="{00000000-0005-0000-0000-000052D50000}"/>
    <cellStyle name="Total 7 12" xfId="54519" xr:uid="{00000000-0005-0000-0000-000053D50000}"/>
    <cellStyle name="Total 7 12 2" xfId="54520" xr:uid="{00000000-0005-0000-0000-000054D50000}"/>
    <cellStyle name="Total 7 12 3" xfId="54521" xr:uid="{00000000-0005-0000-0000-000055D50000}"/>
    <cellStyle name="Total 7 12 4" xfId="54522" xr:uid="{00000000-0005-0000-0000-000056D50000}"/>
    <cellStyle name="Total 7 13" xfId="54523" xr:uid="{00000000-0005-0000-0000-000057D50000}"/>
    <cellStyle name="Total 7 13 2" xfId="54524" xr:uid="{00000000-0005-0000-0000-000058D50000}"/>
    <cellStyle name="Total 7 13 3" xfId="54525" xr:uid="{00000000-0005-0000-0000-000059D50000}"/>
    <cellStyle name="Total 7 13 4" xfId="54526" xr:uid="{00000000-0005-0000-0000-00005AD50000}"/>
    <cellStyle name="Total 7 14" xfId="54527" xr:uid="{00000000-0005-0000-0000-00005BD50000}"/>
    <cellStyle name="Total 7 14 2" xfId="54528" xr:uid="{00000000-0005-0000-0000-00005CD50000}"/>
    <cellStyle name="Total 7 14 3" xfId="54529" xr:uid="{00000000-0005-0000-0000-00005DD50000}"/>
    <cellStyle name="Total 7 14 4" xfId="54530" xr:uid="{00000000-0005-0000-0000-00005ED50000}"/>
    <cellStyle name="Total 7 15" xfId="54531" xr:uid="{00000000-0005-0000-0000-00005FD50000}"/>
    <cellStyle name="Total 7 15 2" xfId="54532" xr:uid="{00000000-0005-0000-0000-000060D50000}"/>
    <cellStyle name="Total 7 15 3" xfId="54533" xr:uid="{00000000-0005-0000-0000-000061D50000}"/>
    <cellStyle name="Total 7 15 4" xfId="54534" xr:uid="{00000000-0005-0000-0000-000062D50000}"/>
    <cellStyle name="Total 7 16" xfId="54535" xr:uid="{00000000-0005-0000-0000-000063D50000}"/>
    <cellStyle name="Total 7 16 2" xfId="54536" xr:uid="{00000000-0005-0000-0000-000064D50000}"/>
    <cellStyle name="Total 7 16 3" xfId="54537" xr:uid="{00000000-0005-0000-0000-000065D50000}"/>
    <cellStyle name="Total 7 16 4" xfId="54538" xr:uid="{00000000-0005-0000-0000-000066D50000}"/>
    <cellStyle name="Total 7 17" xfId="54539" xr:uid="{00000000-0005-0000-0000-000067D50000}"/>
    <cellStyle name="Total 7 17 2" xfId="54540" xr:uid="{00000000-0005-0000-0000-000068D50000}"/>
    <cellStyle name="Total 7 17 3" xfId="54541" xr:uid="{00000000-0005-0000-0000-000069D50000}"/>
    <cellStyle name="Total 7 17 4" xfId="54542" xr:uid="{00000000-0005-0000-0000-00006AD50000}"/>
    <cellStyle name="Total 7 18" xfId="54543" xr:uid="{00000000-0005-0000-0000-00006BD50000}"/>
    <cellStyle name="Total 7 18 2" xfId="54544" xr:uid="{00000000-0005-0000-0000-00006CD50000}"/>
    <cellStyle name="Total 7 18 3" xfId="54545" xr:uid="{00000000-0005-0000-0000-00006DD50000}"/>
    <cellStyle name="Total 7 18 4" xfId="54546" xr:uid="{00000000-0005-0000-0000-00006ED50000}"/>
    <cellStyle name="Total 7 19" xfId="54547" xr:uid="{00000000-0005-0000-0000-00006FD50000}"/>
    <cellStyle name="Total 7 19 2" xfId="54548" xr:uid="{00000000-0005-0000-0000-000070D50000}"/>
    <cellStyle name="Total 7 19 3" xfId="54549" xr:uid="{00000000-0005-0000-0000-000071D50000}"/>
    <cellStyle name="Total 7 19 4" xfId="54550" xr:uid="{00000000-0005-0000-0000-000072D50000}"/>
    <cellStyle name="Total 7 2" xfId="54551" xr:uid="{00000000-0005-0000-0000-000073D50000}"/>
    <cellStyle name="Total 7 2 10" xfId="54552" xr:uid="{00000000-0005-0000-0000-000074D50000}"/>
    <cellStyle name="Total 7 2 10 2" xfId="54553" xr:uid="{00000000-0005-0000-0000-000075D50000}"/>
    <cellStyle name="Total 7 2 10 3" xfId="54554" xr:uid="{00000000-0005-0000-0000-000076D50000}"/>
    <cellStyle name="Total 7 2 10 4" xfId="54555" xr:uid="{00000000-0005-0000-0000-000077D50000}"/>
    <cellStyle name="Total 7 2 11" xfId="54556" xr:uid="{00000000-0005-0000-0000-000078D50000}"/>
    <cellStyle name="Total 7 2 11 2" xfId="54557" xr:uid="{00000000-0005-0000-0000-000079D50000}"/>
    <cellStyle name="Total 7 2 11 3" xfId="54558" xr:uid="{00000000-0005-0000-0000-00007AD50000}"/>
    <cellStyle name="Total 7 2 11 4" xfId="54559" xr:uid="{00000000-0005-0000-0000-00007BD50000}"/>
    <cellStyle name="Total 7 2 12" xfId="54560" xr:uid="{00000000-0005-0000-0000-00007CD50000}"/>
    <cellStyle name="Total 7 2 12 2" xfId="54561" xr:uid="{00000000-0005-0000-0000-00007DD50000}"/>
    <cellStyle name="Total 7 2 12 3" xfId="54562" xr:uid="{00000000-0005-0000-0000-00007ED50000}"/>
    <cellStyle name="Total 7 2 12 4" xfId="54563" xr:uid="{00000000-0005-0000-0000-00007FD50000}"/>
    <cellStyle name="Total 7 2 13" xfId="54564" xr:uid="{00000000-0005-0000-0000-000080D50000}"/>
    <cellStyle name="Total 7 2 13 2" xfId="54565" xr:uid="{00000000-0005-0000-0000-000081D50000}"/>
    <cellStyle name="Total 7 2 13 3" xfId="54566" xr:uid="{00000000-0005-0000-0000-000082D50000}"/>
    <cellStyle name="Total 7 2 13 4" xfId="54567" xr:uid="{00000000-0005-0000-0000-000083D50000}"/>
    <cellStyle name="Total 7 2 14" xfId="54568" xr:uid="{00000000-0005-0000-0000-000084D50000}"/>
    <cellStyle name="Total 7 2 14 2" xfId="54569" xr:uid="{00000000-0005-0000-0000-000085D50000}"/>
    <cellStyle name="Total 7 2 14 3" xfId="54570" xr:uid="{00000000-0005-0000-0000-000086D50000}"/>
    <cellStyle name="Total 7 2 14 4" xfId="54571" xr:uid="{00000000-0005-0000-0000-000087D50000}"/>
    <cellStyle name="Total 7 2 15" xfId="54572" xr:uid="{00000000-0005-0000-0000-000088D50000}"/>
    <cellStyle name="Total 7 2 15 2" xfId="54573" xr:uid="{00000000-0005-0000-0000-000089D50000}"/>
    <cellStyle name="Total 7 2 15 3" xfId="54574" xr:uid="{00000000-0005-0000-0000-00008AD50000}"/>
    <cellStyle name="Total 7 2 15 4" xfId="54575" xr:uid="{00000000-0005-0000-0000-00008BD50000}"/>
    <cellStyle name="Total 7 2 16" xfId="54576" xr:uid="{00000000-0005-0000-0000-00008CD50000}"/>
    <cellStyle name="Total 7 2 16 2" xfId="54577" xr:uid="{00000000-0005-0000-0000-00008DD50000}"/>
    <cellStyle name="Total 7 2 16 3" xfId="54578" xr:uid="{00000000-0005-0000-0000-00008ED50000}"/>
    <cellStyle name="Total 7 2 16 4" xfId="54579" xr:uid="{00000000-0005-0000-0000-00008FD50000}"/>
    <cellStyle name="Total 7 2 17" xfId="54580" xr:uid="{00000000-0005-0000-0000-000090D50000}"/>
    <cellStyle name="Total 7 2 17 2" xfId="54581" xr:uid="{00000000-0005-0000-0000-000091D50000}"/>
    <cellStyle name="Total 7 2 17 3" xfId="54582" xr:uid="{00000000-0005-0000-0000-000092D50000}"/>
    <cellStyle name="Total 7 2 17 4" xfId="54583" xr:uid="{00000000-0005-0000-0000-000093D50000}"/>
    <cellStyle name="Total 7 2 18" xfId="54584" xr:uid="{00000000-0005-0000-0000-000094D50000}"/>
    <cellStyle name="Total 7 2 18 2" xfId="54585" xr:uid="{00000000-0005-0000-0000-000095D50000}"/>
    <cellStyle name="Total 7 2 18 3" xfId="54586" xr:uid="{00000000-0005-0000-0000-000096D50000}"/>
    <cellStyle name="Total 7 2 18 4" xfId="54587" xr:uid="{00000000-0005-0000-0000-000097D50000}"/>
    <cellStyle name="Total 7 2 19" xfId="54588" xr:uid="{00000000-0005-0000-0000-000098D50000}"/>
    <cellStyle name="Total 7 2 19 2" xfId="54589" xr:uid="{00000000-0005-0000-0000-000099D50000}"/>
    <cellStyle name="Total 7 2 19 3" xfId="54590" xr:uid="{00000000-0005-0000-0000-00009AD50000}"/>
    <cellStyle name="Total 7 2 19 4" xfId="54591" xr:uid="{00000000-0005-0000-0000-00009BD50000}"/>
    <cellStyle name="Total 7 2 2" xfId="54592" xr:uid="{00000000-0005-0000-0000-00009CD50000}"/>
    <cellStyle name="Total 7 2 2 2" xfId="54593" xr:uid="{00000000-0005-0000-0000-00009DD50000}"/>
    <cellStyle name="Total 7 2 2 3" xfId="54594" xr:uid="{00000000-0005-0000-0000-00009ED50000}"/>
    <cellStyle name="Total 7 2 2 4" xfId="54595" xr:uid="{00000000-0005-0000-0000-00009FD50000}"/>
    <cellStyle name="Total 7 2 20" xfId="54596" xr:uid="{00000000-0005-0000-0000-0000A0D50000}"/>
    <cellStyle name="Total 7 2 20 2" xfId="54597" xr:uid="{00000000-0005-0000-0000-0000A1D50000}"/>
    <cellStyle name="Total 7 2 20 3" xfId="54598" xr:uid="{00000000-0005-0000-0000-0000A2D50000}"/>
    <cellStyle name="Total 7 2 20 4" xfId="54599" xr:uid="{00000000-0005-0000-0000-0000A3D50000}"/>
    <cellStyle name="Total 7 2 21" xfId="54600" xr:uid="{00000000-0005-0000-0000-0000A4D50000}"/>
    <cellStyle name="Total 7 2 22" xfId="54601" xr:uid="{00000000-0005-0000-0000-0000A5D50000}"/>
    <cellStyle name="Total 7 2 3" xfId="54602" xr:uid="{00000000-0005-0000-0000-0000A6D50000}"/>
    <cellStyle name="Total 7 2 3 2" xfId="54603" xr:uid="{00000000-0005-0000-0000-0000A7D50000}"/>
    <cellStyle name="Total 7 2 3 3" xfId="54604" xr:uid="{00000000-0005-0000-0000-0000A8D50000}"/>
    <cellStyle name="Total 7 2 3 4" xfId="54605" xr:uid="{00000000-0005-0000-0000-0000A9D50000}"/>
    <cellStyle name="Total 7 2 4" xfId="54606" xr:uid="{00000000-0005-0000-0000-0000AAD50000}"/>
    <cellStyle name="Total 7 2 4 2" xfId="54607" xr:uid="{00000000-0005-0000-0000-0000ABD50000}"/>
    <cellStyle name="Total 7 2 4 3" xfId="54608" xr:uid="{00000000-0005-0000-0000-0000ACD50000}"/>
    <cellStyle name="Total 7 2 4 4" xfId="54609" xr:uid="{00000000-0005-0000-0000-0000ADD50000}"/>
    <cellStyle name="Total 7 2 5" xfId="54610" xr:uid="{00000000-0005-0000-0000-0000AED50000}"/>
    <cellStyle name="Total 7 2 5 2" xfId="54611" xr:uid="{00000000-0005-0000-0000-0000AFD50000}"/>
    <cellStyle name="Total 7 2 5 3" xfId="54612" xr:uid="{00000000-0005-0000-0000-0000B0D50000}"/>
    <cellStyle name="Total 7 2 5 4" xfId="54613" xr:uid="{00000000-0005-0000-0000-0000B1D50000}"/>
    <cellStyle name="Total 7 2 6" xfId="54614" xr:uid="{00000000-0005-0000-0000-0000B2D50000}"/>
    <cellStyle name="Total 7 2 6 2" xfId="54615" xr:uid="{00000000-0005-0000-0000-0000B3D50000}"/>
    <cellStyle name="Total 7 2 6 3" xfId="54616" xr:uid="{00000000-0005-0000-0000-0000B4D50000}"/>
    <cellStyle name="Total 7 2 6 4" xfId="54617" xr:uid="{00000000-0005-0000-0000-0000B5D50000}"/>
    <cellStyle name="Total 7 2 7" xfId="54618" xr:uid="{00000000-0005-0000-0000-0000B6D50000}"/>
    <cellStyle name="Total 7 2 7 2" xfId="54619" xr:uid="{00000000-0005-0000-0000-0000B7D50000}"/>
    <cellStyle name="Total 7 2 7 3" xfId="54620" xr:uid="{00000000-0005-0000-0000-0000B8D50000}"/>
    <cellStyle name="Total 7 2 7 4" xfId="54621" xr:uid="{00000000-0005-0000-0000-0000B9D50000}"/>
    <cellStyle name="Total 7 2 8" xfId="54622" xr:uid="{00000000-0005-0000-0000-0000BAD50000}"/>
    <cellStyle name="Total 7 2 8 2" xfId="54623" xr:uid="{00000000-0005-0000-0000-0000BBD50000}"/>
    <cellStyle name="Total 7 2 8 3" xfId="54624" xr:uid="{00000000-0005-0000-0000-0000BCD50000}"/>
    <cellStyle name="Total 7 2 8 4" xfId="54625" xr:uid="{00000000-0005-0000-0000-0000BDD50000}"/>
    <cellStyle name="Total 7 2 9" xfId="54626" xr:uid="{00000000-0005-0000-0000-0000BED50000}"/>
    <cellStyle name="Total 7 2 9 2" xfId="54627" xr:uid="{00000000-0005-0000-0000-0000BFD50000}"/>
    <cellStyle name="Total 7 2 9 3" xfId="54628" xr:uid="{00000000-0005-0000-0000-0000C0D50000}"/>
    <cellStyle name="Total 7 2 9 4" xfId="54629" xr:uid="{00000000-0005-0000-0000-0000C1D50000}"/>
    <cellStyle name="Total 7 20" xfId="54630" xr:uid="{00000000-0005-0000-0000-0000C2D50000}"/>
    <cellStyle name="Total 7 20 2" xfId="54631" xr:uid="{00000000-0005-0000-0000-0000C3D50000}"/>
    <cellStyle name="Total 7 20 3" xfId="54632" xr:uid="{00000000-0005-0000-0000-0000C4D50000}"/>
    <cellStyle name="Total 7 20 4" xfId="54633" xr:uid="{00000000-0005-0000-0000-0000C5D50000}"/>
    <cellStyle name="Total 7 21" xfId="54634" xr:uid="{00000000-0005-0000-0000-0000C6D50000}"/>
    <cellStyle name="Total 7 21 2" xfId="54635" xr:uid="{00000000-0005-0000-0000-0000C7D50000}"/>
    <cellStyle name="Total 7 21 3" xfId="54636" xr:uid="{00000000-0005-0000-0000-0000C8D50000}"/>
    <cellStyle name="Total 7 21 4" xfId="54637" xr:uid="{00000000-0005-0000-0000-0000C9D50000}"/>
    <cellStyle name="Total 7 22" xfId="54638" xr:uid="{00000000-0005-0000-0000-0000CAD50000}"/>
    <cellStyle name="Total 7 22 2" xfId="54639" xr:uid="{00000000-0005-0000-0000-0000CBD50000}"/>
    <cellStyle name="Total 7 22 3" xfId="54640" xr:uid="{00000000-0005-0000-0000-0000CCD50000}"/>
    <cellStyle name="Total 7 22 4" xfId="54641" xr:uid="{00000000-0005-0000-0000-0000CDD50000}"/>
    <cellStyle name="Total 7 23" xfId="54642" xr:uid="{00000000-0005-0000-0000-0000CED50000}"/>
    <cellStyle name="Total 7 23 2" xfId="54643" xr:uid="{00000000-0005-0000-0000-0000CFD50000}"/>
    <cellStyle name="Total 7 23 3" xfId="54644" xr:uid="{00000000-0005-0000-0000-0000D0D50000}"/>
    <cellStyle name="Total 7 23 4" xfId="54645" xr:uid="{00000000-0005-0000-0000-0000D1D50000}"/>
    <cellStyle name="Total 7 24" xfId="54646" xr:uid="{00000000-0005-0000-0000-0000D2D50000}"/>
    <cellStyle name="Total 7 24 2" xfId="54647" xr:uid="{00000000-0005-0000-0000-0000D3D50000}"/>
    <cellStyle name="Total 7 24 3" xfId="54648" xr:uid="{00000000-0005-0000-0000-0000D4D50000}"/>
    <cellStyle name="Total 7 24 4" xfId="54649" xr:uid="{00000000-0005-0000-0000-0000D5D50000}"/>
    <cellStyle name="Total 7 25" xfId="54650" xr:uid="{00000000-0005-0000-0000-0000D6D50000}"/>
    <cellStyle name="Total 7 25 2" xfId="54651" xr:uid="{00000000-0005-0000-0000-0000D7D50000}"/>
    <cellStyle name="Total 7 25 3" xfId="54652" xr:uid="{00000000-0005-0000-0000-0000D8D50000}"/>
    <cellStyle name="Total 7 25 4" xfId="54653" xr:uid="{00000000-0005-0000-0000-0000D9D50000}"/>
    <cellStyle name="Total 7 26" xfId="54654" xr:uid="{00000000-0005-0000-0000-0000DAD50000}"/>
    <cellStyle name="Total 7 26 2" xfId="54655" xr:uid="{00000000-0005-0000-0000-0000DBD50000}"/>
    <cellStyle name="Total 7 26 3" xfId="54656" xr:uid="{00000000-0005-0000-0000-0000DCD50000}"/>
    <cellStyle name="Total 7 26 4" xfId="54657" xr:uid="{00000000-0005-0000-0000-0000DDD50000}"/>
    <cellStyle name="Total 7 27" xfId="54658" xr:uid="{00000000-0005-0000-0000-0000DED50000}"/>
    <cellStyle name="Total 7 27 2" xfId="54659" xr:uid="{00000000-0005-0000-0000-0000DFD50000}"/>
    <cellStyle name="Total 7 27 3" xfId="54660" xr:uid="{00000000-0005-0000-0000-0000E0D50000}"/>
    <cellStyle name="Total 7 27 4" xfId="54661" xr:uid="{00000000-0005-0000-0000-0000E1D50000}"/>
    <cellStyle name="Total 7 28" xfId="54662" xr:uid="{00000000-0005-0000-0000-0000E2D50000}"/>
    <cellStyle name="Total 7 28 2" xfId="54663" xr:uid="{00000000-0005-0000-0000-0000E3D50000}"/>
    <cellStyle name="Total 7 28 3" xfId="54664" xr:uid="{00000000-0005-0000-0000-0000E4D50000}"/>
    <cellStyle name="Total 7 28 4" xfId="54665" xr:uid="{00000000-0005-0000-0000-0000E5D50000}"/>
    <cellStyle name="Total 7 29" xfId="54666" xr:uid="{00000000-0005-0000-0000-0000E6D50000}"/>
    <cellStyle name="Total 7 29 2" xfId="54667" xr:uid="{00000000-0005-0000-0000-0000E7D50000}"/>
    <cellStyle name="Total 7 29 3" xfId="54668" xr:uid="{00000000-0005-0000-0000-0000E8D50000}"/>
    <cellStyle name="Total 7 29 4" xfId="54669" xr:uid="{00000000-0005-0000-0000-0000E9D50000}"/>
    <cellStyle name="Total 7 3" xfId="54670" xr:uid="{00000000-0005-0000-0000-0000EAD50000}"/>
    <cellStyle name="Total 7 3 10" xfId="54671" xr:uid="{00000000-0005-0000-0000-0000EBD50000}"/>
    <cellStyle name="Total 7 3 10 2" xfId="54672" xr:uid="{00000000-0005-0000-0000-0000ECD50000}"/>
    <cellStyle name="Total 7 3 10 3" xfId="54673" xr:uid="{00000000-0005-0000-0000-0000EDD50000}"/>
    <cellStyle name="Total 7 3 10 4" xfId="54674" xr:uid="{00000000-0005-0000-0000-0000EED50000}"/>
    <cellStyle name="Total 7 3 11" xfId="54675" xr:uid="{00000000-0005-0000-0000-0000EFD50000}"/>
    <cellStyle name="Total 7 3 11 2" xfId="54676" xr:uid="{00000000-0005-0000-0000-0000F0D50000}"/>
    <cellStyle name="Total 7 3 11 3" xfId="54677" xr:uid="{00000000-0005-0000-0000-0000F1D50000}"/>
    <cellStyle name="Total 7 3 11 4" xfId="54678" xr:uid="{00000000-0005-0000-0000-0000F2D50000}"/>
    <cellStyle name="Total 7 3 12" xfId="54679" xr:uid="{00000000-0005-0000-0000-0000F3D50000}"/>
    <cellStyle name="Total 7 3 12 2" xfId="54680" xr:uid="{00000000-0005-0000-0000-0000F4D50000}"/>
    <cellStyle name="Total 7 3 12 3" xfId="54681" xr:uid="{00000000-0005-0000-0000-0000F5D50000}"/>
    <cellStyle name="Total 7 3 12 4" xfId="54682" xr:uid="{00000000-0005-0000-0000-0000F6D50000}"/>
    <cellStyle name="Total 7 3 13" xfId="54683" xr:uid="{00000000-0005-0000-0000-0000F7D50000}"/>
    <cellStyle name="Total 7 3 13 2" xfId="54684" xr:uid="{00000000-0005-0000-0000-0000F8D50000}"/>
    <cellStyle name="Total 7 3 13 3" xfId="54685" xr:uid="{00000000-0005-0000-0000-0000F9D50000}"/>
    <cellStyle name="Total 7 3 13 4" xfId="54686" xr:uid="{00000000-0005-0000-0000-0000FAD50000}"/>
    <cellStyle name="Total 7 3 14" xfId="54687" xr:uid="{00000000-0005-0000-0000-0000FBD50000}"/>
    <cellStyle name="Total 7 3 14 2" xfId="54688" xr:uid="{00000000-0005-0000-0000-0000FCD50000}"/>
    <cellStyle name="Total 7 3 14 3" xfId="54689" xr:uid="{00000000-0005-0000-0000-0000FDD50000}"/>
    <cellStyle name="Total 7 3 14 4" xfId="54690" xr:uid="{00000000-0005-0000-0000-0000FED50000}"/>
    <cellStyle name="Total 7 3 15" xfId="54691" xr:uid="{00000000-0005-0000-0000-0000FFD50000}"/>
    <cellStyle name="Total 7 3 15 2" xfId="54692" xr:uid="{00000000-0005-0000-0000-000000D60000}"/>
    <cellStyle name="Total 7 3 15 3" xfId="54693" xr:uid="{00000000-0005-0000-0000-000001D60000}"/>
    <cellStyle name="Total 7 3 15 4" xfId="54694" xr:uid="{00000000-0005-0000-0000-000002D60000}"/>
    <cellStyle name="Total 7 3 16" xfId="54695" xr:uid="{00000000-0005-0000-0000-000003D60000}"/>
    <cellStyle name="Total 7 3 16 2" xfId="54696" xr:uid="{00000000-0005-0000-0000-000004D60000}"/>
    <cellStyle name="Total 7 3 16 3" xfId="54697" xr:uid="{00000000-0005-0000-0000-000005D60000}"/>
    <cellStyle name="Total 7 3 16 4" xfId="54698" xr:uid="{00000000-0005-0000-0000-000006D60000}"/>
    <cellStyle name="Total 7 3 17" xfId="54699" xr:uid="{00000000-0005-0000-0000-000007D60000}"/>
    <cellStyle name="Total 7 3 17 2" xfId="54700" xr:uid="{00000000-0005-0000-0000-000008D60000}"/>
    <cellStyle name="Total 7 3 17 3" xfId="54701" xr:uid="{00000000-0005-0000-0000-000009D60000}"/>
    <cellStyle name="Total 7 3 17 4" xfId="54702" xr:uid="{00000000-0005-0000-0000-00000AD60000}"/>
    <cellStyle name="Total 7 3 18" xfId="54703" xr:uid="{00000000-0005-0000-0000-00000BD60000}"/>
    <cellStyle name="Total 7 3 18 2" xfId="54704" xr:uid="{00000000-0005-0000-0000-00000CD60000}"/>
    <cellStyle name="Total 7 3 18 3" xfId="54705" xr:uid="{00000000-0005-0000-0000-00000DD60000}"/>
    <cellStyle name="Total 7 3 18 4" xfId="54706" xr:uid="{00000000-0005-0000-0000-00000ED60000}"/>
    <cellStyle name="Total 7 3 19" xfId="54707" xr:uid="{00000000-0005-0000-0000-00000FD60000}"/>
    <cellStyle name="Total 7 3 19 2" xfId="54708" xr:uid="{00000000-0005-0000-0000-000010D60000}"/>
    <cellStyle name="Total 7 3 19 3" xfId="54709" xr:uid="{00000000-0005-0000-0000-000011D60000}"/>
    <cellStyle name="Total 7 3 19 4" xfId="54710" xr:uid="{00000000-0005-0000-0000-000012D60000}"/>
    <cellStyle name="Total 7 3 2" xfId="54711" xr:uid="{00000000-0005-0000-0000-000013D60000}"/>
    <cellStyle name="Total 7 3 2 2" xfId="54712" xr:uid="{00000000-0005-0000-0000-000014D60000}"/>
    <cellStyle name="Total 7 3 2 3" xfId="54713" xr:uid="{00000000-0005-0000-0000-000015D60000}"/>
    <cellStyle name="Total 7 3 2 4" xfId="54714" xr:uid="{00000000-0005-0000-0000-000016D60000}"/>
    <cellStyle name="Total 7 3 20" xfId="54715" xr:uid="{00000000-0005-0000-0000-000017D60000}"/>
    <cellStyle name="Total 7 3 20 2" xfId="54716" xr:uid="{00000000-0005-0000-0000-000018D60000}"/>
    <cellStyle name="Total 7 3 20 3" xfId="54717" xr:uid="{00000000-0005-0000-0000-000019D60000}"/>
    <cellStyle name="Total 7 3 20 4" xfId="54718" xr:uid="{00000000-0005-0000-0000-00001AD60000}"/>
    <cellStyle name="Total 7 3 21" xfId="54719" xr:uid="{00000000-0005-0000-0000-00001BD60000}"/>
    <cellStyle name="Total 7 3 22" xfId="54720" xr:uid="{00000000-0005-0000-0000-00001CD60000}"/>
    <cellStyle name="Total 7 3 3" xfId="54721" xr:uid="{00000000-0005-0000-0000-00001DD60000}"/>
    <cellStyle name="Total 7 3 3 2" xfId="54722" xr:uid="{00000000-0005-0000-0000-00001ED60000}"/>
    <cellStyle name="Total 7 3 3 3" xfId="54723" xr:uid="{00000000-0005-0000-0000-00001FD60000}"/>
    <cellStyle name="Total 7 3 3 4" xfId="54724" xr:uid="{00000000-0005-0000-0000-000020D60000}"/>
    <cellStyle name="Total 7 3 4" xfId="54725" xr:uid="{00000000-0005-0000-0000-000021D60000}"/>
    <cellStyle name="Total 7 3 4 2" xfId="54726" xr:uid="{00000000-0005-0000-0000-000022D60000}"/>
    <cellStyle name="Total 7 3 4 3" xfId="54727" xr:uid="{00000000-0005-0000-0000-000023D60000}"/>
    <cellStyle name="Total 7 3 4 4" xfId="54728" xr:uid="{00000000-0005-0000-0000-000024D60000}"/>
    <cellStyle name="Total 7 3 5" xfId="54729" xr:uid="{00000000-0005-0000-0000-000025D60000}"/>
    <cellStyle name="Total 7 3 5 2" xfId="54730" xr:uid="{00000000-0005-0000-0000-000026D60000}"/>
    <cellStyle name="Total 7 3 5 3" xfId="54731" xr:uid="{00000000-0005-0000-0000-000027D60000}"/>
    <cellStyle name="Total 7 3 5 4" xfId="54732" xr:uid="{00000000-0005-0000-0000-000028D60000}"/>
    <cellStyle name="Total 7 3 6" xfId="54733" xr:uid="{00000000-0005-0000-0000-000029D60000}"/>
    <cellStyle name="Total 7 3 6 2" xfId="54734" xr:uid="{00000000-0005-0000-0000-00002AD60000}"/>
    <cellStyle name="Total 7 3 6 3" xfId="54735" xr:uid="{00000000-0005-0000-0000-00002BD60000}"/>
    <cellStyle name="Total 7 3 6 4" xfId="54736" xr:uid="{00000000-0005-0000-0000-00002CD60000}"/>
    <cellStyle name="Total 7 3 7" xfId="54737" xr:uid="{00000000-0005-0000-0000-00002DD60000}"/>
    <cellStyle name="Total 7 3 7 2" xfId="54738" xr:uid="{00000000-0005-0000-0000-00002ED60000}"/>
    <cellStyle name="Total 7 3 7 3" xfId="54739" xr:uid="{00000000-0005-0000-0000-00002FD60000}"/>
    <cellStyle name="Total 7 3 7 4" xfId="54740" xr:uid="{00000000-0005-0000-0000-000030D60000}"/>
    <cellStyle name="Total 7 3 8" xfId="54741" xr:uid="{00000000-0005-0000-0000-000031D60000}"/>
    <cellStyle name="Total 7 3 8 2" xfId="54742" xr:uid="{00000000-0005-0000-0000-000032D60000}"/>
    <cellStyle name="Total 7 3 8 3" xfId="54743" xr:uid="{00000000-0005-0000-0000-000033D60000}"/>
    <cellStyle name="Total 7 3 8 4" xfId="54744" xr:uid="{00000000-0005-0000-0000-000034D60000}"/>
    <cellStyle name="Total 7 3 9" xfId="54745" xr:uid="{00000000-0005-0000-0000-000035D60000}"/>
    <cellStyle name="Total 7 3 9 2" xfId="54746" xr:uid="{00000000-0005-0000-0000-000036D60000}"/>
    <cellStyle name="Total 7 3 9 3" xfId="54747" xr:uid="{00000000-0005-0000-0000-000037D60000}"/>
    <cellStyle name="Total 7 3 9 4" xfId="54748" xr:uid="{00000000-0005-0000-0000-000038D60000}"/>
    <cellStyle name="Total 7 30" xfId="54749" xr:uid="{00000000-0005-0000-0000-000039D60000}"/>
    <cellStyle name="Total 7 30 2" xfId="54750" xr:uid="{00000000-0005-0000-0000-00003AD60000}"/>
    <cellStyle name="Total 7 30 3" xfId="54751" xr:uid="{00000000-0005-0000-0000-00003BD60000}"/>
    <cellStyle name="Total 7 30 4" xfId="54752" xr:uid="{00000000-0005-0000-0000-00003CD60000}"/>
    <cellStyle name="Total 7 31" xfId="54753" xr:uid="{00000000-0005-0000-0000-00003DD60000}"/>
    <cellStyle name="Total 7 32" xfId="54754" xr:uid="{00000000-0005-0000-0000-00003ED60000}"/>
    <cellStyle name="Total 7 33" xfId="54755" xr:uid="{00000000-0005-0000-0000-00003FD60000}"/>
    <cellStyle name="Total 7 4" xfId="54756" xr:uid="{00000000-0005-0000-0000-000040D60000}"/>
    <cellStyle name="Total 7 4 10" xfId="54757" xr:uid="{00000000-0005-0000-0000-000041D60000}"/>
    <cellStyle name="Total 7 4 10 2" xfId="54758" xr:uid="{00000000-0005-0000-0000-000042D60000}"/>
    <cellStyle name="Total 7 4 10 3" xfId="54759" xr:uid="{00000000-0005-0000-0000-000043D60000}"/>
    <cellStyle name="Total 7 4 10 4" xfId="54760" xr:uid="{00000000-0005-0000-0000-000044D60000}"/>
    <cellStyle name="Total 7 4 11" xfId="54761" xr:uid="{00000000-0005-0000-0000-000045D60000}"/>
    <cellStyle name="Total 7 4 11 2" xfId="54762" xr:uid="{00000000-0005-0000-0000-000046D60000}"/>
    <cellStyle name="Total 7 4 11 3" xfId="54763" xr:uid="{00000000-0005-0000-0000-000047D60000}"/>
    <cellStyle name="Total 7 4 11 4" xfId="54764" xr:uid="{00000000-0005-0000-0000-000048D60000}"/>
    <cellStyle name="Total 7 4 12" xfId="54765" xr:uid="{00000000-0005-0000-0000-000049D60000}"/>
    <cellStyle name="Total 7 4 12 2" xfId="54766" xr:uid="{00000000-0005-0000-0000-00004AD60000}"/>
    <cellStyle name="Total 7 4 12 3" xfId="54767" xr:uid="{00000000-0005-0000-0000-00004BD60000}"/>
    <cellStyle name="Total 7 4 12 4" xfId="54768" xr:uid="{00000000-0005-0000-0000-00004CD60000}"/>
    <cellStyle name="Total 7 4 13" xfId="54769" xr:uid="{00000000-0005-0000-0000-00004DD60000}"/>
    <cellStyle name="Total 7 4 13 2" xfId="54770" xr:uid="{00000000-0005-0000-0000-00004ED60000}"/>
    <cellStyle name="Total 7 4 13 3" xfId="54771" xr:uid="{00000000-0005-0000-0000-00004FD60000}"/>
    <cellStyle name="Total 7 4 13 4" xfId="54772" xr:uid="{00000000-0005-0000-0000-000050D60000}"/>
    <cellStyle name="Total 7 4 14" xfId="54773" xr:uid="{00000000-0005-0000-0000-000051D60000}"/>
    <cellStyle name="Total 7 4 14 2" xfId="54774" xr:uid="{00000000-0005-0000-0000-000052D60000}"/>
    <cellStyle name="Total 7 4 14 3" xfId="54775" xr:uid="{00000000-0005-0000-0000-000053D60000}"/>
    <cellStyle name="Total 7 4 14 4" xfId="54776" xr:uid="{00000000-0005-0000-0000-000054D60000}"/>
    <cellStyle name="Total 7 4 15" xfId="54777" xr:uid="{00000000-0005-0000-0000-000055D60000}"/>
    <cellStyle name="Total 7 4 15 2" xfId="54778" xr:uid="{00000000-0005-0000-0000-000056D60000}"/>
    <cellStyle name="Total 7 4 15 3" xfId="54779" xr:uid="{00000000-0005-0000-0000-000057D60000}"/>
    <cellStyle name="Total 7 4 15 4" xfId="54780" xr:uid="{00000000-0005-0000-0000-000058D60000}"/>
    <cellStyle name="Total 7 4 16" xfId="54781" xr:uid="{00000000-0005-0000-0000-000059D60000}"/>
    <cellStyle name="Total 7 4 16 2" xfId="54782" xr:uid="{00000000-0005-0000-0000-00005AD60000}"/>
    <cellStyle name="Total 7 4 16 3" xfId="54783" xr:uid="{00000000-0005-0000-0000-00005BD60000}"/>
    <cellStyle name="Total 7 4 16 4" xfId="54784" xr:uid="{00000000-0005-0000-0000-00005CD60000}"/>
    <cellStyle name="Total 7 4 17" xfId="54785" xr:uid="{00000000-0005-0000-0000-00005DD60000}"/>
    <cellStyle name="Total 7 4 17 2" xfId="54786" xr:uid="{00000000-0005-0000-0000-00005ED60000}"/>
    <cellStyle name="Total 7 4 17 3" xfId="54787" xr:uid="{00000000-0005-0000-0000-00005FD60000}"/>
    <cellStyle name="Total 7 4 17 4" xfId="54788" xr:uid="{00000000-0005-0000-0000-000060D60000}"/>
    <cellStyle name="Total 7 4 18" xfId="54789" xr:uid="{00000000-0005-0000-0000-000061D60000}"/>
    <cellStyle name="Total 7 4 18 2" xfId="54790" xr:uid="{00000000-0005-0000-0000-000062D60000}"/>
    <cellStyle name="Total 7 4 18 3" xfId="54791" xr:uid="{00000000-0005-0000-0000-000063D60000}"/>
    <cellStyle name="Total 7 4 18 4" xfId="54792" xr:uid="{00000000-0005-0000-0000-000064D60000}"/>
    <cellStyle name="Total 7 4 19" xfId="54793" xr:uid="{00000000-0005-0000-0000-000065D60000}"/>
    <cellStyle name="Total 7 4 19 2" xfId="54794" xr:uid="{00000000-0005-0000-0000-000066D60000}"/>
    <cellStyle name="Total 7 4 19 3" xfId="54795" xr:uid="{00000000-0005-0000-0000-000067D60000}"/>
    <cellStyle name="Total 7 4 19 4" xfId="54796" xr:uid="{00000000-0005-0000-0000-000068D60000}"/>
    <cellStyle name="Total 7 4 2" xfId="54797" xr:uid="{00000000-0005-0000-0000-000069D60000}"/>
    <cellStyle name="Total 7 4 2 2" xfId="54798" xr:uid="{00000000-0005-0000-0000-00006AD60000}"/>
    <cellStyle name="Total 7 4 2 3" xfId="54799" xr:uid="{00000000-0005-0000-0000-00006BD60000}"/>
    <cellStyle name="Total 7 4 2 4" xfId="54800" xr:uid="{00000000-0005-0000-0000-00006CD60000}"/>
    <cellStyle name="Total 7 4 20" xfId="54801" xr:uid="{00000000-0005-0000-0000-00006DD60000}"/>
    <cellStyle name="Total 7 4 20 2" xfId="54802" xr:uid="{00000000-0005-0000-0000-00006ED60000}"/>
    <cellStyle name="Total 7 4 20 3" xfId="54803" xr:uid="{00000000-0005-0000-0000-00006FD60000}"/>
    <cellStyle name="Total 7 4 20 4" xfId="54804" xr:uid="{00000000-0005-0000-0000-000070D60000}"/>
    <cellStyle name="Total 7 4 21" xfId="54805" xr:uid="{00000000-0005-0000-0000-000071D60000}"/>
    <cellStyle name="Total 7 4 22" xfId="54806" xr:uid="{00000000-0005-0000-0000-000072D60000}"/>
    <cellStyle name="Total 7 4 3" xfId="54807" xr:uid="{00000000-0005-0000-0000-000073D60000}"/>
    <cellStyle name="Total 7 4 3 2" xfId="54808" xr:uid="{00000000-0005-0000-0000-000074D60000}"/>
    <cellStyle name="Total 7 4 3 3" xfId="54809" xr:uid="{00000000-0005-0000-0000-000075D60000}"/>
    <cellStyle name="Total 7 4 3 4" xfId="54810" xr:uid="{00000000-0005-0000-0000-000076D60000}"/>
    <cellStyle name="Total 7 4 4" xfId="54811" xr:uid="{00000000-0005-0000-0000-000077D60000}"/>
    <cellStyle name="Total 7 4 4 2" xfId="54812" xr:uid="{00000000-0005-0000-0000-000078D60000}"/>
    <cellStyle name="Total 7 4 4 3" xfId="54813" xr:uid="{00000000-0005-0000-0000-000079D60000}"/>
    <cellStyle name="Total 7 4 4 4" xfId="54814" xr:uid="{00000000-0005-0000-0000-00007AD60000}"/>
    <cellStyle name="Total 7 4 5" xfId="54815" xr:uid="{00000000-0005-0000-0000-00007BD60000}"/>
    <cellStyle name="Total 7 4 5 2" xfId="54816" xr:uid="{00000000-0005-0000-0000-00007CD60000}"/>
    <cellStyle name="Total 7 4 5 3" xfId="54817" xr:uid="{00000000-0005-0000-0000-00007DD60000}"/>
    <cellStyle name="Total 7 4 5 4" xfId="54818" xr:uid="{00000000-0005-0000-0000-00007ED60000}"/>
    <cellStyle name="Total 7 4 6" xfId="54819" xr:uid="{00000000-0005-0000-0000-00007FD60000}"/>
    <cellStyle name="Total 7 4 6 2" xfId="54820" xr:uid="{00000000-0005-0000-0000-000080D60000}"/>
    <cellStyle name="Total 7 4 6 3" xfId="54821" xr:uid="{00000000-0005-0000-0000-000081D60000}"/>
    <cellStyle name="Total 7 4 6 4" xfId="54822" xr:uid="{00000000-0005-0000-0000-000082D60000}"/>
    <cellStyle name="Total 7 4 7" xfId="54823" xr:uid="{00000000-0005-0000-0000-000083D60000}"/>
    <cellStyle name="Total 7 4 7 2" xfId="54824" xr:uid="{00000000-0005-0000-0000-000084D60000}"/>
    <cellStyle name="Total 7 4 7 3" xfId="54825" xr:uid="{00000000-0005-0000-0000-000085D60000}"/>
    <cellStyle name="Total 7 4 7 4" xfId="54826" xr:uid="{00000000-0005-0000-0000-000086D60000}"/>
    <cellStyle name="Total 7 4 8" xfId="54827" xr:uid="{00000000-0005-0000-0000-000087D60000}"/>
    <cellStyle name="Total 7 4 8 2" xfId="54828" xr:uid="{00000000-0005-0000-0000-000088D60000}"/>
    <cellStyle name="Total 7 4 8 3" xfId="54829" xr:uid="{00000000-0005-0000-0000-000089D60000}"/>
    <cellStyle name="Total 7 4 8 4" xfId="54830" xr:uid="{00000000-0005-0000-0000-00008AD60000}"/>
    <cellStyle name="Total 7 4 9" xfId="54831" xr:uid="{00000000-0005-0000-0000-00008BD60000}"/>
    <cellStyle name="Total 7 4 9 2" xfId="54832" xr:uid="{00000000-0005-0000-0000-00008CD60000}"/>
    <cellStyle name="Total 7 4 9 3" xfId="54833" xr:uid="{00000000-0005-0000-0000-00008DD60000}"/>
    <cellStyle name="Total 7 4 9 4" xfId="54834" xr:uid="{00000000-0005-0000-0000-00008ED60000}"/>
    <cellStyle name="Total 7 5" xfId="54835" xr:uid="{00000000-0005-0000-0000-00008FD60000}"/>
    <cellStyle name="Total 7 5 10" xfId="54836" xr:uid="{00000000-0005-0000-0000-000090D60000}"/>
    <cellStyle name="Total 7 5 10 2" xfId="54837" xr:uid="{00000000-0005-0000-0000-000091D60000}"/>
    <cellStyle name="Total 7 5 10 3" xfId="54838" xr:uid="{00000000-0005-0000-0000-000092D60000}"/>
    <cellStyle name="Total 7 5 10 4" xfId="54839" xr:uid="{00000000-0005-0000-0000-000093D60000}"/>
    <cellStyle name="Total 7 5 11" xfId="54840" xr:uid="{00000000-0005-0000-0000-000094D60000}"/>
    <cellStyle name="Total 7 5 11 2" xfId="54841" xr:uid="{00000000-0005-0000-0000-000095D60000}"/>
    <cellStyle name="Total 7 5 11 3" xfId="54842" xr:uid="{00000000-0005-0000-0000-000096D60000}"/>
    <cellStyle name="Total 7 5 11 4" xfId="54843" xr:uid="{00000000-0005-0000-0000-000097D60000}"/>
    <cellStyle name="Total 7 5 12" xfId="54844" xr:uid="{00000000-0005-0000-0000-000098D60000}"/>
    <cellStyle name="Total 7 5 12 2" xfId="54845" xr:uid="{00000000-0005-0000-0000-000099D60000}"/>
    <cellStyle name="Total 7 5 12 3" xfId="54846" xr:uid="{00000000-0005-0000-0000-00009AD60000}"/>
    <cellStyle name="Total 7 5 12 4" xfId="54847" xr:uid="{00000000-0005-0000-0000-00009BD60000}"/>
    <cellStyle name="Total 7 5 13" xfId="54848" xr:uid="{00000000-0005-0000-0000-00009CD60000}"/>
    <cellStyle name="Total 7 5 13 2" xfId="54849" xr:uid="{00000000-0005-0000-0000-00009DD60000}"/>
    <cellStyle name="Total 7 5 13 3" xfId="54850" xr:uid="{00000000-0005-0000-0000-00009ED60000}"/>
    <cellStyle name="Total 7 5 13 4" xfId="54851" xr:uid="{00000000-0005-0000-0000-00009FD60000}"/>
    <cellStyle name="Total 7 5 14" xfId="54852" xr:uid="{00000000-0005-0000-0000-0000A0D60000}"/>
    <cellStyle name="Total 7 5 14 2" xfId="54853" xr:uid="{00000000-0005-0000-0000-0000A1D60000}"/>
    <cellStyle name="Total 7 5 14 3" xfId="54854" xr:uid="{00000000-0005-0000-0000-0000A2D60000}"/>
    <cellStyle name="Total 7 5 14 4" xfId="54855" xr:uid="{00000000-0005-0000-0000-0000A3D60000}"/>
    <cellStyle name="Total 7 5 15" xfId="54856" xr:uid="{00000000-0005-0000-0000-0000A4D60000}"/>
    <cellStyle name="Total 7 5 15 2" xfId="54857" xr:uid="{00000000-0005-0000-0000-0000A5D60000}"/>
    <cellStyle name="Total 7 5 15 3" xfId="54858" xr:uid="{00000000-0005-0000-0000-0000A6D60000}"/>
    <cellStyle name="Total 7 5 15 4" xfId="54859" xr:uid="{00000000-0005-0000-0000-0000A7D60000}"/>
    <cellStyle name="Total 7 5 16" xfId="54860" xr:uid="{00000000-0005-0000-0000-0000A8D60000}"/>
    <cellStyle name="Total 7 5 16 2" xfId="54861" xr:uid="{00000000-0005-0000-0000-0000A9D60000}"/>
    <cellStyle name="Total 7 5 16 3" xfId="54862" xr:uid="{00000000-0005-0000-0000-0000AAD60000}"/>
    <cellStyle name="Total 7 5 16 4" xfId="54863" xr:uid="{00000000-0005-0000-0000-0000ABD60000}"/>
    <cellStyle name="Total 7 5 17" xfId="54864" xr:uid="{00000000-0005-0000-0000-0000ACD60000}"/>
    <cellStyle name="Total 7 5 17 2" xfId="54865" xr:uid="{00000000-0005-0000-0000-0000ADD60000}"/>
    <cellStyle name="Total 7 5 17 3" xfId="54866" xr:uid="{00000000-0005-0000-0000-0000AED60000}"/>
    <cellStyle name="Total 7 5 17 4" xfId="54867" xr:uid="{00000000-0005-0000-0000-0000AFD60000}"/>
    <cellStyle name="Total 7 5 18" xfId="54868" xr:uid="{00000000-0005-0000-0000-0000B0D60000}"/>
    <cellStyle name="Total 7 5 18 2" xfId="54869" xr:uid="{00000000-0005-0000-0000-0000B1D60000}"/>
    <cellStyle name="Total 7 5 18 3" xfId="54870" xr:uid="{00000000-0005-0000-0000-0000B2D60000}"/>
    <cellStyle name="Total 7 5 18 4" xfId="54871" xr:uid="{00000000-0005-0000-0000-0000B3D60000}"/>
    <cellStyle name="Total 7 5 19" xfId="54872" xr:uid="{00000000-0005-0000-0000-0000B4D60000}"/>
    <cellStyle name="Total 7 5 19 2" xfId="54873" xr:uid="{00000000-0005-0000-0000-0000B5D60000}"/>
    <cellStyle name="Total 7 5 19 3" xfId="54874" xr:uid="{00000000-0005-0000-0000-0000B6D60000}"/>
    <cellStyle name="Total 7 5 19 4" xfId="54875" xr:uid="{00000000-0005-0000-0000-0000B7D60000}"/>
    <cellStyle name="Total 7 5 2" xfId="54876" xr:uid="{00000000-0005-0000-0000-0000B8D60000}"/>
    <cellStyle name="Total 7 5 2 2" xfId="54877" xr:uid="{00000000-0005-0000-0000-0000B9D60000}"/>
    <cellStyle name="Total 7 5 2 3" xfId="54878" xr:uid="{00000000-0005-0000-0000-0000BAD60000}"/>
    <cellStyle name="Total 7 5 2 4" xfId="54879" xr:uid="{00000000-0005-0000-0000-0000BBD60000}"/>
    <cellStyle name="Total 7 5 20" xfId="54880" xr:uid="{00000000-0005-0000-0000-0000BCD60000}"/>
    <cellStyle name="Total 7 5 20 2" xfId="54881" xr:uid="{00000000-0005-0000-0000-0000BDD60000}"/>
    <cellStyle name="Total 7 5 20 3" xfId="54882" xr:uid="{00000000-0005-0000-0000-0000BED60000}"/>
    <cellStyle name="Total 7 5 20 4" xfId="54883" xr:uid="{00000000-0005-0000-0000-0000BFD60000}"/>
    <cellStyle name="Total 7 5 21" xfId="54884" xr:uid="{00000000-0005-0000-0000-0000C0D60000}"/>
    <cellStyle name="Total 7 5 22" xfId="54885" xr:uid="{00000000-0005-0000-0000-0000C1D60000}"/>
    <cellStyle name="Total 7 5 3" xfId="54886" xr:uid="{00000000-0005-0000-0000-0000C2D60000}"/>
    <cellStyle name="Total 7 5 3 2" xfId="54887" xr:uid="{00000000-0005-0000-0000-0000C3D60000}"/>
    <cellStyle name="Total 7 5 3 3" xfId="54888" xr:uid="{00000000-0005-0000-0000-0000C4D60000}"/>
    <cellStyle name="Total 7 5 3 4" xfId="54889" xr:uid="{00000000-0005-0000-0000-0000C5D60000}"/>
    <cellStyle name="Total 7 5 4" xfId="54890" xr:uid="{00000000-0005-0000-0000-0000C6D60000}"/>
    <cellStyle name="Total 7 5 4 2" xfId="54891" xr:uid="{00000000-0005-0000-0000-0000C7D60000}"/>
    <cellStyle name="Total 7 5 4 3" xfId="54892" xr:uid="{00000000-0005-0000-0000-0000C8D60000}"/>
    <cellStyle name="Total 7 5 4 4" xfId="54893" xr:uid="{00000000-0005-0000-0000-0000C9D60000}"/>
    <cellStyle name="Total 7 5 5" xfId="54894" xr:uid="{00000000-0005-0000-0000-0000CAD60000}"/>
    <cellStyle name="Total 7 5 5 2" xfId="54895" xr:uid="{00000000-0005-0000-0000-0000CBD60000}"/>
    <cellStyle name="Total 7 5 5 3" xfId="54896" xr:uid="{00000000-0005-0000-0000-0000CCD60000}"/>
    <cellStyle name="Total 7 5 5 4" xfId="54897" xr:uid="{00000000-0005-0000-0000-0000CDD60000}"/>
    <cellStyle name="Total 7 5 6" xfId="54898" xr:uid="{00000000-0005-0000-0000-0000CED60000}"/>
    <cellStyle name="Total 7 5 6 2" xfId="54899" xr:uid="{00000000-0005-0000-0000-0000CFD60000}"/>
    <cellStyle name="Total 7 5 6 3" xfId="54900" xr:uid="{00000000-0005-0000-0000-0000D0D60000}"/>
    <cellStyle name="Total 7 5 6 4" xfId="54901" xr:uid="{00000000-0005-0000-0000-0000D1D60000}"/>
    <cellStyle name="Total 7 5 7" xfId="54902" xr:uid="{00000000-0005-0000-0000-0000D2D60000}"/>
    <cellStyle name="Total 7 5 7 2" xfId="54903" xr:uid="{00000000-0005-0000-0000-0000D3D60000}"/>
    <cellStyle name="Total 7 5 7 3" xfId="54904" xr:uid="{00000000-0005-0000-0000-0000D4D60000}"/>
    <cellStyle name="Total 7 5 7 4" xfId="54905" xr:uid="{00000000-0005-0000-0000-0000D5D60000}"/>
    <cellStyle name="Total 7 5 8" xfId="54906" xr:uid="{00000000-0005-0000-0000-0000D6D60000}"/>
    <cellStyle name="Total 7 5 8 2" xfId="54907" xr:uid="{00000000-0005-0000-0000-0000D7D60000}"/>
    <cellStyle name="Total 7 5 8 3" xfId="54908" xr:uid="{00000000-0005-0000-0000-0000D8D60000}"/>
    <cellStyle name="Total 7 5 8 4" xfId="54909" xr:uid="{00000000-0005-0000-0000-0000D9D60000}"/>
    <cellStyle name="Total 7 5 9" xfId="54910" xr:uid="{00000000-0005-0000-0000-0000DAD60000}"/>
    <cellStyle name="Total 7 5 9 2" xfId="54911" xr:uid="{00000000-0005-0000-0000-0000DBD60000}"/>
    <cellStyle name="Total 7 5 9 3" xfId="54912" xr:uid="{00000000-0005-0000-0000-0000DCD60000}"/>
    <cellStyle name="Total 7 5 9 4" xfId="54913" xr:uid="{00000000-0005-0000-0000-0000DDD60000}"/>
    <cellStyle name="Total 7 6" xfId="54914" xr:uid="{00000000-0005-0000-0000-0000DED60000}"/>
    <cellStyle name="Total 7 6 10" xfId="54915" xr:uid="{00000000-0005-0000-0000-0000DFD60000}"/>
    <cellStyle name="Total 7 6 10 2" xfId="54916" xr:uid="{00000000-0005-0000-0000-0000E0D60000}"/>
    <cellStyle name="Total 7 6 10 3" xfId="54917" xr:uid="{00000000-0005-0000-0000-0000E1D60000}"/>
    <cellStyle name="Total 7 6 10 4" xfId="54918" xr:uid="{00000000-0005-0000-0000-0000E2D60000}"/>
    <cellStyle name="Total 7 6 11" xfId="54919" xr:uid="{00000000-0005-0000-0000-0000E3D60000}"/>
    <cellStyle name="Total 7 6 11 2" xfId="54920" xr:uid="{00000000-0005-0000-0000-0000E4D60000}"/>
    <cellStyle name="Total 7 6 11 3" xfId="54921" xr:uid="{00000000-0005-0000-0000-0000E5D60000}"/>
    <cellStyle name="Total 7 6 11 4" xfId="54922" xr:uid="{00000000-0005-0000-0000-0000E6D60000}"/>
    <cellStyle name="Total 7 6 12" xfId="54923" xr:uid="{00000000-0005-0000-0000-0000E7D60000}"/>
    <cellStyle name="Total 7 6 12 2" xfId="54924" xr:uid="{00000000-0005-0000-0000-0000E8D60000}"/>
    <cellStyle name="Total 7 6 12 3" xfId="54925" xr:uid="{00000000-0005-0000-0000-0000E9D60000}"/>
    <cellStyle name="Total 7 6 12 4" xfId="54926" xr:uid="{00000000-0005-0000-0000-0000EAD60000}"/>
    <cellStyle name="Total 7 6 13" xfId="54927" xr:uid="{00000000-0005-0000-0000-0000EBD60000}"/>
    <cellStyle name="Total 7 6 13 2" xfId="54928" xr:uid="{00000000-0005-0000-0000-0000ECD60000}"/>
    <cellStyle name="Total 7 6 13 3" xfId="54929" xr:uid="{00000000-0005-0000-0000-0000EDD60000}"/>
    <cellStyle name="Total 7 6 13 4" xfId="54930" xr:uid="{00000000-0005-0000-0000-0000EED60000}"/>
    <cellStyle name="Total 7 6 14" xfId="54931" xr:uid="{00000000-0005-0000-0000-0000EFD60000}"/>
    <cellStyle name="Total 7 6 14 2" xfId="54932" xr:uid="{00000000-0005-0000-0000-0000F0D60000}"/>
    <cellStyle name="Total 7 6 14 3" xfId="54933" xr:uid="{00000000-0005-0000-0000-0000F1D60000}"/>
    <cellStyle name="Total 7 6 14 4" xfId="54934" xr:uid="{00000000-0005-0000-0000-0000F2D60000}"/>
    <cellStyle name="Total 7 6 15" xfId="54935" xr:uid="{00000000-0005-0000-0000-0000F3D60000}"/>
    <cellStyle name="Total 7 6 15 2" xfId="54936" xr:uid="{00000000-0005-0000-0000-0000F4D60000}"/>
    <cellStyle name="Total 7 6 15 3" xfId="54937" xr:uid="{00000000-0005-0000-0000-0000F5D60000}"/>
    <cellStyle name="Total 7 6 15 4" xfId="54938" xr:uid="{00000000-0005-0000-0000-0000F6D60000}"/>
    <cellStyle name="Total 7 6 16" xfId="54939" xr:uid="{00000000-0005-0000-0000-0000F7D60000}"/>
    <cellStyle name="Total 7 6 16 2" xfId="54940" xr:uid="{00000000-0005-0000-0000-0000F8D60000}"/>
    <cellStyle name="Total 7 6 16 3" xfId="54941" xr:uid="{00000000-0005-0000-0000-0000F9D60000}"/>
    <cellStyle name="Total 7 6 16 4" xfId="54942" xr:uid="{00000000-0005-0000-0000-0000FAD60000}"/>
    <cellStyle name="Total 7 6 17" xfId="54943" xr:uid="{00000000-0005-0000-0000-0000FBD60000}"/>
    <cellStyle name="Total 7 6 17 2" xfId="54944" xr:uid="{00000000-0005-0000-0000-0000FCD60000}"/>
    <cellStyle name="Total 7 6 17 3" xfId="54945" xr:uid="{00000000-0005-0000-0000-0000FDD60000}"/>
    <cellStyle name="Total 7 6 17 4" xfId="54946" xr:uid="{00000000-0005-0000-0000-0000FED60000}"/>
    <cellStyle name="Total 7 6 18" xfId="54947" xr:uid="{00000000-0005-0000-0000-0000FFD60000}"/>
    <cellStyle name="Total 7 6 18 2" xfId="54948" xr:uid="{00000000-0005-0000-0000-000000D70000}"/>
    <cellStyle name="Total 7 6 18 3" xfId="54949" xr:uid="{00000000-0005-0000-0000-000001D70000}"/>
    <cellStyle name="Total 7 6 18 4" xfId="54950" xr:uid="{00000000-0005-0000-0000-000002D70000}"/>
    <cellStyle name="Total 7 6 19" xfId="54951" xr:uid="{00000000-0005-0000-0000-000003D70000}"/>
    <cellStyle name="Total 7 6 19 2" xfId="54952" xr:uid="{00000000-0005-0000-0000-000004D70000}"/>
    <cellStyle name="Total 7 6 19 3" xfId="54953" xr:uid="{00000000-0005-0000-0000-000005D70000}"/>
    <cellStyle name="Total 7 6 19 4" xfId="54954" xr:uid="{00000000-0005-0000-0000-000006D70000}"/>
    <cellStyle name="Total 7 6 2" xfId="54955" xr:uid="{00000000-0005-0000-0000-000007D70000}"/>
    <cellStyle name="Total 7 6 2 2" xfId="54956" xr:uid="{00000000-0005-0000-0000-000008D70000}"/>
    <cellStyle name="Total 7 6 2 3" xfId="54957" xr:uid="{00000000-0005-0000-0000-000009D70000}"/>
    <cellStyle name="Total 7 6 2 4" xfId="54958" xr:uid="{00000000-0005-0000-0000-00000AD70000}"/>
    <cellStyle name="Total 7 6 20" xfId="54959" xr:uid="{00000000-0005-0000-0000-00000BD70000}"/>
    <cellStyle name="Total 7 6 20 2" xfId="54960" xr:uid="{00000000-0005-0000-0000-00000CD70000}"/>
    <cellStyle name="Total 7 6 20 3" xfId="54961" xr:uid="{00000000-0005-0000-0000-00000DD70000}"/>
    <cellStyle name="Total 7 6 20 4" xfId="54962" xr:uid="{00000000-0005-0000-0000-00000ED70000}"/>
    <cellStyle name="Total 7 6 21" xfId="54963" xr:uid="{00000000-0005-0000-0000-00000FD70000}"/>
    <cellStyle name="Total 7 6 22" xfId="54964" xr:uid="{00000000-0005-0000-0000-000010D70000}"/>
    <cellStyle name="Total 7 6 3" xfId="54965" xr:uid="{00000000-0005-0000-0000-000011D70000}"/>
    <cellStyle name="Total 7 6 3 2" xfId="54966" xr:uid="{00000000-0005-0000-0000-000012D70000}"/>
    <cellStyle name="Total 7 6 3 3" xfId="54967" xr:uid="{00000000-0005-0000-0000-000013D70000}"/>
    <cellStyle name="Total 7 6 3 4" xfId="54968" xr:uid="{00000000-0005-0000-0000-000014D70000}"/>
    <cellStyle name="Total 7 6 4" xfId="54969" xr:uid="{00000000-0005-0000-0000-000015D70000}"/>
    <cellStyle name="Total 7 6 4 2" xfId="54970" xr:uid="{00000000-0005-0000-0000-000016D70000}"/>
    <cellStyle name="Total 7 6 4 3" xfId="54971" xr:uid="{00000000-0005-0000-0000-000017D70000}"/>
    <cellStyle name="Total 7 6 4 4" xfId="54972" xr:uid="{00000000-0005-0000-0000-000018D70000}"/>
    <cellStyle name="Total 7 6 5" xfId="54973" xr:uid="{00000000-0005-0000-0000-000019D70000}"/>
    <cellStyle name="Total 7 6 5 2" xfId="54974" xr:uid="{00000000-0005-0000-0000-00001AD70000}"/>
    <cellStyle name="Total 7 6 5 3" xfId="54975" xr:uid="{00000000-0005-0000-0000-00001BD70000}"/>
    <cellStyle name="Total 7 6 5 4" xfId="54976" xr:uid="{00000000-0005-0000-0000-00001CD70000}"/>
    <cellStyle name="Total 7 6 6" xfId="54977" xr:uid="{00000000-0005-0000-0000-00001DD70000}"/>
    <cellStyle name="Total 7 6 6 2" xfId="54978" xr:uid="{00000000-0005-0000-0000-00001ED70000}"/>
    <cellStyle name="Total 7 6 6 3" xfId="54979" xr:uid="{00000000-0005-0000-0000-00001FD70000}"/>
    <cellStyle name="Total 7 6 6 4" xfId="54980" xr:uid="{00000000-0005-0000-0000-000020D70000}"/>
    <cellStyle name="Total 7 6 7" xfId="54981" xr:uid="{00000000-0005-0000-0000-000021D70000}"/>
    <cellStyle name="Total 7 6 7 2" xfId="54982" xr:uid="{00000000-0005-0000-0000-000022D70000}"/>
    <cellStyle name="Total 7 6 7 3" xfId="54983" xr:uid="{00000000-0005-0000-0000-000023D70000}"/>
    <cellStyle name="Total 7 6 7 4" xfId="54984" xr:uid="{00000000-0005-0000-0000-000024D70000}"/>
    <cellStyle name="Total 7 6 8" xfId="54985" xr:uid="{00000000-0005-0000-0000-000025D70000}"/>
    <cellStyle name="Total 7 6 8 2" xfId="54986" xr:uid="{00000000-0005-0000-0000-000026D70000}"/>
    <cellStyle name="Total 7 6 8 3" xfId="54987" xr:uid="{00000000-0005-0000-0000-000027D70000}"/>
    <cellStyle name="Total 7 6 8 4" xfId="54988" xr:uid="{00000000-0005-0000-0000-000028D70000}"/>
    <cellStyle name="Total 7 6 9" xfId="54989" xr:uid="{00000000-0005-0000-0000-000029D70000}"/>
    <cellStyle name="Total 7 6 9 2" xfId="54990" xr:uid="{00000000-0005-0000-0000-00002AD70000}"/>
    <cellStyle name="Total 7 6 9 3" xfId="54991" xr:uid="{00000000-0005-0000-0000-00002BD70000}"/>
    <cellStyle name="Total 7 6 9 4" xfId="54992" xr:uid="{00000000-0005-0000-0000-00002CD70000}"/>
    <cellStyle name="Total 7 7" xfId="54993" xr:uid="{00000000-0005-0000-0000-00002DD70000}"/>
    <cellStyle name="Total 7 7 10" xfId="54994" xr:uid="{00000000-0005-0000-0000-00002ED70000}"/>
    <cellStyle name="Total 7 7 10 2" xfId="54995" xr:uid="{00000000-0005-0000-0000-00002FD70000}"/>
    <cellStyle name="Total 7 7 10 3" xfId="54996" xr:uid="{00000000-0005-0000-0000-000030D70000}"/>
    <cellStyle name="Total 7 7 10 4" xfId="54997" xr:uid="{00000000-0005-0000-0000-000031D70000}"/>
    <cellStyle name="Total 7 7 11" xfId="54998" xr:uid="{00000000-0005-0000-0000-000032D70000}"/>
    <cellStyle name="Total 7 7 11 2" xfId="54999" xr:uid="{00000000-0005-0000-0000-000033D70000}"/>
    <cellStyle name="Total 7 7 11 3" xfId="55000" xr:uid="{00000000-0005-0000-0000-000034D70000}"/>
    <cellStyle name="Total 7 7 11 4" xfId="55001" xr:uid="{00000000-0005-0000-0000-000035D70000}"/>
    <cellStyle name="Total 7 7 12" xfId="55002" xr:uid="{00000000-0005-0000-0000-000036D70000}"/>
    <cellStyle name="Total 7 7 12 2" xfId="55003" xr:uid="{00000000-0005-0000-0000-000037D70000}"/>
    <cellStyle name="Total 7 7 12 3" xfId="55004" xr:uid="{00000000-0005-0000-0000-000038D70000}"/>
    <cellStyle name="Total 7 7 12 4" xfId="55005" xr:uid="{00000000-0005-0000-0000-000039D70000}"/>
    <cellStyle name="Total 7 7 13" xfId="55006" xr:uid="{00000000-0005-0000-0000-00003AD70000}"/>
    <cellStyle name="Total 7 7 13 2" xfId="55007" xr:uid="{00000000-0005-0000-0000-00003BD70000}"/>
    <cellStyle name="Total 7 7 13 3" xfId="55008" xr:uid="{00000000-0005-0000-0000-00003CD70000}"/>
    <cellStyle name="Total 7 7 13 4" xfId="55009" xr:uid="{00000000-0005-0000-0000-00003DD70000}"/>
    <cellStyle name="Total 7 7 14" xfId="55010" xr:uid="{00000000-0005-0000-0000-00003ED70000}"/>
    <cellStyle name="Total 7 7 14 2" xfId="55011" xr:uid="{00000000-0005-0000-0000-00003FD70000}"/>
    <cellStyle name="Total 7 7 14 3" xfId="55012" xr:uid="{00000000-0005-0000-0000-000040D70000}"/>
    <cellStyle name="Total 7 7 14 4" xfId="55013" xr:uid="{00000000-0005-0000-0000-000041D70000}"/>
    <cellStyle name="Total 7 7 15" xfId="55014" xr:uid="{00000000-0005-0000-0000-000042D70000}"/>
    <cellStyle name="Total 7 7 15 2" xfId="55015" xr:uid="{00000000-0005-0000-0000-000043D70000}"/>
    <cellStyle name="Total 7 7 15 3" xfId="55016" xr:uid="{00000000-0005-0000-0000-000044D70000}"/>
    <cellStyle name="Total 7 7 15 4" xfId="55017" xr:uid="{00000000-0005-0000-0000-000045D70000}"/>
    <cellStyle name="Total 7 7 16" xfId="55018" xr:uid="{00000000-0005-0000-0000-000046D70000}"/>
    <cellStyle name="Total 7 7 16 2" xfId="55019" xr:uid="{00000000-0005-0000-0000-000047D70000}"/>
    <cellStyle name="Total 7 7 16 3" xfId="55020" xr:uid="{00000000-0005-0000-0000-000048D70000}"/>
    <cellStyle name="Total 7 7 16 4" xfId="55021" xr:uid="{00000000-0005-0000-0000-000049D70000}"/>
    <cellStyle name="Total 7 7 17" xfId="55022" xr:uid="{00000000-0005-0000-0000-00004AD70000}"/>
    <cellStyle name="Total 7 7 17 2" xfId="55023" xr:uid="{00000000-0005-0000-0000-00004BD70000}"/>
    <cellStyle name="Total 7 7 17 3" xfId="55024" xr:uid="{00000000-0005-0000-0000-00004CD70000}"/>
    <cellStyle name="Total 7 7 17 4" xfId="55025" xr:uid="{00000000-0005-0000-0000-00004DD70000}"/>
    <cellStyle name="Total 7 7 18" xfId="55026" xr:uid="{00000000-0005-0000-0000-00004ED70000}"/>
    <cellStyle name="Total 7 7 18 2" xfId="55027" xr:uid="{00000000-0005-0000-0000-00004FD70000}"/>
    <cellStyle name="Total 7 7 18 3" xfId="55028" xr:uid="{00000000-0005-0000-0000-000050D70000}"/>
    <cellStyle name="Total 7 7 18 4" xfId="55029" xr:uid="{00000000-0005-0000-0000-000051D70000}"/>
    <cellStyle name="Total 7 7 19" xfId="55030" xr:uid="{00000000-0005-0000-0000-000052D70000}"/>
    <cellStyle name="Total 7 7 19 2" xfId="55031" xr:uid="{00000000-0005-0000-0000-000053D70000}"/>
    <cellStyle name="Total 7 7 19 3" xfId="55032" xr:uid="{00000000-0005-0000-0000-000054D70000}"/>
    <cellStyle name="Total 7 7 19 4" xfId="55033" xr:uid="{00000000-0005-0000-0000-000055D70000}"/>
    <cellStyle name="Total 7 7 2" xfId="55034" xr:uid="{00000000-0005-0000-0000-000056D70000}"/>
    <cellStyle name="Total 7 7 2 2" xfId="55035" xr:uid="{00000000-0005-0000-0000-000057D70000}"/>
    <cellStyle name="Total 7 7 2 3" xfId="55036" xr:uid="{00000000-0005-0000-0000-000058D70000}"/>
    <cellStyle name="Total 7 7 2 4" xfId="55037" xr:uid="{00000000-0005-0000-0000-000059D70000}"/>
    <cellStyle name="Total 7 7 20" xfId="55038" xr:uid="{00000000-0005-0000-0000-00005AD70000}"/>
    <cellStyle name="Total 7 7 20 2" xfId="55039" xr:uid="{00000000-0005-0000-0000-00005BD70000}"/>
    <cellStyle name="Total 7 7 20 3" xfId="55040" xr:uid="{00000000-0005-0000-0000-00005CD70000}"/>
    <cellStyle name="Total 7 7 20 4" xfId="55041" xr:uid="{00000000-0005-0000-0000-00005DD70000}"/>
    <cellStyle name="Total 7 7 21" xfId="55042" xr:uid="{00000000-0005-0000-0000-00005ED70000}"/>
    <cellStyle name="Total 7 7 22" xfId="55043" xr:uid="{00000000-0005-0000-0000-00005FD70000}"/>
    <cellStyle name="Total 7 7 3" xfId="55044" xr:uid="{00000000-0005-0000-0000-000060D70000}"/>
    <cellStyle name="Total 7 7 3 2" xfId="55045" xr:uid="{00000000-0005-0000-0000-000061D70000}"/>
    <cellStyle name="Total 7 7 3 3" xfId="55046" xr:uid="{00000000-0005-0000-0000-000062D70000}"/>
    <cellStyle name="Total 7 7 3 4" xfId="55047" xr:uid="{00000000-0005-0000-0000-000063D70000}"/>
    <cellStyle name="Total 7 7 4" xfId="55048" xr:uid="{00000000-0005-0000-0000-000064D70000}"/>
    <cellStyle name="Total 7 7 4 2" xfId="55049" xr:uid="{00000000-0005-0000-0000-000065D70000}"/>
    <cellStyle name="Total 7 7 4 3" xfId="55050" xr:uid="{00000000-0005-0000-0000-000066D70000}"/>
    <cellStyle name="Total 7 7 4 4" xfId="55051" xr:uid="{00000000-0005-0000-0000-000067D70000}"/>
    <cellStyle name="Total 7 7 5" xfId="55052" xr:uid="{00000000-0005-0000-0000-000068D70000}"/>
    <cellStyle name="Total 7 7 5 2" xfId="55053" xr:uid="{00000000-0005-0000-0000-000069D70000}"/>
    <cellStyle name="Total 7 7 5 3" xfId="55054" xr:uid="{00000000-0005-0000-0000-00006AD70000}"/>
    <cellStyle name="Total 7 7 5 4" xfId="55055" xr:uid="{00000000-0005-0000-0000-00006BD70000}"/>
    <cellStyle name="Total 7 7 6" xfId="55056" xr:uid="{00000000-0005-0000-0000-00006CD70000}"/>
    <cellStyle name="Total 7 7 6 2" xfId="55057" xr:uid="{00000000-0005-0000-0000-00006DD70000}"/>
    <cellStyle name="Total 7 7 6 3" xfId="55058" xr:uid="{00000000-0005-0000-0000-00006ED70000}"/>
    <cellStyle name="Total 7 7 6 4" xfId="55059" xr:uid="{00000000-0005-0000-0000-00006FD70000}"/>
    <cellStyle name="Total 7 7 7" xfId="55060" xr:uid="{00000000-0005-0000-0000-000070D70000}"/>
    <cellStyle name="Total 7 7 7 2" xfId="55061" xr:uid="{00000000-0005-0000-0000-000071D70000}"/>
    <cellStyle name="Total 7 7 7 3" xfId="55062" xr:uid="{00000000-0005-0000-0000-000072D70000}"/>
    <cellStyle name="Total 7 7 7 4" xfId="55063" xr:uid="{00000000-0005-0000-0000-000073D70000}"/>
    <cellStyle name="Total 7 7 8" xfId="55064" xr:uid="{00000000-0005-0000-0000-000074D70000}"/>
    <cellStyle name="Total 7 7 8 2" xfId="55065" xr:uid="{00000000-0005-0000-0000-000075D70000}"/>
    <cellStyle name="Total 7 7 8 3" xfId="55066" xr:uid="{00000000-0005-0000-0000-000076D70000}"/>
    <cellStyle name="Total 7 7 8 4" xfId="55067" xr:uid="{00000000-0005-0000-0000-000077D70000}"/>
    <cellStyle name="Total 7 7 9" xfId="55068" xr:uid="{00000000-0005-0000-0000-000078D70000}"/>
    <cellStyle name="Total 7 7 9 2" xfId="55069" xr:uid="{00000000-0005-0000-0000-000079D70000}"/>
    <cellStyle name="Total 7 7 9 3" xfId="55070" xr:uid="{00000000-0005-0000-0000-00007AD70000}"/>
    <cellStyle name="Total 7 7 9 4" xfId="55071" xr:uid="{00000000-0005-0000-0000-00007BD70000}"/>
    <cellStyle name="Total 7 8" xfId="55072" xr:uid="{00000000-0005-0000-0000-00007CD70000}"/>
    <cellStyle name="Total 7 8 10" xfId="55073" xr:uid="{00000000-0005-0000-0000-00007DD70000}"/>
    <cellStyle name="Total 7 8 10 2" xfId="55074" xr:uid="{00000000-0005-0000-0000-00007ED70000}"/>
    <cellStyle name="Total 7 8 10 3" xfId="55075" xr:uid="{00000000-0005-0000-0000-00007FD70000}"/>
    <cellStyle name="Total 7 8 10 4" xfId="55076" xr:uid="{00000000-0005-0000-0000-000080D70000}"/>
    <cellStyle name="Total 7 8 11" xfId="55077" xr:uid="{00000000-0005-0000-0000-000081D70000}"/>
    <cellStyle name="Total 7 8 11 2" xfId="55078" xr:uid="{00000000-0005-0000-0000-000082D70000}"/>
    <cellStyle name="Total 7 8 11 3" xfId="55079" xr:uid="{00000000-0005-0000-0000-000083D70000}"/>
    <cellStyle name="Total 7 8 11 4" xfId="55080" xr:uid="{00000000-0005-0000-0000-000084D70000}"/>
    <cellStyle name="Total 7 8 12" xfId="55081" xr:uid="{00000000-0005-0000-0000-000085D70000}"/>
    <cellStyle name="Total 7 8 12 2" xfId="55082" xr:uid="{00000000-0005-0000-0000-000086D70000}"/>
    <cellStyle name="Total 7 8 12 3" xfId="55083" xr:uid="{00000000-0005-0000-0000-000087D70000}"/>
    <cellStyle name="Total 7 8 12 4" xfId="55084" xr:uid="{00000000-0005-0000-0000-000088D70000}"/>
    <cellStyle name="Total 7 8 13" xfId="55085" xr:uid="{00000000-0005-0000-0000-000089D70000}"/>
    <cellStyle name="Total 7 8 13 2" xfId="55086" xr:uid="{00000000-0005-0000-0000-00008AD70000}"/>
    <cellStyle name="Total 7 8 13 3" xfId="55087" xr:uid="{00000000-0005-0000-0000-00008BD70000}"/>
    <cellStyle name="Total 7 8 13 4" xfId="55088" xr:uid="{00000000-0005-0000-0000-00008CD70000}"/>
    <cellStyle name="Total 7 8 14" xfId="55089" xr:uid="{00000000-0005-0000-0000-00008DD70000}"/>
    <cellStyle name="Total 7 8 14 2" xfId="55090" xr:uid="{00000000-0005-0000-0000-00008ED70000}"/>
    <cellStyle name="Total 7 8 14 3" xfId="55091" xr:uid="{00000000-0005-0000-0000-00008FD70000}"/>
    <cellStyle name="Total 7 8 14 4" xfId="55092" xr:uid="{00000000-0005-0000-0000-000090D70000}"/>
    <cellStyle name="Total 7 8 15" xfId="55093" xr:uid="{00000000-0005-0000-0000-000091D70000}"/>
    <cellStyle name="Total 7 8 15 2" xfId="55094" xr:uid="{00000000-0005-0000-0000-000092D70000}"/>
    <cellStyle name="Total 7 8 15 3" xfId="55095" xr:uid="{00000000-0005-0000-0000-000093D70000}"/>
    <cellStyle name="Total 7 8 15 4" xfId="55096" xr:uid="{00000000-0005-0000-0000-000094D70000}"/>
    <cellStyle name="Total 7 8 16" xfId="55097" xr:uid="{00000000-0005-0000-0000-000095D70000}"/>
    <cellStyle name="Total 7 8 16 2" xfId="55098" xr:uid="{00000000-0005-0000-0000-000096D70000}"/>
    <cellStyle name="Total 7 8 16 3" xfId="55099" xr:uid="{00000000-0005-0000-0000-000097D70000}"/>
    <cellStyle name="Total 7 8 16 4" xfId="55100" xr:uid="{00000000-0005-0000-0000-000098D70000}"/>
    <cellStyle name="Total 7 8 17" xfId="55101" xr:uid="{00000000-0005-0000-0000-000099D70000}"/>
    <cellStyle name="Total 7 8 17 2" xfId="55102" xr:uid="{00000000-0005-0000-0000-00009AD70000}"/>
    <cellStyle name="Total 7 8 17 3" xfId="55103" xr:uid="{00000000-0005-0000-0000-00009BD70000}"/>
    <cellStyle name="Total 7 8 17 4" xfId="55104" xr:uid="{00000000-0005-0000-0000-00009CD70000}"/>
    <cellStyle name="Total 7 8 18" xfId="55105" xr:uid="{00000000-0005-0000-0000-00009DD70000}"/>
    <cellStyle name="Total 7 8 18 2" xfId="55106" xr:uid="{00000000-0005-0000-0000-00009ED70000}"/>
    <cellStyle name="Total 7 8 18 3" xfId="55107" xr:uid="{00000000-0005-0000-0000-00009FD70000}"/>
    <cellStyle name="Total 7 8 18 4" xfId="55108" xr:uid="{00000000-0005-0000-0000-0000A0D70000}"/>
    <cellStyle name="Total 7 8 19" xfId="55109" xr:uid="{00000000-0005-0000-0000-0000A1D70000}"/>
    <cellStyle name="Total 7 8 19 2" xfId="55110" xr:uid="{00000000-0005-0000-0000-0000A2D70000}"/>
    <cellStyle name="Total 7 8 19 3" xfId="55111" xr:uid="{00000000-0005-0000-0000-0000A3D70000}"/>
    <cellStyle name="Total 7 8 19 4" xfId="55112" xr:uid="{00000000-0005-0000-0000-0000A4D70000}"/>
    <cellStyle name="Total 7 8 2" xfId="55113" xr:uid="{00000000-0005-0000-0000-0000A5D70000}"/>
    <cellStyle name="Total 7 8 2 2" xfId="55114" xr:uid="{00000000-0005-0000-0000-0000A6D70000}"/>
    <cellStyle name="Total 7 8 2 3" xfId="55115" xr:uid="{00000000-0005-0000-0000-0000A7D70000}"/>
    <cellStyle name="Total 7 8 2 4" xfId="55116" xr:uid="{00000000-0005-0000-0000-0000A8D70000}"/>
    <cellStyle name="Total 7 8 20" xfId="55117" xr:uid="{00000000-0005-0000-0000-0000A9D70000}"/>
    <cellStyle name="Total 7 8 20 2" xfId="55118" xr:uid="{00000000-0005-0000-0000-0000AAD70000}"/>
    <cellStyle name="Total 7 8 20 3" xfId="55119" xr:uid="{00000000-0005-0000-0000-0000ABD70000}"/>
    <cellStyle name="Total 7 8 20 4" xfId="55120" xr:uid="{00000000-0005-0000-0000-0000ACD70000}"/>
    <cellStyle name="Total 7 8 21" xfId="55121" xr:uid="{00000000-0005-0000-0000-0000ADD70000}"/>
    <cellStyle name="Total 7 8 22" xfId="55122" xr:uid="{00000000-0005-0000-0000-0000AED70000}"/>
    <cellStyle name="Total 7 8 3" xfId="55123" xr:uid="{00000000-0005-0000-0000-0000AFD70000}"/>
    <cellStyle name="Total 7 8 3 2" xfId="55124" xr:uid="{00000000-0005-0000-0000-0000B0D70000}"/>
    <cellStyle name="Total 7 8 3 3" xfId="55125" xr:uid="{00000000-0005-0000-0000-0000B1D70000}"/>
    <cellStyle name="Total 7 8 3 4" xfId="55126" xr:uid="{00000000-0005-0000-0000-0000B2D70000}"/>
    <cellStyle name="Total 7 8 4" xfId="55127" xr:uid="{00000000-0005-0000-0000-0000B3D70000}"/>
    <cellStyle name="Total 7 8 4 2" xfId="55128" xr:uid="{00000000-0005-0000-0000-0000B4D70000}"/>
    <cellStyle name="Total 7 8 4 3" xfId="55129" xr:uid="{00000000-0005-0000-0000-0000B5D70000}"/>
    <cellStyle name="Total 7 8 4 4" xfId="55130" xr:uid="{00000000-0005-0000-0000-0000B6D70000}"/>
    <cellStyle name="Total 7 8 5" xfId="55131" xr:uid="{00000000-0005-0000-0000-0000B7D70000}"/>
    <cellStyle name="Total 7 8 5 2" xfId="55132" xr:uid="{00000000-0005-0000-0000-0000B8D70000}"/>
    <cellStyle name="Total 7 8 5 3" xfId="55133" xr:uid="{00000000-0005-0000-0000-0000B9D70000}"/>
    <cellStyle name="Total 7 8 5 4" xfId="55134" xr:uid="{00000000-0005-0000-0000-0000BAD70000}"/>
    <cellStyle name="Total 7 8 6" xfId="55135" xr:uid="{00000000-0005-0000-0000-0000BBD70000}"/>
    <cellStyle name="Total 7 8 6 2" xfId="55136" xr:uid="{00000000-0005-0000-0000-0000BCD70000}"/>
    <cellStyle name="Total 7 8 6 3" xfId="55137" xr:uid="{00000000-0005-0000-0000-0000BDD70000}"/>
    <cellStyle name="Total 7 8 6 4" xfId="55138" xr:uid="{00000000-0005-0000-0000-0000BED70000}"/>
    <cellStyle name="Total 7 8 7" xfId="55139" xr:uid="{00000000-0005-0000-0000-0000BFD70000}"/>
    <cellStyle name="Total 7 8 7 2" xfId="55140" xr:uid="{00000000-0005-0000-0000-0000C0D70000}"/>
    <cellStyle name="Total 7 8 7 3" xfId="55141" xr:uid="{00000000-0005-0000-0000-0000C1D70000}"/>
    <cellStyle name="Total 7 8 7 4" xfId="55142" xr:uid="{00000000-0005-0000-0000-0000C2D70000}"/>
    <cellStyle name="Total 7 8 8" xfId="55143" xr:uid="{00000000-0005-0000-0000-0000C3D70000}"/>
    <cellStyle name="Total 7 8 8 2" xfId="55144" xr:uid="{00000000-0005-0000-0000-0000C4D70000}"/>
    <cellStyle name="Total 7 8 8 3" xfId="55145" xr:uid="{00000000-0005-0000-0000-0000C5D70000}"/>
    <cellStyle name="Total 7 8 8 4" xfId="55146" xr:uid="{00000000-0005-0000-0000-0000C6D70000}"/>
    <cellStyle name="Total 7 8 9" xfId="55147" xr:uid="{00000000-0005-0000-0000-0000C7D70000}"/>
    <cellStyle name="Total 7 8 9 2" xfId="55148" xr:uid="{00000000-0005-0000-0000-0000C8D70000}"/>
    <cellStyle name="Total 7 8 9 3" xfId="55149" xr:uid="{00000000-0005-0000-0000-0000C9D70000}"/>
    <cellStyle name="Total 7 8 9 4" xfId="55150" xr:uid="{00000000-0005-0000-0000-0000CAD70000}"/>
    <cellStyle name="Total 7 9" xfId="55151" xr:uid="{00000000-0005-0000-0000-0000CBD70000}"/>
    <cellStyle name="Total 7 9 10" xfId="55152" xr:uid="{00000000-0005-0000-0000-0000CCD70000}"/>
    <cellStyle name="Total 7 9 10 2" xfId="55153" xr:uid="{00000000-0005-0000-0000-0000CDD70000}"/>
    <cellStyle name="Total 7 9 10 3" xfId="55154" xr:uid="{00000000-0005-0000-0000-0000CED70000}"/>
    <cellStyle name="Total 7 9 10 4" xfId="55155" xr:uid="{00000000-0005-0000-0000-0000CFD70000}"/>
    <cellStyle name="Total 7 9 11" xfId="55156" xr:uid="{00000000-0005-0000-0000-0000D0D70000}"/>
    <cellStyle name="Total 7 9 11 2" xfId="55157" xr:uid="{00000000-0005-0000-0000-0000D1D70000}"/>
    <cellStyle name="Total 7 9 11 3" xfId="55158" xr:uid="{00000000-0005-0000-0000-0000D2D70000}"/>
    <cellStyle name="Total 7 9 11 4" xfId="55159" xr:uid="{00000000-0005-0000-0000-0000D3D70000}"/>
    <cellStyle name="Total 7 9 12" xfId="55160" xr:uid="{00000000-0005-0000-0000-0000D4D70000}"/>
    <cellStyle name="Total 7 9 12 2" xfId="55161" xr:uid="{00000000-0005-0000-0000-0000D5D70000}"/>
    <cellStyle name="Total 7 9 12 3" xfId="55162" xr:uid="{00000000-0005-0000-0000-0000D6D70000}"/>
    <cellStyle name="Total 7 9 12 4" xfId="55163" xr:uid="{00000000-0005-0000-0000-0000D7D70000}"/>
    <cellStyle name="Total 7 9 13" xfId="55164" xr:uid="{00000000-0005-0000-0000-0000D8D70000}"/>
    <cellStyle name="Total 7 9 13 2" xfId="55165" xr:uid="{00000000-0005-0000-0000-0000D9D70000}"/>
    <cellStyle name="Total 7 9 13 3" xfId="55166" xr:uid="{00000000-0005-0000-0000-0000DAD70000}"/>
    <cellStyle name="Total 7 9 13 4" xfId="55167" xr:uid="{00000000-0005-0000-0000-0000DBD70000}"/>
    <cellStyle name="Total 7 9 14" xfId="55168" xr:uid="{00000000-0005-0000-0000-0000DCD70000}"/>
    <cellStyle name="Total 7 9 14 2" xfId="55169" xr:uid="{00000000-0005-0000-0000-0000DDD70000}"/>
    <cellStyle name="Total 7 9 14 3" xfId="55170" xr:uid="{00000000-0005-0000-0000-0000DED70000}"/>
    <cellStyle name="Total 7 9 14 4" xfId="55171" xr:uid="{00000000-0005-0000-0000-0000DFD70000}"/>
    <cellStyle name="Total 7 9 15" xfId="55172" xr:uid="{00000000-0005-0000-0000-0000E0D70000}"/>
    <cellStyle name="Total 7 9 15 2" xfId="55173" xr:uid="{00000000-0005-0000-0000-0000E1D70000}"/>
    <cellStyle name="Total 7 9 15 3" xfId="55174" xr:uid="{00000000-0005-0000-0000-0000E2D70000}"/>
    <cellStyle name="Total 7 9 15 4" xfId="55175" xr:uid="{00000000-0005-0000-0000-0000E3D70000}"/>
    <cellStyle name="Total 7 9 16" xfId="55176" xr:uid="{00000000-0005-0000-0000-0000E4D70000}"/>
    <cellStyle name="Total 7 9 16 2" xfId="55177" xr:uid="{00000000-0005-0000-0000-0000E5D70000}"/>
    <cellStyle name="Total 7 9 16 3" xfId="55178" xr:uid="{00000000-0005-0000-0000-0000E6D70000}"/>
    <cellStyle name="Total 7 9 16 4" xfId="55179" xr:uid="{00000000-0005-0000-0000-0000E7D70000}"/>
    <cellStyle name="Total 7 9 17" xfId="55180" xr:uid="{00000000-0005-0000-0000-0000E8D70000}"/>
    <cellStyle name="Total 7 9 17 2" xfId="55181" xr:uid="{00000000-0005-0000-0000-0000E9D70000}"/>
    <cellStyle name="Total 7 9 17 3" xfId="55182" xr:uid="{00000000-0005-0000-0000-0000EAD70000}"/>
    <cellStyle name="Total 7 9 17 4" xfId="55183" xr:uid="{00000000-0005-0000-0000-0000EBD70000}"/>
    <cellStyle name="Total 7 9 18" xfId="55184" xr:uid="{00000000-0005-0000-0000-0000ECD70000}"/>
    <cellStyle name="Total 7 9 18 2" xfId="55185" xr:uid="{00000000-0005-0000-0000-0000EDD70000}"/>
    <cellStyle name="Total 7 9 18 3" xfId="55186" xr:uid="{00000000-0005-0000-0000-0000EED70000}"/>
    <cellStyle name="Total 7 9 18 4" xfId="55187" xr:uid="{00000000-0005-0000-0000-0000EFD70000}"/>
    <cellStyle name="Total 7 9 19" xfId="55188" xr:uid="{00000000-0005-0000-0000-0000F0D70000}"/>
    <cellStyle name="Total 7 9 19 2" xfId="55189" xr:uid="{00000000-0005-0000-0000-0000F1D70000}"/>
    <cellStyle name="Total 7 9 19 3" xfId="55190" xr:uid="{00000000-0005-0000-0000-0000F2D70000}"/>
    <cellStyle name="Total 7 9 19 4" xfId="55191" xr:uid="{00000000-0005-0000-0000-0000F3D70000}"/>
    <cellStyle name="Total 7 9 2" xfId="55192" xr:uid="{00000000-0005-0000-0000-0000F4D70000}"/>
    <cellStyle name="Total 7 9 2 2" xfId="55193" xr:uid="{00000000-0005-0000-0000-0000F5D70000}"/>
    <cellStyle name="Total 7 9 2 3" xfId="55194" xr:uid="{00000000-0005-0000-0000-0000F6D70000}"/>
    <cellStyle name="Total 7 9 2 4" xfId="55195" xr:uid="{00000000-0005-0000-0000-0000F7D70000}"/>
    <cellStyle name="Total 7 9 20" xfId="55196" xr:uid="{00000000-0005-0000-0000-0000F8D70000}"/>
    <cellStyle name="Total 7 9 20 2" xfId="55197" xr:uid="{00000000-0005-0000-0000-0000F9D70000}"/>
    <cellStyle name="Total 7 9 20 3" xfId="55198" xr:uid="{00000000-0005-0000-0000-0000FAD70000}"/>
    <cellStyle name="Total 7 9 20 4" xfId="55199" xr:uid="{00000000-0005-0000-0000-0000FBD70000}"/>
    <cellStyle name="Total 7 9 21" xfId="55200" xr:uid="{00000000-0005-0000-0000-0000FCD70000}"/>
    <cellStyle name="Total 7 9 22" xfId="55201" xr:uid="{00000000-0005-0000-0000-0000FDD70000}"/>
    <cellStyle name="Total 7 9 3" xfId="55202" xr:uid="{00000000-0005-0000-0000-0000FED70000}"/>
    <cellStyle name="Total 7 9 3 2" xfId="55203" xr:uid="{00000000-0005-0000-0000-0000FFD70000}"/>
    <cellStyle name="Total 7 9 3 3" xfId="55204" xr:uid="{00000000-0005-0000-0000-000000D80000}"/>
    <cellStyle name="Total 7 9 3 4" xfId="55205" xr:uid="{00000000-0005-0000-0000-000001D80000}"/>
    <cellStyle name="Total 7 9 4" xfId="55206" xr:uid="{00000000-0005-0000-0000-000002D80000}"/>
    <cellStyle name="Total 7 9 4 2" xfId="55207" xr:uid="{00000000-0005-0000-0000-000003D80000}"/>
    <cellStyle name="Total 7 9 4 3" xfId="55208" xr:uid="{00000000-0005-0000-0000-000004D80000}"/>
    <cellStyle name="Total 7 9 4 4" xfId="55209" xr:uid="{00000000-0005-0000-0000-000005D80000}"/>
    <cellStyle name="Total 7 9 5" xfId="55210" xr:uid="{00000000-0005-0000-0000-000006D80000}"/>
    <cellStyle name="Total 7 9 5 2" xfId="55211" xr:uid="{00000000-0005-0000-0000-000007D80000}"/>
    <cellStyle name="Total 7 9 5 3" xfId="55212" xr:uid="{00000000-0005-0000-0000-000008D80000}"/>
    <cellStyle name="Total 7 9 5 4" xfId="55213" xr:uid="{00000000-0005-0000-0000-000009D80000}"/>
    <cellStyle name="Total 7 9 6" xfId="55214" xr:uid="{00000000-0005-0000-0000-00000AD80000}"/>
    <cellStyle name="Total 7 9 6 2" xfId="55215" xr:uid="{00000000-0005-0000-0000-00000BD80000}"/>
    <cellStyle name="Total 7 9 6 3" xfId="55216" xr:uid="{00000000-0005-0000-0000-00000CD80000}"/>
    <cellStyle name="Total 7 9 6 4" xfId="55217" xr:uid="{00000000-0005-0000-0000-00000DD80000}"/>
    <cellStyle name="Total 7 9 7" xfId="55218" xr:uid="{00000000-0005-0000-0000-00000ED80000}"/>
    <cellStyle name="Total 7 9 7 2" xfId="55219" xr:uid="{00000000-0005-0000-0000-00000FD80000}"/>
    <cellStyle name="Total 7 9 7 3" xfId="55220" xr:uid="{00000000-0005-0000-0000-000010D80000}"/>
    <cellStyle name="Total 7 9 7 4" xfId="55221" xr:uid="{00000000-0005-0000-0000-000011D80000}"/>
    <cellStyle name="Total 7 9 8" xfId="55222" xr:uid="{00000000-0005-0000-0000-000012D80000}"/>
    <cellStyle name="Total 7 9 8 2" xfId="55223" xr:uid="{00000000-0005-0000-0000-000013D80000}"/>
    <cellStyle name="Total 7 9 8 3" xfId="55224" xr:uid="{00000000-0005-0000-0000-000014D80000}"/>
    <cellStyle name="Total 7 9 8 4" xfId="55225" xr:uid="{00000000-0005-0000-0000-000015D80000}"/>
    <cellStyle name="Total 7 9 9" xfId="55226" xr:uid="{00000000-0005-0000-0000-000016D80000}"/>
    <cellStyle name="Total 7 9 9 2" xfId="55227" xr:uid="{00000000-0005-0000-0000-000017D80000}"/>
    <cellStyle name="Total 7 9 9 3" xfId="55228" xr:uid="{00000000-0005-0000-0000-000018D80000}"/>
    <cellStyle name="Total 7 9 9 4" xfId="55229" xr:uid="{00000000-0005-0000-0000-000019D80000}"/>
    <cellStyle name="Total 8" xfId="55230" xr:uid="{00000000-0005-0000-0000-00001AD80000}"/>
    <cellStyle name="Total 8 10" xfId="55231" xr:uid="{00000000-0005-0000-0000-00001BD80000}"/>
    <cellStyle name="Total 8 10 2" xfId="55232" xr:uid="{00000000-0005-0000-0000-00001CD80000}"/>
    <cellStyle name="Total 8 10 3" xfId="55233" xr:uid="{00000000-0005-0000-0000-00001DD80000}"/>
    <cellStyle name="Total 8 10 4" xfId="55234" xr:uid="{00000000-0005-0000-0000-00001ED80000}"/>
    <cellStyle name="Total 8 11" xfId="55235" xr:uid="{00000000-0005-0000-0000-00001FD80000}"/>
    <cellStyle name="Total 8 11 2" xfId="55236" xr:uid="{00000000-0005-0000-0000-000020D80000}"/>
    <cellStyle name="Total 8 11 3" xfId="55237" xr:uid="{00000000-0005-0000-0000-000021D80000}"/>
    <cellStyle name="Total 8 11 4" xfId="55238" xr:uid="{00000000-0005-0000-0000-000022D80000}"/>
    <cellStyle name="Total 8 12" xfId="55239" xr:uid="{00000000-0005-0000-0000-000023D80000}"/>
    <cellStyle name="Total 8 12 2" xfId="55240" xr:uid="{00000000-0005-0000-0000-000024D80000}"/>
    <cellStyle name="Total 8 12 3" xfId="55241" xr:uid="{00000000-0005-0000-0000-000025D80000}"/>
    <cellStyle name="Total 8 12 4" xfId="55242" xr:uid="{00000000-0005-0000-0000-000026D80000}"/>
    <cellStyle name="Total 8 13" xfId="55243" xr:uid="{00000000-0005-0000-0000-000027D80000}"/>
    <cellStyle name="Total 8 13 2" xfId="55244" xr:uid="{00000000-0005-0000-0000-000028D80000}"/>
    <cellStyle name="Total 8 13 3" xfId="55245" xr:uid="{00000000-0005-0000-0000-000029D80000}"/>
    <cellStyle name="Total 8 13 4" xfId="55246" xr:uid="{00000000-0005-0000-0000-00002AD80000}"/>
    <cellStyle name="Total 8 14" xfId="55247" xr:uid="{00000000-0005-0000-0000-00002BD80000}"/>
    <cellStyle name="Total 8 14 2" xfId="55248" xr:uid="{00000000-0005-0000-0000-00002CD80000}"/>
    <cellStyle name="Total 8 14 3" xfId="55249" xr:uid="{00000000-0005-0000-0000-00002DD80000}"/>
    <cellStyle name="Total 8 14 4" xfId="55250" xr:uid="{00000000-0005-0000-0000-00002ED80000}"/>
    <cellStyle name="Total 8 15" xfId="55251" xr:uid="{00000000-0005-0000-0000-00002FD80000}"/>
    <cellStyle name="Total 8 15 2" xfId="55252" xr:uid="{00000000-0005-0000-0000-000030D80000}"/>
    <cellStyle name="Total 8 15 3" xfId="55253" xr:uid="{00000000-0005-0000-0000-000031D80000}"/>
    <cellStyle name="Total 8 15 4" xfId="55254" xr:uid="{00000000-0005-0000-0000-000032D80000}"/>
    <cellStyle name="Total 8 16" xfId="55255" xr:uid="{00000000-0005-0000-0000-000033D80000}"/>
    <cellStyle name="Total 8 16 2" xfId="55256" xr:uid="{00000000-0005-0000-0000-000034D80000}"/>
    <cellStyle name="Total 8 16 3" xfId="55257" xr:uid="{00000000-0005-0000-0000-000035D80000}"/>
    <cellStyle name="Total 8 16 4" xfId="55258" xr:uid="{00000000-0005-0000-0000-000036D80000}"/>
    <cellStyle name="Total 8 17" xfId="55259" xr:uid="{00000000-0005-0000-0000-000037D80000}"/>
    <cellStyle name="Total 8 17 2" xfId="55260" xr:uid="{00000000-0005-0000-0000-000038D80000}"/>
    <cellStyle name="Total 8 17 3" xfId="55261" xr:uid="{00000000-0005-0000-0000-000039D80000}"/>
    <cellStyle name="Total 8 17 4" xfId="55262" xr:uid="{00000000-0005-0000-0000-00003AD80000}"/>
    <cellStyle name="Total 8 18" xfId="55263" xr:uid="{00000000-0005-0000-0000-00003BD80000}"/>
    <cellStyle name="Total 8 18 2" xfId="55264" xr:uid="{00000000-0005-0000-0000-00003CD80000}"/>
    <cellStyle name="Total 8 18 3" xfId="55265" xr:uid="{00000000-0005-0000-0000-00003DD80000}"/>
    <cellStyle name="Total 8 18 4" xfId="55266" xr:uid="{00000000-0005-0000-0000-00003ED80000}"/>
    <cellStyle name="Total 8 19" xfId="55267" xr:uid="{00000000-0005-0000-0000-00003FD80000}"/>
    <cellStyle name="Total 8 19 2" xfId="55268" xr:uid="{00000000-0005-0000-0000-000040D80000}"/>
    <cellStyle name="Total 8 19 3" xfId="55269" xr:uid="{00000000-0005-0000-0000-000041D80000}"/>
    <cellStyle name="Total 8 19 4" xfId="55270" xr:uid="{00000000-0005-0000-0000-000042D80000}"/>
    <cellStyle name="Total 8 2" xfId="55271" xr:uid="{00000000-0005-0000-0000-000043D80000}"/>
    <cellStyle name="Total 8 2 2" xfId="55272" xr:uid="{00000000-0005-0000-0000-000044D80000}"/>
    <cellStyle name="Total 8 2 3" xfId="55273" xr:uid="{00000000-0005-0000-0000-000045D80000}"/>
    <cellStyle name="Total 8 2 4" xfId="55274" xr:uid="{00000000-0005-0000-0000-000046D80000}"/>
    <cellStyle name="Total 8 20" xfId="55275" xr:uid="{00000000-0005-0000-0000-000047D80000}"/>
    <cellStyle name="Total 8 20 2" xfId="55276" xr:uid="{00000000-0005-0000-0000-000048D80000}"/>
    <cellStyle name="Total 8 20 3" xfId="55277" xr:uid="{00000000-0005-0000-0000-000049D80000}"/>
    <cellStyle name="Total 8 20 4" xfId="55278" xr:uid="{00000000-0005-0000-0000-00004AD80000}"/>
    <cellStyle name="Total 8 21" xfId="55279" xr:uid="{00000000-0005-0000-0000-00004BD80000}"/>
    <cellStyle name="Total 8 22" xfId="55280" xr:uid="{00000000-0005-0000-0000-00004CD80000}"/>
    <cellStyle name="Total 8 23" xfId="55281" xr:uid="{00000000-0005-0000-0000-00004DD80000}"/>
    <cellStyle name="Total 8 3" xfId="55282" xr:uid="{00000000-0005-0000-0000-00004ED80000}"/>
    <cellStyle name="Total 8 3 2" xfId="55283" xr:uid="{00000000-0005-0000-0000-00004FD80000}"/>
    <cellStyle name="Total 8 3 3" xfId="55284" xr:uid="{00000000-0005-0000-0000-000050D80000}"/>
    <cellStyle name="Total 8 3 4" xfId="55285" xr:uid="{00000000-0005-0000-0000-000051D80000}"/>
    <cellStyle name="Total 8 4" xfId="55286" xr:uid="{00000000-0005-0000-0000-000052D80000}"/>
    <cellStyle name="Total 8 4 2" xfId="55287" xr:uid="{00000000-0005-0000-0000-000053D80000}"/>
    <cellStyle name="Total 8 4 3" xfId="55288" xr:uid="{00000000-0005-0000-0000-000054D80000}"/>
    <cellStyle name="Total 8 4 4" xfId="55289" xr:uid="{00000000-0005-0000-0000-000055D80000}"/>
    <cellStyle name="Total 8 5" xfId="55290" xr:uid="{00000000-0005-0000-0000-000056D80000}"/>
    <cellStyle name="Total 8 5 2" xfId="55291" xr:uid="{00000000-0005-0000-0000-000057D80000}"/>
    <cellStyle name="Total 8 5 3" xfId="55292" xr:uid="{00000000-0005-0000-0000-000058D80000}"/>
    <cellStyle name="Total 8 5 4" xfId="55293" xr:uid="{00000000-0005-0000-0000-000059D80000}"/>
    <cellStyle name="Total 8 6" xfId="55294" xr:uid="{00000000-0005-0000-0000-00005AD80000}"/>
    <cellStyle name="Total 8 6 2" xfId="55295" xr:uid="{00000000-0005-0000-0000-00005BD80000}"/>
    <cellStyle name="Total 8 6 3" xfId="55296" xr:uid="{00000000-0005-0000-0000-00005CD80000}"/>
    <cellStyle name="Total 8 6 4" xfId="55297" xr:uid="{00000000-0005-0000-0000-00005DD80000}"/>
    <cellStyle name="Total 8 7" xfId="55298" xr:uid="{00000000-0005-0000-0000-00005ED80000}"/>
    <cellStyle name="Total 8 7 2" xfId="55299" xr:uid="{00000000-0005-0000-0000-00005FD80000}"/>
    <cellStyle name="Total 8 7 3" xfId="55300" xr:uid="{00000000-0005-0000-0000-000060D80000}"/>
    <cellStyle name="Total 8 7 4" xfId="55301" xr:uid="{00000000-0005-0000-0000-000061D80000}"/>
    <cellStyle name="Total 8 8" xfId="55302" xr:uid="{00000000-0005-0000-0000-000062D80000}"/>
    <cellStyle name="Total 8 8 2" xfId="55303" xr:uid="{00000000-0005-0000-0000-000063D80000}"/>
    <cellStyle name="Total 8 8 3" xfId="55304" xr:uid="{00000000-0005-0000-0000-000064D80000}"/>
    <cellStyle name="Total 8 8 4" xfId="55305" xr:uid="{00000000-0005-0000-0000-000065D80000}"/>
    <cellStyle name="Total 8 9" xfId="55306" xr:uid="{00000000-0005-0000-0000-000066D80000}"/>
    <cellStyle name="Total 8 9 2" xfId="55307" xr:uid="{00000000-0005-0000-0000-000067D80000}"/>
    <cellStyle name="Total 8 9 3" xfId="55308" xr:uid="{00000000-0005-0000-0000-000068D80000}"/>
    <cellStyle name="Total 8 9 4" xfId="55309" xr:uid="{00000000-0005-0000-0000-000069D80000}"/>
    <cellStyle name="Total 9" xfId="55310" xr:uid="{00000000-0005-0000-0000-00006AD80000}"/>
    <cellStyle name="Total 9 10" xfId="55311" xr:uid="{00000000-0005-0000-0000-00006BD80000}"/>
    <cellStyle name="Total 9 10 2" xfId="55312" xr:uid="{00000000-0005-0000-0000-00006CD80000}"/>
    <cellStyle name="Total 9 10 3" xfId="55313" xr:uid="{00000000-0005-0000-0000-00006DD80000}"/>
    <cellStyle name="Total 9 10 4" xfId="55314" xr:uid="{00000000-0005-0000-0000-00006ED80000}"/>
    <cellStyle name="Total 9 11" xfId="55315" xr:uid="{00000000-0005-0000-0000-00006FD80000}"/>
    <cellStyle name="Total 9 11 2" xfId="55316" xr:uid="{00000000-0005-0000-0000-000070D80000}"/>
    <cellStyle name="Total 9 11 3" xfId="55317" xr:uid="{00000000-0005-0000-0000-000071D80000}"/>
    <cellStyle name="Total 9 11 4" xfId="55318" xr:uid="{00000000-0005-0000-0000-000072D80000}"/>
    <cellStyle name="Total 9 12" xfId="55319" xr:uid="{00000000-0005-0000-0000-000073D80000}"/>
    <cellStyle name="Total 9 12 2" xfId="55320" xr:uid="{00000000-0005-0000-0000-000074D80000}"/>
    <cellStyle name="Total 9 12 3" xfId="55321" xr:uid="{00000000-0005-0000-0000-000075D80000}"/>
    <cellStyle name="Total 9 12 4" xfId="55322" xr:uid="{00000000-0005-0000-0000-000076D80000}"/>
    <cellStyle name="Total 9 13" xfId="55323" xr:uid="{00000000-0005-0000-0000-000077D80000}"/>
    <cellStyle name="Total 9 13 2" xfId="55324" xr:uid="{00000000-0005-0000-0000-000078D80000}"/>
    <cellStyle name="Total 9 13 3" xfId="55325" xr:uid="{00000000-0005-0000-0000-000079D80000}"/>
    <cellStyle name="Total 9 13 4" xfId="55326" xr:uid="{00000000-0005-0000-0000-00007AD80000}"/>
    <cellStyle name="Total 9 14" xfId="55327" xr:uid="{00000000-0005-0000-0000-00007BD80000}"/>
    <cellStyle name="Total 9 14 2" xfId="55328" xr:uid="{00000000-0005-0000-0000-00007CD80000}"/>
    <cellStyle name="Total 9 14 3" xfId="55329" xr:uid="{00000000-0005-0000-0000-00007DD80000}"/>
    <cellStyle name="Total 9 14 4" xfId="55330" xr:uid="{00000000-0005-0000-0000-00007ED80000}"/>
    <cellStyle name="Total 9 15" xfId="55331" xr:uid="{00000000-0005-0000-0000-00007FD80000}"/>
    <cellStyle name="Total 9 15 2" xfId="55332" xr:uid="{00000000-0005-0000-0000-000080D80000}"/>
    <cellStyle name="Total 9 15 3" xfId="55333" xr:uid="{00000000-0005-0000-0000-000081D80000}"/>
    <cellStyle name="Total 9 15 4" xfId="55334" xr:uid="{00000000-0005-0000-0000-000082D80000}"/>
    <cellStyle name="Total 9 16" xfId="55335" xr:uid="{00000000-0005-0000-0000-000083D80000}"/>
    <cellStyle name="Total 9 16 2" xfId="55336" xr:uid="{00000000-0005-0000-0000-000084D80000}"/>
    <cellStyle name="Total 9 16 3" xfId="55337" xr:uid="{00000000-0005-0000-0000-000085D80000}"/>
    <cellStyle name="Total 9 16 4" xfId="55338" xr:uid="{00000000-0005-0000-0000-000086D80000}"/>
    <cellStyle name="Total 9 17" xfId="55339" xr:uid="{00000000-0005-0000-0000-000087D80000}"/>
    <cellStyle name="Total 9 17 2" xfId="55340" xr:uid="{00000000-0005-0000-0000-000088D80000}"/>
    <cellStyle name="Total 9 17 3" xfId="55341" xr:uid="{00000000-0005-0000-0000-000089D80000}"/>
    <cellStyle name="Total 9 17 4" xfId="55342" xr:uid="{00000000-0005-0000-0000-00008AD80000}"/>
    <cellStyle name="Total 9 18" xfId="55343" xr:uid="{00000000-0005-0000-0000-00008BD80000}"/>
    <cellStyle name="Total 9 18 2" xfId="55344" xr:uid="{00000000-0005-0000-0000-00008CD80000}"/>
    <cellStyle name="Total 9 18 3" xfId="55345" xr:uid="{00000000-0005-0000-0000-00008DD80000}"/>
    <cellStyle name="Total 9 18 4" xfId="55346" xr:uid="{00000000-0005-0000-0000-00008ED80000}"/>
    <cellStyle name="Total 9 19" xfId="55347" xr:uid="{00000000-0005-0000-0000-00008FD80000}"/>
    <cellStyle name="Total 9 19 2" xfId="55348" xr:uid="{00000000-0005-0000-0000-000090D80000}"/>
    <cellStyle name="Total 9 19 3" xfId="55349" xr:uid="{00000000-0005-0000-0000-000091D80000}"/>
    <cellStyle name="Total 9 19 4" xfId="55350" xr:uid="{00000000-0005-0000-0000-000092D80000}"/>
    <cellStyle name="Total 9 2" xfId="55351" xr:uid="{00000000-0005-0000-0000-000093D80000}"/>
    <cellStyle name="Total 9 2 2" xfId="55352" xr:uid="{00000000-0005-0000-0000-000094D80000}"/>
    <cellStyle name="Total 9 2 3" xfId="55353" xr:uid="{00000000-0005-0000-0000-000095D80000}"/>
    <cellStyle name="Total 9 2 4" xfId="55354" xr:uid="{00000000-0005-0000-0000-000096D80000}"/>
    <cellStyle name="Total 9 20" xfId="55355" xr:uid="{00000000-0005-0000-0000-000097D80000}"/>
    <cellStyle name="Total 9 20 2" xfId="55356" xr:uid="{00000000-0005-0000-0000-000098D80000}"/>
    <cellStyle name="Total 9 20 3" xfId="55357" xr:uid="{00000000-0005-0000-0000-000099D80000}"/>
    <cellStyle name="Total 9 20 4" xfId="55358" xr:uid="{00000000-0005-0000-0000-00009AD80000}"/>
    <cellStyle name="Total 9 21" xfId="55359" xr:uid="{00000000-0005-0000-0000-00009BD80000}"/>
    <cellStyle name="Total 9 22" xfId="55360" xr:uid="{00000000-0005-0000-0000-00009CD80000}"/>
    <cellStyle name="Total 9 23" xfId="55361" xr:uid="{00000000-0005-0000-0000-00009DD80000}"/>
    <cellStyle name="Total 9 3" xfId="55362" xr:uid="{00000000-0005-0000-0000-00009ED80000}"/>
    <cellStyle name="Total 9 3 2" xfId="55363" xr:uid="{00000000-0005-0000-0000-00009FD80000}"/>
    <cellStyle name="Total 9 3 3" xfId="55364" xr:uid="{00000000-0005-0000-0000-0000A0D80000}"/>
    <cellStyle name="Total 9 3 4" xfId="55365" xr:uid="{00000000-0005-0000-0000-0000A1D80000}"/>
    <cellStyle name="Total 9 4" xfId="55366" xr:uid="{00000000-0005-0000-0000-0000A2D80000}"/>
    <cellStyle name="Total 9 4 2" xfId="55367" xr:uid="{00000000-0005-0000-0000-0000A3D80000}"/>
    <cellStyle name="Total 9 4 3" xfId="55368" xr:uid="{00000000-0005-0000-0000-0000A4D80000}"/>
    <cellStyle name="Total 9 4 4" xfId="55369" xr:uid="{00000000-0005-0000-0000-0000A5D80000}"/>
    <cellStyle name="Total 9 5" xfId="55370" xr:uid="{00000000-0005-0000-0000-0000A6D80000}"/>
    <cellStyle name="Total 9 5 2" xfId="55371" xr:uid="{00000000-0005-0000-0000-0000A7D80000}"/>
    <cellStyle name="Total 9 5 3" xfId="55372" xr:uid="{00000000-0005-0000-0000-0000A8D80000}"/>
    <cellStyle name="Total 9 5 4" xfId="55373" xr:uid="{00000000-0005-0000-0000-0000A9D80000}"/>
    <cellStyle name="Total 9 6" xfId="55374" xr:uid="{00000000-0005-0000-0000-0000AAD80000}"/>
    <cellStyle name="Total 9 6 2" xfId="55375" xr:uid="{00000000-0005-0000-0000-0000ABD80000}"/>
    <cellStyle name="Total 9 6 3" xfId="55376" xr:uid="{00000000-0005-0000-0000-0000ACD80000}"/>
    <cellStyle name="Total 9 6 4" xfId="55377" xr:uid="{00000000-0005-0000-0000-0000ADD80000}"/>
    <cellStyle name="Total 9 7" xfId="55378" xr:uid="{00000000-0005-0000-0000-0000AED80000}"/>
    <cellStyle name="Total 9 7 2" xfId="55379" xr:uid="{00000000-0005-0000-0000-0000AFD80000}"/>
    <cellStyle name="Total 9 7 3" xfId="55380" xr:uid="{00000000-0005-0000-0000-0000B0D80000}"/>
    <cellStyle name="Total 9 7 4" xfId="55381" xr:uid="{00000000-0005-0000-0000-0000B1D80000}"/>
    <cellStyle name="Total 9 8" xfId="55382" xr:uid="{00000000-0005-0000-0000-0000B2D80000}"/>
    <cellStyle name="Total 9 8 2" xfId="55383" xr:uid="{00000000-0005-0000-0000-0000B3D80000}"/>
    <cellStyle name="Total 9 8 3" xfId="55384" xr:uid="{00000000-0005-0000-0000-0000B4D80000}"/>
    <cellStyle name="Total 9 8 4" xfId="55385" xr:uid="{00000000-0005-0000-0000-0000B5D80000}"/>
    <cellStyle name="Total 9 9" xfId="55386" xr:uid="{00000000-0005-0000-0000-0000B6D80000}"/>
    <cellStyle name="Total 9 9 2" xfId="55387" xr:uid="{00000000-0005-0000-0000-0000B7D80000}"/>
    <cellStyle name="Total 9 9 3" xfId="55388" xr:uid="{00000000-0005-0000-0000-0000B8D80000}"/>
    <cellStyle name="Total 9 9 4" xfId="55389" xr:uid="{00000000-0005-0000-0000-0000B9D80000}"/>
    <cellStyle name="Warning Text 10" xfId="55390" xr:uid="{00000000-0005-0000-0000-0000BAD80000}"/>
    <cellStyle name="Warning Text 10 2" xfId="55391" xr:uid="{00000000-0005-0000-0000-0000BBD80000}"/>
    <cellStyle name="Warning Text 10 3" xfId="55392" xr:uid="{00000000-0005-0000-0000-0000BCD80000}"/>
    <cellStyle name="Warning Text 11" xfId="55393" xr:uid="{00000000-0005-0000-0000-0000BDD80000}"/>
    <cellStyle name="Warning Text 11 2" xfId="55394" xr:uid="{00000000-0005-0000-0000-0000BED80000}"/>
    <cellStyle name="Warning Text 11 3" xfId="55395" xr:uid="{00000000-0005-0000-0000-0000BFD80000}"/>
    <cellStyle name="Warning Text 12" xfId="55396" xr:uid="{00000000-0005-0000-0000-0000C0D80000}"/>
    <cellStyle name="Warning Text 12 10" xfId="55397" xr:uid="{00000000-0005-0000-0000-0000C1D80000}"/>
    <cellStyle name="Warning Text 12 10 2" xfId="55398" xr:uid="{00000000-0005-0000-0000-0000C2D80000}"/>
    <cellStyle name="Warning Text 12 11" xfId="55399" xr:uid="{00000000-0005-0000-0000-0000C3D80000}"/>
    <cellStyle name="Warning Text 12 11 2" xfId="55400" xr:uid="{00000000-0005-0000-0000-0000C4D80000}"/>
    <cellStyle name="Warning Text 12 12" xfId="55401" xr:uid="{00000000-0005-0000-0000-0000C5D80000}"/>
    <cellStyle name="Warning Text 12 12 2" xfId="55402" xr:uid="{00000000-0005-0000-0000-0000C6D80000}"/>
    <cellStyle name="Warning Text 12 13" xfId="55403" xr:uid="{00000000-0005-0000-0000-0000C7D80000}"/>
    <cellStyle name="Warning Text 12 13 2" xfId="55404" xr:uid="{00000000-0005-0000-0000-0000C8D80000}"/>
    <cellStyle name="Warning Text 12 14" xfId="55405" xr:uid="{00000000-0005-0000-0000-0000C9D80000}"/>
    <cellStyle name="Warning Text 12 14 2" xfId="55406" xr:uid="{00000000-0005-0000-0000-0000CAD80000}"/>
    <cellStyle name="Warning Text 12 15" xfId="55407" xr:uid="{00000000-0005-0000-0000-0000CBD80000}"/>
    <cellStyle name="Warning Text 12 15 2" xfId="55408" xr:uid="{00000000-0005-0000-0000-0000CCD80000}"/>
    <cellStyle name="Warning Text 12 16" xfId="55409" xr:uid="{00000000-0005-0000-0000-0000CDD80000}"/>
    <cellStyle name="Warning Text 12 16 2" xfId="55410" xr:uid="{00000000-0005-0000-0000-0000CED80000}"/>
    <cellStyle name="Warning Text 12 17" xfId="55411" xr:uid="{00000000-0005-0000-0000-0000CFD80000}"/>
    <cellStyle name="Warning Text 12 17 2" xfId="55412" xr:uid="{00000000-0005-0000-0000-0000D0D80000}"/>
    <cellStyle name="Warning Text 12 18" xfId="55413" xr:uid="{00000000-0005-0000-0000-0000D1D80000}"/>
    <cellStyle name="Warning Text 12 18 2" xfId="55414" xr:uid="{00000000-0005-0000-0000-0000D2D80000}"/>
    <cellStyle name="Warning Text 12 19" xfId="55415" xr:uid="{00000000-0005-0000-0000-0000D3D80000}"/>
    <cellStyle name="Warning Text 12 19 2" xfId="55416" xr:uid="{00000000-0005-0000-0000-0000D4D80000}"/>
    <cellStyle name="Warning Text 12 2" xfId="55417" xr:uid="{00000000-0005-0000-0000-0000D5D80000}"/>
    <cellStyle name="Warning Text 12 2 2" xfId="55418" xr:uid="{00000000-0005-0000-0000-0000D6D80000}"/>
    <cellStyle name="Warning Text 12 20" xfId="55419" xr:uid="{00000000-0005-0000-0000-0000D7D80000}"/>
    <cellStyle name="Warning Text 12 20 2" xfId="55420" xr:uid="{00000000-0005-0000-0000-0000D8D80000}"/>
    <cellStyle name="Warning Text 12 21" xfId="55421" xr:uid="{00000000-0005-0000-0000-0000D9D80000}"/>
    <cellStyle name="Warning Text 12 21 2" xfId="55422" xr:uid="{00000000-0005-0000-0000-0000DAD80000}"/>
    <cellStyle name="Warning Text 12 22" xfId="55423" xr:uid="{00000000-0005-0000-0000-0000DBD80000}"/>
    <cellStyle name="Warning Text 12 22 2" xfId="55424" xr:uid="{00000000-0005-0000-0000-0000DCD80000}"/>
    <cellStyle name="Warning Text 12 23" xfId="55425" xr:uid="{00000000-0005-0000-0000-0000DDD80000}"/>
    <cellStyle name="Warning Text 12 23 2" xfId="55426" xr:uid="{00000000-0005-0000-0000-0000DED80000}"/>
    <cellStyle name="Warning Text 12 24" xfId="55427" xr:uid="{00000000-0005-0000-0000-0000DFD80000}"/>
    <cellStyle name="Warning Text 12 24 2" xfId="55428" xr:uid="{00000000-0005-0000-0000-0000E0D80000}"/>
    <cellStyle name="Warning Text 12 25" xfId="55429" xr:uid="{00000000-0005-0000-0000-0000E1D80000}"/>
    <cellStyle name="Warning Text 12 25 2" xfId="55430" xr:uid="{00000000-0005-0000-0000-0000E2D80000}"/>
    <cellStyle name="Warning Text 12 26" xfId="55431" xr:uid="{00000000-0005-0000-0000-0000E3D80000}"/>
    <cellStyle name="Warning Text 12 26 2" xfId="55432" xr:uid="{00000000-0005-0000-0000-0000E4D80000}"/>
    <cellStyle name="Warning Text 12 27" xfId="55433" xr:uid="{00000000-0005-0000-0000-0000E5D80000}"/>
    <cellStyle name="Warning Text 12 27 2" xfId="55434" xr:uid="{00000000-0005-0000-0000-0000E6D80000}"/>
    <cellStyle name="Warning Text 12 28" xfId="55435" xr:uid="{00000000-0005-0000-0000-0000E7D80000}"/>
    <cellStyle name="Warning Text 12 28 2" xfId="55436" xr:uid="{00000000-0005-0000-0000-0000E8D80000}"/>
    <cellStyle name="Warning Text 12 29" xfId="55437" xr:uid="{00000000-0005-0000-0000-0000E9D80000}"/>
    <cellStyle name="Warning Text 12 29 2" xfId="55438" xr:uid="{00000000-0005-0000-0000-0000EAD80000}"/>
    <cellStyle name="Warning Text 12 3" xfId="55439" xr:uid="{00000000-0005-0000-0000-0000EBD80000}"/>
    <cellStyle name="Warning Text 12 3 2" xfId="55440" xr:uid="{00000000-0005-0000-0000-0000ECD80000}"/>
    <cellStyle name="Warning Text 12 30" xfId="55441" xr:uid="{00000000-0005-0000-0000-0000EDD80000}"/>
    <cellStyle name="Warning Text 12 30 2" xfId="55442" xr:uid="{00000000-0005-0000-0000-0000EED80000}"/>
    <cellStyle name="Warning Text 12 31" xfId="55443" xr:uid="{00000000-0005-0000-0000-0000EFD80000}"/>
    <cellStyle name="Warning Text 12 4" xfId="55444" xr:uid="{00000000-0005-0000-0000-0000F0D80000}"/>
    <cellStyle name="Warning Text 12 4 2" xfId="55445" xr:uid="{00000000-0005-0000-0000-0000F1D80000}"/>
    <cellStyle name="Warning Text 12 5" xfId="55446" xr:uid="{00000000-0005-0000-0000-0000F2D80000}"/>
    <cellStyle name="Warning Text 12 5 2" xfId="55447" xr:uid="{00000000-0005-0000-0000-0000F3D80000}"/>
    <cellStyle name="Warning Text 12 6" xfId="55448" xr:uid="{00000000-0005-0000-0000-0000F4D80000}"/>
    <cellStyle name="Warning Text 12 6 2" xfId="55449" xr:uid="{00000000-0005-0000-0000-0000F5D80000}"/>
    <cellStyle name="Warning Text 12 7" xfId="55450" xr:uid="{00000000-0005-0000-0000-0000F6D80000}"/>
    <cellStyle name="Warning Text 12 7 2" xfId="55451" xr:uid="{00000000-0005-0000-0000-0000F7D80000}"/>
    <cellStyle name="Warning Text 12 8" xfId="55452" xr:uid="{00000000-0005-0000-0000-0000F8D80000}"/>
    <cellStyle name="Warning Text 12 8 2" xfId="55453" xr:uid="{00000000-0005-0000-0000-0000F9D80000}"/>
    <cellStyle name="Warning Text 12 9" xfId="55454" xr:uid="{00000000-0005-0000-0000-0000FAD80000}"/>
    <cellStyle name="Warning Text 12 9 2" xfId="55455" xr:uid="{00000000-0005-0000-0000-0000FBD80000}"/>
    <cellStyle name="Warning Text 13" xfId="55456" xr:uid="{00000000-0005-0000-0000-0000FCD80000}"/>
    <cellStyle name="Warning Text 13 2" xfId="55457" xr:uid="{00000000-0005-0000-0000-0000FDD80000}"/>
    <cellStyle name="Warning Text 14" xfId="55458" xr:uid="{00000000-0005-0000-0000-0000FED80000}"/>
    <cellStyle name="Warning Text 14 2" xfId="55459" xr:uid="{00000000-0005-0000-0000-0000FFD80000}"/>
    <cellStyle name="Warning Text 15" xfId="55460" xr:uid="{00000000-0005-0000-0000-000000D90000}"/>
    <cellStyle name="Warning Text 15 2" xfId="55461" xr:uid="{00000000-0005-0000-0000-000001D90000}"/>
    <cellStyle name="Warning Text 16" xfId="55462" xr:uid="{00000000-0005-0000-0000-000002D90000}"/>
    <cellStyle name="Warning Text 17" xfId="55463" xr:uid="{00000000-0005-0000-0000-000003D90000}"/>
    <cellStyle name="Warning Text 18" xfId="55464" xr:uid="{00000000-0005-0000-0000-000004D90000}"/>
    <cellStyle name="Warning Text 2" xfId="55465" xr:uid="{00000000-0005-0000-0000-000005D90000}"/>
    <cellStyle name="Warning Text 2 10" xfId="55466" xr:uid="{00000000-0005-0000-0000-000006D90000}"/>
    <cellStyle name="Warning Text 2 10 2" xfId="55467" xr:uid="{00000000-0005-0000-0000-000007D90000}"/>
    <cellStyle name="Warning Text 2 11" xfId="55468" xr:uid="{00000000-0005-0000-0000-000008D90000}"/>
    <cellStyle name="Warning Text 2 11 2" xfId="55469" xr:uid="{00000000-0005-0000-0000-000009D90000}"/>
    <cellStyle name="Warning Text 2 2" xfId="55470" xr:uid="{00000000-0005-0000-0000-00000AD90000}"/>
    <cellStyle name="Warning Text 2 2 2" xfId="55471" xr:uid="{00000000-0005-0000-0000-00000BD90000}"/>
    <cellStyle name="Warning Text 2 2 3" xfId="55472" xr:uid="{00000000-0005-0000-0000-00000CD90000}"/>
    <cellStyle name="Warning Text 2 3" xfId="55473" xr:uid="{00000000-0005-0000-0000-00000DD90000}"/>
    <cellStyle name="Warning Text 2 3 2" xfId="55474" xr:uid="{00000000-0005-0000-0000-00000ED90000}"/>
    <cellStyle name="Warning Text 2 3 3" xfId="55475" xr:uid="{00000000-0005-0000-0000-00000FD90000}"/>
    <cellStyle name="Warning Text 2 4" xfId="55476" xr:uid="{00000000-0005-0000-0000-000010D90000}"/>
    <cellStyle name="Warning Text 2 4 2" xfId="55477" xr:uid="{00000000-0005-0000-0000-000011D90000}"/>
    <cellStyle name="Warning Text 2 4 3" xfId="55478" xr:uid="{00000000-0005-0000-0000-000012D90000}"/>
    <cellStyle name="Warning Text 2 5" xfId="55479" xr:uid="{00000000-0005-0000-0000-000013D90000}"/>
    <cellStyle name="Warning Text 2 5 2" xfId="55480" xr:uid="{00000000-0005-0000-0000-000014D90000}"/>
    <cellStyle name="Warning Text 2 5 3" xfId="55481" xr:uid="{00000000-0005-0000-0000-000015D90000}"/>
    <cellStyle name="Warning Text 2 6" xfId="55482" xr:uid="{00000000-0005-0000-0000-000016D90000}"/>
    <cellStyle name="Warning Text 2 6 2" xfId="55483" xr:uid="{00000000-0005-0000-0000-000017D90000}"/>
    <cellStyle name="Warning Text 2 6 3" xfId="55484" xr:uid="{00000000-0005-0000-0000-000018D90000}"/>
    <cellStyle name="Warning Text 2 7" xfId="55485" xr:uid="{00000000-0005-0000-0000-000019D90000}"/>
    <cellStyle name="Warning Text 2 7 2" xfId="55486" xr:uid="{00000000-0005-0000-0000-00001AD90000}"/>
    <cellStyle name="Warning Text 2 7 3" xfId="55487" xr:uid="{00000000-0005-0000-0000-00001BD90000}"/>
    <cellStyle name="Warning Text 2 8" xfId="55488" xr:uid="{00000000-0005-0000-0000-00001CD90000}"/>
    <cellStyle name="Warning Text 2 8 2" xfId="55489" xr:uid="{00000000-0005-0000-0000-00001DD90000}"/>
    <cellStyle name="Warning Text 2 8 3" xfId="55490" xr:uid="{00000000-0005-0000-0000-00001ED90000}"/>
    <cellStyle name="Warning Text 2 9" xfId="55491" xr:uid="{00000000-0005-0000-0000-00001FD90000}"/>
    <cellStyle name="Warning Text 3" xfId="55492" xr:uid="{00000000-0005-0000-0000-000020D90000}"/>
    <cellStyle name="Warning Text 3 2" xfId="55493" xr:uid="{00000000-0005-0000-0000-000021D90000}"/>
    <cellStyle name="Warning Text 3 2 2" xfId="55494" xr:uid="{00000000-0005-0000-0000-000022D90000}"/>
    <cellStyle name="Warning Text 3 3" xfId="55495" xr:uid="{00000000-0005-0000-0000-000023D90000}"/>
    <cellStyle name="Warning Text 3 4" xfId="55496" xr:uid="{00000000-0005-0000-0000-000024D90000}"/>
    <cellStyle name="Warning Text 4" xfId="55497" xr:uid="{00000000-0005-0000-0000-000025D90000}"/>
    <cellStyle name="Warning Text 4 2" xfId="55498" xr:uid="{00000000-0005-0000-0000-000026D90000}"/>
    <cellStyle name="Warning Text 4 2 2" xfId="55499" xr:uid="{00000000-0005-0000-0000-000027D90000}"/>
    <cellStyle name="Warning Text 4 3" xfId="55500" xr:uid="{00000000-0005-0000-0000-000028D90000}"/>
    <cellStyle name="Warning Text 4 4" xfId="55501" xr:uid="{00000000-0005-0000-0000-000029D90000}"/>
    <cellStyle name="Warning Text 5" xfId="55502" xr:uid="{00000000-0005-0000-0000-00002AD90000}"/>
    <cellStyle name="Warning Text 5 2" xfId="55503" xr:uid="{00000000-0005-0000-0000-00002BD90000}"/>
    <cellStyle name="Warning Text 5 2 2" xfId="55504" xr:uid="{00000000-0005-0000-0000-00002CD90000}"/>
    <cellStyle name="Warning Text 5 3" xfId="55505" xr:uid="{00000000-0005-0000-0000-00002DD90000}"/>
    <cellStyle name="Warning Text 5 4" xfId="55506" xr:uid="{00000000-0005-0000-0000-00002ED90000}"/>
    <cellStyle name="Warning Text 6" xfId="55507" xr:uid="{00000000-0005-0000-0000-00002FD90000}"/>
    <cellStyle name="Warning Text 6 2" xfId="55508" xr:uid="{00000000-0005-0000-0000-000030D90000}"/>
    <cellStyle name="Warning Text 6 2 2" xfId="55509" xr:uid="{00000000-0005-0000-0000-000031D90000}"/>
    <cellStyle name="Warning Text 6 3" xfId="55510" xr:uid="{00000000-0005-0000-0000-000032D90000}"/>
    <cellStyle name="Warning Text 6 4" xfId="55511" xr:uid="{00000000-0005-0000-0000-000033D90000}"/>
    <cellStyle name="Warning Text 7" xfId="55512" xr:uid="{00000000-0005-0000-0000-000034D90000}"/>
    <cellStyle name="Warning Text 7 10" xfId="55513" xr:uid="{00000000-0005-0000-0000-000035D90000}"/>
    <cellStyle name="Warning Text 7 10 2" xfId="55514" xr:uid="{00000000-0005-0000-0000-000036D90000}"/>
    <cellStyle name="Warning Text 7 11" xfId="55515" xr:uid="{00000000-0005-0000-0000-000037D90000}"/>
    <cellStyle name="Warning Text 7 11 2" xfId="55516" xr:uid="{00000000-0005-0000-0000-000038D90000}"/>
    <cellStyle name="Warning Text 7 12" xfId="55517" xr:uid="{00000000-0005-0000-0000-000039D90000}"/>
    <cellStyle name="Warning Text 7 13" xfId="55518" xr:uid="{00000000-0005-0000-0000-00003AD90000}"/>
    <cellStyle name="Warning Text 7 2" xfId="55519" xr:uid="{00000000-0005-0000-0000-00003BD90000}"/>
    <cellStyle name="Warning Text 7 2 2" xfId="55520" xr:uid="{00000000-0005-0000-0000-00003CD90000}"/>
    <cellStyle name="Warning Text 7 3" xfId="55521" xr:uid="{00000000-0005-0000-0000-00003DD90000}"/>
    <cellStyle name="Warning Text 7 3 2" xfId="55522" xr:uid="{00000000-0005-0000-0000-00003ED90000}"/>
    <cellStyle name="Warning Text 7 4" xfId="55523" xr:uid="{00000000-0005-0000-0000-00003FD90000}"/>
    <cellStyle name="Warning Text 7 4 2" xfId="55524" xr:uid="{00000000-0005-0000-0000-000040D90000}"/>
    <cellStyle name="Warning Text 7 5" xfId="55525" xr:uid="{00000000-0005-0000-0000-000041D90000}"/>
    <cellStyle name="Warning Text 7 5 2" xfId="55526" xr:uid="{00000000-0005-0000-0000-000042D90000}"/>
    <cellStyle name="Warning Text 7 6" xfId="55527" xr:uid="{00000000-0005-0000-0000-000043D90000}"/>
    <cellStyle name="Warning Text 7 6 2" xfId="55528" xr:uid="{00000000-0005-0000-0000-000044D90000}"/>
    <cellStyle name="Warning Text 7 7" xfId="55529" xr:uid="{00000000-0005-0000-0000-000045D90000}"/>
    <cellStyle name="Warning Text 7 7 2" xfId="55530" xr:uid="{00000000-0005-0000-0000-000046D90000}"/>
    <cellStyle name="Warning Text 7 8" xfId="55531" xr:uid="{00000000-0005-0000-0000-000047D90000}"/>
    <cellStyle name="Warning Text 7 8 2" xfId="55532" xr:uid="{00000000-0005-0000-0000-000048D90000}"/>
    <cellStyle name="Warning Text 7 9" xfId="55533" xr:uid="{00000000-0005-0000-0000-000049D90000}"/>
    <cellStyle name="Warning Text 7 9 2" xfId="55534" xr:uid="{00000000-0005-0000-0000-00004AD90000}"/>
    <cellStyle name="Warning Text 8" xfId="55535" xr:uid="{00000000-0005-0000-0000-00004BD90000}"/>
    <cellStyle name="Warning Text 8 2" xfId="55536" xr:uid="{00000000-0005-0000-0000-00004CD90000}"/>
    <cellStyle name="Warning Text 8 3" xfId="55537" xr:uid="{00000000-0005-0000-0000-00004DD90000}"/>
    <cellStyle name="Warning Text 9" xfId="55538" xr:uid="{00000000-0005-0000-0000-00004ED90000}"/>
    <cellStyle name="Warning Text 9 2" xfId="55539" xr:uid="{00000000-0005-0000-0000-00004FD90000}"/>
    <cellStyle name="Warning Text 9 3" xfId="55540" xr:uid="{00000000-0005-0000-0000-000050D90000}"/>
  </cellStyles>
  <dxfs count="1">
    <dxf>
      <font>
        <color rgb="FF9C0006"/>
      </font>
      <fill>
        <patternFill>
          <bgColor rgb="FFFFC7CE"/>
        </patternFill>
      </fill>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sheetMetadata" Target="metadata.xml"/><Relationship Id="rId47"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132047</xdr:colOff>
      <xdr:row>1</xdr:row>
      <xdr:rowOff>2184</xdr:rowOff>
    </xdr:to>
    <xdr:pic>
      <xdr:nvPicPr>
        <xdr:cNvPr id="8" name="Picture 7" descr="Ofgem logo&#10;Strapline: Making a positive difference for energy consumers&#10;">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793331" cy="7260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1973036</xdr:colOff>
      <xdr:row>99</xdr:row>
      <xdr:rowOff>0</xdr:rowOff>
    </xdr:from>
    <xdr:to>
      <xdr:col>3</xdr:col>
      <xdr:colOff>2541269</xdr:colOff>
      <xdr:row>101</xdr:row>
      <xdr:rowOff>37827</xdr:rowOff>
    </xdr:to>
    <xdr:sp macro="" textlink="">
      <xdr:nvSpPr>
        <xdr:cNvPr id="63" name="Left Arrow 46">
          <a:extLst>
            <a:ext uri="{FF2B5EF4-FFF2-40B4-BE49-F238E27FC236}">
              <a16:creationId xmlns:a16="http://schemas.microsoft.com/office/drawing/2014/main" id="{AF64066A-FDF8-452E-9EB8-74A46B6F57D9}"/>
            </a:ext>
            <a:ext uri="{C183D7F6-B498-43B3-948B-1728B52AA6E4}">
              <adec:decorative xmlns:adec="http://schemas.microsoft.com/office/drawing/2017/decorative" val="1"/>
            </a:ext>
          </a:extLst>
        </xdr:cNvPr>
        <xdr:cNvSpPr/>
      </xdr:nvSpPr>
      <xdr:spPr>
        <a:xfrm flipH="1">
          <a:off x="2354036" y="19539857"/>
          <a:ext cx="3684269" cy="337184"/>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3063652</xdr:colOff>
      <xdr:row>123</xdr:row>
      <xdr:rowOff>138755</xdr:rowOff>
    </xdr:from>
    <xdr:to>
      <xdr:col>3</xdr:col>
      <xdr:colOff>3406552</xdr:colOff>
      <xdr:row>131</xdr:row>
      <xdr:rowOff>145689</xdr:rowOff>
    </xdr:to>
    <xdr:sp macro="" textlink="">
      <xdr:nvSpPr>
        <xdr:cNvPr id="285" name="Left Arrow 37">
          <a:extLst>
            <a:ext uri="{FF2B5EF4-FFF2-40B4-BE49-F238E27FC236}">
              <a16:creationId xmlns:a16="http://schemas.microsoft.com/office/drawing/2014/main" id="{1C9C94BA-6933-4CF4-BB09-963F2DB41115}"/>
            </a:ext>
            <a:ext uri="{C183D7F6-B498-43B3-948B-1728B52AA6E4}">
              <adec:decorative xmlns:adec="http://schemas.microsoft.com/office/drawing/2017/decorative" val="1"/>
            </a:ext>
          </a:extLst>
        </xdr:cNvPr>
        <xdr:cNvSpPr/>
      </xdr:nvSpPr>
      <xdr:spPr>
        <a:xfrm rot="5400000">
          <a:off x="6048313" y="21946308"/>
          <a:ext cx="1204363" cy="34290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4677183</xdr:colOff>
      <xdr:row>119</xdr:row>
      <xdr:rowOff>49252</xdr:rowOff>
    </xdr:from>
    <xdr:to>
      <xdr:col>4</xdr:col>
      <xdr:colOff>421820</xdr:colOff>
      <xdr:row>121</xdr:row>
      <xdr:rowOff>85175</xdr:rowOff>
    </xdr:to>
    <xdr:sp macro="" textlink="">
      <xdr:nvSpPr>
        <xdr:cNvPr id="286" name="Left Arrow 52">
          <a:extLst>
            <a:ext uri="{FF2B5EF4-FFF2-40B4-BE49-F238E27FC236}">
              <a16:creationId xmlns:a16="http://schemas.microsoft.com/office/drawing/2014/main" id="{59E794DA-4EAB-451E-96D6-F82953E05B2F}"/>
            </a:ext>
            <a:ext uri="{C183D7F6-B498-43B3-948B-1728B52AA6E4}">
              <adec:decorative xmlns:adec="http://schemas.microsoft.com/office/drawing/2017/decorative" val="1"/>
            </a:ext>
          </a:extLst>
        </xdr:cNvPr>
        <xdr:cNvSpPr/>
      </xdr:nvSpPr>
      <xdr:spPr>
        <a:xfrm rot="10800000">
          <a:off x="8092576" y="20827359"/>
          <a:ext cx="996994" cy="33528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2925535</xdr:colOff>
      <xdr:row>170</xdr:row>
      <xdr:rowOff>81643</xdr:rowOff>
    </xdr:from>
    <xdr:to>
      <xdr:col>3</xdr:col>
      <xdr:colOff>3268435</xdr:colOff>
      <xdr:row>175</xdr:row>
      <xdr:rowOff>124370</xdr:rowOff>
    </xdr:to>
    <xdr:sp macro="" textlink="">
      <xdr:nvSpPr>
        <xdr:cNvPr id="287" name="Left Arrow 39">
          <a:extLst>
            <a:ext uri="{FF2B5EF4-FFF2-40B4-BE49-F238E27FC236}">
              <a16:creationId xmlns:a16="http://schemas.microsoft.com/office/drawing/2014/main" id="{C21D81FF-01BC-4F68-8C9D-0168E3EA239C}"/>
            </a:ext>
            <a:ext uri="{C183D7F6-B498-43B3-948B-1728B52AA6E4}">
              <adec:decorative xmlns:adec="http://schemas.microsoft.com/office/drawing/2017/decorative" val="1"/>
            </a:ext>
          </a:extLst>
        </xdr:cNvPr>
        <xdr:cNvSpPr/>
      </xdr:nvSpPr>
      <xdr:spPr>
        <a:xfrm rot="5400000">
          <a:off x="6116818" y="28717467"/>
          <a:ext cx="791120" cy="34290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3025232</xdr:colOff>
      <xdr:row>146</xdr:row>
      <xdr:rowOff>43064</xdr:rowOff>
    </xdr:from>
    <xdr:to>
      <xdr:col>3</xdr:col>
      <xdr:colOff>3368132</xdr:colOff>
      <xdr:row>153</xdr:row>
      <xdr:rowOff>98473</xdr:rowOff>
    </xdr:to>
    <xdr:sp macro="" textlink="">
      <xdr:nvSpPr>
        <xdr:cNvPr id="288" name="Left Arrow 39">
          <a:extLst>
            <a:ext uri="{FF2B5EF4-FFF2-40B4-BE49-F238E27FC236}">
              <a16:creationId xmlns:a16="http://schemas.microsoft.com/office/drawing/2014/main" id="{662D2239-8E65-4406-8F93-28E85695D1E8}"/>
            </a:ext>
            <a:ext uri="{C183D7F6-B498-43B3-948B-1728B52AA6E4}">
              <adec:decorative xmlns:adec="http://schemas.microsoft.com/office/drawing/2017/decorative" val="1"/>
            </a:ext>
          </a:extLst>
        </xdr:cNvPr>
        <xdr:cNvSpPr/>
      </xdr:nvSpPr>
      <xdr:spPr>
        <a:xfrm rot="5400000">
          <a:off x="6060495" y="25242623"/>
          <a:ext cx="1103159" cy="34290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3027772</xdr:colOff>
      <xdr:row>133</xdr:row>
      <xdr:rowOff>121763</xdr:rowOff>
    </xdr:from>
    <xdr:to>
      <xdr:col>3</xdr:col>
      <xdr:colOff>3370672</xdr:colOff>
      <xdr:row>141</xdr:row>
      <xdr:rowOff>121191</xdr:rowOff>
    </xdr:to>
    <xdr:sp macro="" textlink="">
      <xdr:nvSpPr>
        <xdr:cNvPr id="289" name="Left Arrow 37">
          <a:extLst>
            <a:ext uri="{FF2B5EF4-FFF2-40B4-BE49-F238E27FC236}">
              <a16:creationId xmlns:a16="http://schemas.microsoft.com/office/drawing/2014/main" id="{BED77F96-1EF5-4A37-BA55-59907C934E0F}"/>
            </a:ext>
            <a:ext uri="{C183D7F6-B498-43B3-948B-1728B52AA6E4}">
              <adec:decorative xmlns:adec="http://schemas.microsoft.com/office/drawing/2017/decorative" val="1"/>
            </a:ext>
          </a:extLst>
        </xdr:cNvPr>
        <xdr:cNvSpPr/>
      </xdr:nvSpPr>
      <xdr:spPr>
        <a:xfrm rot="5400000">
          <a:off x="6016186" y="23422349"/>
          <a:ext cx="1196857" cy="34290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2983322</xdr:colOff>
      <xdr:row>157</xdr:row>
      <xdr:rowOff>16581</xdr:rowOff>
    </xdr:from>
    <xdr:to>
      <xdr:col>3</xdr:col>
      <xdr:colOff>3326222</xdr:colOff>
      <xdr:row>164</xdr:row>
      <xdr:rowOff>92210</xdr:rowOff>
    </xdr:to>
    <xdr:sp macro="" textlink="">
      <xdr:nvSpPr>
        <xdr:cNvPr id="290" name="Left Arrow 39">
          <a:extLst>
            <a:ext uri="{FF2B5EF4-FFF2-40B4-BE49-F238E27FC236}">
              <a16:creationId xmlns:a16="http://schemas.microsoft.com/office/drawing/2014/main" id="{13F541A6-F5EA-43C4-A3C3-CC70B92B7ADF}"/>
            </a:ext>
            <a:ext uri="{C183D7F6-B498-43B3-948B-1728B52AA6E4}">
              <adec:decorative xmlns:adec="http://schemas.microsoft.com/office/drawing/2017/decorative" val="1"/>
            </a:ext>
          </a:extLst>
        </xdr:cNvPr>
        <xdr:cNvSpPr/>
      </xdr:nvSpPr>
      <xdr:spPr>
        <a:xfrm rot="5400000">
          <a:off x="6008475" y="26872714"/>
          <a:ext cx="1123379" cy="34290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1239067</xdr:colOff>
      <xdr:row>178</xdr:row>
      <xdr:rowOff>20864</xdr:rowOff>
    </xdr:from>
    <xdr:to>
      <xdr:col>3</xdr:col>
      <xdr:colOff>1796143</xdr:colOff>
      <xdr:row>180</xdr:row>
      <xdr:rowOff>59326</xdr:rowOff>
    </xdr:to>
    <xdr:sp macro="" textlink="">
      <xdr:nvSpPr>
        <xdr:cNvPr id="274" name="Left Arrow 40">
          <a:extLst>
            <a:ext uri="{FF2B5EF4-FFF2-40B4-BE49-F238E27FC236}">
              <a16:creationId xmlns:a16="http://schemas.microsoft.com/office/drawing/2014/main" id="{F6395699-756B-466B-9FBD-2A31F0B01944}"/>
            </a:ext>
            <a:ext uri="{C183D7F6-B498-43B3-948B-1728B52AA6E4}">
              <adec:decorative xmlns:adec="http://schemas.microsoft.com/office/drawing/2017/decorative" val="1"/>
            </a:ext>
          </a:extLst>
        </xdr:cNvPr>
        <xdr:cNvSpPr/>
      </xdr:nvSpPr>
      <xdr:spPr>
        <a:xfrm flipH="1">
          <a:off x="1606460" y="29630007"/>
          <a:ext cx="3605076" cy="337819"/>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1465580</xdr:colOff>
      <xdr:row>129</xdr:row>
      <xdr:rowOff>124369</xdr:rowOff>
    </xdr:from>
    <xdr:to>
      <xdr:col>3</xdr:col>
      <xdr:colOff>1796142</xdr:colOff>
      <xdr:row>132</xdr:row>
      <xdr:rowOff>12517</xdr:rowOff>
    </xdr:to>
    <xdr:sp macro="" textlink="">
      <xdr:nvSpPr>
        <xdr:cNvPr id="275" name="Left Arrow 46">
          <a:extLst>
            <a:ext uri="{FF2B5EF4-FFF2-40B4-BE49-F238E27FC236}">
              <a16:creationId xmlns:a16="http://schemas.microsoft.com/office/drawing/2014/main" id="{9629DFE4-4676-4A1D-8112-07A94C94507D}"/>
            </a:ext>
            <a:ext uri="{C183D7F6-B498-43B3-948B-1728B52AA6E4}">
              <adec:decorative xmlns:adec="http://schemas.microsoft.com/office/drawing/2017/decorative" val="1"/>
            </a:ext>
          </a:extLst>
        </xdr:cNvPr>
        <xdr:cNvSpPr/>
      </xdr:nvSpPr>
      <xdr:spPr>
        <a:xfrm flipH="1">
          <a:off x="1832973" y="22399262"/>
          <a:ext cx="3378562" cy="337184"/>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1505266</xdr:colOff>
      <xdr:row>141</xdr:row>
      <xdr:rowOff>27803</xdr:rowOff>
    </xdr:from>
    <xdr:to>
      <xdr:col>3</xdr:col>
      <xdr:colOff>1839760</xdr:colOff>
      <xdr:row>143</xdr:row>
      <xdr:rowOff>75155</xdr:rowOff>
    </xdr:to>
    <xdr:sp macro="" textlink="">
      <xdr:nvSpPr>
        <xdr:cNvPr id="276" name="Left Arrow 43">
          <a:extLst>
            <a:ext uri="{FF2B5EF4-FFF2-40B4-BE49-F238E27FC236}">
              <a16:creationId xmlns:a16="http://schemas.microsoft.com/office/drawing/2014/main" id="{78093EC7-1F15-4212-A1DD-647DC8BEA9DC}"/>
            </a:ext>
            <a:ext uri="{C183D7F6-B498-43B3-948B-1728B52AA6E4}">
              <adec:decorative xmlns:adec="http://schemas.microsoft.com/office/drawing/2017/decorative" val="1"/>
            </a:ext>
          </a:extLst>
        </xdr:cNvPr>
        <xdr:cNvSpPr/>
      </xdr:nvSpPr>
      <xdr:spPr>
        <a:xfrm flipH="1">
          <a:off x="1872659" y="24098839"/>
          <a:ext cx="3382494" cy="346709"/>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1234755</xdr:colOff>
      <xdr:row>166</xdr:row>
      <xdr:rowOff>21544</xdr:rowOff>
    </xdr:from>
    <xdr:to>
      <xdr:col>3</xdr:col>
      <xdr:colOff>1809749</xdr:colOff>
      <xdr:row>168</xdr:row>
      <xdr:rowOff>67626</xdr:rowOff>
    </xdr:to>
    <xdr:sp macro="" textlink="">
      <xdr:nvSpPr>
        <xdr:cNvPr id="277" name="Left Arrow 43">
          <a:extLst>
            <a:ext uri="{FF2B5EF4-FFF2-40B4-BE49-F238E27FC236}">
              <a16:creationId xmlns:a16="http://schemas.microsoft.com/office/drawing/2014/main" id="{3A597C92-908A-435D-AAED-896181266E51}"/>
            </a:ext>
            <a:ext uri="{C183D7F6-B498-43B3-948B-1728B52AA6E4}">
              <adec:decorative xmlns:adec="http://schemas.microsoft.com/office/drawing/2017/decorative" val="1"/>
            </a:ext>
          </a:extLst>
        </xdr:cNvPr>
        <xdr:cNvSpPr/>
      </xdr:nvSpPr>
      <xdr:spPr>
        <a:xfrm flipH="1">
          <a:off x="1602148" y="27834544"/>
          <a:ext cx="3622994" cy="345439"/>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1333181</xdr:colOff>
      <xdr:row>153</xdr:row>
      <xdr:rowOff>66810</xdr:rowOff>
    </xdr:from>
    <xdr:to>
      <xdr:col>3</xdr:col>
      <xdr:colOff>1768927</xdr:colOff>
      <xdr:row>155</xdr:row>
      <xdr:rowOff>131307</xdr:rowOff>
    </xdr:to>
    <xdr:sp macro="" textlink="">
      <xdr:nvSpPr>
        <xdr:cNvPr id="278" name="Left Arrow 43">
          <a:extLst>
            <a:ext uri="{FF2B5EF4-FFF2-40B4-BE49-F238E27FC236}">
              <a16:creationId xmlns:a16="http://schemas.microsoft.com/office/drawing/2014/main" id="{5E15D3A6-492C-461F-AADB-E8169004F96F}"/>
            </a:ext>
            <a:ext uri="{C183D7F6-B498-43B3-948B-1728B52AA6E4}">
              <adec:decorative xmlns:adec="http://schemas.microsoft.com/office/drawing/2017/decorative" val="1"/>
            </a:ext>
          </a:extLst>
        </xdr:cNvPr>
        <xdr:cNvSpPr/>
      </xdr:nvSpPr>
      <xdr:spPr>
        <a:xfrm flipH="1">
          <a:off x="1700574" y="25933989"/>
          <a:ext cx="3483746" cy="363854"/>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138109</xdr:colOff>
      <xdr:row>103</xdr:row>
      <xdr:rowOff>96203</xdr:rowOff>
    </xdr:from>
    <xdr:to>
      <xdr:col>13</xdr:col>
      <xdr:colOff>118244</xdr:colOff>
      <xdr:row>105</xdr:row>
      <xdr:rowOff>130492</xdr:rowOff>
    </xdr:to>
    <xdr:sp macro="" textlink="">
      <xdr:nvSpPr>
        <xdr:cNvPr id="30" name="Left Arrow 29">
          <a:extLst>
            <a:ext uri="{FF2B5EF4-FFF2-40B4-BE49-F238E27FC236}">
              <a16:creationId xmlns:a16="http://schemas.microsoft.com/office/drawing/2014/main" id="{00000000-0008-0000-0100-00001E000000}"/>
            </a:ext>
            <a:ext uri="{C183D7F6-B498-43B3-948B-1728B52AA6E4}">
              <adec:decorative xmlns:adec="http://schemas.microsoft.com/office/drawing/2017/decorative" val="1"/>
            </a:ext>
          </a:extLst>
        </xdr:cNvPr>
        <xdr:cNvSpPr/>
      </xdr:nvSpPr>
      <xdr:spPr>
        <a:xfrm>
          <a:off x="12098788" y="18479453"/>
          <a:ext cx="3667670" cy="33364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212404</xdr:colOff>
      <xdr:row>92</xdr:row>
      <xdr:rowOff>19050</xdr:rowOff>
    </xdr:from>
    <xdr:to>
      <xdr:col>13</xdr:col>
      <xdr:colOff>118244</xdr:colOff>
      <xdr:row>94</xdr:row>
      <xdr:rowOff>76199</xdr:rowOff>
    </xdr:to>
    <xdr:sp macro="" textlink="">
      <xdr:nvSpPr>
        <xdr:cNvPr id="25" name="Left Arrow 24">
          <a:extLst>
            <a:ext uri="{FF2B5EF4-FFF2-40B4-BE49-F238E27FC236}">
              <a16:creationId xmlns:a16="http://schemas.microsoft.com/office/drawing/2014/main" id="{00000000-0008-0000-0100-000019000000}"/>
            </a:ext>
            <a:ext uri="{C183D7F6-B498-43B3-948B-1728B52AA6E4}">
              <adec:decorative xmlns:adec="http://schemas.microsoft.com/office/drawing/2017/decorative" val="1"/>
            </a:ext>
          </a:extLst>
        </xdr:cNvPr>
        <xdr:cNvSpPr/>
      </xdr:nvSpPr>
      <xdr:spPr>
        <a:xfrm>
          <a:off x="12173083" y="16755836"/>
          <a:ext cx="3593375" cy="35650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211451</xdr:colOff>
      <xdr:row>80</xdr:row>
      <xdr:rowOff>59055</xdr:rowOff>
    </xdr:from>
    <xdr:to>
      <xdr:col>13</xdr:col>
      <xdr:colOff>118243</xdr:colOff>
      <xdr:row>82</xdr:row>
      <xdr:rowOff>131444</xdr:rowOff>
    </xdr:to>
    <xdr:sp macro="" textlink="">
      <xdr:nvSpPr>
        <xdr:cNvPr id="20" name="Left Arrow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SpPr/>
      </xdr:nvSpPr>
      <xdr:spPr>
        <a:xfrm>
          <a:off x="12172130" y="14999698"/>
          <a:ext cx="3594327" cy="37174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181924</xdr:colOff>
      <xdr:row>69</xdr:row>
      <xdr:rowOff>15241</xdr:rowOff>
    </xdr:from>
    <xdr:to>
      <xdr:col>13</xdr:col>
      <xdr:colOff>58236</xdr:colOff>
      <xdr:row>71</xdr:row>
      <xdr:rowOff>55245</xdr:rowOff>
    </xdr:to>
    <xdr:sp macro="" textlink="">
      <xdr:nvSpPr>
        <xdr:cNvPr id="15" name="Left Arrow 14">
          <a:extLst>
            <a:ext uri="{FF2B5EF4-FFF2-40B4-BE49-F238E27FC236}">
              <a16:creationId xmlns:a16="http://schemas.microsoft.com/office/drawing/2014/main" id="{00000000-0008-0000-0100-00000F000000}"/>
            </a:ext>
            <a:ext uri="{C183D7F6-B498-43B3-948B-1728B52AA6E4}">
              <adec:decorative xmlns:adec="http://schemas.microsoft.com/office/drawing/2017/decorative" val="1"/>
            </a:ext>
          </a:extLst>
        </xdr:cNvPr>
        <xdr:cNvSpPr/>
      </xdr:nvSpPr>
      <xdr:spPr>
        <a:xfrm>
          <a:off x="12142603" y="13309420"/>
          <a:ext cx="3563847" cy="339361"/>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652595</xdr:colOff>
      <xdr:row>45</xdr:row>
      <xdr:rowOff>0</xdr:rowOff>
    </xdr:from>
    <xdr:to>
      <xdr:col>9</xdr:col>
      <xdr:colOff>170493</xdr:colOff>
      <xdr:row>51</xdr:row>
      <xdr:rowOff>0</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9320345" y="9701893"/>
          <a:ext cx="2810827" cy="898071"/>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Initial adjustment</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charge </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203831</xdr:colOff>
      <xdr:row>46</xdr:row>
      <xdr:rowOff>54292</xdr:rowOff>
    </xdr:from>
    <xdr:to>
      <xdr:col>13</xdr:col>
      <xdr:colOff>95383</xdr:colOff>
      <xdr:row>48</xdr:row>
      <xdr:rowOff>96201</xdr:rowOff>
    </xdr:to>
    <xdr:sp macro="" textlink="">
      <xdr:nvSpPr>
        <xdr:cNvPr id="3" name="Left Arrow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SpPr/>
      </xdr:nvSpPr>
      <xdr:spPr>
        <a:xfrm>
          <a:off x="12164510" y="9905863"/>
          <a:ext cx="3579087" cy="34126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325751</xdr:colOff>
      <xdr:row>43</xdr:row>
      <xdr:rowOff>134303</xdr:rowOff>
    </xdr:from>
    <xdr:to>
      <xdr:col>12</xdr:col>
      <xdr:colOff>287923</xdr:colOff>
      <xdr:row>51</xdr:row>
      <xdr:rowOff>130492</xdr:rowOff>
    </xdr:to>
    <xdr:sp macro="" textlink="">
      <xdr:nvSpPr>
        <xdr:cNvPr id="4" name="Rectangle 3">
          <a:extLst>
            <a:ext uri="{FF2B5EF4-FFF2-40B4-BE49-F238E27FC236}">
              <a16:creationId xmlns:a16="http://schemas.microsoft.com/office/drawing/2014/main" id="{00000000-0008-0000-0100-000004000000}"/>
            </a:ext>
          </a:extLst>
        </xdr:cNvPr>
        <xdr:cNvSpPr/>
      </xdr:nvSpPr>
      <xdr:spPr>
        <a:xfrm>
          <a:off x="12912358" y="9509624"/>
          <a:ext cx="2397851" cy="1220832"/>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Takes the difference between direct fuel wholesale allowance and weighted average direct fuel costs (weighted by market share) in the first cap period</a:t>
          </a:r>
        </a:p>
        <a:p>
          <a:pPr algn="ct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100145</xdr:colOff>
      <xdr:row>44</xdr:row>
      <xdr:rowOff>0</xdr:rowOff>
    </xdr:from>
    <xdr:to>
      <xdr:col>20</xdr:col>
      <xdr:colOff>95248</xdr:colOff>
      <xdr:row>51</xdr:row>
      <xdr:rowOff>98108</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15748359" y="9552214"/>
          <a:ext cx="4376603" cy="1145858"/>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Supplier</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cost data (3a Adjustment term)</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Supplier market share (3a Adjustment term)</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Direct fuel wholesale cost allowance in cap period 1 (3a Adjustment term)</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6</xdr:col>
      <xdr:colOff>326161</xdr:colOff>
      <xdr:row>51</xdr:row>
      <xdr:rowOff>20003</xdr:rowOff>
    </xdr:from>
    <xdr:to>
      <xdr:col>7</xdr:col>
      <xdr:colOff>31975</xdr:colOff>
      <xdr:row>56</xdr:row>
      <xdr:rowOff>38101</xdr:rowOff>
    </xdr:to>
    <xdr:sp macro="" textlink="">
      <xdr:nvSpPr>
        <xdr:cNvPr id="6" name="Left Arrow 5">
          <a:extLst>
            <a:ext uri="{FF2B5EF4-FFF2-40B4-BE49-F238E27FC236}">
              <a16:creationId xmlns:a16="http://schemas.microsoft.com/office/drawing/2014/main" id="{00000000-0008-0000-0100-000006000000}"/>
            </a:ext>
            <a:ext uri="{C183D7F6-B498-43B3-948B-1728B52AA6E4}">
              <adec:decorative xmlns:adec="http://schemas.microsoft.com/office/drawing/2017/decorative" val="1"/>
            </a:ext>
          </a:extLst>
        </xdr:cNvPr>
        <xdr:cNvSpPr/>
      </xdr:nvSpPr>
      <xdr:spPr>
        <a:xfrm rot="16200000">
          <a:off x="10191679" y="10837342"/>
          <a:ext cx="766491" cy="33174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652595</xdr:colOff>
      <xdr:row>56</xdr:row>
      <xdr:rowOff>53340</xdr:rowOff>
    </xdr:from>
    <xdr:to>
      <xdr:col>9</xdr:col>
      <xdr:colOff>138108</xdr:colOff>
      <xdr:row>62</xdr:row>
      <xdr:rowOff>53340</xdr:rowOff>
    </xdr:to>
    <xdr:sp macro="" textlink="">
      <xdr:nvSpPr>
        <xdr:cNvPr id="7" name="Rectangle 6">
          <a:extLst>
            <a:ext uri="{FF2B5EF4-FFF2-40B4-BE49-F238E27FC236}">
              <a16:creationId xmlns:a16="http://schemas.microsoft.com/office/drawing/2014/main" id="{00000000-0008-0000-0100-000007000000}"/>
            </a:ext>
          </a:extLst>
        </xdr:cNvPr>
        <xdr:cNvSpPr/>
      </xdr:nvSpPr>
      <xdr:spPr>
        <a:xfrm>
          <a:off x="9320345" y="11401697"/>
          <a:ext cx="2778442" cy="898072"/>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Consumption adjusted charge</a:t>
          </a:r>
        </a:p>
      </xdr:txBody>
    </xdr:sp>
    <xdr:clientData/>
  </xdr:twoCellAnchor>
  <xdr:twoCellAnchor>
    <xdr:from>
      <xdr:col>9</xdr:col>
      <xdr:colOff>211451</xdr:colOff>
      <xdr:row>58</xdr:row>
      <xdr:rowOff>16193</xdr:rowOff>
    </xdr:from>
    <xdr:to>
      <xdr:col>13</xdr:col>
      <xdr:colOff>118243</xdr:colOff>
      <xdr:row>60</xdr:row>
      <xdr:rowOff>96202</xdr:rowOff>
    </xdr:to>
    <xdr:sp macro="" textlink="">
      <xdr:nvSpPr>
        <xdr:cNvPr id="8" name="Left Arrow 7">
          <a:extLst>
            <a:ext uri="{FF2B5EF4-FFF2-40B4-BE49-F238E27FC236}">
              <a16:creationId xmlns:a16="http://schemas.microsoft.com/office/drawing/2014/main" id="{00000000-0008-0000-0100-000008000000}"/>
            </a:ext>
            <a:ext uri="{C183D7F6-B498-43B3-948B-1728B52AA6E4}">
              <adec:decorative xmlns:adec="http://schemas.microsoft.com/office/drawing/2017/decorative" val="1"/>
            </a:ext>
          </a:extLst>
        </xdr:cNvPr>
        <xdr:cNvSpPr/>
      </xdr:nvSpPr>
      <xdr:spPr>
        <a:xfrm>
          <a:off x="12172130" y="11663907"/>
          <a:ext cx="3594327" cy="37936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287651</xdr:colOff>
      <xdr:row>55</xdr:row>
      <xdr:rowOff>98108</xdr:rowOff>
    </xdr:from>
    <xdr:to>
      <xdr:col>12</xdr:col>
      <xdr:colOff>259348</xdr:colOff>
      <xdr:row>63</xdr:row>
      <xdr:rowOff>56197</xdr:rowOff>
    </xdr:to>
    <xdr:sp macro="" textlink="">
      <xdr:nvSpPr>
        <xdr:cNvPr id="9" name="Rectangle 8">
          <a:extLst>
            <a:ext uri="{FF2B5EF4-FFF2-40B4-BE49-F238E27FC236}">
              <a16:creationId xmlns:a16="http://schemas.microsoft.com/office/drawing/2014/main" id="{00000000-0008-0000-0100-000009000000}"/>
            </a:ext>
          </a:extLst>
        </xdr:cNvPr>
        <xdr:cNvSpPr/>
      </xdr:nvSpPr>
      <xdr:spPr>
        <a:xfrm>
          <a:off x="12874258" y="11296787"/>
          <a:ext cx="2407376" cy="1155517"/>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Adjust the charge to account</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for differences in period length between cap period 1 and cap period 5. We adjust by the percentage of annual consumption in the two periods</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algn="ct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118242</xdr:colOff>
      <xdr:row>55</xdr:row>
      <xdr:rowOff>76200</xdr:rowOff>
    </xdr:from>
    <xdr:to>
      <xdr:col>20</xdr:col>
      <xdr:colOff>124775</xdr:colOff>
      <xdr:row>63</xdr:row>
      <xdr:rowOff>57150</xdr:rowOff>
    </xdr:to>
    <xdr:sp macro="" textlink="">
      <xdr:nvSpPr>
        <xdr:cNvPr id="10" name="Rectangle 9">
          <a:extLst>
            <a:ext uri="{FF2B5EF4-FFF2-40B4-BE49-F238E27FC236}">
              <a16:creationId xmlns:a16="http://schemas.microsoft.com/office/drawing/2014/main" id="{00000000-0008-0000-0100-00000A000000}"/>
            </a:ext>
          </a:extLst>
        </xdr:cNvPr>
        <xdr:cNvSpPr/>
      </xdr:nvSpPr>
      <xdr:spPr>
        <a:xfrm>
          <a:off x="15766456" y="11274879"/>
          <a:ext cx="4388033" cy="1178378"/>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Consumption</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demand weightings (3c Demand)</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Initial adjustment charge (3a Adjustment term)</a:t>
          </a:r>
        </a:p>
      </xdr:txBody>
    </xdr:sp>
    <xdr:clientData/>
  </xdr:twoCellAnchor>
  <xdr:twoCellAnchor>
    <xdr:from>
      <xdr:col>4</xdr:col>
      <xdr:colOff>631641</xdr:colOff>
      <xdr:row>67</xdr:row>
      <xdr:rowOff>95250</xdr:rowOff>
    </xdr:from>
    <xdr:to>
      <xdr:col>9</xdr:col>
      <xdr:colOff>173351</xdr:colOff>
      <xdr:row>73</xdr:row>
      <xdr:rowOff>95250</xdr:rowOff>
    </xdr:to>
    <xdr:sp macro="" textlink="">
      <xdr:nvSpPr>
        <xdr:cNvPr id="11" name="Rectangle 10">
          <a:extLst>
            <a:ext uri="{FF2B5EF4-FFF2-40B4-BE49-F238E27FC236}">
              <a16:creationId xmlns:a16="http://schemas.microsoft.com/office/drawing/2014/main" id="{00000000-0008-0000-0100-00000B000000}"/>
            </a:ext>
          </a:extLst>
        </xdr:cNvPr>
        <xdr:cNvSpPr/>
      </xdr:nvSpPr>
      <xdr:spPr>
        <a:xfrm>
          <a:off x="9299391" y="13090071"/>
          <a:ext cx="2834639" cy="898072"/>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Attrition adjusted charge</a:t>
          </a:r>
        </a:p>
      </xdr:txBody>
    </xdr:sp>
    <xdr:clientData/>
  </xdr:twoCellAnchor>
  <xdr:twoCellAnchor>
    <xdr:from>
      <xdr:col>10</xdr:col>
      <xdr:colOff>287651</xdr:colOff>
      <xdr:row>66</xdr:row>
      <xdr:rowOff>93345</xdr:rowOff>
    </xdr:from>
    <xdr:to>
      <xdr:col>12</xdr:col>
      <xdr:colOff>259348</xdr:colOff>
      <xdr:row>74</xdr:row>
      <xdr:rowOff>97154</xdr:rowOff>
    </xdr:to>
    <xdr:sp macro="" textlink="">
      <xdr:nvSpPr>
        <xdr:cNvPr id="12" name="Rectangle 11">
          <a:extLst>
            <a:ext uri="{FF2B5EF4-FFF2-40B4-BE49-F238E27FC236}">
              <a16:creationId xmlns:a16="http://schemas.microsoft.com/office/drawing/2014/main" id="{00000000-0008-0000-0100-00000C000000}"/>
            </a:ext>
          </a:extLst>
        </xdr:cNvPr>
        <xdr:cNvSpPr/>
      </xdr:nvSpPr>
      <xdr:spPr>
        <a:xfrm>
          <a:off x="12874258" y="12938488"/>
          <a:ext cx="2407376" cy="1201237"/>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Adjust the consumption adjuste</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 charge to account for suppliers' ability to recover costs over decreasing in customer volumes</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100145</xdr:colOff>
      <xdr:row>66</xdr:row>
      <xdr:rowOff>94298</xdr:rowOff>
    </xdr:from>
    <xdr:to>
      <xdr:col>20</xdr:col>
      <xdr:colOff>99058</xdr:colOff>
      <xdr:row>74</xdr:row>
      <xdr:rowOff>98108</xdr:rowOff>
    </xdr:to>
    <xdr:sp macro="" textlink="">
      <xdr:nvSpPr>
        <xdr:cNvPr id="13" name="Rectangle 12">
          <a:extLst>
            <a:ext uri="{FF2B5EF4-FFF2-40B4-BE49-F238E27FC236}">
              <a16:creationId xmlns:a16="http://schemas.microsoft.com/office/drawing/2014/main" id="{00000000-0008-0000-0100-00000D000000}"/>
            </a:ext>
          </a:extLst>
        </xdr:cNvPr>
        <xdr:cNvSpPr/>
      </xdr:nvSpPr>
      <xdr:spPr>
        <a:xfrm>
          <a:off x="15748359" y="12939441"/>
          <a:ext cx="4380413" cy="1201238"/>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Attrition in customer volumes (3a Adjustment term)</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Consumption adjusted charge (3a Adjustment term)</a:t>
          </a:r>
        </a:p>
      </xdr:txBody>
    </xdr:sp>
    <xdr:clientData/>
  </xdr:twoCellAnchor>
  <xdr:twoCellAnchor>
    <xdr:from>
      <xdr:col>6</xdr:col>
      <xdr:colOff>325210</xdr:colOff>
      <xdr:row>62</xdr:row>
      <xdr:rowOff>60009</xdr:rowOff>
    </xdr:from>
    <xdr:to>
      <xdr:col>7</xdr:col>
      <xdr:colOff>44359</xdr:colOff>
      <xdr:row>67</xdr:row>
      <xdr:rowOff>91442</xdr:rowOff>
    </xdr:to>
    <xdr:sp macro="" textlink="">
      <xdr:nvSpPr>
        <xdr:cNvPr id="14" name="Left Arrow 13">
          <a:extLst>
            <a:ext uri="{FF2B5EF4-FFF2-40B4-BE49-F238E27FC236}">
              <a16:creationId xmlns:a16="http://schemas.microsoft.com/office/drawing/2014/main" id="{00000000-0008-0000-0100-00000E000000}"/>
            </a:ext>
            <a:ext uri="{C183D7F6-B498-43B3-948B-1728B52AA6E4}">
              <adec:decorative xmlns:adec="http://schemas.microsoft.com/office/drawing/2017/decorative" val="1"/>
            </a:ext>
          </a:extLst>
        </xdr:cNvPr>
        <xdr:cNvSpPr/>
      </xdr:nvSpPr>
      <xdr:spPr>
        <a:xfrm rot="16200000">
          <a:off x="10190729" y="12523812"/>
          <a:ext cx="779825" cy="34507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325208</xdr:colOff>
      <xdr:row>73</xdr:row>
      <xdr:rowOff>94298</xdr:rowOff>
    </xdr:from>
    <xdr:to>
      <xdr:col>7</xdr:col>
      <xdr:colOff>34832</xdr:colOff>
      <xdr:row>79</xdr:row>
      <xdr:rowOff>1</xdr:rowOff>
    </xdr:to>
    <xdr:sp macro="" textlink="">
      <xdr:nvSpPr>
        <xdr:cNvPr id="16" name="Left Arrow 15">
          <a:extLst>
            <a:ext uri="{FF2B5EF4-FFF2-40B4-BE49-F238E27FC236}">
              <a16:creationId xmlns:a16="http://schemas.microsoft.com/office/drawing/2014/main" id="{00000000-0008-0000-0100-000010000000}"/>
            </a:ext>
            <a:ext uri="{C183D7F6-B498-43B3-948B-1728B52AA6E4}">
              <adec:decorative xmlns:adec="http://schemas.microsoft.com/office/drawing/2017/decorative" val="1"/>
            </a:ext>
          </a:extLst>
        </xdr:cNvPr>
        <xdr:cNvSpPr/>
      </xdr:nvSpPr>
      <xdr:spPr>
        <a:xfrm rot="16200000">
          <a:off x="10173990" y="14221302"/>
          <a:ext cx="803774" cy="33555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670693</xdr:colOff>
      <xdr:row>79</xdr:row>
      <xdr:rowOff>16193</xdr:rowOff>
    </xdr:from>
    <xdr:to>
      <xdr:col>9</xdr:col>
      <xdr:colOff>138108</xdr:colOff>
      <xdr:row>85</xdr:row>
      <xdr:rowOff>16193</xdr:rowOff>
    </xdr:to>
    <xdr:sp macro="" textlink="">
      <xdr:nvSpPr>
        <xdr:cNvPr id="17" name="Rectangle 16">
          <a:extLst>
            <a:ext uri="{FF2B5EF4-FFF2-40B4-BE49-F238E27FC236}">
              <a16:creationId xmlns:a16="http://schemas.microsoft.com/office/drawing/2014/main" id="{00000000-0008-0000-0100-000011000000}"/>
            </a:ext>
          </a:extLst>
        </xdr:cNvPr>
        <xdr:cNvSpPr/>
      </xdr:nvSpPr>
      <xdr:spPr>
        <a:xfrm>
          <a:off x="9338443" y="14807157"/>
          <a:ext cx="2760344" cy="898072"/>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Indexed adjustment charge</a:t>
          </a:r>
        </a:p>
      </xdr:txBody>
    </xdr:sp>
    <xdr:clientData/>
  </xdr:twoCellAnchor>
  <xdr:twoCellAnchor>
    <xdr:from>
      <xdr:col>10</xdr:col>
      <xdr:colOff>365756</xdr:colOff>
      <xdr:row>77</xdr:row>
      <xdr:rowOff>133350</xdr:rowOff>
    </xdr:from>
    <xdr:to>
      <xdr:col>12</xdr:col>
      <xdr:colOff>326023</xdr:colOff>
      <xdr:row>85</xdr:row>
      <xdr:rowOff>114299</xdr:rowOff>
    </xdr:to>
    <xdr:sp macro="" textlink="">
      <xdr:nvSpPr>
        <xdr:cNvPr id="18" name="Rectangle 17">
          <a:extLst>
            <a:ext uri="{FF2B5EF4-FFF2-40B4-BE49-F238E27FC236}">
              <a16:creationId xmlns:a16="http://schemas.microsoft.com/office/drawing/2014/main" id="{00000000-0008-0000-0100-000012000000}"/>
            </a:ext>
          </a:extLst>
        </xdr:cNvPr>
        <xdr:cNvSpPr/>
      </xdr:nvSpPr>
      <xdr:spPr>
        <a:xfrm>
          <a:off x="12952363" y="14624957"/>
          <a:ext cx="2395946" cy="1178378"/>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Index by inflation to reflect recovery</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in cap period 5</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173487</xdr:colOff>
      <xdr:row>77</xdr:row>
      <xdr:rowOff>134302</xdr:rowOff>
    </xdr:from>
    <xdr:to>
      <xdr:col>20</xdr:col>
      <xdr:colOff>138110</xdr:colOff>
      <xdr:row>85</xdr:row>
      <xdr:rowOff>92392</xdr:rowOff>
    </xdr:to>
    <xdr:sp macro="" textlink="">
      <xdr:nvSpPr>
        <xdr:cNvPr id="19" name="Rectangle 18">
          <a:extLst>
            <a:ext uri="{FF2B5EF4-FFF2-40B4-BE49-F238E27FC236}">
              <a16:creationId xmlns:a16="http://schemas.microsoft.com/office/drawing/2014/main" id="{00000000-0008-0000-0100-000013000000}"/>
            </a:ext>
          </a:extLst>
        </xdr:cNvPr>
        <xdr:cNvSpPr/>
      </xdr:nvSpPr>
      <xdr:spPr>
        <a:xfrm>
          <a:off x="15821701" y="14625909"/>
          <a:ext cx="4346123" cy="1155519"/>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CPIH index (3e CPIH)</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Attrition adjusted charge (3a Adjustment term)</a:t>
          </a:r>
        </a:p>
      </xdr:txBody>
    </xdr:sp>
    <xdr:clientData/>
  </xdr:twoCellAnchor>
  <xdr:twoCellAnchor>
    <xdr:from>
      <xdr:col>6</xdr:col>
      <xdr:colOff>364260</xdr:colOff>
      <xdr:row>85</xdr:row>
      <xdr:rowOff>53340</xdr:rowOff>
    </xdr:from>
    <xdr:to>
      <xdr:col>7</xdr:col>
      <xdr:colOff>31974</xdr:colOff>
      <xdr:row>90</xdr:row>
      <xdr:rowOff>96203</xdr:rowOff>
    </xdr:to>
    <xdr:sp macro="" textlink="">
      <xdr:nvSpPr>
        <xdr:cNvPr id="21" name="Left Arrow 20">
          <a:extLst>
            <a:ext uri="{FF2B5EF4-FFF2-40B4-BE49-F238E27FC236}">
              <a16:creationId xmlns:a16="http://schemas.microsoft.com/office/drawing/2014/main" id="{00000000-0008-0000-0100-000015000000}"/>
            </a:ext>
            <a:ext uri="{C183D7F6-B498-43B3-948B-1728B52AA6E4}">
              <adec:decorative xmlns:adec="http://schemas.microsoft.com/office/drawing/2017/decorative" val="1"/>
            </a:ext>
          </a:extLst>
        </xdr:cNvPr>
        <xdr:cNvSpPr/>
      </xdr:nvSpPr>
      <xdr:spPr>
        <a:xfrm rot="16200000">
          <a:off x="10198346" y="15991183"/>
          <a:ext cx="791256" cy="29364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615448</xdr:colOff>
      <xdr:row>90</xdr:row>
      <xdr:rowOff>93345</xdr:rowOff>
    </xdr:from>
    <xdr:to>
      <xdr:col>9</xdr:col>
      <xdr:colOff>124773</xdr:colOff>
      <xdr:row>96</xdr:row>
      <xdr:rowOff>93345</xdr:rowOff>
    </xdr:to>
    <xdr:sp macro="" textlink="">
      <xdr:nvSpPr>
        <xdr:cNvPr id="22" name="Rectangle 21">
          <a:extLst>
            <a:ext uri="{FF2B5EF4-FFF2-40B4-BE49-F238E27FC236}">
              <a16:creationId xmlns:a16="http://schemas.microsoft.com/office/drawing/2014/main" id="{00000000-0008-0000-0100-000016000000}"/>
            </a:ext>
          </a:extLst>
        </xdr:cNvPr>
        <xdr:cNvSpPr/>
      </xdr:nvSpPr>
      <xdr:spPr>
        <a:xfrm>
          <a:off x="9283198" y="16530774"/>
          <a:ext cx="2802254" cy="898071"/>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Adjustment charge with allowances (per MWh)</a:t>
          </a:r>
        </a:p>
      </xdr:txBody>
    </xdr:sp>
    <xdr:clientData/>
  </xdr:twoCellAnchor>
  <xdr:twoCellAnchor>
    <xdr:from>
      <xdr:col>10</xdr:col>
      <xdr:colOff>362898</xdr:colOff>
      <xdr:row>89</xdr:row>
      <xdr:rowOff>96202</xdr:rowOff>
    </xdr:from>
    <xdr:to>
      <xdr:col>12</xdr:col>
      <xdr:colOff>334595</xdr:colOff>
      <xdr:row>97</xdr:row>
      <xdr:rowOff>54291</xdr:rowOff>
    </xdr:to>
    <xdr:sp macro="" textlink="">
      <xdr:nvSpPr>
        <xdr:cNvPr id="23" name="Rectangle 22">
          <a:extLst>
            <a:ext uri="{FF2B5EF4-FFF2-40B4-BE49-F238E27FC236}">
              <a16:creationId xmlns:a16="http://schemas.microsoft.com/office/drawing/2014/main" id="{00000000-0008-0000-0100-000017000000}"/>
            </a:ext>
          </a:extLst>
        </xdr:cNvPr>
        <xdr:cNvSpPr/>
      </xdr:nvSpPr>
      <xdr:spPr>
        <a:xfrm>
          <a:off x="12949505" y="16383952"/>
          <a:ext cx="2407376" cy="1155518"/>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Apply allowances</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(for shaping, imbalance, forecast uncertainty, UiG etc) and electricity losses</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173487</xdr:colOff>
      <xdr:row>89</xdr:row>
      <xdr:rowOff>55245</xdr:rowOff>
    </xdr:from>
    <xdr:to>
      <xdr:col>20</xdr:col>
      <xdr:colOff>138110</xdr:colOff>
      <xdr:row>97</xdr:row>
      <xdr:rowOff>53340</xdr:rowOff>
    </xdr:to>
    <xdr:sp macro="" textlink="">
      <xdr:nvSpPr>
        <xdr:cNvPr id="24" name="Rectangle 23">
          <a:extLst>
            <a:ext uri="{FF2B5EF4-FFF2-40B4-BE49-F238E27FC236}">
              <a16:creationId xmlns:a16="http://schemas.microsoft.com/office/drawing/2014/main" id="{00000000-0008-0000-0100-000018000000}"/>
            </a:ext>
          </a:extLst>
        </xdr:cNvPr>
        <xdr:cNvSpPr/>
      </xdr:nvSpPr>
      <xdr:spPr>
        <a:xfrm>
          <a:off x="15821701" y="16342995"/>
          <a:ext cx="4346123" cy="1195524"/>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Allowances (3b allowances)</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Electricity losses (3d electricity losses)</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Indexed adjustment charge (3a Adjustment term)</a:t>
          </a:r>
        </a:p>
      </xdr:txBody>
    </xdr:sp>
    <xdr:clientData/>
  </xdr:twoCellAnchor>
  <xdr:twoCellAnchor>
    <xdr:from>
      <xdr:col>6</xdr:col>
      <xdr:colOff>296633</xdr:colOff>
      <xdr:row>96</xdr:row>
      <xdr:rowOff>129540</xdr:rowOff>
    </xdr:from>
    <xdr:to>
      <xdr:col>7</xdr:col>
      <xdr:colOff>4352</xdr:colOff>
      <xdr:row>102</xdr:row>
      <xdr:rowOff>21908</xdr:rowOff>
    </xdr:to>
    <xdr:sp macro="" textlink="">
      <xdr:nvSpPr>
        <xdr:cNvPr id="26" name="Left Arrow 25">
          <a:extLst>
            <a:ext uri="{FF2B5EF4-FFF2-40B4-BE49-F238E27FC236}">
              <a16:creationId xmlns:a16="http://schemas.microsoft.com/office/drawing/2014/main" id="{00000000-0008-0000-0100-00001A000000}"/>
            </a:ext>
            <a:ext uri="{C183D7F6-B498-43B3-948B-1728B52AA6E4}">
              <adec:decorative xmlns:adec="http://schemas.microsoft.com/office/drawing/2017/decorative" val="1"/>
            </a:ext>
          </a:extLst>
        </xdr:cNvPr>
        <xdr:cNvSpPr/>
      </xdr:nvSpPr>
      <xdr:spPr>
        <a:xfrm rot="16200000">
          <a:off x="10151130" y="17693436"/>
          <a:ext cx="790439" cy="33364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615448</xdr:colOff>
      <xdr:row>102</xdr:row>
      <xdr:rowOff>53340</xdr:rowOff>
    </xdr:from>
    <xdr:to>
      <xdr:col>9</xdr:col>
      <xdr:colOff>124773</xdr:colOff>
      <xdr:row>108</xdr:row>
      <xdr:rowOff>53340</xdr:rowOff>
    </xdr:to>
    <xdr:sp macro="" textlink="">
      <xdr:nvSpPr>
        <xdr:cNvPr id="27" name="Rectangle 26">
          <a:extLst>
            <a:ext uri="{FF2B5EF4-FFF2-40B4-BE49-F238E27FC236}">
              <a16:creationId xmlns:a16="http://schemas.microsoft.com/office/drawing/2014/main" id="{00000000-0008-0000-0100-00001B000000}"/>
            </a:ext>
          </a:extLst>
        </xdr:cNvPr>
        <xdr:cNvSpPr/>
      </xdr:nvSpPr>
      <xdr:spPr>
        <a:xfrm>
          <a:off x="9283198" y="18286911"/>
          <a:ext cx="2802254" cy="898072"/>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 customer annual</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adjustment charge (wholesale cost adjustment applied in price cap period 5)</a:t>
          </a:r>
        </a:p>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(2a Q1 Adjustment Component)</a:t>
          </a:r>
        </a:p>
      </xdr:txBody>
    </xdr:sp>
    <xdr:clientData/>
  </xdr:twoCellAnchor>
  <xdr:twoCellAnchor>
    <xdr:from>
      <xdr:col>10</xdr:col>
      <xdr:colOff>365756</xdr:colOff>
      <xdr:row>101</xdr:row>
      <xdr:rowOff>20002</xdr:rowOff>
    </xdr:from>
    <xdr:to>
      <xdr:col>12</xdr:col>
      <xdr:colOff>326023</xdr:colOff>
      <xdr:row>108</xdr:row>
      <xdr:rowOff>136206</xdr:rowOff>
    </xdr:to>
    <xdr:sp macro="" textlink="">
      <xdr:nvSpPr>
        <xdr:cNvPr id="65" name="Rectangle 27">
          <a:extLst>
            <a:ext uri="{FF2B5EF4-FFF2-40B4-BE49-F238E27FC236}">
              <a16:creationId xmlns:a16="http://schemas.microsoft.com/office/drawing/2014/main" id="{00000000-0008-0000-0100-00001C000000}"/>
            </a:ext>
          </a:extLst>
        </xdr:cNvPr>
        <xdr:cNvSpPr/>
      </xdr:nvSpPr>
      <xdr:spPr>
        <a:xfrm>
          <a:off x="12952363" y="18103895"/>
          <a:ext cx="2395946" cy="1163954"/>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Multiply by annual consumption to calculate a per customer per year figure</a:t>
          </a:r>
        </a:p>
      </xdr:txBody>
    </xdr:sp>
    <xdr:clientData/>
  </xdr:twoCellAnchor>
  <xdr:twoCellAnchor>
    <xdr:from>
      <xdr:col>13</xdr:col>
      <xdr:colOff>118242</xdr:colOff>
      <xdr:row>101</xdr:row>
      <xdr:rowOff>0</xdr:rowOff>
    </xdr:from>
    <xdr:to>
      <xdr:col>20</xdr:col>
      <xdr:colOff>136205</xdr:colOff>
      <xdr:row>108</xdr:row>
      <xdr:rowOff>129540</xdr:rowOff>
    </xdr:to>
    <xdr:sp macro="" textlink="">
      <xdr:nvSpPr>
        <xdr:cNvPr id="29" name="Rectangle 28">
          <a:extLst>
            <a:ext uri="{FF2B5EF4-FFF2-40B4-BE49-F238E27FC236}">
              <a16:creationId xmlns:a16="http://schemas.microsoft.com/office/drawing/2014/main" id="{00000000-0008-0000-0100-00001D000000}"/>
            </a:ext>
          </a:extLst>
        </xdr:cNvPr>
        <xdr:cNvSpPr/>
      </xdr:nvSpPr>
      <xdr:spPr>
        <a:xfrm>
          <a:off x="15766456" y="18083893"/>
          <a:ext cx="4399463" cy="1177290"/>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Annual consumption (3c Demand)</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Adjustment charge with allowances (2a Q1 Adjustment Component)</a:t>
          </a:r>
        </a:p>
      </xdr:txBody>
    </xdr:sp>
    <xdr:clientData/>
  </xdr:twoCellAnchor>
  <xdr:twoCellAnchor>
    <xdr:from>
      <xdr:col>6</xdr:col>
      <xdr:colOff>325526</xdr:colOff>
      <xdr:row>108</xdr:row>
      <xdr:rowOff>56831</xdr:rowOff>
    </xdr:from>
    <xdr:to>
      <xdr:col>6</xdr:col>
      <xdr:colOff>622978</xdr:colOff>
      <xdr:row>115</xdr:row>
      <xdr:rowOff>57149</xdr:rowOff>
    </xdr:to>
    <xdr:sp macro="" textlink="">
      <xdr:nvSpPr>
        <xdr:cNvPr id="64" name="Left Arrow 30">
          <a:extLst>
            <a:ext uri="{FF2B5EF4-FFF2-40B4-BE49-F238E27FC236}">
              <a16:creationId xmlns:a16="http://schemas.microsoft.com/office/drawing/2014/main" id="{00000000-0008-0000-0100-00001F000000}"/>
            </a:ext>
            <a:ext uri="{C183D7F6-B498-43B3-948B-1728B52AA6E4}">
              <adec:decorative xmlns:adec="http://schemas.microsoft.com/office/drawing/2017/decorative" val="1"/>
            </a:ext>
          </a:extLst>
        </xdr:cNvPr>
        <xdr:cNvSpPr/>
      </xdr:nvSpPr>
      <xdr:spPr>
        <a:xfrm rot="16200000">
          <a:off x="10033111" y="19563782"/>
          <a:ext cx="1048068" cy="29745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438283</xdr:colOff>
      <xdr:row>115</xdr:row>
      <xdr:rowOff>79057</xdr:rowOff>
    </xdr:from>
    <xdr:to>
      <xdr:col>8</xdr:col>
      <xdr:colOff>555303</xdr:colOff>
      <xdr:row>130</xdr:row>
      <xdr:rowOff>133349</xdr:rowOff>
    </xdr:to>
    <xdr:sp macro="" textlink="">
      <xdr:nvSpPr>
        <xdr:cNvPr id="32" name="Rectangle 31">
          <a:extLst>
            <a:ext uri="{FF2B5EF4-FFF2-40B4-BE49-F238E27FC236}">
              <a16:creationId xmlns:a16="http://schemas.microsoft.com/office/drawing/2014/main" id="{00000000-0008-0000-0100-000020000000}"/>
            </a:ext>
          </a:extLst>
        </xdr:cNvPr>
        <xdr:cNvSpPr/>
      </xdr:nvSpPr>
      <xdr:spPr>
        <a:xfrm>
          <a:off x="9106033" y="20258450"/>
          <a:ext cx="2784020" cy="2299470"/>
        </a:xfrm>
        <a:prstGeom prst="rect">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Adjustment allowance</a:t>
          </a: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xdr:col>
      <xdr:colOff>539248</xdr:colOff>
      <xdr:row>135</xdr:row>
      <xdr:rowOff>95250</xdr:rowOff>
    </xdr:from>
    <xdr:to>
      <xdr:col>9</xdr:col>
      <xdr:colOff>47484</xdr:colOff>
      <xdr:row>143</xdr:row>
      <xdr:rowOff>59055</xdr:rowOff>
    </xdr:to>
    <xdr:sp macro="" textlink="">
      <xdr:nvSpPr>
        <xdr:cNvPr id="33" name="Rectangle 32">
          <a:extLst>
            <a:ext uri="{FF2B5EF4-FFF2-40B4-BE49-F238E27FC236}">
              <a16:creationId xmlns:a16="http://schemas.microsoft.com/office/drawing/2014/main" id="{00000000-0008-0000-0100-000021000000}"/>
            </a:ext>
          </a:extLst>
        </xdr:cNvPr>
        <xdr:cNvSpPr/>
      </xdr:nvSpPr>
      <xdr:spPr>
        <a:xfrm>
          <a:off x="9206998" y="23268214"/>
          <a:ext cx="2801165" cy="1161234"/>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 customer account COVID-19</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adjustment level (COVID-19 adjustment applied from price cap period 6 onwards)</a:t>
          </a:r>
        </a:p>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(2b COVID Adjustment)</a:t>
          </a:r>
        </a:p>
      </xdr:txBody>
    </xdr:sp>
    <xdr:clientData/>
  </xdr:twoCellAnchor>
  <xdr:twoCellAnchor>
    <xdr:from>
      <xdr:col>4</xdr:col>
      <xdr:colOff>539248</xdr:colOff>
      <xdr:row>173</xdr:row>
      <xdr:rowOff>91440</xdr:rowOff>
    </xdr:from>
    <xdr:to>
      <xdr:col>9</xdr:col>
      <xdr:colOff>60819</xdr:colOff>
      <xdr:row>179</xdr:row>
      <xdr:rowOff>91440</xdr:rowOff>
    </xdr:to>
    <xdr:sp macro="" textlink="">
      <xdr:nvSpPr>
        <xdr:cNvPr id="34" name="Rectangle 33">
          <a:extLst>
            <a:ext uri="{FF2B5EF4-FFF2-40B4-BE49-F238E27FC236}">
              <a16:creationId xmlns:a16="http://schemas.microsoft.com/office/drawing/2014/main" id="{00000000-0008-0000-0100-000022000000}"/>
            </a:ext>
          </a:extLst>
        </xdr:cNvPr>
        <xdr:cNvSpPr/>
      </xdr:nvSpPr>
      <xdr:spPr>
        <a:xfrm>
          <a:off x="9206998" y="28952190"/>
          <a:ext cx="2814500" cy="898071"/>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customer account </a:t>
          </a: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COVID</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-19 costs per cap period</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xdr:col>
      <xdr:colOff>592588</xdr:colOff>
      <xdr:row>161</xdr:row>
      <xdr:rowOff>93345</xdr:rowOff>
    </xdr:from>
    <xdr:to>
      <xdr:col>9</xdr:col>
      <xdr:colOff>66534</xdr:colOff>
      <xdr:row>167</xdr:row>
      <xdr:rowOff>93345</xdr:rowOff>
    </xdr:to>
    <xdr:sp macro="" textlink="">
      <xdr:nvSpPr>
        <xdr:cNvPr id="35" name="Rectangle 34">
          <a:extLst>
            <a:ext uri="{FF2B5EF4-FFF2-40B4-BE49-F238E27FC236}">
              <a16:creationId xmlns:a16="http://schemas.microsoft.com/office/drawing/2014/main" id="{00000000-0008-0000-0100-000023000000}"/>
            </a:ext>
          </a:extLst>
        </xdr:cNvPr>
        <xdr:cNvSpPr/>
      </xdr:nvSpPr>
      <xdr:spPr>
        <a:xfrm>
          <a:off x="9260338" y="27157952"/>
          <a:ext cx="2766875" cy="898072"/>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COVID-19 cost split by Nil and TDCV levels</a:t>
          </a:r>
        </a:p>
      </xdr:txBody>
    </xdr:sp>
    <xdr:clientData/>
  </xdr:twoCellAnchor>
  <xdr:twoCellAnchor>
    <xdr:from>
      <xdr:col>4</xdr:col>
      <xdr:colOff>593540</xdr:colOff>
      <xdr:row>149</xdr:row>
      <xdr:rowOff>95250</xdr:rowOff>
    </xdr:from>
    <xdr:to>
      <xdr:col>9</xdr:col>
      <xdr:colOff>100008</xdr:colOff>
      <xdr:row>155</xdr:row>
      <xdr:rowOff>95250</xdr:rowOff>
    </xdr:to>
    <xdr:sp macro="" textlink="">
      <xdr:nvSpPr>
        <xdr:cNvPr id="37" name="Rectangle 36">
          <a:extLst>
            <a:ext uri="{FF2B5EF4-FFF2-40B4-BE49-F238E27FC236}">
              <a16:creationId xmlns:a16="http://schemas.microsoft.com/office/drawing/2014/main" id="{00000000-0008-0000-0100-000025000000}"/>
            </a:ext>
          </a:extLst>
        </xdr:cNvPr>
        <xdr:cNvSpPr/>
      </xdr:nvSpPr>
      <xdr:spPr>
        <a:xfrm>
          <a:off x="9261290" y="25363714"/>
          <a:ext cx="2799397" cy="898072"/>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COVID-19 costs weighted by time and demand for cap period recovery </a:t>
          </a:r>
        </a:p>
      </xdr:txBody>
    </xdr:sp>
    <xdr:clientData/>
  </xdr:twoCellAnchor>
  <xdr:twoCellAnchor>
    <xdr:from>
      <xdr:col>6</xdr:col>
      <xdr:colOff>209957</xdr:colOff>
      <xdr:row>143</xdr:row>
      <xdr:rowOff>95253</xdr:rowOff>
    </xdr:from>
    <xdr:to>
      <xdr:col>6</xdr:col>
      <xdr:colOff>553129</xdr:colOff>
      <xdr:row>149</xdr:row>
      <xdr:rowOff>53344</xdr:rowOff>
    </xdr:to>
    <xdr:sp macro="" textlink="">
      <xdr:nvSpPr>
        <xdr:cNvPr id="38" name="Left Arrow 37">
          <a:extLst>
            <a:ext uri="{FF2B5EF4-FFF2-40B4-BE49-F238E27FC236}">
              <a16:creationId xmlns:a16="http://schemas.microsoft.com/office/drawing/2014/main" id="{00000000-0008-0000-0100-000026000000}"/>
            </a:ext>
            <a:ext uri="{C183D7F6-B498-43B3-948B-1728B52AA6E4}">
              <adec:decorative xmlns:adec="http://schemas.microsoft.com/office/drawing/2017/decorative" val="1"/>
            </a:ext>
          </a:extLst>
        </xdr:cNvPr>
        <xdr:cNvSpPr/>
      </xdr:nvSpPr>
      <xdr:spPr>
        <a:xfrm rot="5400000">
          <a:off x="10036355" y="24722141"/>
          <a:ext cx="856162" cy="34317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209958</xdr:colOff>
      <xdr:row>156</xdr:row>
      <xdr:rowOff>40960</xdr:rowOff>
    </xdr:from>
    <xdr:to>
      <xdr:col>6</xdr:col>
      <xdr:colOff>596945</xdr:colOff>
      <xdr:row>161</xdr:row>
      <xdr:rowOff>76203</xdr:rowOff>
    </xdr:to>
    <xdr:sp macro="" textlink="">
      <xdr:nvSpPr>
        <xdr:cNvPr id="39" name="Left Arrow 38">
          <a:extLst>
            <a:ext uri="{FF2B5EF4-FFF2-40B4-BE49-F238E27FC236}">
              <a16:creationId xmlns:a16="http://schemas.microsoft.com/office/drawing/2014/main" id="{00000000-0008-0000-0100-000027000000}"/>
            </a:ext>
            <a:ext uri="{C183D7F6-B498-43B3-948B-1728B52AA6E4}">
              <adec:decorative xmlns:adec="http://schemas.microsoft.com/office/drawing/2017/decorative" val="1"/>
            </a:ext>
          </a:extLst>
        </xdr:cNvPr>
        <xdr:cNvSpPr/>
      </xdr:nvSpPr>
      <xdr:spPr>
        <a:xfrm rot="5400000">
          <a:off x="10094527" y="26555498"/>
          <a:ext cx="783636" cy="38698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209958</xdr:colOff>
      <xdr:row>168</xdr:row>
      <xdr:rowOff>16196</xdr:rowOff>
    </xdr:from>
    <xdr:to>
      <xdr:col>6</xdr:col>
      <xdr:colOff>596945</xdr:colOff>
      <xdr:row>173</xdr:row>
      <xdr:rowOff>53344</xdr:rowOff>
    </xdr:to>
    <xdr:sp macro="" textlink="">
      <xdr:nvSpPr>
        <xdr:cNvPr id="40" name="Left Arrow 39">
          <a:extLst>
            <a:ext uri="{FF2B5EF4-FFF2-40B4-BE49-F238E27FC236}">
              <a16:creationId xmlns:a16="http://schemas.microsoft.com/office/drawing/2014/main" id="{00000000-0008-0000-0100-000028000000}"/>
            </a:ext>
            <a:ext uri="{C183D7F6-B498-43B3-948B-1728B52AA6E4}">
              <adec:decorative xmlns:adec="http://schemas.microsoft.com/office/drawing/2017/decorative" val="1"/>
            </a:ext>
          </a:extLst>
        </xdr:cNvPr>
        <xdr:cNvSpPr/>
      </xdr:nvSpPr>
      <xdr:spPr>
        <a:xfrm rot="5400000">
          <a:off x="10093574" y="28327830"/>
          <a:ext cx="785541" cy="386987"/>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319084</xdr:colOff>
      <xdr:row>175</xdr:row>
      <xdr:rowOff>21908</xdr:rowOff>
    </xdr:from>
    <xdr:to>
      <xdr:col>13</xdr:col>
      <xdr:colOff>221114</xdr:colOff>
      <xdr:row>177</xdr:row>
      <xdr:rowOff>92392</xdr:rowOff>
    </xdr:to>
    <xdr:sp macro="" textlink="">
      <xdr:nvSpPr>
        <xdr:cNvPr id="41" name="Left Arrow 40">
          <a:extLst>
            <a:ext uri="{FF2B5EF4-FFF2-40B4-BE49-F238E27FC236}">
              <a16:creationId xmlns:a16="http://schemas.microsoft.com/office/drawing/2014/main" id="{00000000-0008-0000-0100-000029000000}"/>
            </a:ext>
            <a:ext uri="{C183D7F6-B498-43B3-948B-1728B52AA6E4}">
              <adec:decorative xmlns:adec="http://schemas.microsoft.com/office/drawing/2017/decorative" val="1"/>
            </a:ext>
          </a:extLst>
        </xdr:cNvPr>
        <xdr:cNvSpPr/>
      </xdr:nvSpPr>
      <xdr:spPr>
        <a:xfrm>
          <a:off x="12279763" y="29182015"/>
          <a:ext cx="3589565" cy="369841"/>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501011</xdr:colOff>
      <xdr:row>172</xdr:row>
      <xdr:rowOff>98107</xdr:rowOff>
    </xdr:from>
    <xdr:to>
      <xdr:col>12</xdr:col>
      <xdr:colOff>440323</xdr:colOff>
      <xdr:row>180</xdr:row>
      <xdr:rowOff>60006</xdr:rowOff>
    </xdr:to>
    <xdr:sp macro="" textlink="">
      <xdr:nvSpPr>
        <xdr:cNvPr id="42" name="Rectangle 41">
          <a:extLst>
            <a:ext uri="{FF2B5EF4-FFF2-40B4-BE49-F238E27FC236}">
              <a16:creationId xmlns:a16="http://schemas.microsoft.com/office/drawing/2014/main" id="{00000000-0008-0000-0100-00002A000000}"/>
            </a:ext>
          </a:extLst>
        </xdr:cNvPr>
        <xdr:cNvSpPr/>
      </xdr:nvSpPr>
      <xdr:spPr>
        <a:xfrm>
          <a:off x="13087618" y="28809178"/>
          <a:ext cx="2374991" cy="1159328"/>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Input</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from analysis of supplier data</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249687</xdr:colOff>
      <xdr:row>172</xdr:row>
      <xdr:rowOff>91440</xdr:rowOff>
    </xdr:from>
    <xdr:to>
      <xdr:col>20</xdr:col>
      <xdr:colOff>246695</xdr:colOff>
      <xdr:row>180</xdr:row>
      <xdr:rowOff>59055</xdr:rowOff>
    </xdr:to>
    <xdr:sp macro="" textlink="">
      <xdr:nvSpPr>
        <xdr:cNvPr id="43" name="Rectangle 42">
          <a:extLst>
            <a:ext uri="{FF2B5EF4-FFF2-40B4-BE49-F238E27FC236}">
              <a16:creationId xmlns:a16="http://schemas.microsoft.com/office/drawing/2014/main" id="{00000000-0008-0000-0100-00002B000000}"/>
            </a:ext>
          </a:extLst>
        </xdr:cNvPr>
        <xdr:cNvSpPr/>
      </xdr:nvSpPr>
      <xdr:spPr>
        <a:xfrm>
          <a:off x="15897901" y="28802511"/>
          <a:ext cx="4378508" cy="1165044"/>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Lower quartile COVID-19 costs (2b COVID adjustment)</a:t>
          </a:r>
        </a:p>
      </xdr:txBody>
    </xdr:sp>
    <xdr:clientData/>
  </xdr:twoCellAnchor>
  <xdr:twoCellAnchor>
    <xdr:from>
      <xdr:col>9</xdr:col>
      <xdr:colOff>319084</xdr:colOff>
      <xdr:row>163</xdr:row>
      <xdr:rowOff>56198</xdr:rowOff>
    </xdr:from>
    <xdr:to>
      <xdr:col>13</xdr:col>
      <xdr:colOff>171584</xdr:colOff>
      <xdr:row>165</xdr:row>
      <xdr:rowOff>132397</xdr:rowOff>
    </xdr:to>
    <xdr:sp macro="" textlink="">
      <xdr:nvSpPr>
        <xdr:cNvPr id="44" name="Left Arrow 43">
          <a:extLst>
            <a:ext uri="{FF2B5EF4-FFF2-40B4-BE49-F238E27FC236}">
              <a16:creationId xmlns:a16="http://schemas.microsoft.com/office/drawing/2014/main" id="{00000000-0008-0000-0100-00002C000000}"/>
            </a:ext>
            <a:ext uri="{C183D7F6-B498-43B3-948B-1728B52AA6E4}">
              <adec:decorative xmlns:adec="http://schemas.microsoft.com/office/drawing/2017/decorative" val="1"/>
            </a:ext>
          </a:extLst>
        </xdr:cNvPr>
        <xdr:cNvSpPr/>
      </xdr:nvSpPr>
      <xdr:spPr>
        <a:xfrm>
          <a:off x="12279763" y="27420162"/>
          <a:ext cx="3540035" cy="37555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478151</xdr:colOff>
      <xdr:row>160</xdr:row>
      <xdr:rowOff>130492</xdr:rowOff>
    </xdr:from>
    <xdr:to>
      <xdr:col>12</xdr:col>
      <xdr:colOff>438418</xdr:colOff>
      <xdr:row>168</xdr:row>
      <xdr:rowOff>134301</xdr:rowOff>
    </xdr:to>
    <xdr:sp macro="" textlink="">
      <xdr:nvSpPr>
        <xdr:cNvPr id="45" name="Rectangle 44">
          <a:extLst>
            <a:ext uri="{FF2B5EF4-FFF2-40B4-BE49-F238E27FC236}">
              <a16:creationId xmlns:a16="http://schemas.microsoft.com/office/drawing/2014/main" id="{00000000-0008-0000-0100-00002D000000}"/>
            </a:ext>
          </a:extLst>
        </xdr:cNvPr>
        <xdr:cNvSpPr/>
      </xdr:nvSpPr>
      <xdr:spPr>
        <a:xfrm>
          <a:off x="13064758" y="27045421"/>
          <a:ext cx="2395946" cy="1201237"/>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Calculate the</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nil consumption levels of the costs by applying the nil to TDCV proportion from the default tariff cap</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221112</xdr:colOff>
      <xdr:row>160</xdr:row>
      <xdr:rowOff>133350</xdr:rowOff>
    </xdr:from>
    <xdr:to>
      <xdr:col>20</xdr:col>
      <xdr:colOff>246695</xdr:colOff>
      <xdr:row>168</xdr:row>
      <xdr:rowOff>114300</xdr:rowOff>
    </xdr:to>
    <xdr:sp macro="" textlink="">
      <xdr:nvSpPr>
        <xdr:cNvPr id="46" name="Rectangle 45">
          <a:extLst>
            <a:ext uri="{FF2B5EF4-FFF2-40B4-BE49-F238E27FC236}">
              <a16:creationId xmlns:a16="http://schemas.microsoft.com/office/drawing/2014/main" id="{00000000-0008-0000-0100-00002E000000}"/>
            </a:ext>
          </a:extLst>
        </xdr:cNvPr>
        <xdr:cNvSpPr/>
      </xdr:nvSpPr>
      <xdr:spPr>
        <a:xfrm>
          <a:off x="15869326" y="27048279"/>
          <a:ext cx="4407083" cy="1178378"/>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Default tariff cap levels for cap periods 3 and 4 (3f Cap levels)</a:t>
          </a:r>
        </a:p>
      </xdr:txBody>
    </xdr:sp>
    <xdr:clientData/>
  </xdr:twoCellAnchor>
  <xdr:twoCellAnchor>
    <xdr:from>
      <xdr:col>9</xdr:col>
      <xdr:colOff>319084</xdr:colOff>
      <xdr:row>151</xdr:row>
      <xdr:rowOff>40958</xdr:rowOff>
    </xdr:from>
    <xdr:to>
      <xdr:col>13</xdr:col>
      <xdr:colOff>171584</xdr:colOff>
      <xdr:row>153</xdr:row>
      <xdr:rowOff>96202</xdr:rowOff>
    </xdr:to>
    <xdr:sp macro="" textlink="">
      <xdr:nvSpPr>
        <xdr:cNvPr id="47" name="Left Arrow 46">
          <a:extLst>
            <a:ext uri="{FF2B5EF4-FFF2-40B4-BE49-F238E27FC236}">
              <a16:creationId xmlns:a16="http://schemas.microsoft.com/office/drawing/2014/main" id="{00000000-0008-0000-0100-00002F000000}"/>
            </a:ext>
            <a:ext uri="{C183D7F6-B498-43B3-948B-1728B52AA6E4}">
              <adec:decorative xmlns:adec="http://schemas.microsoft.com/office/drawing/2017/decorative" val="1"/>
            </a:ext>
          </a:extLst>
        </xdr:cNvPr>
        <xdr:cNvSpPr/>
      </xdr:nvSpPr>
      <xdr:spPr>
        <a:xfrm>
          <a:off x="12279763" y="25608779"/>
          <a:ext cx="3540035" cy="35460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478151</xdr:colOff>
      <xdr:row>148</xdr:row>
      <xdr:rowOff>98107</xdr:rowOff>
    </xdr:from>
    <xdr:to>
      <xdr:col>12</xdr:col>
      <xdr:colOff>440323</xdr:colOff>
      <xdr:row>156</xdr:row>
      <xdr:rowOff>94296</xdr:rowOff>
    </xdr:to>
    <xdr:sp macro="" textlink="">
      <xdr:nvSpPr>
        <xdr:cNvPr id="48" name="Rectangle 47">
          <a:extLst>
            <a:ext uri="{FF2B5EF4-FFF2-40B4-BE49-F238E27FC236}">
              <a16:creationId xmlns:a16="http://schemas.microsoft.com/office/drawing/2014/main" id="{00000000-0008-0000-0100-000030000000}"/>
            </a:ext>
          </a:extLst>
        </xdr:cNvPr>
        <xdr:cNvSpPr/>
      </xdr:nvSpPr>
      <xdr:spPr>
        <a:xfrm>
          <a:off x="13064758" y="25216893"/>
          <a:ext cx="2397851" cy="1193617"/>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Weight the costs by time and demand for</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any costs recovered over six months instead of a year</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221112</xdr:colOff>
      <xdr:row>148</xdr:row>
      <xdr:rowOff>97155</xdr:rowOff>
    </xdr:from>
    <xdr:to>
      <xdr:col>20</xdr:col>
      <xdr:colOff>248600</xdr:colOff>
      <xdr:row>156</xdr:row>
      <xdr:rowOff>95250</xdr:rowOff>
    </xdr:to>
    <xdr:sp macro="" textlink="">
      <xdr:nvSpPr>
        <xdr:cNvPr id="49" name="Rectangle 48">
          <a:extLst>
            <a:ext uri="{FF2B5EF4-FFF2-40B4-BE49-F238E27FC236}">
              <a16:creationId xmlns:a16="http://schemas.microsoft.com/office/drawing/2014/main" id="{00000000-0008-0000-0100-000031000000}"/>
            </a:ext>
          </a:extLst>
        </xdr:cNvPr>
        <xdr:cNvSpPr/>
      </xdr:nvSpPr>
      <xdr:spPr>
        <a:xfrm>
          <a:off x="15869326" y="25215941"/>
          <a:ext cx="4408988" cy="1195523"/>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Seasonal demand weights (3c Demand)</a:t>
          </a:r>
        </a:p>
        <a:p>
          <a:pPr marL="171450" indent="-171450" algn="l">
            <a:buFont typeface="Arial" panose="020B0604020202020204" pitchFamily="34" charset="0"/>
            <a:buChar char="•"/>
          </a:pP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319084</xdr:colOff>
      <xdr:row>139</xdr:row>
      <xdr:rowOff>16193</xdr:rowOff>
    </xdr:from>
    <xdr:to>
      <xdr:col>13</xdr:col>
      <xdr:colOff>171584</xdr:colOff>
      <xdr:row>141</xdr:row>
      <xdr:rowOff>56197</xdr:rowOff>
    </xdr:to>
    <xdr:sp macro="" textlink="">
      <xdr:nvSpPr>
        <xdr:cNvPr id="50" name="Left Arrow 49">
          <a:extLst>
            <a:ext uri="{FF2B5EF4-FFF2-40B4-BE49-F238E27FC236}">
              <a16:creationId xmlns:a16="http://schemas.microsoft.com/office/drawing/2014/main" id="{00000000-0008-0000-0100-000032000000}"/>
            </a:ext>
            <a:ext uri="{C183D7F6-B498-43B3-948B-1728B52AA6E4}">
              <adec:decorative xmlns:adec="http://schemas.microsoft.com/office/drawing/2017/decorative" val="1"/>
            </a:ext>
          </a:extLst>
        </xdr:cNvPr>
        <xdr:cNvSpPr/>
      </xdr:nvSpPr>
      <xdr:spPr>
        <a:xfrm>
          <a:off x="12279763" y="23787872"/>
          <a:ext cx="3540035" cy="339361"/>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478151</xdr:colOff>
      <xdr:row>136</xdr:row>
      <xdr:rowOff>92392</xdr:rowOff>
    </xdr:from>
    <xdr:to>
      <xdr:col>12</xdr:col>
      <xdr:colOff>440323</xdr:colOff>
      <xdr:row>144</xdr:row>
      <xdr:rowOff>60006</xdr:rowOff>
    </xdr:to>
    <xdr:sp macro="" textlink="">
      <xdr:nvSpPr>
        <xdr:cNvPr id="68" name="Rectangle 50">
          <a:extLst>
            <a:ext uri="{FF2B5EF4-FFF2-40B4-BE49-F238E27FC236}">
              <a16:creationId xmlns:a16="http://schemas.microsoft.com/office/drawing/2014/main" id="{00000000-0008-0000-0100-000033000000}"/>
            </a:ext>
          </a:extLst>
        </xdr:cNvPr>
        <xdr:cNvSpPr/>
      </xdr:nvSpPr>
      <xdr:spPr>
        <a:xfrm>
          <a:off x="13064758" y="23415035"/>
          <a:ext cx="2397851" cy="1165042"/>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Sum</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the costs of each cap period to calculate the adjustment for the cap period of implementation</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13</xdr:col>
      <xdr:colOff>221112</xdr:colOff>
      <xdr:row>136</xdr:row>
      <xdr:rowOff>76200</xdr:rowOff>
    </xdr:from>
    <xdr:to>
      <xdr:col>20</xdr:col>
      <xdr:colOff>248600</xdr:colOff>
      <xdr:row>144</xdr:row>
      <xdr:rowOff>59055</xdr:rowOff>
    </xdr:to>
    <xdr:sp macro="" textlink="">
      <xdr:nvSpPr>
        <xdr:cNvPr id="52" name="Rectangle 51">
          <a:extLst>
            <a:ext uri="{FF2B5EF4-FFF2-40B4-BE49-F238E27FC236}">
              <a16:creationId xmlns:a16="http://schemas.microsoft.com/office/drawing/2014/main" id="{00000000-0008-0000-0100-000034000000}"/>
            </a:ext>
          </a:extLst>
        </xdr:cNvPr>
        <xdr:cNvSpPr/>
      </xdr:nvSpPr>
      <xdr:spPr>
        <a:xfrm>
          <a:off x="15869326" y="23398843"/>
          <a:ext cx="4408988" cy="1180283"/>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Time and demand weighted COVID-19 costs (2b COVID adjustment)</a:t>
          </a:r>
        </a:p>
      </xdr:txBody>
    </xdr:sp>
    <xdr:clientData/>
  </xdr:twoCellAnchor>
  <xdr:twoCellAnchor>
    <xdr:from>
      <xdr:col>6</xdr:col>
      <xdr:colOff>210592</xdr:colOff>
      <xdr:row>131</xdr:row>
      <xdr:rowOff>15244</xdr:rowOff>
    </xdr:from>
    <xdr:to>
      <xdr:col>6</xdr:col>
      <xdr:colOff>591864</xdr:colOff>
      <xdr:row>135</xdr:row>
      <xdr:rowOff>53340</xdr:rowOff>
    </xdr:to>
    <xdr:sp macro="" textlink="">
      <xdr:nvSpPr>
        <xdr:cNvPr id="36" name="Left Arrow 52">
          <a:extLst>
            <a:ext uri="{FF2B5EF4-FFF2-40B4-BE49-F238E27FC236}">
              <a16:creationId xmlns:a16="http://schemas.microsoft.com/office/drawing/2014/main" id="{00000000-0008-0000-0100-000035000000}"/>
            </a:ext>
            <a:ext uri="{C183D7F6-B498-43B3-948B-1728B52AA6E4}">
              <adec:decorative xmlns:adec="http://schemas.microsoft.com/office/drawing/2017/decorative" val="1"/>
            </a:ext>
          </a:extLst>
        </xdr:cNvPr>
        <xdr:cNvSpPr/>
      </xdr:nvSpPr>
      <xdr:spPr>
        <a:xfrm rot="5400000">
          <a:off x="10165716" y="22717263"/>
          <a:ext cx="636810" cy="381272"/>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16</xdr:col>
      <xdr:colOff>27482</xdr:colOff>
      <xdr:row>112</xdr:row>
      <xdr:rowOff>97789</xdr:rowOff>
    </xdr:from>
    <xdr:to>
      <xdr:col>20</xdr:col>
      <xdr:colOff>171447</xdr:colOff>
      <xdr:row>120</xdr:row>
      <xdr:rowOff>135254</xdr:rowOff>
    </xdr:to>
    <xdr:sp macro="" textlink="">
      <xdr:nvSpPr>
        <xdr:cNvPr id="218" name="Rectangle 53">
          <a:extLst>
            <a:ext uri="{FF2B5EF4-FFF2-40B4-BE49-F238E27FC236}">
              <a16:creationId xmlns:a16="http://schemas.microsoft.com/office/drawing/2014/main" id="{FDF07FAA-2685-4D64-B275-2128BCB8506B}"/>
            </a:ext>
          </a:extLst>
        </xdr:cNvPr>
        <xdr:cNvSpPr/>
      </xdr:nvSpPr>
      <xdr:spPr>
        <a:xfrm>
          <a:off x="17553482" y="19828146"/>
          <a:ext cx="2647679" cy="1234894"/>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Electricity losses (3d electricity losses)</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Assumed uplift for Unidentified gas (3g UIG)</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Unexpected SVT demand costs (3h Unexpected SVT demand costs)</a:t>
          </a:r>
        </a:p>
      </xdr:txBody>
    </xdr:sp>
    <xdr:clientData/>
  </xdr:twoCellAnchor>
  <xdr:twoCellAnchor>
    <xdr:from>
      <xdr:col>11</xdr:col>
      <xdr:colOff>403312</xdr:colOff>
      <xdr:row>115</xdr:row>
      <xdr:rowOff>94297</xdr:rowOff>
    </xdr:from>
    <xdr:to>
      <xdr:col>15</xdr:col>
      <xdr:colOff>591817</xdr:colOff>
      <xdr:row>118</xdr:row>
      <xdr:rowOff>316</xdr:rowOff>
    </xdr:to>
    <xdr:sp macro="" textlink="">
      <xdr:nvSpPr>
        <xdr:cNvPr id="214" name="Left Arrow 29">
          <a:extLst>
            <a:ext uri="{FF2B5EF4-FFF2-40B4-BE49-F238E27FC236}">
              <a16:creationId xmlns:a16="http://schemas.microsoft.com/office/drawing/2014/main" id="{55144EA9-39C1-4B53-9CC0-5655C43C9A12}"/>
            </a:ext>
            <a:ext uri="{C183D7F6-B498-43B3-948B-1728B52AA6E4}">
              <adec:decorative xmlns:adec="http://schemas.microsoft.com/office/drawing/2017/decorative" val="1"/>
            </a:ext>
          </a:extLst>
        </xdr:cNvPr>
        <xdr:cNvSpPr/>
      </xdr:nvSpPr>
      <xdr:spPr>
        <a:xfrm>
          <a:off x="14799669" y="20273690"/>
          <a:ext cx="2692219" cy="355055"/>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171717</xdr:colOff>
      <xdr:row>112</xdr:row>
      <xdr:rowOff>130492</xdr:rowOff>
    </xdr:from>
    <xdr:to>
      <xdr:col>15</xdr:col>
      <xdr:colOff>57962</xdr:colOff>
      <xdr:row>120</xdr:row>
      <xdr:rowOff>97471</xdr:rowOff>
    </xdr:to>
    <xdr:sp macro="" textlink="">
      <xdr:nvSpPr>
        <xdr:cNvPr id="216" name="Rectangle 54">
          <a:extLst>
            <a:ext uri="{FF2B5EF4-FFF2-40B4-BE49-F238E27FC236}">
              <a16:creationId xmlns:a16="http://schemas.microsoft.com/office/drawing/2014/main" id="{161744F2-B7C4-45F2-928C-624C779A5E5C}"/>
            </a:ext>
          </a:extLst>
        </xdr:cNvPr>
        <xdr:cNvSpPr/>
      </xdr:nvSpPr>
      <xdr:spPr>
        <a:xfrm>
          <a:off x="15194003" y="19860849"/>
          <a:ext cx="1764030" cy="1164408"/>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Uplifts</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unexpected SVT demand costs for regional electricity losses and unidentified gas</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573401</xdr:colOff>
      <xdr:row>112</xdr:row>
      <xdr:rowOff>58524</xdr:rowOff>
    </xdr:from>
    <xdr:to>
      <xdr:col>11</xdr:col>
      <xdr:colOff>364577</xdr:colOff>
      <xdr:row>121</xdr:row>
      <xdr:rowOff>93345</xdr:rowOff>
    </xdr:to>
    <xdr:sp macro="" textlink="">
      <xdr:nvSpPr>
        <xdr:cNvPr id="51" name="Rectangle 56">
          <a:extLst>
            <a:ext uri="{FF2B5EF4-FFF2-40B4-BE49-F238E27FC236}">
              <a16:creationId xmlns:a16="http://schemas.microsoft.com/office/drawing/2014/main" id="{285845A1-B6A2-406A-9634-39DCA3259EE7}"/>
            </a:ext>
          </a:extLst>
        </xdr:cNvPr>
        <xdr:cNvSpPr/>
      </xdr:nvSpPr>
      <xdr:spPr>
        <a:xfrm>
          <a:off x="13160008" y="19788881"/>
          <a:ext cx="1600926" cy="1381928"/>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 customer account additional wholesale cost adjustment level (adjustment applied for cap periods 9</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and 10</a:t>
          </a: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
          </a:r>
        </a:p>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(2c AWC adjustment)</a:t>
          </a:r>
        </a:p>
        <a:p>
          <a:pPr algn="ct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16</xdr:col>
      <xdr:colOff>27482</xdr:colOff>
      <xdr:row>124</xdr:row>
      <xdr:rowOff>93979</xdr:rowOff>
    </xdr:from>
    <xdr:to>
      <xdr:col>20</xdr:col>
      <xdr:colOff>181606</xdr:colOff>
      <xdr:row>132</xdr:row>
      <xdr:rowOff>56514</xdr:rowOff>
    </xdr:to>
    <xdr:sp macro="" textlink="">
      <xdr:nvSpPr>
        <xdr:cNvPr id="217" name="Rectangle 58">
          <a:extLst>
            <a:ext uri="{FF2B5EF4-FFF2-40B4-BE49-F238E27FC236}">
              <a16:creationId xmlns:a16="http://schemas.microsoft.com/office/drawing/2014/main" id="{F6A5B8F0-9A72-4BC3-9032-B6D82D688E3D}"/>
            </a:ext>
          </a:extLst>
        </xdr:cNvPr>
        <xdr:cNvSpPr/>
      </xdr:nvSpPr>
      <xdr:spPr>
        <a:xfrm>
          <a:off x="17553482" y="21620479"/>
          <a:ext cx="2657838" cy="1159964"/>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Electricity losses (3d electricity losses)</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Assumed uplift for Unidentified gas (3g UIG)</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Backwardation costs (3i Backwardation (P7))</a:t>
          </a:r>
        </a:p>
      </xdr:txBody>
    </xdr:sp>
    <xdr:clientData/>
  </xdr:twoCellAnchor>
  <xdr:twoCellAnchor>
    <xdr:from>
      <xdr:col>11</xdr:col>
      <xdr:colOff>424901</xdr:colOff>
      <xdr:row>127</xdr:row>
      <xdr:rowOff>53975</xdr:rowOff>
    </xdr:from>
    <xdr:to>
      <xdr:col>15</xdr:col>
      <xdr:colOff>594356</xdr:colOff>
      <xdr:row>129</xdr:row>
      <xdr:rowOff>92074</xdr:rowOff>
    </xdr:to>
    <xdr:sp macro="" textlink="">
      <xdr:nvSpPr>
        <xdr:cNvPr id="219" name="Left Arrow 29">
          <a:extLst>
            <a:ext uri="{FF2B5EF4-FFF2-40B4-BE49-F238E27FC236}">
              <a16:creationId xmlns:a16="http://schemas.microsoft.com/office/drawing/2014/main" id="{CCCAD8DB-A878-4DAA-999A-6EB4D31ED4AD}"/>
            </a:ext>
            <a:ext uri="{C183D7F6-B498-43B3-948B-1728B52AA6E4}">
              <adec:decorative xmlns:adec="http://schemas.microsoft.com/office/drawing/2017/decorative" val="1"/>
            </a:ext>
          </a:extLst>
        </xdr:cNvPr>
        <xdr:cNvSpPr/>
      </xdr:nvSpPr>
      <xdr:spPr>
        <a:xfrm>
          <a:off x="14821258" y="22029511"/>
          <a:ext cx="2673169" cy="33745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171717</xdr:colOff>
      <xdr:row>124</xdr:row>
      <xdr:rowOff>111125</xdr:rowOff>
    </xdr:from>
    <xdr:to>
      <xdr:col>15</xdr:col>
      <xdr:colOff>61138</xdr:colOff>
      <xdr:row>132</xdr:row>
      <xdr:rowOff>113029</xdr:rowOff>
    </xdr:to>
    <xdr:sp macro="" textlink="">
      <xdr:nvSpPr>
        <xdr:cNvPr id="215" name="Rectangle 57">
          <a:extLst>
            <a:ext uri="{FF2B5EF4-FFF2-40B4-BE49-F238E27FC236}">
              <a16:creationId xmlns:a16="http://schemas.microsoft.com/office/drawing/2014/main" id="{C124D5E8-C90C-423D-B01D-6AEF4A8DB4BA}"/>
            </a:ext>
          </a:extLst>
        </xdr:cNvPr>
        <xdr:cNvSpPr/>
      </xdr:nvSpPr>
      <xdr:spPr>
        <a:xfrm>
          <a:off x="15194003" y="21637625"/>
          <a:ext cx="1767206" cy="1199333"/>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Uplifts</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backwardation costs for regional electricity losses and unidentified gas</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573401</xdr:colOff>
      <xdr:row>124</xdr:row>
      <xdr:rowOff>60217</xdr:rowOff>
    </xdr:from>
    <xdr:to>
      <xdr:col>11</xdr:col>
      <xdr:colOff>403312</xdr:colOff>
      <xdr:row>134</xdr:row>
      <xdr:rowOff>99059</xdr:rowOff>
    </xdr:to>
    <xdr:sp macro="" textlink="">
      <xdr:nvSpPr>
        <xdr:cNvPr id="53" name="Rectangle 60">
          <a:extLst>
            <a:ext uri="{FF2B5EF4-FFF2-40B4-BE49-F238E27FC236}">
              <a16:creationId xmlns:a16="http://schemas.microsoft.com/office/drawing/2014/main" id="{B9A14966-F9D6-4F3C-897F-B7A8AE1A7492}"/>
            </a:ext>
          </a:extLst>
        </xdr:cNvPr>
        <xdr:cNvSpPr/>
      </xdr:nvSpPr>
      <xdr:spPr>
        <a:xfrm>
          <a:off x="13160008" y="21586717"/>
          <a:ext cx="1639661" cy="1535628"/>
        </a:xfrm>
        <a:prstGeom prst="rect">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 customer account backwardation adjustment level (adjustment applied for cap periods 9</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and 10</a:t>
          </a: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
          </a:r>
        </a:p>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(2d Backwardation adjustment)</a:t>
          </a:r>
        </a:p>
      </xdr:txBody>
    </xdr:sp>
    <xdr:clientData/>
  </xdr:twoCellAnchor>
  <xdr:twoCellAnchor>
    <xdr:from>
      <xdr:col>9</xdr:col>
      <xdr:colOff>3774</xdr:colOff>
      <xdr:row>116</xdr:row>
      <xdr:rowOff>95370</xdr:rowOff>
    </xdr:from>
    <xdr:to>
      <xdr:col>10</xdr:col>
      <xdr:colOff>589524</xdr:colOff>
      <xdr:row>119</xdr:row>
      <xdr:rowOff>19170</xdr:rowOff>
    </xdr:to>
    <xdr:sp macro="" textlink="">
      <xdr:nvSpPr>
        <xdr:cNvPr id="227" name="Left Arrow 30">
          <a:extLst>
            <a:ext uri="{FF2B5EF4-FFF2-40B4-BE49-F238E27FC236}">
              <a16:creationId xmlns:a16="http://schemas.microsoft.com/office/drawing/2014/main" id="{A4AC763C-0EC9-4B42-9F2D-E61A391F0430}"/>
            </a:ext>
            <a:ext uri="{C183D7F6-B498-43B3-948B-1728B52AA6E4}">
              <adec:decorative xmlns:adec="http://schemas.microsoft.com/office/drawing/2017/decorative" val="1"/>
            </a:ext>
          </a:extLst>
        </xdr:cNvPr>
        <xdr:cNvSpPr/>
      </xdr:nvSpPr>
      <xdr:spPr>
        <a:xfrm rot="20763748">
          <a:off x="11964453" y="20424441"/>
          <a:ext cx="1211678" cy="37283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556211</xdr:colOff>
      <xdr:row>126</xdr:row>
      <xdr:rowOff>116669</xdr:rowOff>
    </xdr:from>
    <xdr:to>
      <xdr:col>10</xdr:col>
      <xdr:colOff>563241</xdr:colOff>
      <xdr:row>129</xdr:row>
      <xdr:rowOff>54439</xdr:rowOff>
    </xdr:to>
    <xdr:sp macro="" textlink="">
      <xdr:nvSpPr>
        <xdr:cNvPr id="220" name="Left Arrow 30">
          <a:extLst>
            <a:ext uri="{FF2B5EF4-FFF2-40B4-BE49-F238E27FC236}">
              <a16:creationId xmlns:a16="http://schemas.microsoft.com/office/drawing/2014/main" id="{E2E554DB-ED9C-49C6-A27B-08BB83FA6D29}"/>
            </a:ext>
            <a:ext uri="{C183D7F6-B498-43B3-948B-1728B52AA6E4}">
              <adec:decorative xmlns:adec="http://schemas.microsoft.com/office/drawing/2017/decorative" val="1"/>
            </a:ext>
          </a:extLst>
        </xdr:cNvPr>
        <xdr:cNvSpPr/>
      </xdr:nvSpPr>
      <xdr:spPr>
        <a:xfrm rot="943341">
          <a:off x="11890961" y="21942526"/>
          <a:ext cx="1258887" cy="386806"/>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19322</xdr:colOff>
      <xdr:row>175</xdr:row>
      <xdr:rowOff>27759</xdr:rowOff>
    </xdr:from>
    <xdr:to>
      <xdr:col>1</xdr:col>
      <xdr:colOff>1455965</xdr:colOff>
      <xdr:row>285</xdr:row>
      <xdr:rowOff>129994</xdr:rowOff>
    </xdr:to>
    <xdr:sp macro="" textlink="">
      <xdr:nvSpPr>
        <xdr:cNvPr id="84" name="Rectangle 83">
          <a:extLst>
            <a:ext uri="{FF2B5EF4-FFF2-40B4-BE49-F238E27FC236}">
              <a16:creationId xmlns:a16="http://schemas.microsoft.com/office/drawing/2014/main" id="{671627FA-601E-429B-A8B7-39ACF94FE3A3}"/>
            </a:ext>
          </a:extLst>
        </xdr:cNvPr>
        <xdr:cNvSpPr/>
      </xdr:nvSpPr>
      <xdr:spPr>
        <a:xfrm>
          <a:off x="19322" y="29187866"/>
          <a:ext cx="1804036" cy="1149985"/>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Weighted average £ per customer account (split by debt-related cost) </a:t>
          </a:r>
        </a:p>
      </xdr:txBody>
    </xdr:sp>
    <xdr:clientData/>
  </xdr:twoCellAnchor>
  <xdr:twoCellAnchor>
    <xdr:from>
      <xdr:col>0</xdr:col>
      <xdr:colOff>15697</xdr:colOff>
      <xdr:row>126</xdr:row>
      <xdr:rowOff>132534</xdr:rowOff>
    </xdr:from>
    <xdr:to>
      <xdr:col>1</xdr:col>
      <xdr:colOff>1457236</xdr:colOff>
      <xdr:row>134</xdr:row>
      <xdr:rowOff>93345</xdr:rowOff>
    </xdr:to>
    <xdr:sp macro="" textlink="">
      <xdr:nvSpPr>
        <xdr:cNvPr id="85" name="Rectangle 84">
          <a:extLst>
            <a:ext uri="{FF2B5EF4-FFF2-40B4-BE49-F238E27FC236}">
              <a16:creationId xmlns:a16="http://schemas.microsoft.com/office/drawing/2014/main" id="{302D5246-0BD3-4748-9CA5-9FB7C07D1B17}"/>
            </a:ext>
          </a:extLst>
        </xdr:cNvPr>
        <xdr:cNvSpPr/>
      </xdr:nvSpPr>
      <xdr:spPr>
        <a:xfrm>
          <a:off x="15697" y="21958391"/>
          <a:ext cx="1808932" cy="1158240"/>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marR="0" lvl="0" indent="-1714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000" baseline="0">
              <a:solidFill>
                <a:sysClr val="windowText" lastClr="000000"/>
              </a:solidFill>
              <a:effectLst/>
              <a:latin typeface="Verdana" panose="020B0604030504040204" pitchFamily="34" charset="0"/>
              <a:ea typeface="Verdana" panose="020B0604030504040204" pitchFamily="34" charset="0"/>
              <a:cs typeface="+mn-cs"/>
            </a:rPr>
            <a:t>Default tariff cap levels for cap periods 9a and 9b (3f Cap levels)</a:t>
          </a:r>
          <a:endParaRPr lang="en-GB" sz="1000">
            <a:solidFill>
              <a:sysClr val="windowText" lastClr="000000"/>
            </a:solidFill>
            <a:effectLst/>
            <a:latin typeface="Verdana" panose="020B0604030504040204" pitchFamily="34" charset="0"/>
            <a:ea typeface="Verdana" panose="020B0604030504040204" pitchFamily="34" charset="0"/>
          </a:endParaRPr>
        </a:p>
        <a:p>
          <a:pPr marL="171450" indent="-171450" algn="l">
            <a:buFont typeface="Arial" panose="020B0604020202020204" pitchFamily="34" charset="0"/>
            <a:buChar char="•"/>
          </a:pP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18460</xdr:colOff>
      <xdr:row>163</xdr:row>
      <xdr:rowOff>54429</xdr:rowOff>
    </xdr:from>
    <xdr:to>
      <xdr:col>1</xdr:col>
      <xdr:colOff>1474726</xdr:colOff>
      <xdr:row>171</xdr:row>
      <xdr:rowOff>12065</xdr:rowOff>
    </xdr:to>
    <xdr:sp macro="" textlink="">
      <xdr:nvSpPr>
        <xdr:cNvPr id="86" name="Rectangle 85">
          <a:extLst>
            <a:ext uri="{FF2B5EF4-FFF2-40B4-BE49-F238E27FC236}">
              <a16:creationId xmlns:a16="http://schemas.microsoft.com/office/drawing/2014/main" id="{BCE02EFF-3202-4D5F-B4AC-07EC860BE4B5}"/>
            </a:ext>
          </a:extLst>
        </xdr:cNvPr>
        <xdr:cNvSpPr/>
      </xdr:nvSpPr>
      <xdr:spPr>
        <a:xfrm>
          <a:off x="18460" y="27418393"/>
          <a:ext cx="1823659" cy="1155065"/>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EBIT margin percentage from the Default Tariff Cap model: 1 January 2023 to 31 March 2023 (tab '3k EBIT') </a:t>
          </a:r>
        </a:p>
      </xdr:txBody>
    </xdr:sp>
    <xdr:clientData/>
  </xdr:twoCellAnchor>
  <xdr:twoCellAnchor>
    <xdr:from>
      <xdr:col>0</xdr:col>
      <xdr:colOff>16468</xdr:colOff>
      <xdr:row>138</xdr:row>
      <xdr:rowOff>97881</xdr:rowOff>
    </xdr:from>
    <xdr:to>
      <xdr:col>1</xdr:col>
      <xdr:colOff>1458007</xdr:colOff>
      <xdr:row>146</xdr:row>
      <xdr:rowOff>18687</xdr:rowOff>
    </xdr:to>
    <xdr:sp macro="" textlink="">
      <xdr:nvSpPr>
        <xdr:cNvPr id="87" name="Rectangle 86">
          <a:extLst>
            <a:ext uri="{FF2B5EF4-FFF2-40B4-BE49-F238E27FC236}">
              <a16:creationId xmlns:a16="http://schemas.microsoft.com/office/drawing/2014/main" id="{C337E57F-7841-4B1A-BBF7-3983EFD90CEA}"/>
            </a:ext>
          </a:extLst>
        </xdr:cNvPr>
        <xdr:cNvSpPr/>
      </xdr:nvSpPr>
      <xdr:spPr>
        <a:xfrm>
          <a:off x="16468" y="23719881"/>
          <a:ext cx="1808932" cy="1118235"/>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CPIH </a:t>
          </a: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Attrition</a:t>
          </a:r>
        </a:p>
      </xdr:txBody>
    </xdr:sp>
    <xdr:clientData/>
  </xdr:twoCellAnchor>
  <xdr:twoCellAnchor>
    <xdr:from>
      <xdr:col>0</xdr:col>
      <xdr:colOff>20729</xdr:colOff>
      <xdr:row>150</xdr:row>
      <xdr:rowOff>54338</xdr:rowOff>
    </xdr:from>
    <xdr:to>
      <xdr:col>1</xdr:col>
      <xdr:colOff>1466064</xdr:colOff>
      <xdr:row>157</xdr:row>
      <xdr:rowOff>136253</xdr:rowOff>
    </xdr:to>
    <xdr:sp macro="" textlink="">
      <xdr:nvSpPr>
        <xdr:cNvPr id="88" name="Rectangle 87">
          <a:extLst>
            <a:ext uri="{FF2B5EF4-FFF2-40B4-BE49-F238E27FC236}">
              <a16:creationId xmlns:a16="http://schemas.microsoft.com/office/drawing/2014/main" id="{608703A4-ADAA-4113-ACCC-AD2A0980EBD7}"/>
            </a:ext>
          </a:extLst>
        </xdr:cNvPr>
        <xdr:cNvSpPr/>
      </xdr:nvSpPr>
      <xdr:spPr>
        <a:xfrm>
          <a:off x="20729" y="25472481"/>
          <a:ext cx="1812728" cy="1129665"/>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Analysis by Ofgem on supplier data</a:t>
          </a:r>
        </a:p>
      </xdr:txBody>
    </xdr:sp>
    <xdr:clientData/>
  </xdr:twoCellAnchor>
  <xdr:twoCellAnchor>
    <xdr:from>
      <xdr:col>1</xdr:col>
      <xdr:colOff>1869621</xdr:colOff>
      <xdr:row>175</xdr:row>
      <xdr:rowOff>45268</xdr:rowOff>
    </xdr:from>
    <xdr:to>
      <xdr:col>3</xdr:col>
      <xdr:colOff>1199061</xdr:colOff>
      <xdr:row>285</xdr:row>
      <xdr:rowOff>136072</xdr:rowOff>
    </xdr:to>
    <xdr:sp macro="" textlink="">
      <xdr:nvSpPr>
        <xdr:cNvPr id="94" name="Rectangle 93">
          <a:extLst>
            <a:ext uri="{FF2B5EF4-FFF2-40B4-BE49-F238E27FC236}">
              <a16:creationId xmlns:a16="http://schemas.microsoft.com/office/drawing/2014/main" id="{7244AC8E-B1A3-4CB5-ACD5-B2762BE475E2}"/>
            </a:ext>
          </a:extLst>
        </xdr:cNvPr>
        <xdr:cNvSpPr/>
      </xdr:nvSpPr>
      <xdr:spPr>
        <a:xfrm>
          <a:off x="2237014" y="29205375"/>
          <a:ext cx="2377440" cy="1138554"/>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Input</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from analysis of supplier data</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1831521</xdr:colOff>
      <xdr:row>127</xdr:row>
      <xdr:rowOff>26036</xdr:rowOff>
    </xdr:from>
    <xdr:to>
      <xdr:col>3</xdr:col>
      <xdr:colOff>1157151</xdr:colOff>
      <xdr:row>134</xdr:row>
      <xdr:rowOff>115570</xdr:rowOff>
    </xdr:to>
    <xdr:sp macro="" textlink="">
      <xdr:nvSpPr>
        <xdr:cNvPr id="95" name="Rectangle 94">
          <a:extLst>
            <a:ext uri="{FF2B5EF4-FFF2-40B4-BE49-F238E27FC236}">
              <a16:creationId xmlns:a16="http://schemas.microsoft.com/office/drawing/2014/main" id="{CA70ED3C-7833-45B0-94DA-1A7AF4613B35}"/>
            </a:ext>
          </a:extLst>
        </xdr:cNvPr>
        <xdr:cNvSpPr/>
      </xdr:nvSpPr>
      <xdr:spPr>
        <a:xfrm>
          <a:off x="2198914" y="22001572"/>
          <a:ext cx="2373630" cy="1137284"/>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effectLst/>
              <a:latin typeface="Verdana" panose="020B0604030504040204" pitchFamily="34" charset="0"/>
              <a:ea typeface="Verdana" panose="020B0604030504040204" pitchFamily="34" charset="0"/>
              <a:cs typeface="+mn-cs"/>
            </a:rPr>
            <a:t>Calculate the</a:t>
          </a:r>
          <a:r>
            <a:rPr lang="en-GB" sz="1000" baseline="0">
              <a:solidFill>
                <a:sysClr val="windowText" lastClr="000000"/>
              </a:solidFill>
              <a:effectLst/>
              <a:latin typeface="Verdana" panose="020B0604030504040204" pitchFamily="34" charset="0"/>
              <a:ea typeface="Verdana" panose="020B0604030504040204" pitchFamily="34" charset="0"/>
              <a:cs typeface="+mn-cs"/>
            </a:rPr>
            <a:t> nil consumption levels of the costs by applying the nil to TDCV proportion from the default tariff cap</a:t>
          </a:r>
          <a:endParaRPr lang="en-GB" sz="1000">
            <a:solidFill>
              <a:sysClr val="windowText" lastClr="000000"/>
            </a:solidFill>
            <a:effectLst/>
            <a:latin typeface="Verdana" panose="020B0604030504040204" pitchFamily="34" charset="0"/>
            <a:ea typeface="Verdana" panose="020B060403050404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1860731</xdr:colOff>
      <xdr:row>138</xdr:row>
      <xdr:rowOff>112805</xdr:rowOff>
    </xdr:from>
    <xdr:to>
      <xdr:col>3</xdr:col>
      <xdr:colOff>1186361</xdr:colOff>
      <xdr:row>146</xdr:row>
      <xdr:rowOff>43135</xdr:rowOff>
    </xdr:to>
    <xdr:sp macro="" textlink="">
      <xdr:nvSpPr>
        <xdr:cNvPr id="96" name="Rectangle 95">
          <a:extLst>
            <a:ext uri="{FF2B5EF4-FFF2-40B4-BE49-F238E27FC236}">
              <a16:creationId xmlns:a16="http://schemas.microsoft.com/office/drawing/2014/main" id="{6629B32C-C505-4F3B-BFDD-018240F89C82}"/>
            </a:ext>
          </a:extLst>
        </xdr:cNvPr>
        <xdr:cNvSpPr/>
      </xdr:nvSpPr>
      <xdr:spPr>
        <a:xfrm>
          <a:off x="2228124" y="23734805"/>
          <a:ext cx="2373630" cy="1127759"/>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effectLst/>
              <a:latin typeface="Verdana" panose="020B0604030504040204" pitchFamily="34" charset="0"/>
              <a:ea typeface="Verdana" panose="020B0604030504040204" pitchFamily="34" charset="0"/>
            </a:rPr>
            <a:t>We adjust</a:t>
          </a:r>
          <a:r>
            <a:rPr lang="en-GB" sz="1000" baseline="0">
              <a:solidFill>
                <a:sysClr val="windowText" lastClr="000000"/>
              </a:solidFill>
              <a:effectLst/>
              <a:latin typeface="Verdana" panose="020B0604030504040204" pitchFamily="34" charset="0"/>
              <a:ea typeface="Verdana" panose="020B0604030504040204" pitchFamily="34" charset="0"/>
            </a:rPr>
            <a:t> the float and true-up to account for changes in default tariff customers and inflation</a:t>
          </a:r>
          <a:endParaRPr lang="en-GB" sz="1000">
            <a:solidFill>
              <a:sysClr val="windowText" lastClr="000000"/>
            </a:solidFill>
            <a:effectLst/>
            <a:latin typeface="Verdana" panose="020B0604030504040204" pitchFamily="34" charset="0"/>
            <a:ea typeface="Verdana" panose="020B0604030504040204" pitchFamily="34" charset="0"/>
          </a:endParaRPr>
        </a:p>
      </xdr:txBody>
    </xdr:sp>
    <xdr:clientData/>
  </xdr:twoCellAnchor>
  <xdr:twoCellAnchor>
    <xdr:from>
      <xdr:col>1</xdr:col>
      <xdr:colOff>1836964</xdr:colOff>
      <xdr:row>163</xdr:row>
      <xdr:rowOff>58558</xdr:rowOff>
    </xdr:from>
    <xdr:to>
      <xdr:col>3</xdr:col>
      <xdr:colOff>1166404</xdr:colOff>
      <xdr:row>171</xdr:row>
      <xdr:rowOff>29528</xdr:rowOff>
    </xdr:to>
    <xdr:sp macro="" textlink="">
      <xdr:nvSpPr>
        <xdr:cNvPr id="97" name="Rectangle 96">
          <a:extLst>
            <a:ext uri="{FF2B5EF4-FFF2-40B4-BE49-F238E27FC236}">
              <a16:creationId xmlns:a16="http://schemas.microsoft.com/office/drawing/2014/main" id="{62CF6931-6658-4F88-BE7A-A536C9A67EDD}"/>
            </a:ext>
          </a:extLst>
        </xdr:cNvPr>
        <xdr:cNvSpPr/>
      </xdr:nvSpPr>
      <xdr:spPr>
        <a:xfrm>
          <a:off x="2204357" y="27422522"/>
          <a:ext cx="2377440" cy="1168399"/>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The EBIT uplift is removed</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from working capital using the EBIT margin percentage derived from the default tariff cap model </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1868895</xdr:colOff>
      <xdr:row>150</xdr:row>
      <xdr:rowOff>59737</xdr:rowOff>
    </xdr:from>
    <xdr:to>
      <xdr:col>3</xdr:col>
      <xdr:colOff>1190715</xdr:colOff>
      <xdr:row>157</xdr:row>
      <xdr:rowOff>133396</xdr:rowOff>
    </xdr:to>
    <xdr:sp macro="" textlink="">
      <xdr:nvSpPr>
        <xdr:cNvPr id="98" name="Rectangle 97">
          <a:extLst>
            <a:ext uri="{FF2B5EF4-FFF2-40B4-BE49-F238E27FC236}">
              <a16:creationId xmlns:a16="http://schemas.microsoft.com/office/drawing/2014/main" id="{643E4A4B-93F9-430E-B694-B26AAF925EFB}"/>
            </a:ext>
          </a:extLst>
        </xdr:cNvPr>
        <xdr:cNvSpPr/>
      </xdr:nvSpPr>
      <xdr:spPr>
        <a:xfrm>
          <a:off x="2236288" y="25477880"/>
          <a:ext cx="2369820" cy="1121409"/>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a:solidFill>
                <a:sysClr val="windowText" lastClr="000000"/>
              </a:solidFill>
              <a:effectLst/>
              <a:latin typeface="Verdana" panose="020B0604030504040204" pitchFamily="34" charset="0"/>
              <a:ea typeface="Verdana" panose="020B0604030504040204" pitchFamily="34" charset="0"/>
            </a:rPr>
            <a:t>We break</a:t>
          </a:r>
          <a:r>
            <a:rPr lang="en-GB" sz="1000" baseline="0">
              <a:solidFill>
                <a:sysClr val="windowText" lastClr="000000"/>
              </a:solidFill>
              <a:effectLst/>
              <a:latin typeface="Verdana" panose="020B0604030504040204" pitchFamily="34" charset="0"/>
              <a:ea typeface="Verdana" panose="020B0604030504040204" pitchFamily="34" charset="0"/>
            </a:rPr>
            <a:t> down the costs included in the float and adjust to account for over/under recoveries</a:t>
          </a:r>
          <a:endParaRPr lang="en-GB" sz="1000">
            <a:solidFill>
              <a:sysClr val="windowText" lastClr="000000"/>
            </a:solidFill>
            <a:effectLst/>
            <a:latin typeface="Verdana" panose="020B0604030504040204" pitchFamily="34" charset="0"/>
            <a:ea typeface="Verdana" panose="020B0604030504040204" pitchFamily="34" charset="0"/>
          </a:endParaRPr>
        </a:p>
      </xdr:txBody>
    </xdr:sp>
    <xdr:clientData/>
  </xdr:twoCellAnchor>
  <xdr:twoCellAnchor>
    <xdr:from>
      <xdr:col>3</xdr:col>
      <xdr:colOff>1865404</xdr:colOff>
      <xdr:row>116</xdr:row>
      <xdr:rowOff>1906</xdr:rowOff>
    </xdr:from>
    <xdr:to>
      <xdr:col>3</xdr:col>
      <xdr:colOff>4654323</xdr:colOff>
      <xdr:row>123</xdr:row>
      <xdr:rowOff>51436</xdr:rowOff>
    </xdr:to>
    <xdr:sp macro="" textlink="">
      <xdr:nvSpPr>
        <xdr:cNvPr id="268" name="Rectangle 267">
          <a:extLst>
            <a:ext uri="{FF2B5EF4-FFF2-40B4-BE49-F238E27FC236}">
              <a16:creationId xmlns:a16="http://schemas.microsoft.com/office/drawing/2014/main" id="{2E0DF372-12EE-49CE-A6A8-3C2B0235BFAC}"/>
            </a:ext>
          </a:extLst>
        </xdr:cNvPr>
        <xdr:cNvSpPr/>
      </xdr:nvSpPr>
      <xdr:spPr>
        <a:xfrm>
          <a:off x="5280797" y="20330977"/>
          <a:ext cx="2788919" cy="1097280"/>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 customer account COVID-19</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adjustment level (COVID-19 adjustment applied from price cap period 10a onwards)</a:t>
          </a:r>
        </a:p>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(2e COVID true-up)</a:t>
          </a:r>
        </a:p>
      </xdr:txBody>
    </xdr:sp>
    <xdr:clientData/>
  </xdr:twoCellAnchor>
  <xdr:twoCellAnchor>
    <xdr:from>
      <xdr:col>3</xdr:col>
      <xdr:colOff>1799999</xdr:colOff>
      <xdr:row>175</xdr:row>
      <xdr:rowOff>125640</xdr:rowOff>
    </xdr:from>
    <xdr:to>
      <xdr:col>3</xdr:col>
      <xdr:colOff>4596538</xdr:colOff>
      <xdr:row>285</xdr:row>
      <xdr:rowOff>53885</xdr:rowOff>
    </xdr:to>
    <xdr:sp macro="" textlink="">
      <xdr:nvSpPr>
        <xdr:cNvPr id="269" name="Rectangle 268">
          <a:extLst>
            <a:ext uri="{FF2B5EF4-FFF2-40B4-BE49-F238E27FC236}">
              <a16:creationId xmlns:a16="http://schemas.microsoft.com/office/drawing/2014/main" id="{E96EADE2-D4AD-48C2-ABBB-C98B0A62318C}"/>
            </a:ext>
          </a:extLst>
        </xdr:cNvPr>
        <xdr:cNvSpPr/>
      </xdr:nvSpPr>
      <xdr:spPr>
        <a:xfrm>
          <a:off x="5215392" y="29285747"/>
          <a:ext cx="2796539" cy="975995"/>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customer account </a:t>
          </a: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COVID</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-19 costs per cap period</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1858509</xdr:colOff>
      <xdr:row>140</xdr:row>
      <xdr:rowOff>40459</xdr:rowOff>
    </xdr:from>
    <xdr:to>
      <xdr:col>3</xdr:col>
      <xdr:colOff>4656953</xdr:colOff>
      <xdr:row>146</xdr:row>
      <xdr:rowOff>5352</xdr:rowOff>
    </xdr:to>
    <xdr:sp macro="" textlink="">
      <xdr:nvSpPr>
        <xdr:cNvPr id="270" name="Rectangle 269">
          <a:extLst>
            <a:ext uri="{FF2B5EF4-FFF2-40B4-BE49-F238E27FC236}">
              <a16:creationId xmlns:a16="http://schemas.microsoft.com/office/drawing/2014/main" id="{9C861AEA-13C6-494B-9456-C760C68A286B}"/>
            </a:ext>
          </a:extLst>
        </xdr:cNvPr>
        <xdr:cNvSpPr/>
      </xdr:nvSpPr>
      <xdr:spPr>
        <a:xfrm>
          <a:off x="5273902" y="23961816"/>
          <a:ext cx="2798444" cy="862965"/>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Inflation and attrition adjustment </a:t>
          </a:r>
        </a:p>
      </xdr:txBody>
    </xdr:sp>
    <xdr:clientData/>
  </xdr:twoCellAnchor>
  <xdr:twoCellAnchor>
    <xdr:from>
      <xdr:col>3</xdr:col>
      <xdr:colOff>1803219</xdr:colOff>
      <xdr:row>128</xdr:row>
      <xdr:rowOff>1</xdr:rowOff>
    </xdr:from>
    <xdr:to>
      <xdr:col>3</xdr:col>
      <xdr:colOff>4598806</xdr:colOff>
      <xdr:row>133</xdr:row>
      <xdr:rowOff>110763</xdr:rowOff>
    </xdr:to>
    <xdr:sp macro="" textlink="">
      <xdr:nvSpPr>
        <xdr:cNvPr id="271" name="Rectangle 270">
          <a:extLst>
            <a:ext uri="{FF2B5EF4-FFF2-40B4-BE49-F238E27FC236}">
              <a16:creationId xmlns:a16="http://schemas.microsoft.com/office/drawing/2014/main" id="{5C2D9417-BCBF-4234-B637-14721FD2D659}"/>
            </a:ext>
          </a:extLst>
        </xdr:cNvPr>
        <xdr:cNvSpPr/>
      </xdr:nvSpPr>
      <xdr:spPr>
        <a:xfrm>
          <a:off x="5218612" y="22125215"/>
          <a:ext cx="2795587" cy="859155"/>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000" baseline="0">
              <a:solidFill>
                <a:sysClr val="windowText" lastClr="000000"/>
              </a:solidFill>
              <a:effectLst/>
              <a:latin typeface="Verdana" panose="020B0604030504040204" pitchFamily="34" charset="0"/>
              <a:ea typeface="Verdana" panose="020B0604030504040204" pitchFamily="34" charset="0"/>
              <a:cs typeface="+mn-cs"/>
            </a:rPr>
            <a:t>COVID-19 cost split by Nil and TDCV levels</a:t>
          </a:r>
          <a:endParaRPr lang="en-GB" sz="1000">
            <a:solidFill>
              <a:sysClr val="windowText" lastClr="000000"/>
            </a:solidFill>
            <a:effectLst/>
            <a:latin typeface="Verdana" panose="020B0604030504040204" pitchFamily="34" charset="0"/>
            <a:ea typeface="Verdana" panose="020B0604030504040204" pitchFamily="34" charset="0"/>
          </a:endParaRPr>
        </a:p>
        <a:p>
          <a:pPr algn="ct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1811655</xdr:colOff>
      <xdr:row>164</xdr:row>
      <xdr:rowOff>80826</xdr:rowOff>
    </xdr:from>
    <xdr:to>
      <xdr:col>3</xdr:col>
      <xdr:colOff>4615814</xdr:colOff>
      <xdr:row>170</xdr:row>
      <xdr:rowOff>60960</xdr:rowOff>
    </xdr:to>
    <xdr:sp macro="" textlink="">
      <xdr:nvSpPr>
        <xdr:cNvPr id="272" name="Rectangle 271">
          <a:extLst>
            <a:ext uri="{FF2B5EF4-FFF2-40B4-BE49-F238E27FC236}">
              <a16:creationId xmlns:a16="http://schemas.microsoft.com/office/drawing/2014/main" id="{ECEAD858-04F8-43A4-A107-47E6851CC89A}"/>
            </a:ext>
          </a:extLst>
        </xdr:cNvPr>
        <xdr:cNvSpPr/>
      </xdr:nvSpPr>
      <xdr:spPr>
        <a:xfrm>
          <a:off x="5227048" y="27594469"/>
          <a:ext cx="2804159" cy="878205"/>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EBIT uplift removed from</a:t>
          </a: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working capital cost</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1811474</xdr:colOff>
      <xdr:row>151</xdr:row>
      <xdr:rowOff>114573</xdr:rowOff>
    </xdr:from>
    <xdr:to>
      <xdr:col>3</xdr:col>
      <xdr:colOff>4608013</xdr:colOff>
      <xdr:row>157</xdr:row>
      <xdr:rowOff>73751</xdr:rowOff>
    </xdr:to>
    <xdr:sp macro="" textlink="">
      <xdr:nvSpPr>
        <xdr:cNvPr id="273" name="Rectangle 272">
          <a:extLst>
            <a:ext uri="{FF2B5EF4-FFF2-40B4-BE49-F238E27FC236}">
              <a16:creationId xmlns:a16="http://schemas.microsoft.com/office/drawing/2014/main" id="{59E094D4-BBDB-4B96-950F-A1910BEA0C5A}"/>
            </a:ext>
          </a:extLst>
        </xdr:cNvPr>
        <xdr:cNvSpPr/>
      </xdr:nvSpPr>
      <xdr:spPr>
        <a:xfrm>
          <a:off x="5226867" y="25682394"/>
          <a:ext cx="2796539" cy="857250"/>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Input of float</a:t>
          </a:r>
        </a:p>
      </xdr:txBody>
    </xdr:sp>
    <xdr:clientData/>
  </xdr:twoCellAnchor>
  <xdr:twoCellAnchor>
    <xdr:from>
      <xdr:col>3</xdr:col>
      <xdr:colOff>1807800</xdr:colOff>
      <xdr:row>106</xdr:row>
      <xdr:rowOff>131629</xdr:rowOff>
    </xdr:from>
    <xdr:to>
      <xdr:col>3</xdr:col>
      <xdr:colOff>4606244</xdr:colOff>
      <xdr:row>114</xdr:row>
      <xdr:rowOff>37830</xdr:rowOff>
    </xdr:to>
    <xdr:sp macro="" textlink="">
      <xdr:nvSpPr>
        <xdr:cNvPr id="28" name="Rectangle 27">
          <a:extLst>
            <a:ext uri="{FF2B5EF4-FFF2-40B4-BE49-F238E27FC236}">
              <a16:creationId xmlns:a16="http://schemas.microsoft.com/office/drawing/2014/main" id="{7D01F1E1-86AC-40EF-85F9-E4740C787D40}"/>
            </a:ext>
          </a:extLst>
        </xdr:cNvPr>
        <xdr:cNvSpPr/>
      </xdr:nvSpPr>
      <xdr:spPr>
        <a:xfrm>
          <a:off x="5304836" y="20719236"/>
          <a:ext cx="2798444" cy="1103630"/>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ASC adjustment allowance applied from Oct-23 to Sep-24 </a:t>
          </a:r>
        </a:p>
      </xdr:txBody>
    </xdr:sp>
    <xdr:clientData/>
  </xdr:twoCellAnchor>
  <xdr:twoCellAnchor>
    <xdr:from>
      <xdr:col>3</xdr:col>
      <xdr:colOff>4598337</xdr:colOff>
      <xdr:row>112</xdr:row>
      <xdr:rowOff>95144</xdr:rowOff>
    </xdr:from>
    <xdr:to>
      <xdr:col>4</xdr:col>
      <xdr:colOff>420383</xdr:colOff>
      <xdr:row>115</xdr:row>
      <xdr:rowOff>438</xdr:rowOff>
    </xdr:to>
    <xdr:sp macro="" textlink="">
      <xdr:nvSpPr>
        <xdr:cNvPr id="31" name="Left Arrow 52">
          <a:extLst>
            <a:ext uri="{FF2B5EF4-FFF2-40B4-BE49-F238E27FC236}">
              <a16:creationId xmlns:a16="http://schemas.microsoft.com/office/drawing/2014/main" id="{AA899F0F-B6C7-4D62-A667-1F006D1840E3}"/>
            </a:ext>
            <a:ext uri="{C183D7F6-B498-43B3-948B-1728B52AA6E4}">
              <adec:decorative xmlns:adec="http://schemas.microsoft.com/office/drawing/2017/decorative" val="1"/>
            </a:ext>
          </a:extLst>
        </xdr:cNvPr>
        <xdr:cNvSpPr/>
      </xdr:nvSpPr>
      <xdr:spPr>
        <a:xfrm rot="12662824">
          <a:off x="8095373" y="20846037"/>
          <a:ext cx="1169653" cy="354330"/>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2670174</xdr:colOff>
      <xdr:row>95</xdr:row>
      <xdr:rowOff>122465</xdr:rowOff>
    </xdr:from>
    <xdr:to>
      <xdr:col>4</xdr:col>
      <xdr:colOff>121011</xdr:colOff>
      <xdr:row>103</xdr:row>
      <xdr:rowOff>81643</xdr:rowOff>
    </xdr:to>
    <xdr:sp macro="" textlink="">
      <xdr:nvSpPr>
        <xdr:cNvPr id="55" name="Rectangle 54">
          <a:extLst>
            <a:ext uri="{FF2B5EF4-FFF2-40B4-BE49-F238E27FC236}">
              <a16:creationId xmlns:a16="http://schemas.microsoft.com/office/drawing/2014/main" id="{CA54CD3D-0CEE-4E5F-9BF4-3E2E4FF72566}"/>
            </a:ext>
          </a:extLst>
        </xdr:cNvPr>
        <xdr:cNvSpPr/>
      </xdr:nvSpPr>
      <xdr:spPr>
        <a:xfrm>
          <a:off x="6167210" y="19063608"/>
          <a:ext cx="2798444" cy="1156606"/>
        </a:xfrm>
        <a:prstGeom prst="rect">
          <a:avLst/>
        </a:prstGeom>
        <a:solidFill>
          <a:schemeClr val="accent6">
            <a:lumMod val="20000"/>
            <a:lumOff val="8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DRC adjustment allowance applied from Apr-24 to Mar-24 </a:t>
          </a:r>
        </a:p>
        <a:p>
          <a:pPr algn="ct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(2g Debt related cost adjustment)</a:t>
          </a:r>
        </a:p>
      </xdr:txBody>
    </xdr:sp>
    <xdr:clientData/>
  </xdr:twoCellAnchor>
  <xdr:twoCellAnchor>
    <xdr:from>
      <xdr:col>4</xdr:col>
      <xdr:colOff>131282</xdr:colOff>
      <xdr:row>102</xdr:row>
      <xdr:rowOff>145476</xdr:rowOff>
    </xdr:from>
    <xdr:to>
      <xdr:col>4</xdr:col>
      <xdr:colOff>472911</xdr:colOff>
      <xdr:row>115</xdr:row>
      <xdr:rowOff>94188</xdr:rowOff>
    </xdr:to>
    <xdr:sp macro="" textlink="">
      <xdr:nvSpPr>
        <xdr:cNvPr id="57" name="Left Arrow 52">
          <a:extLst>
            <a:ext uri="{FF2B5EF4-FFF2-40B4-BE49-F238E27FC236}">
              <a16:creationId xmlns:a16="http://schemas.microsoft.com/office/drawing/2014/main" id="{607D281B-2F4C-4B07-915D-963A398FA3E5}"/>
            </a:ext>
            <a:ext uri="{C183D7F6-B498-43B3-948B-1728B52AA6E4}">
              <adec:decorative xmlns:adec="http://schemas.microsoft.com/office/drawing/2017/decorative" val="1"/>
            </a:ext>
          </a:extLst>
        </xdr:cNvPr>
        <xdr:cNvSpPr/>
      </xdr:nvSpPr>
      <xdr:spPr>
        <a:xfrm rot="14065910">
          <a:off x="8199473" y="20910821"/>
          <a:ext cx="1894533" cy="341629"/>
        </a:xfrm>
        <a:prstGeom prst="leftArrow">
          <a:avLst/>
        </a:prstGeom>
        <a:solidFill>
          <a:schemeClr val="tx1">
            <a:lumMod val="65000"/>
            <a:lumOff val="3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0</xdr:col>
      <xdr:colOff>10432</xdr:colOff>
      <xdr:row>95</xdr:row>
      <xdr:rowOff>140152</xdr:rowOff>
    </xdr:from>
    <xdr:to>
      <xdr:col>1</xdr:col>
      <xdr:colOff>1918607</xdr:colOff>
      <xdr:row>103</xdr:row>
      <xdr:rowOff>126364</xdr:rowOff>
    </xdr:to>
    <xdr:sp macro="" textlink="">
      <xdr:nvSpPr>
        <xdr:cNvPr id="59" name="Rectangle 58">
          <a:extLst>
            <a:ext uri="{FF2B5EF4-FFF2-40B4-BE49-F238E27FC236}">
              <a16:creationId xmlns:a16="http://schemas.microsoft.com/office/drawing/2014/main" id="{0F496D77-B136-4AF0-AED9-F7597472540C}"/>
            </a:ext>
          </a:extLst>
        </xdr:cNvPr>
        <xdr:cNvSpPr/>
      </xdr:nvSpPr>
      <xdr:spPr>
        <a:xfrm>
          <a:off x="10432" y="19081295"/>
          <a:ext cx="2289175" cy="1183640"/>
        </a:xfrm>
        <a:prstGeom prst="rect">
          <a:avLst/>
        </a:prstGeom>
        <a:solidFill>
          <a:schemeClr val="accent4">
            <a:lumMod val="60000"/>
            <a:lumOff val="4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Benchmark cost per dual fuel customer (3n DRC)</a:t>
          </a:r>
        </a:p>
        <a:p>
          <a:pPr marL="171450" indent="-171450" algn="l">
            <a:buFont typeface="Arial" panose="020B0604020202020204" pitchFamily="34" charset="0"/>
            <a:buChar char="•"/>
          </a:pP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a:p>
          <a:pPr marL="171450" indent="-171450" algn="l">
            <a:buFont typeface="Arial" panose="020B0604020202020204" pitchFamily="34" charset="0"/>
            <a:buChar char="•"/>
          </a:pPr>
          <a:r>
            <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Cap level split for cap period 11b (3f cap levels)</a:t>
          </a:r>
        </a:p>
        <a:p>
          <a:pPr marL="171450" indent="-171450" algn="l">
            <a:buFont typeface="Arial" panose="020B0604020202020204" pitchFamily="34" charset="0"/>
            <a:buChar char="•"/>
          </a:pPr>
          <a:endParaRPr lang="en-GB" sz="1000"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258536</xdr:colOff>
      <xdr:row>95</xdr:row>
      <xdr:rowOff>108857</xdr:rowOff>
    </xdr:from>
    <xdr:to>
      <xdr:col>3</xdr:col>
      <xdr:colOff>2067923</xdr:colOff>
      <xdr:row>104</xdr:row>
      <xdr:rowOff>0</xdr:rowOff>
    </xdr:to>
    <xdr:sp macro="" textlink="">
      <xdr:nvSpPr>
        <xdr:cNvPr id="61" name="Rectangle 60">
          <a:extLst>
            <a:ext uri="{FF2B5EF4-FFF2-40B4-BE49-F238E27FC236}">
              <a16:creationId xmlns:a16="http://schemas.microsoft.com/office/drawing/2014/main" id="{C00A690C-F2E8-4FA7-90C3-F0F8FAFA1C2D}"/>
            </a:ext>
          </a:extLst>
        </xdr:cNvPr>
        <xdr:cNvSpPr/>
      </xdr:nvSpPr>
      <xdr:spPr>
        <a:xfrm>
          <a:off x="2843893" y="19050000"/>
          <a:ext cx="2721066" cy="1238250"/>
        </a:xfrm>
        <a:prstGeom prst="rect">
          <a:avLst/>
        </a:prstGeom>
        <a:solidFill>
          <a:schemeClr val="bg1">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lvl="0" algn="ctr"/>
          <a:r>
            <a:rPr lang="en-GB" sz="1100">
              <a:solidFill>
                <a:sysClr val="windowText" lastClr="000000"/>
              </a:solidFill>
              <a:effectLst/>
              <a:latin typeface="+mn-lt"/>
              <a:ea typeface="+mn-ea"/>
              <a:cs typeface="+mn-cs"/>
            </a:rPr>
            <a:t>Calculates the costs included in the cap adjusted for the 11b price cap level using the gas and electric split</a:t>
          </a:r>
          <a:r>
            <a:rPr lang="en-GB" sz="1100" baseline="0">
              <a:solidFill>
                <a:sysClr val="windowText" lastClr="000000"/>
              </a:solidFill>
              <a:effectLst/>
              <a:latin typeface="+mn-lt"/>
              <a:ea typeface="+mn-ea"/>
              <a:cs typeface="+mn-cs"/>
            </a:rPr>
            <a:t> </a:t>
          </a:r>
          <a:r>
            <a:rPr lang="en-GB" sz="1100">
              <a:solidFill>
                <a:sysClr val="windowText" lastClr="000000"/>
              </a:solidFill>
              <a:effectLst/>
              <a:latin typeface="+mn-lt"/>
              <a:ea typeface="+mn-ea"/>
              <a:cs typeface="+mn-cs"/>
            </a:rPr>
            <a:t>to find the proportion that gas and electric make up of the total benchmark consumption.</a:t>
          </a:r>
          <a:r>
            <a:rPr lang="en-GB" sz="1000">
              <a:solidFill>
                <a:sysClr val="windowText" lastClr="000000"/>
              </a:solidFill>
              <a:effectLst/>
              <a:latin typeface="+mn-lt"/>
              <a:ea typeface="+mn-ea"/>
              <a:cs typeface="+mn-cs"/>
            </a:rPr>
            <a:t> </a:t>
          </a:r>
          <a:endParaRPr lang="en-GB" sz="1100">
            <a:solidFill>
              <a:sysClr val="windowText" lastClr="000000"/>
            </a:solidFill>
            <a:effectLst/>
            <a:latin typeface="+mn-lt"/>
            <a:ea typeface="+mn-ea"/>
            <a:cs typeface="+mn-cs"/>
          </a:endParaRPr>
        </a:p>
        <a:p>
          <a:r>
            <a:rPr lang="en-GB" sz="1000">
              <a:solidFill>
                <a:schemeClr val="lt1"/>
              </a:solidFill>
              <a:effectLst/>
              <a:latin typeface="+mn-lt"/>
              <a:ea typeface="+mn-ea"/>
              <a:cs typeface="+mn-cs"/>
            </a:rPr>
            <a:t> </a:t>
          </a:r>
          <a:endParaRPr lang="en-GB"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fgemcloud.sharepoint.com/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ofgemcloud.sharepoint.com/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forecast/hist20/HIS19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HGSPD19.FIN"/>
      <sheetName val="T3 Page 1"/>
      <sheetName val="HIS19FIN(A)"/>
      <sheetName val="FC Page 1"/>
      <sheetName val="4.6 ten year bonds"/>
      <sheetName val="Population"/>
      <sheetName val="UK99"/>
      <sheetName val="IPE-Data-from webpage"/>
      <sheetName val="Wholesale Raw"/>
      <sheetName val="1.1"/>
      <sheetName val="Carbon Budget clearance (Nov)"/>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A10">
            <v>1982</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LKP_INDEX"/>
      <sheetName val="Data for lists"/>
      <sheetName val="Data_for_lists"/>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D7" dT="2022-12-15T10:31:14.10" personId="{00000000-0000-0000-0000-000000000000}" id="{34CA8EA2-5580-4654-AA43-4E3EF4EA6DAD}">
    <text>This section needs updating to include quarters (I think we agreed with Rishi/ Kathleen to add quarters up till 2030) - see latest DTC model tab 3c AA for how to continue it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ons.gov.uk/economy/inflationandpriceindices/timeseries/l522/mm23"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view.officeapps.live.com/op/view.aspx?src=https%3A%2F%2Fwww.ofgem.gov.uk%2Fsites%2Fdefault%2Ffiles%2F2023-11%2FDefault_tariff_cap_level_v1.20.xlsx&amp;wdOrigin=BROWSELINK"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ofgem.gov.uk/environmental-programmes/ro/energy-suppliers" TargetMode="External"/><Relationship Id="rId1" Type="http://schemas.openxmlformats.org/officeDocument/2006/relationships/hyperlink" Target="https://www.gov.uk/government/collections/annual-renewables-obligation-level-calculations" TargetMode="Externa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autoPageBreaks="0"/>
  </sheetPr>
  <dimension ref="A1:J35"/>
  <sheetViews>
    <sheetView tabSelected="1" zoomScale="80" zoomScaleNormal="80" workbookViewId="0">
      <selection activeCell="F10" sqref="F10"/>
    </sheetView>
  </sheetViews>
  <sheetFormatPr defaultColWidth="0" defaultRowHeight="13.5" zeroHeight="1"/>
  <cols>
    <col min="1" max="1" width="8.6328125" style="50" customWidth="1"/>
    <col min="2" max="3" width="15.6328125" style="3" customWidth="1"/>
    <col min="4" max="4" width="137.36328125" style="3" customWidth="1"/>
    <col min="5" max="9" width="9" style="3" customWidth="1"/>
    <col min="10" max="16384" width="9" style="3" hidden="1"/>
  </cols>
  <sheetData>
    <row r="1" spans="1:10" s="493" customFormat="1" ht="57" customHeight="1">
      <c r="A1" s="492" t="s">
        <v>0</v>
      </c>
      <c r="B1" s="492"/>
      <c r="C1" s="492"/>
      <c r="D1" s="492"/>
      <c r="E1" s="492"/>
      <c r="F1" s="492"/>
      <c r="G1" s="492"/>
      <c r="H1" s="492"/>
      <c r="I1" s="492"/>
      <c r="J1" s="492"/>
    </row>
    <row r="2" spans="1:10" ht="14.5">
      <c r="A2" s="2"/>
      <c r="B2" s="2"/>
      <c r="C2" s="2"/>
      <c r="D2" s="2"/>
      <c r="E2" s="2"/>
      <c r="F2" s="2"/>
      <c r="G2" s="2"/>
      <c r="H2" s="2"/>
      <c r="I2" s="2"/>
    </row>
    <row r="3" spans="1:10" ht="18.5">
      <c r="A3" s="2"/>
      <c r="B3" s="51" t="s">
        <v>1</v>
      </c>
      <c r="C3" s="2"/>
      <c r="D3" s="2"/>
      <c r="E3" s="2"/>
      <c r="F3" s="2"/>
      <c r="G3" s="2"/>
      <c r="H3" s="2"/>
      <c r="I3" s="2"/>
    </row>
    <row r="4" spans="1:10" ht="14.5">
      <c r="B4" s="5"/>
      <c r="C4" s="2"/>
      <c r="D4" s="4"/>
      <c r="E4" s="2"/>
      <c r="F4" s="2"/>
      <c r="G4" s="2"/>
      <c r="H4" s="2"/>
      <c r="I4" s="2"/>
      <c r="J4" s="2"/>
    </row>
    <row r="5" spans="1:10" ht="22.5" customHeight="1">
      <c r="B5" s="140" t="s">
        <v>2</v>
      </c>
      <c r="C5" s="140" t="s">
        <v>3</v>
      </c>
      <c r="D5" s="140" t="s">
        <v>4</v>
      </c>
      <c r="E5" s="2"/>
      <c r="F5" s="2"/>
      <c r="G5" s="2"/>
      <c r="H5" s="2"/>
      <c r="I5" s="2"/>
      <c r="J5" s="2"/>
    </row>
    <row r="6" spans="1:10" ht="14.5">
      <c r="B6" s="141" t="s">
        <v>5</v>
      </c>
      <c r="C6" s="142">
        <v>43969</v>
      </c>
      <c r="D6" s="143" t="s">
        <v>6</v>
      </c>
      <c r="E6" s="2"/>
      <c r="F6" s="2"/>
      <c r="G6" s="2"/>
      <c r="H6" s="2"/>
      <c r="I6" s="2"/>
      <c r="J6" s="2"/>
    </row>
    <row r="7" spans="1:10" ht="29">
      <c r="B7" s="144" t="s">
        <v>7</v>
      </c>
      <c r="C7" s="145">
        <v>44048</v>
      </c>
      <c r="D7" s="146" t="s">
        <v>8</v>
      </c>
      <c r="E7" s="2"/>
      <c r="F7" s="2"/>
      <c r="G7" s="2"/>
      <c r="H7" s="2"/>
      <c r="I7" s="2"/>
      <c r="J7" s="2"/>
    </row>
    <row r="8" spans="1:10" ht="40.5" customHeight="1">
      <c r="B8" s="144" t="s">
        <v>9</v>
      </c>
      <c r="C8" s="145">
        <v>44050</v>
      </c>
      <c r="D8" s="146" t="s">
        <v>10</v>
      </c>
      <c r="E8" s="2"/>
      <c r="F8" s="2"/>
      <c r="G8" s="2"/>
      <c r="H8" s="2"/>
      <c r="I8" s="2"/>
      <c r="J8" s="2"/>
    </row>
    <row r="9" spans="1:10" ht="26.25" customHeight="1">
      <c r="A9" s="2"/>
      <c r="B9" s="147" t="s">
        <v>11</v>
      </c>
      <c r="C9" s="148">
        <v>44232</v>
      </c>
      <c r="D9" s="147" t="s">
        <v>12</v>
      </c>
      <c r="E9" s="2"/>
      <c r="F9" s="2"/>
      <c r="G9" s="2"/>
      <c r="H9" s="2"/>
      <c r="I9" s="2"/>
    </row>
    <row r="10" spans="1:10" ht="43.5">
      <c r="A10" s="2"/>
      <c r="B10" s="147" t="s">
        <v>13</v>
      </c>
      <c r="C10" s="148">
        <v>44413</v>
      </c>
      <c r="D10" s="147" t="s">
        <v>14</v>
      </c>
      <c r="E10" s="2"/>
      <c r="F10" s="2"/>
      <c r="G10" s="2"/>
      <c r="H10" s="2"/>
      <c r="I10" s="2"/>
    </row>
    <row r="11" spans="1:10" ht="58">
      <c r="A11" s="2"/>
      <c r="B11" s="147" t="s">
        <v>15</v>
      </c>
      <c r="C11" s="148">
        <v>44777</v>
      </c>
      <c r="D11" s="147" t="s">
        <v>16</v>
      </c>
      <c r="E11" s="2"/>
      <c r="F11" s="2"/>
      <c r="G11" s="2"/>
      <c r="H11" s="2"/>
      <c r="I11" s="2"/>
    </row>
    <row r="12" spans="1:10" ht="27" customHeight="1">
      <c r="A12" s="2"/>
      <c r="B12" s="376" t="s">
        <v>17</v>
      </c>
      <c r="C12" s="377">
        <v>44984</v>
      </c>
      <c r="D12" s="376" t="s">
        <v>18</v>
      </c>
      <c r="E12" s="2"/>
      <c r="F12" s="2"/>
      <c r="G12" s="2"/>
      <c r="H12" s="2"/>
      <c r="I12" s="2"/>
    </row>
    <row r="13" spans="1:10" ht="25.5" customHeight="1">
      <c r="A13" s="2"/>
      <c r="B13" s="376" t="s">
        <v>19</v>
      </c>
      <c r="C13" s="377">
        <v>45021</v>
      </c>
      <c r="D13" s="376" t="s">
        <v>20</v>
      </c>
      <c r="E13" s="2"/>
      <c r="F13" s="2"/>
      <c r="G13" s="2"/>
      <c r="H13" s="2"/>
      <c r="I13" s="2"/>
    </row>
    <row r="14" spans="1:10" ht="41.25" customHeight="1">
      <c r="A14" s="2"/>
      <c r="B14" s="147" t="s">
        <v>21</v>
      </c>
      <c r="C14" s="148">
        <v>45071</v>
      </c>
      <c r="D14" s="397" t="s">
        <v>22</v>
      </c>
      <c r="E14" s="2"/>
      <c r="F14" s="2"/>
      <c r="G14" s="2"/>
      <c r="H14" s="2"/>
      <c r="I14" s="2"/>
    </row>
    <row r="15" spans="1:10" ht="33.75" customHeight="1">
      <c r="A15" s="2"/>
      <c r="B15" s="147" t="s">
        <v>23</v>
      </c>
      <c r="C15" s="148">
        <v>45163</v>
      </c>
      <c r="D15" s="397" t="s">
        <v>24</v>
      </c>
      <c r="E15" s="2"/>
      <c r="F15" s="2"/>
      <c r="G15" s="2"/>
      <c r="H15" s="2"/>
      <c r="I15" s="2"/>
    </row>
    <row r="16" spans="1:10" ht="29">
      <c r="B16" s="376" t="s">
        <v>941</v>
      </c>
      <c r="C16" s="377">
        <v>45345</v>
      </c>
      <c r="D16" s="397" t="s">
        <v>940</v>
      </c>
      <c r="E16" s="50"/>
      <c r="F16" s="50"/>
      <c r="G16" s="50"/>
      <c r="H16" s="50"/>
      <c r="I16" s="50"/>
    </row>
    <row r="17" spans="2:9" ht="48" customHeight="1">
      <c r="B17" s="376" t="s">
        <v>944</v>
      </c>
      <c r="C17" s="486">
        <v>45457</v>
      </c>
      <c r="D17" s="487" t="s">
        <v>945</v>
      </c>
      <c r="E17" s="50"/>
      <c r="F17" s="50"/>
      <c r="G17" s="50"/>
      <c r="H17" s="50"/>
      <c r="I17" s="50"/>
    </row>
    <row r="18" spans="2:9" ht="52.5" customHeight="1">
      <c r="B18" s="376" t="s">
        <v>946</v>
      </c>
      <c r="C18" s="486">
        <v>45527</v>
      </c>
      <c r="D18" s="487" t="s">
        <v>947</v>
      </c>
      <c r="E18" s="50"/>
      <c r="F18" s="50"/>
      <c r="G18" s="50"/>
      <c r="H18" s="50"/>
      <c r="I18" s="50"/>
    </row>
    <row r="19" spans="2:9" ht="52.5" customHeight="1">
      <c r="B19" s="376" t="s">
        <v>949</v>
      </c>
      <c r="C19" s="486">
        <v>45713</v>
      </c>
      <c r="D19" s="487" t="s">
        <v>952</v>
      </c>
      <c r="E19" s="50"/>
      <c r="F19" s="50"/>
      <c r="G19" s="50"/>
      <c r="H19" s="50"/>
      <c r="I19" s="50"/>
    </row>
    <row r="20" spans="2:9">
      <c r="E20" s="50"/>
      <c r="F20" s="50"/>
      <c r="G20" s="50"/>
      <c r="H20" s="50"/>
      <c r="I20" s="50"/>
    </row>
    <row r="21" spans="2:9" hidden="1">
      <c r="B21" s="50"/>
      <c r="C21" s="50"/>
      <c r="D21" s="50"/>
      <c r="E21" s="50"/>
      <c r="F21" s="50"/>
      <c r="G21" s="50"/>
      <c r="H21" s="50"/>
      <c r="I21" s="50"/>
    </row>
    <row r="22" spans="2:9" hidden="1">
      <c r="B22" s="50"/>
      <c r="C22" s="50"/>
      <c r="D22" s="50"/>
      <c r="E22" s="50"/>
      <c r="F22" s="50"/>
      <c r="G22" s="50"/>
      <c r="H22" s="50"/>
      <c r="I22" s="50"/>
    </row>
    <row r="23" spans="2:9" hidden="1">
      <c r="B23" s="50"/>
      <c r="C23" s="50"/>
      <c r="D23" s="50"/>
      <c r="E23" s="50"/>
      <c r="F23" s="50"/>
      <c r="G23" s="50"/>
      <c r="H23" s="50"/>
      <c r="I23" s="50"/>
    </row>
    <row r="24" spans="2:9" hidden="1">
      <c r="B24" s="50"/>
      <c r="C24" s="50"/>
      <c r="D24" s="50"/>
      <c r="E24" s="50"/>
      <c r="F24" s="50"/>
      <c r="G24" s="50"/>
      <c r="H24" s="50"/>
      <c r="I24" s="50"/>
    </row>
    <row r="25" spans="2:9" hidden="1">
      <c r="B25" s="50"/>
      <c r="C25" s="50"/>
      <c r="D25" s="50"/>
      <c r="E25" s="50"/>
      <c r="F25" s="50"/>
      <c r="G25" s="50"/>
      <c r="H25" s="50"/>
      <c r="I25" s="50"/>
    </row>
    <row r="26" spans="2:9" hidden="1">
      <c r="B26" s="50"/>
      <c r="C26" s="50"/>
      <c r="D26" s="50"/>
      <c r="E26" s="50"/>
      <c r="F26" s="50"/>
      <c r="G26" s="50"/>
      <c r="H26" s="50"/>
      <c r="I26" s="50"/>
    </row>
    <row r="27" spans="2:9" hidden="1">
      <c r="B27" s="50"/>
      <c r="C27" s="50"/>
      <c r="D27" s="50"/>
      <c r="E27" s="50"/>
      <c r="F27" s="50"/>
      <c r="G27" s="50"/>
      <c r="H27" s="50"/>
      <c r="I27" s="50"/>
    </row>
    <row r="28" spans="2:9" hidden="1">
      <c r="B28" s="50"/>
      <c r="C28" s="50"/>
      <c r="D28" s="50"/>
      <c r="E28" s="50"/>
      <c r="F28" s="50"/>
      <c r="G28" s="50"/>
      <c r="H28" s="50"/>
      <c r="I28" s="50"/>
    </row>
    <row r="33"/>
    <row r="34" s="50" customFormat="1" hidden="1"/>
    <row r="35" s="50" customFormat="1" hidden="1"/>
  </sheetData>
  <mergeCells count="1">
    <mergeCell ref="A1:XFD1"/>
  </mergeCells>
  <phoneticPr fontId="110" type="noConversion"/>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autoPageBreaks="0"/>
  </sheetPr>
  <dimension ref="A1:V287"/>
  <sheetViews>
    <sheetView showGridLines="0" zoomScaleNormal="100" workbookViewId="0"/>
  </sheetViews>
  <sheetFormatPr defaultColWidth="0" defaultRowHeight="11.5" zeroHeight="1"/>
  <cols>
    <col min="1" max="1" width="5.36328125" style="7" customWidth="1"/>
    <col min="2" max="2" width="31.36328125" style="7" customWidth="1"/>
    <col min="3" max="3" width="13" style="7" customWidth="1"/>
    <col min="4" max="4" width="76.6328125" style="7" customWidth="1"/>
    <col min="5" max="5" width="11.6328125" style="6" customWidth="1"/>
    <col min="6" max="10" width="9" style="6" customWidth="1"/>
    <col min="11" max="11" width="26.36328125" style="6" customWidth="1"/>
    <col min="12" max="13" width="9" style="6" customWidth="1"/>
    <col min="14" max="22" width="9" style="7" customWidth="1"/>
    <col min="23" max="16384" width="9" style="7" hidden="1"/>
  </cols>
  <sheetData>
    <row r="1" spans="1:14" s="6" customFormat="1"/>
    <row r="2" spans="1:14" s="42" customFormat="1">
      <c r="B2" s="42" t="s">
        <v>25</v>
      </c>
    </row>
    <row r="3" spans="1:14" s="6" customFormat="1"/>
    <row r="4" spans="1:14" s="6" customFormat="1" ht="26.25" customHeight="1">
      <c r="B4" s="496" t="s">
        <v>26</v>
      </c>
      <c r="C4" s="496"/>
      <c r="D4" s="496"/>
      <c r="E4" s="496"/>
      <c r="F4" s="496"/>
      <c r="G4" s="496"/>
      <c r="H4" s="496"/>
    </row>
    <row r="5" spans="1:14" s="6" customFormat="1" ht="15" customHeight="1">
      <c r="C5" s="43"/>
      <c r="D5" s="43"/>
      <c r="E5" s="43"/>
    </row>
    <row r="6" spans="1:14" s="1" customFormat="1" ht="12.75" customHeight="1">
      <c r="B6" s="44"/>
      <c r="C6" s="45" t="s">
        <v>27</v>
      </c>
      <c r="D6" s="472"/>
      <c r="E6" s="472"/>
      <c r="F6" s="472"/>
      <c r="G6" s="472"/>
      <c r="H6" s="472"/>
      <c r="I6" s="6"/>
      <c r="J6" s="6"/>
      <c r="K6" s="6"/>
      <c r="L6" s="6"/>
      <c r="M6" s="6"/>
      <c r="N6" s="472"/>
    </row>
    <row r="7" spans="1:14" s="1" customFormat="1" ht="12.75" customHeight="1">
      <c r="D7" s="472"/>
      <c r="G7" s="472"/>
      <c r="H7" s="472"/>
      <c r="I7" s="6"/>
      <c r="J7" s="6"/>
      <c r="K7" s="6"/>
      <c r="L7" s="6"/>
      <c r="M7" s="6"/>
      <c r="N7" s="472"/>
    </row>
    <row r="8" spans="1:14" s="1" customFormat="1" ht="14.5">
      <c r="B8" s="46"/>
      <c r="C8" s="45" t="s">
        <v>28</v>
      </c>
      <c r="I8" s="6"/>
      <c r="J8" s="6"/>
      <c r="K8" s="6"/>
      <c r="L8" s="6"/>
      <c r="M8" s="6"/>
    </row>
    <row r="9" spans="1:14" s="6" customFormat="1"/>
    <row r="10" spans="1:14" s="42" customFormat="1">
      <c r="B10" s="42" t="s">
        <v>29</v>
      </c>
    </row>
    <row r="11" spans="1:14" s="6" customFormat="1"/>
    <row r="12" spans="1:14">
      <c r="A12" s="43"/>
      <c r="B12" s="149" t="s">
        <v>30</v>
      </c>
      <c r="C12" s="149" t="s">
        <v>31</v>
      </c>
      <c r="D12" s="149" t="s">
        <v>25</v>
      </c>
    </row>
    <row r="13" spans="1:14">
      <c r="A13" s="43"/>
      <c r="B13" s="150" t="s">
        <v>32</v>
      </c>
      <c r="C13" s="150" t="s">
        <v>33</v>
      </c>
      <c r="D13" s="150" t="s">
        <v>34</v>
      </c>
    </row>
    <row r="14" spans="1:14">
      <c r="A14" s="43"/>
      <c r="B14" s="225" t="s">
        <v>35</v>
      </c>
      <c r="C14" s="225" t="s">
        <v>33</v>
      </c>
      <c r="D14" s="225" t="s">
        <v>36</v>
      </c>
    </row>
    <row r="15" spans="1:14">
      <c r="A15" s="43"/>
      <c r="B15" s="242" t="s">
        <v>37</v>
      </c>
      <c r="C15" s="243"/>
      <c r="D15" s="244"/>
    </row>
    <row r="16" spans="1:14">
      <c r="A16" s="43"/>
      <c r="B16" s="228" t="s">
        <v>38</v>
      </c>
      <c r="C16" s="229" t="s">
        <v>37</v>
      </c>
      <c r="D16" s="230" t="s">
        <v>39</v>
      </c>
    </row>
    <row r="17" spans="1:4">
      <c r="A17" s="43"/>
      <c r="B17" s="236" t="s">
        <v>40</v>
      </c>
      <c r="C17" s="237"/>
      <c r="D17" s="238"/>
    </row>
    <row r="18" spans="1:4" ht="35.25" customHeight="1">
      <c r="A18" s="6"/>
      <c r="B18" s="226" t="s">
        <v>41</v>
      </c>
      <c r="C18" s="226" t="s">
        <v>42</v>
      </c>
      <c r="D18" s="227" t="s">
        <v>43</v>
      </c>
    </row>
    <row r="19" spans="1:4" ht="35.25" customHeight="1">
      <c r="A19" s="6"/>
      <c r="B19" s="151" t="s">
        <v>44</v>
      </c>
      <c r="C19" s="151" t="s">
        <v>42</v>
      </c>
      <c r="D19" s="152" t="s">
        <v>45</v>
      </c>
    </row>
    <row r="20" spans="1:4" ht="35.25" customHeight="1">
      <c r="A20" s="6"/>
      <c r="B20" s="151" t="s">
        <v>46</v>
      </c>
      <c r="C20" s="151" t="s">
        <v>42</v>
      </c>
      <c r="D20" s="152" t="s">
        <v>47</v>
      </c>
    </row>
    <row r="21" spans="1:4" ht="31.5" customHeight="1">
      <c r="A21" s="6"/>
      <c r="B21" s="233" t="s">
        <v>48</v>
      </c>
      <c r="C21" s="233" t="s">
        <v>42</v>
      </c>
      <c r="D21" s="152" t="s">
        <v>49</v>
      </c>
    </row>
    <row r="22" spans="1:4" ht="31.5" customHeight="1">
      <c r="A22" s="6"/>
      <c r="B22" s="152" t="s">
        <v>50</v>
      </c>
      <c r="C22" s="153" t="s">
        <v>42</v>
      </c>
      <c r="D22" s="152" t="s">
        <v>51</v>
      </c>
    </row>
    <row r="23" spans="1:4" ht="31.5" customHeight="1">
      <c r="A23" s="6"/>
      <c r="B23" s="152" t="s">
        <v>52</v>
      </c>
      <c r="C23" s="153" t="s">
        <v>42</v>
      </c>
      <c r="D23" s="152" t="s">
        <v>53</v>
      </c>
    </row>
    <row r="24" spans="1:4" ht="31.5" customHeight="1">
      <c r="A24" s="6"/>
      <c r="B24" s="152" t="s">
        <v>54</v>
      </c>
      <c r="C24" s="153" t="s">
        <v>42</v>
      </c>
      <c r="D24" s="152" t="s">
        <v>55</v>
      </c>
    </row>
    <row r="25" spans="1:4">
      <c r="A25" s="6"/>
      <c r="B25" s="239" t="s">
        <v>56</v>
      </c>
      <c r="C25" s="240"/>
      <c r="D25" s="241"/>
    </row>
    <row r="26" spans="1:4" ht="35.25" customHeight="1">
      <c r="A26" s="6"/>
      <c r="B26" s="151" t="s">
        <v>57</v>
      </c>
      <c r="C26" s="151" t="s">
        <v>56</v>
      </c>
      <c r="D26" s="152" t="s">
        <v>58</v>
      </c>
    </row>
    <row r="27" spans="1:4" ht="23">
      <c r="A27" s="6"/>
      <c r="B27" s="151" t="s">
        <v>59</v>
      </c>
      <c r="C27" s="151" t="s">
        <v>56</v>
      </c>
      <c r="D27" s="152" t="s">
        <v>60</v>
      </c>
    </row>
    <row r="28" spans="1:4">
      <c r="A28" s="6"/>
      <c r="B28" s="151" t="s">
        <v>61</v>
      </c>
      <c r="C28" s="151" t="s">
        <v>56</v>
      </c>
      <c r="D28" s="152" t="s">
        <v>62</v>
      </c>
    </row>
    <row r="29" spans="1:4" ht="37.5" customHeight="1">
      <c r="A29" s="6"/>
      <c r="B29" s="151" t="s">
        <v>63</v>
      </c>
      <c r="C29" s="151" t="s">
        <v>56</v>
      </c>
      <c r="D29" s="152" t="s">
        <v>64</v>
      </c>
    </row>
    <row r="30" spans="1:4" s="6" customFormat="1" ht="28.5" customHeight="1">
      <c r="B30" s="152" t="s">
        <v>65</v>
      </c>
      <c r="C30" s="152" t="s">
        <v>56</v>
      </c>
      <c r="D30" s="152" t="s">
        <v>66</v>
      </c>
    </row>
    <row r="31" spans="1:4" s="6" customFormat="1" ht="25.5" customHeight="1">
      <c r="B31" s="232" t="s">
        <v>67</v>
      </c>
      <c r="C31" s="232" t="s">
        <v>56</v>
      </c>
      <c r="D31" s="231" t="s">
        <v>68</v>
      </c>
    </row>
    <row r="32" spans="1:4" s="6" customFormat="1" ht="18" customHeight="1">
      <c r="B32" s="232" t="s">
        <v>69</v>
      </c>
      <c r="C32" s="232" t="s">
        <v>56</v>
      </c>
      <c r="D32" s="231" t="s">
        <v>70</v>
      </c>
    </row>
    <row r="33" spans="1:12" s="6" customFormat="1" ht="27" customHeight="1">
      <c r="B33" s="232" t="s">
        <v>71</v>
      </c>
      <c r="C33" s="232" t="s">
        <v>56</v>
      </c>
      <c r="D33" s="231" t="s">
        <v>72</v>
      </c>
    </row>
    <row r="34" spans="1:12" s="6" customFormat="1" ht="26.25" customHeight="1">
      <c r="B34" s="232" t="s">
        <v>73</v>
      </c>
      <c r="C34" s="232" t="s">
        <v>56</v>
      </c>
      <c r="D34" s="231" t="s">
        <v>74</v>
      </c>
    </row>
    <row r="35" spans="1:12" s="6" customFormat="1" ht="26.25" customHeight="1">
      <c r="B35" s="232" t="s">
        <v>75</v>
      </c>
      <c r="C35" s="232" t="s">
        <v>56</v>
      </c>
      <c r="D35" s="231" t="s">
        <v>76</v>
      </c>
    </row>
    <row r="36" spans="1:12" s="6" customFormat="1" ht="26.25" customHeight="1">
      <c r="B36" s="161" t="s">
        <v>77</v>
      </c>
      <c r="C36" s="161" t="s">
        <v>56</v>
      </c>
      <c r="D36" s="153" t="s">
        <v>78</v>
      </c>
    </row>
    <row r="37" spans="1:12" s="6" customFormat="1" ht="26.25" customHeight="1">
      <c r="B37" s="161" t="s">
        <v>79</v>
      </c>
      <c r="C37" s="161" t="s">
        <v>56</v>
      </c>
      <c r="D37" s="153" t="s">
        <v>80</v>
      </c>
    </row>
    <row r="38" spans="1:12" s="6" customFormat="1" ht="26.25" customHeight="1">
      <c r="B38" s="161" t="s">
        <v>81</v>
      </c>
      <c r="C38" s="161" t="s">
        <v>56</v>
      </c>
      <c r="D38" s="485" t="s">
        <v>948</v>
      </c>
    </row>
    <row r="39" spans="1:12" s="6" customFormat="1" ht="26.25" customHeight="1">
      <c r="B39" s="161" t="s">
        <v>82</v>
      </c>
      <c r="C39" s="161" t="s">
        <v>56</v>
      </c>
      <c r="D39" s="485" t="s">
        <v>953</v>
      </c>
    </row>
    <row r="40" spans="1:12" s="6" customFormat="1"/>
    <row r="41" spans="1:12" s="42" customFormat="1">
      <c r="B41" s="42" t="s">
        <v>83</v>
      </c>
    </row>
    <row r="42" spans="1:12" s="6" customFormat="1"/>
    <row r="43" spans="1:12">
      <c r="A43" s="6"/>
      <c r="B43" s="6"/>
      <c r="C43" s="6"/>
      <c r="D43" s="6"/>
      <c r="J43" s="113"/>
      <c r="K43" s="7"/>
      <c r="L43" s="7"/>
    </row>
    <row r="44" spans="1:12" ht="15" customHeight="1">
      <c r="A44" s="6"/>
      <c r="B44" s="6"/>
      <c r="C44" s="6"/>
      <c r="D44" s="6"/>
      <c r="J44" s="7"/>
      <c r="K44" s="494"/>
      <c r="L44" s="494"/>
    </row>
    <row r="45" spans="1:12">
      <c r="A45" s="6"/>
      <c r="B45" s="6"/>
      <c r="C45" s="6"/>
      <c r="D45" s="6"/>
      <c r="J45" s="7"/>
      <c r="K45" s="494"/>
      <c r="L45" s="495"/>
    </row>
    <row r="46" spans="1:12">
      <c r="A46" s="6"/>
      <c r="B46" s="6"/>
      <c r="C46" s="6"/>
      <c r="D46" s="6"/>
      <c r="J46" s="7"/>
      <c r="K46" s="495"/>
      <c r="L46" s="495"/>
    </row>
    <row r="47" spans="1:12">
      <c r="A47" s="6"/>
      <c r="B47" s="6"/>
      <c r="C47" s="6"/>
      <c r="D47" s="6"/>
      <c r="J47" s="7"/>
      <c r="K47" s="495"/>
      <c r="L47" s="495"/>
    </row>
    <row r="48" spans="1:12">
      <c r="A48" s="6"/>
      <c r="B48" s="6"/>
      <c r="C48" s="6"/>
      <c r="D48" s="6"/>
    </row>
    <row r="49" spans="1:4">
      <c r="A49" s="6"/>
      <c r="B49" s="6"/>
      <c r="C49" s="6"/>
      <c r="D49" s="6"/>
    </row>
    <row r="50" spans="1:4">
      <c r="A50" s="6"/>
      <c r="B50" s="6"/>
      <c r="C50" s="6"/>
      <c r="D50" s="6"/>
    </row>
    <row r="51" spans="1:4">
      <c r="A51" s="6"/>
      <c r="B51" s="6"/>
      <c r="C51" s="6"/>
      <c r="D51" s="6"/>
    </row>
    <row r="52" spans="1:4">
      <c r="A52" s="6"/>
      <c r="B52" s="6"/>
      <c r="C52" s="6"/>
      <c r="D52" s="6"/>
    </row>
    <row r="53" spans="1:4">
      <c r="A53" s="6"/>
      <c r="B53" s="6"/>
      <c r="C53" s="6"/>
      <c r="D53" s="6"/>
    </row>
    <row r="54" spans="1:4">
      <c r="A54" s="6"/>
      <c r="B54" s="6"/>
      <c r="C54" s="6"/>
      <c r="D54" s="6"/>
    </row>
    <row r="55" spans="1:4">
      <c r="A55" s="6"/>
      <c r="B55" s="6"/>
      <c r="C55" s="6"/>
      <c r="D55" s="6"/>
    </row>
    <row r="56" spans="1:4">
      <c r="A56" s="6"/>
      <c r="B56" s="6"/>
      <c r="C56" s="6"/>
      <c r="D56" s="6"/>
    </row>
    <row r="57" spans="1:4">
      <c r="A57" s="6"/>
      <c r="B57" s="6"/>
      <c r="C57" s="6"/>
      <c r="D57" s="6"/>
    </row>
    <row r="58" spans="1:4">
      <c r="A58" s="6"/>
      <c r="B58" s="6"/>
      <c r="C58" s="6"/>
      <c r="D58" s="6"/>
    </row>
    <row r="59" spans="1:4">
      <c r="A59" s="6"/>
      <c r="B59" s="6"/>
      <c r="C59" s="6"/>
      <c r="D59" s="6"/>
    </row>
    <row r="60" spans="1:4">
      <c r="A60" s="6"/>
      <c r="B60" s="6"/>
      <c r="C60" s="6"/>
      <c r="D60" s="6"/>
    </row>
    <row r="61" spans="1:4">
      <c r="A61" s="6"/>
      <c r="B61" s="6"/>
      <c r="C61" s="6"/>
      <c r="D61" s="6"/>
    </row>
    <row r="62" spans="1:4">
      <c r="A62" s="6"/>
      <c r="B62" s="6"/>
      <c r="C62" s="6"/>
      <c r="D62" s="6"/>
    </row>
    <row r="63" spans="1:4">
      <c r="A63" s="6"/>
      <c r="B63" s="6"/>
      <c r="C63" s="6"/>
      <c r="D63" s="6"/>
    </row>
    <row r="64" spans="1:4">
      <c r="A64" s="6"/>
      <c r="B64" s="6"/>
      <c r="C64" s="6"/>
      <c r="D64" s="6"/>
    </row>
    <row r="65" spans="1:4">
      <c r="A65" s="6"/>
      <c r="B65" s="6"/>
      <c r="C65" s="6"/>
      <c r="D65" s="6"/>
    </row>
    <row r="66" spans="1:4">
      <c r="A66" s="6"/>
      <c r="B66" s="6"/>
      <c r="C66" s="6"/>
      <c r="D66" s="6"/>
    </row>
    <row r="67" spans="1:4">
      <c r="A67" s="6"/>
      <c r="B67" s="6"/>
      <c r="C67" s="6"/>
      <c r="D67" s="6"/>
    </row>
    <row r="68" spans="1:4">
      <c r="A68" s="6"/>
      <c r="B68" s="6"/>
      <c r="C68" s="6"/>
      <c r="D68" s="6"/>
    </row>
    <row r="69" spans="1:4">
      <c r="A69" s="6"/>
      <c r="B69" s="6"/>
      <c r="C69" s="6"/>
      <c r="D69" s="6"/>
    </row>
    <row r="70" spans="1:4">
      <c r="A70" s="6"/>
      <c r="B70" s="6"/>
      <c r="C70" s="6"/>
      <c r="D70" s="6"/>
    </row>
    <row r="71" spans="1:4">
      <c r="A71" s="6"/>
      <c r="B71" s="6"/>
      <c r="C71" s="6"/>
      <c r="D71" s="6"/>
    </row>
    <row r="72" spans="1:4">
      <c r="A72" s="6"/>
      <c r="B72" s="6"/>
      <c r="C72" s="6"/>
      <c r="D72" s="6"/>
    </row>
    <row r="73" spans="1:4">
      <c r="A73" s="6"/>
      <c r="B73" s="6"/>
      <c r="C73" s="6"/>
      <c r="D73" s="6"/>
    </row>
    <row r="74" spans="1:4">
      <c r="A74" s="6"/>
      <c r="B74" s="6"/>
      <c r="C74" s="6"/>
      <c r="D74" s="6"/>
    </row>
    <row r="75" spans="1:4">
      <c r="A75" s="6"/>
      <c r="B75" s="6"/>
      <c r="C75" s="6"/>
      <c r="D75" s="6"/>
    </row>
    <row r="76" spans="1:4">
      <c r="A76" s="6"/>
      <c r="B76" s="6"/>
      <c r="C76" s="6"/>
      <c r="D76" s="6"/>
    </row>
    <row r="77" spans="1:4">
      <c r="A77" s="6"/>
      <c r="B77" s="6"/>
      <c r="C77" s="6"/>
      <c r="D77" s="6"/>
    </row>
    <row r="78" spans="1:4">
      <c r="A78" s="6"/>
      <c r="B78" s="6"/>
      <c r="C78" s="6"/>
      <c r="D78" s="6"/>
    </row>
    <row r="79" spans="1:4">
      <c r="A79" s="6"/>
      <c r="B79" s="6"/>
      <c r="C79" s="6"/>
      <c r="D79" s="6"/>
    </row>
    <row r="80" spans="1:4">
      <c r="A80" s="6"/>
      <c r="B80" s="6"/>
      <c r="C80" s="6"/>
      <c r="D80" s="6"/>
    </row>
    <row r="81" spans="1:4">
      <c r="A81" s="6"/>
      <c r="B81" s="6"/>
      <c r="C81" s="6"/>
      <c r="D81" s="6"/>
    </row>
    <row r="82" spans="1:4">
      <c r="A82" s="6"/>
      <c r="B82" s="6"/>
      <c r="C82" s="6"/>
      <c r="D82" s="6"/>
    </row>
    <row r="83" spans="1:4">
      <c r="A83" s="6"/>
      <c r="B83" s="6"/>
      <c r="C83" s="6"/>
      <c r="D83" s="6"/>
    </row>
    <row r="84" spans="1:4">
      <c r="A84" s="6"/>
      <c r="B84" s="6"/>
      <c r="C84" s="6"/>
      <c r="D84" s="6"/>
    </row>
    <row r="85" spans="1:4">
      <c r="A85" s="6"/>
      <c r="B85" s="6"/>
      <c r="C85" s="6"/>
      <c r="D85" s="6"/>
    </row>
    <row r="86" spans="1:4">
      <c r="A86" s="6"/>
      <c r="B86" s="6"/>
      <c r="C86" s="6"/>
      <c r="D86" s="6"/>
    </row>
    <row r="87" spans="1:4">
      <c r="A87" s="6"/>
      <c r="B87" s="6"/>
      <c r="C87" s="6"/>
      <c r="D87" s="6"/>
    </row>
    <row r="88" spans="1:4">
      <c r="A88" s="6"/>
      <c r="B88" s="6"/>
      <c r="C88" s="6"/>
      <c r="D88" s="6"/>
    </row>
    <row r="89" spans="1:4">
      <c r="A89" s="6"/>
      <c r="B89" s="6"/>
      <c r="C89" s="6"/>
      <c r="D89" s="6"/>
    </row>
    <row r="90" spans="1:4">
      <c r="A90" s="6"/>
      <c r="B90" s="6"/>
      <c r="C90" s="6"/>
      <c r="D90" s="6"/>
    </row>
    <row r="91" spans="1:4">
      <c r="A91" s="6"/>
      <c r="B91" s="6"/>
      <c r="C91" s="6"/>
      <c r="D91" s="6"/>
    </row>
    <row r="92" spans="1:4">
      <c r="A92" s="6"/>
      <c r="B92" s="6"/>
      <c r="C92" s="6"/>
      <c r="D92" s="6"/>
    </row>
    <row r="93" spans="1:4">
      <c r="A93" s="6"/>
      <c r="B93" s="6"/>
      <c r="C93" s="6"/>
      <c r="D93" s="6"/>
    </row>
    <row r="94" spans="1:4">
      <c r="A94" s="6"/>
      <c r="B94" s="6"/>
      <c r="C94" s="6"/>
      <c r="D94" s="6"/>
    </row>
    <row r="95" spans="1:4">
      <c r="A95" s="6"/>
      <c r="B95" s="6"/>
      <c r="C95" s="6"/>
      <c r="D95" s="6"/>
    </row>
    <row r="96" spans="1:4">
      <c r="A96" s="6"/>
      <c r="B96" s="6"/>
      <c r="C96" s="6"/>
      <c r="D96" s="6"/>
    </row>
    <row r="97" spans="1:4">
      <c r="A97" s="6"/>
      <c r="B97" s="6"/>
      <c r="C97" s="6"/>
      <c r="D97" s="6"/>
    </row>
    <row r="98" spans="1:4">
      <c r="A98" s="6"/>
      <c r="B98" s="6"/>
      <c r="C98" s="6"/>
      <c r="D98" s="6"/>
    </row>
    <row r="99" spans="1:4">
      <c r="A99" s="6"/>
      <c r="B99" s="6"/>
      <c r="C99" s="6"/>
      <c r="D99" s="6"/>
    </row>
    <row r="100" spans="1:4">
      <c r="A100" s="6"/>
      <c r="B100" s="6"/>
      <c r="C100" s="6"/>
      <c r="D100" s="6"/>
    </row>
    <row r="101" spans="1:4">
      <c r="A101" s="6"/>
      <c r="B101" s="6"/>
      <c r="C101" s="6"/>
      <c r="D101" s="6"/>
    </row>
    <row r="102" spans="1:4">
      <c r="A102" s="6"/>
      <c r="B102" s="6"/>
      <c r="C102" s="6"/>
      <c r="D102" s="6"/>
    </row>
    <row r="103" spans="1:4">
      <c r="A103" s="6"/>
      <c r="B103" s="6"/>
      <c r="C103" s="6"/>
      <c r="D103" s="6"/>
    </row>
    <row r="104" spans="1:4">
      <c r="A104" s="6"/>
      <c r="B104" s="6"/>
      <c r="C104" s="6"/>
      <c r="D104" s="6"/>
    </row>
    <row r="105" spans="1:4">
      <c r="A105" s="6"/>
      <c r="B105" s="6"/>
      <c r="C105" s="6"/>
      <c r="D105" s="6"/>
    </row>
    <row r="106" spans="1:4">
      <c r="A106" s="6"/>
      <c r="B106" s="6"/>
      <c r="C106" s="6"/>
      <c r="D106" s="6"/>
    </row>
    <row r="107" spans="1:4">
      <c r="A107" s="6"/>
      <c r="B107" s="6"/>
      <c r="C107" s="6"/>
      <c r="D107" s="6"/>
    </row>
    <row r="108" spans="1:4">
      <c r="A108" s="6"/>
      <c r="B108" s="6"/>
      <c r="C108" s="6"/>
      <c r="D108" s="6"/>
    </row>
    <row r="109" spans="1:4">
      <c r="A109" s="6"/>
      <c r="B109" s="6"/>
      <c r="C109" s="6"/>
      <c r="D109" s="6"/>
    </row>
    <row r="110" spans="1:4">
      <c r="A110" s="6"/>
      <c r="B110" s="6"/>
      <c r="C110" s="6"/>
      <c r="D110" s="6"/>
    </row>
    <row r="111" spans="1:4">
      <c r="A111" s="6"/>
      <c r="B111" s="6"/>
      <c r="C111" s="6"/>
      <c r="D111" s="6"/>
    </row>
    <row r="112" spans="1:4">
      <c r="A112" s="6"/>
      <c r="B112" s="6"/>
      <c r="C112" s="6"/>
      <c r="D112" s="6"/>
    </row>
    <row r="113" spans="1:8">
      <c r="A113" s="6"/>
      <c r="B113" s="6"/>
      <c r="C113" s="6"/>
      <c r="D113" s="6"/>
    </row>
    <row r="114" spans="1:8">
      <c r="A114" s="6"/>
      <c r="B114" s="6"/>
      <c r="C114" s="6"/>
      <c r="D114" s="6"/>
    </row>
    <row r="115" spans="1:8">
      <c r="A115" s="6"/>
      <c r="B115" s="6"/>
      <c r="C115" s="6"/>
      <c r="D115" s="6"/>
    </row>
    <row r="116" spans="1:8">
      <c r="A116" s="6"/>
      <c r="B116" s="6"/>
      <c r="C116" s="6"/>
      <c r="D116" s="6"/>
    </row>
    <row r="117" spans="1:8">
      <c r="A117" s="6"/>
      <c r="B117" s="6"/>
      <c r="C117" s="6"/>
      <c r="D117" s="6"/>
    </row>
    <row r="118" spans="1:8">
      <c r="A118" s="6"/>
      <c r="B118" s="6"/>
      <c r="C118" s="6"/>
      <c r="D118" s="6"/>
    </row>
    <row r="119" spans="1:8">
      <c r="A119" s="6"/>
      <c r="B119" s="6"/>
      <c r="C119" s="6"/>
      <c r="D119" s="6"/>
    </row>
    <row r="120" spans="1:8">
      <c r="A120" s="6"/>
      <c r="B120" s="6"/>
      <c r="C120" s="6"/>
      <c r="D120" s="6"/>
    </row>
    <row r="121" spans="1:8">
      <c r="A121" s="6"/>
      <c r="B121" s="6"/>
      <c r="C121" s="6"/>
      <c r="D121" s="6"/>
    </row>
    <row r="122" spans="1:8">
      <c r="A122" s="6"/>
      <c r="B122" s="6"/>
      <c r="C122" s="6"/>
      <c r="D122" s="6"/>
    </row>
    <row r="123" spans="1:8">
      <c r="A123" s="6"/>
      <c r="B123" s="6"/>
      <c r="C123" s="6"/>
      <c r="D123" s="6"/>
    </row>
    <row r="124" spans="1:8">
      <c r="A124" s="6"/>
      <c r="B124" s="6"/>
      <c r="C124" s="6"/>
      <c r="D124" s="6"/>
    </row>
    <row r="125" spans="1:8">
      <c r="A125" s="9"/>
      <c r="B125" s="9"/>
      <c r="C125" s="9"/>
      <c r="D125" s="9"/>
      <c r="E125" s="9"/>
      <c r="F125" s="9"/>
      <c r="G125" s="9"/>
      <c r="H125" s="9"/>
    </row>
    <row r="126" spans="1:8">
      <c r="A126" s="9"/>
      <c r="B126" s="9"/>
      <c r="C126" s="9"/>
      <c r="D126" s="9"/>
      <c r="E126" s="9"/>
      <c r="F126" s="9"/>
      <c r="G126" s="9"/>
      <c r="H126" s="9"/>
    </row>
    <row r="127" spans="1:8">
      <c r="A127" s="9"/>
      <c r="B127" s="9"/>
      <c r="C127" s="9"/>
      <c r="D127" s="9"/>
      <c r="E127" s="9"/>
      <c r="F127" s="9"/>
      <c r="G127" s="9"/>
      <c r="H127" s="9"/>
    </row>
    <row r="128" spans="1:8">
      <c r="A128" s="9"/>
      <c r="B128" s="9"/>
      <c r="C128" s="9"/>
      <c r="D128" s="9"/>
      <c r="E128" s="9"/>
      <c r="F128" s="9"/>
      <c r="G128" s="9"/>
      <c r="H128" s="9"/>
    </row>
    <row r="129" spans="1:8">
      <c r="A129" s="9"/>
      <c r="B129" s="9"/>
      <c r="C129" s="9"/>
      <c r="D129" s="9"/>
      <c r="E129" s="9"/>
      <c r="F129" s="9"/>
      <c r="G129" s="9"/>
      <c r="H129" s="9"/>
    </row>
    <row r="130" spans="1:8">
      <c r="A130" s="9"/>
      <c r="B130" s="9"/>
      <c r="C130" s="9"/>
      <c r="D130" s="9"/>
      <c r="E130" s="9"/>
      <c r="F130" s="9"/>
      <c r="G130" s="9"/>
      <c r="H130" s="9"/>
    </row>
    <row r="131" spans="1:8">
      <c r="A131" s="9"/>
      <c r="B131" s="9"/>
      <c r="C131" s="9"/>
      <c r="D131" s="9"/>
      <c r="E131" s="9"/>
      <c r="F131" s="9"/>
      <c r="G131" s="9"/>
      <c r="H131" s="9"/>
    </row>
    <row r="132" spans="1:8">
      <c r="A132" s="9"/>
      <c r="B132" s="9"/>
      <c r="C132" s="9"/>
      <c r="D132" s="9"/>
      <c r="E132" s="9"/>
      <c r="F132" s="9"/>
      <c r="G132" s="9"/>
      <c r="H132" s="9"/>
    </row>
    <row r="133" spans="1:8">
      <c r="A133" s="9"/>
      <c r="B133" s="9"/>
      <c r="C133" s="9"/>
      <c r="D133" s="9"/>
      <c r="E133" s="9"/>
      <c r="F133" s="9"/>
      <c r="G133" s="9"/>
      <c r="H133" s="9"/>
    </row>
    <row r="134" spans="1:8">
      <c r="A134" s="9"/>
      <c r="B134" s="9"/>
      <c r="C134" s="9"/>
      <c r="D134" s="9"/>
      <c r="E134" s="9"/>
      <c r="F134" s="9"/>
      <c r="G134" s="9"/>
      <c r="H134" s="9"/>
    </row>
    <row r="135" spans="1:8">
      <c r="A135" s="9"/>
      <c r="B135" s="9"/>
      <c r="C135" s="9"/>
      <c r="D135" s="9"/>
      <c r="E135" s="9"/>
      <c r="F135" s="9"/>
      <c r="G135" s="9"/>
      <c r="H135" s="9"/>
    </row>
    <row r="136" spans="1:8">
      <c r="A136" s="9"/>
      <c r="B136" s="9"/>
      <c r="C136" s="9"/>
      <c r="D136" s="9"/>
      <c r="E136" s="9"/>
      <c r="F136" s="9"/>
      <c r="G136" s="9"/>
      <c r="H136" s="9"/>
    </row>
    <row r="137" spans="1:8">
      <c r="A137" s="9"/>
      <c r="B137" s="9"/>
      <c r="C137" s="9"/>
      <c r="D137" s="9"/>
      <c r="E137" s="9"/>
      <c r="F137" s="9"/>
      <c r="G137" s="9"/>
      <c r="H137" s="9"/>
    </row>
    <row r="138" spans="1:8">
      <c r="A138" s="9"/>
      <c r="B138" s="9"/>
      <c r="C138" s="9"/>
      <c r="D138" s="9"/>
      <c r="E138" s="9"/>
      <c r="F138" s="9"/>
      <c r="G138" s="9"/>
      <c r="H138" s="9"/>
    </row>
    <row r="139" spans="1:8">
      <c r="A139" s="9"/>
      <c r="B139" s="9"/>
      <c r="C139" s="9"/>
      <c r="D139" s="9"/>
      <c r="E139" s="9"/>
      <c r="F139" s="9"/>
      <c r="G139" s="9"/>
      <c r="H139" s="9"/>
    </row>
    <row r="140" spans="1:8">
      <c r="A140" s="9"/>
      <c r="B140" s="9"/>
      <c r="C140" s="9"/>
      <c r="D140" s="9"/>
      <c r="E140" s="9"/>
      <c r="F140" s="9"/>
      <c r="G140" s="9"/>
      <c r="H140" s="9"/>
    </row>
    <row r="141" spans="1:8">
      <c r="A141" s="9"/>
      <c r="B141" s="9"/>
      <c r="C141" s="9"/>
      <c r="D141" s="9"/>
      <c r="E141" s="9"/>
      <c r="F141" s="9"/>
      <c r="G141" s="9"/>
      <c r="H141" s="9"/>
    </row>
    <row r="142" spans="1:8">
      <c r="A142" s="9"/>
      <c r="B142" s="9"/>
      <c r="C142" s="9"/>
      <c r="D142" s="9"/>
      <c r="E142" s="9"/>
      <c r="F142" s="9"/>
      <c r="G142" s="9"/>
      <c r="H142" s="9"/>
    </row>
    <row r="143" spans="1:8">
      <c r="A143" s="9"/>
      <c r="B143" s="9"/>
      <c r="C143" s="9"/>
      <c r="D143" s="9"/>
      <c r="E143" s="9"/>
      <c r="F143" s="9"/>
      <c r="G143" s="9"/>
      <c r="H143" s="9"/>
    </row>
    <row r="144" spans="1:8">
      <c r="A144" s="9"/>
      <c r="B144" s="9"/>
      <c r="C144" s="9"/>
      <c r="D144" s="9"/>
      <c r="E144" s="9"/>
      <c r="F144" s="9"/>
      <c r="G144" s="9"/>
      <c r="H144" s="9"/>
    </row>
    <row r="145" spans="1:8">
      <c r="A145" s="9"/>
      <c r="B145" s="9"/>
      <c r="C145" s="9"/>
      <c r="D145" s="9"/>
      <c r="E145" s="9"/>
      <c r="F145" s="9"/>
      <c r="G145" s="9"/>
      <c r="H145" s="9"/>
    </row>
    <row r="146" spans="1:8">
      <c r="A146" s="9"/>
      <c r="B146" s="9"/>
      <c r="C146" s="9"/>
      <c r="D146" s="9"/>
      <c r="E146" s="9"/>
      <c r="F146" s="9"/>
      <c r="G146" s="9"/>
      <c r="H146" s="9"/>
    </row>
    <row r="147" spans="1:8">
      <c r="A147" s="9"/>
      <c r="B147" s="9"/>
      <c r="C147" s="9"/>
      <c r="D147" s="9"/>
      <c r="E147" s="9"/>
      <c r="F147" s="9"/>
      <c r="G147" s="9"/>
      <c r="H147" s="9"/>
    </row>
    <row r="148" spans="1:8">
      <c r="A148" s="9"/>
      <c r="B148" s="9"/>
      <c r="C148" s="9"/>
      <c r="D148" s="9"/>
      <c r="E148" s="9"/>
      <c r="F148" s="9"/>
      <c r="G148" s="9"/>
      <c r="H148" s="9"/>
    </row>
    <row r="149" spans="1:8">
      <c r="A149" s="9"/>
      <c r="B149" s="9"/>
      <c r="C149" s="9"/>
      <c r="D149" s="9"/>
      <c r="E149" s="9"/>
      <c r="F149" s="9"/>
      <c r="G149" s="9"/>
      <c r="H149" s="9"/>
    </row>
    <row r="150" spans="1:8">
      <c r="A150" s="9"/>
      <c r="B150" s="9"/>
      <c r="C150" s="9"/>
      <c r="D150" s="9"/>
      <c r="E150" s="9"/>
      <c r="F150" s="9"/>
      <c r="G150" s="9"/>
      <c r="H150" s="9"/>
    </row>
    <row r="151" spans="1:8">
      <c r="A151" s="9"/>
      <c r="B151" s="9"/>
      <c r="C151" s="9"/>
      <c r="D151" s="9"/>
      <c r="E151" s="9"/>
      <c r="F151" s="9"/>
      <c r="G151" s="9"/>
      <c r="H151" s="9"/>
    </row>
    <row r="152" spans="1:8">
      <c r="A152" s="9"/>
      <c r="B152" s="9"/>
      <c r="C152" s="9"/>
      <c r="D152" s="9"/>
      <c r="E152" s="9"/>
      <c r="F152" s="9"/>
      <c r="G152" s="9"/>
      <c r="H152" s="9"/>
    </row>
    <row r="153" spans="1:8">
      <c r="A153" s="9"/>
      <c r="B153" s="9"/>
      <c r="C153" s="9"/>
      <c r="D153" s="9"/>
      <c r="E153" s="9"/>
      <c r="F153" s="9"/>
      <c r="G153" s="9"/>
      <c r="H153" s="9"/>
    </row>
    <row r="154" spans="1:8">
      <c r="A154" s="9"/>
      <c r="B154" s="9"/>
      <c r="C154" s="9"/>
      <c r="D154" s="9"/>
      <c r="E154" s="9"/>
      <c r="F154" s="9"/>
      <c r="G154" s="9"/>
      <c r="H154" s="9"/>
    </row>
    <row r="155" spans="1:8">
      <c r="A155" s="9"/>
      <c r="B155" s="9"/>
      <c r="C155" s="9"/>
      <c r="D155" s="9"/>
      <c r="E155" s="9"/>
      <c r="F155" s="9"/>
      <c r="G155" s="9"/>
      <c r="H155" s="9"/>
    </row>
    <row r="156" spans="1:8">
      <c r="A156" s="9"/>
      <c r="B156" s="9"/>
      <c r="C156" s="9"/>
      <c r="D156" s="9"/>
      <c r="E156" s="9"/>
      <c r="F156" s="9"/>
      <c r="G156" s="9"/>
      <c r="H156" s="9"/>
    </row>
    <row r="157" spans="1:8">
      <c r="A157" s="9"/>
      <c r="B157" s="9"/>
      <c r="C157" s="9"/>
      <c r="D157" s="9"/>
      <c r="E157" s="9"/>
      <c r="F157" s="9"/>
      <c r="G157" s="9"/>
      <c r="H157" s="9"/>
    </row>
    <row r="158" spans="1:8">
      <c r="A158" s="9"/>
      <c r="B158" s="9"/>
      <c r="C158" s="9"/>
      <c r="D158" s="9"/>
      <c r="E158" s="9"/>
      <c r="F158" s="9"/>
      <c r="G158" s="9"/>
      <c r="H158" s="9"/>
    </row>
    <row r="159" spans="1:8">
      <c r="A159" s="9"/>
      <c r="B159" s="9"/>
      <c r="C159" s="9"/>
      <c r="D159" s="9"/>
      <c r="E159" s="9"/>
      <c r="F159" s="9"/>
      <c r="G159" s="9"/>
      <c r="H159" s="9"/>
    </row>
    <row r="160" spans="1:8">
      <c r="A160" s="9"/>
      <c r="B160" s="9"/>
      <c r="C160" s="9"/>
      <c r="D160" s="9"/>
      <c r="E160" s="9"/>
      <c r="F160" s="9"/>
      <c r="G160" s="9"/>
      <c r="H160" s="9"/>
    </row>
    <row r="161" spans="1:8">
      <c r="A161" s="9"/>
      <c r="B161" s="9"/>
      <c r="C161" s="9"/>
      <c r="D161" s="9"/>
      <c r="E161" s="9"/>
      <c r="F161" s="9"/>
      <c r="G161" s="9"/>
      <c r="H161" s="9"/>
    </row>
    <row r="162" spans="1:8">
      <c r="A162" s="9"/>
      <c r="B162" s="9"/>
      <c r="C162" s="9"/>
      <c r="D162" s="9"/>
      <c r="E162" s="9"/>
      <c r="F162" s="9"/>
      <c r="G162" s="9"/>
      <c r="H162" s="9"/>
    </row>
    <row r="163" spans="1:8">
      <c r="A163" s="9"/>
      <c r="B163" s="9"/>
      <c r="C163" s="9"/>
      <c r="D163" s="9"/>
      <c r="E163" s="9"/>
      <c r="F163" s="9"/>
      <c r="G163" s="9"/>
      <c r="H163" s="9"/>
    </row>
    <row r="164" spans="1:8">
      <c r="A164" s="9"/>
      <c r="B164" s="9"/>
      <c r="C164" s="9"/>
      <c r="D164" s="9"/>
      <c r="E164" s="9"/>
      <c r="F164" s="9"/>
      <c r="G164" s="9"/>
      <c r="H164" s="9"/>
    </row>
    <row r="165" spans="1:8">
      <c r="A165" s="9"/>
      <c r="B165" s="9"/>
      <c r="C165" s="9"/>
      <c r="D165" s="9"/>
      <c r="E165" s="9"/>
      <c r="F165" s="9"/>
      <c r="G165" s="9"/>
      <c r="H165" s="9"/>
    </row>
    <row r="166" spans="1:8">
      <c r="A166" s="9"/>
      <c r="B166" s="9"/>
      <c r="C166" s="9"/>
      <c r="D166" s="9"/>
      <c r="E166" s="9"/>
      <c r="F166" s="9"/>
      <c r="G166" s="9"/>
      <c r="H166" s="9"/>
    </row>
    <row r="167" spans="1:8">
      <c r="A167" s="9"/>
      <c r="B167" s="9"/>
      <c r="C167" s="9"/>
      <c r="D167" s="9"/>
      <c r="E167" s="9"/>
      <c r="F167" s="9"/>
      <c r="G167" s="9"/>
      <c r="H167" s="9"/>
    </row>
    <row r="168" spans="1:8">
      <c r="A168" s="9"/>
      <c r="B168" s="9"/>
      <c r="C168" s="9"/>
      <c r="D168" s="9"/>
      <c r="E168" s="9"/>
      <c r="F168" s="9"/>
      <c r="G168" s="9"/>
      <c r="H168" s="9"/>
    </row>
    <row r="169" spans="1:8">
      <c r="A169" s="9"/>
      <c r="B169" s="9"/>
      <c r="C169" s="9"/>
      <c r="D169" s="9"/>
      <c r="E169" s="9"/>
      <c r="F169" s="9"/>
      <c r="G169" s="9"/>
      <c r="H169" s="9"/>
    </row>
    <row r="170" spans="1:8">
      <c r="A170" s="9"/>
      <c r="B170" s="9"/>
      <c r="C170" s="9"/>
      <c r="D170" s="9"/>
      <c r="E170" s="9"/>
      <c r="F170" s="9"/>
      <c r="G170" s="9"/>
      <c r="H170" s="9"/>
    </row>
    <row r="171" spans="1:8">
      <c r="A171" s="9"/>
      <c r="B171" s="9"/>
      <c r="C171" s="9"/>
      <c r="D171" s="9"/>
      <c r="E171" s="9"/>
      <c r="F171" s="9"/>
      <c r="G171" s="9"/>
      <c r="H171" s="9"/>
    </row>
    <row r="172" spans="1:8">
      <c r="A172" s="9"/>
      <c r="B172" s="9"/>
      <c r="C172" s="9"/>
      <c r="D172" s="9"/>
      <c r="E172" s="9"/>
      <c r="F172" s="9"/>
    </row>
    <row r="173" spans="1:8">
      <c r="A173" s="9"/>
      <c r="B173" s="9"/>
      <c r="C173" s="9"/>
      <c r="D173" s="9"/>
      <c r="E173" s="9"/>
      <c r="F173" s="9"/>
    </row>
    <row r="174" spans="1:8">
      <c r="A174" s="9"/>
      <c r="B174" s="9"/>
      <c r="C174" s="9"/>
      <c r="D174" s="9"/>
      <c r="E174" s="9"/>
      <c r="F174" s="9"/>
    </row>
    <row r="175" spans="1:8">
      <c r="A175" s="9"/>
      <c r="B175" s="9"/>
      <c r="C175" s="9"/>
      <c r="D175" s="9"/>
      <c r="E175" s="9"/>
      <c r="F175" s="9"/>
    </row>
    <row r="176" spans="1:8">
      <c r="A176" s="9"/>
      <c r="B176" s="9"/>
      <c r="C176" s="9"/>
      <c r="D176" s="9"/>
      <c r="E176" s="9"/>
      <c r="F176" s="9"/>
    </row>
    <row r="177" spans="1:6">
      <c r="A177" s="9"/>
      <c r="B177" s="9"/>
      <c r="C177" s="9"/>
      <c r="D177" s="9"/>
      <c r="E177" s="9"/>
      <c r="F177" s="9"/>
    </row>
    <row r="178" spans="1:6">
      <c r="A178" s="9"/>
      <c r="B178" s="9"/>
      <c r="C178" s="9"/>
      <c r="D178" s="9"/>
      <c r="E178" s="9"/>
      <c r="F178" s="9"/>
    </row>
    <row r="179" spans="1:6">
      <c r="A179" s="9"/>
      <c r="B179" s="9"/>
      <c r="C179" s="9"/>
      <c r="D179" s="9"/>
      <c r="E179" s="9"/>
      <c r="F179" s="9"/>
    </row>
    <row r="180" spans="1:6">
      <c r="A180" s="9"/>
      <c r="B180" s="9"/>
      <c r="C180" s="9"/>
      <c r="D180" s="9"/>
      <c r="E180" s="9"/>
      <c r="F180" s="9"/>
    </row>
    <row r="181" spans="1:6">
      <c r="A181" s="9"/>
      <c r="B181" s="9"/>
      <c r="C181" s="9"/>
      <c r="D181" s="9"/>
      <c r="E181" s="9"/>
      <c r="F181" s="9"/>
    </row>
    <row r="182" spans="1:6">
      <c r="A182" s="9"/>
      <c r="B182" s="9"/>
      <c r="C182" s="9"/>
      <c r="D182" s="9"/>
      <c r="E182" s="9"/>
      <c r="F182" s="9"/>
    </row>
    <row r="183" spans="1:6" hidden="1">
      <c r="A183" s="9"/>
      <c r="B183" s="9"/>
      <c r="C183" s="9"/>
      <c r="D183" s="9"/>
      <c r="E183" s="9"/>
      <c r="F183" s="9"/>
    </row>
    <row r="184" spans="1:6" hidden="1">
      <c r="A184" s="9"/>
      <c r="B184" s="9"/>
      <c r="C184" s="9"/>
      <c r="D184" s="9"/>
      <c r="E184" s="9"/>
      <c r="F184" s="9"/>
    </row>
    <row r="185" spans="1:6" hidden="1">
      <c r="A185" s="9"/>
      <c r="B185" s="9"/>
      <c r="C185" s="9"/>
      <c r="D185" s="9"/>
      <c r="E185" s="9"/>
      <c r="F185" s="9"/>
    </row>
    <row r="186" spans="1:6" hidden="1">
      <c r="A186" s="9"/>
      <c r="B186" s="9"/>
      <c r="C186" s="9"/>
      <c r="D186" s="9"/>
      <c r="E186" s="9"/>
      <c r="F186" s="9"/>
    </row>
    <row r="187" spans="1:6" hidden="1">
      <c r="A187" s="9"/>
      <c r="B187" s="9"/>
      <c r="C187" s="9"/>
      <c r="D187" s="9"/>
      <c r="E187" s="9"/>
      <c r="F187" s="9"/>
    </row>
    <row r="188" spans="1:6" hidden="1">
      <c r="A188" s="9"/>
      <c r="B188" s="9"/>
      <c r="C188" s="9"/>
      <c r="D188" s="9"/>
      <c r="E188" s="9"/>
      <c r="F188" s="9"/>
    </row>
    <row r="189" spans="1:6" hidden="1">
      <c r="A189" s="9"/>
      <c r="B189" s="9"/>
      <c r="C189" s="9"/>
      <c r="D189" s="9"/>
      <c r="E189" s="9"/>
      <c r="F189" s="9"/>
    </row>
    <row r="190" spans="1:6" hidden="1">
      <c r="A190" s="9"/>
      <c r="B190" s="9"/>
      <c r="C190" s="9"/>
      <c r="D190" s="9"/>
      <c r="E190" s="9"/>
      <c r="F190" s="9"/>
    </row>
    <row r="191" spans="1:6" hidden="1">
      <c r="A191" s="9"/>
      <c r="B191" s="9"/>
      <c r="C191" s="9"/>
      <c r="D191" s="9"/>
      <c r="E191" s="9"/>
      <c r="F191" s="9"/>
    </row>
    <row r="192" spans="1:6" hidden="1">
      <c r="A192" s="9"/>
      <c r="B192" s="9"/>
      <c r="C192" s="9"/>
      <c r="D192" s="9"/>
      <c r="E192" s="9"/>
      <c r="F192" s="9"/>
    </row>
    <row r="193" spans="1:6" hidden="1">
      <c r="A193" s="9"/>
      <c r="B193" s="9"/>
      <c r="C193" s="9"/>
      <c r="D193" s="9"/>
      <c r="E193" s="9"/>
      <c r="F193" s="9"/>
    </row>
    <row r="194" spans="1:6" hidden="1">
      <c r="A194" s="9"/>
      <c r="B194" s="9"/>
      <c r="C194" s="9"/>
      <c r="D194" s="9"/>
      <c r="E194" s="9"/>
      <c r="F194" s="9"/>
    </row>
    <row r="195" spans="1:6" hidden="1">
      <c r="A195" s="9"/>
      <c r="B195" s="9"/>
      <c r="C195" s="9"/>
      <c r="D195" s="9"/>
      <c r="E195" s="9"/>
      <c r="F195" s="9"/>
    </row>
    <row r="196" spans="1:6" hidden="1">
      <c r="A196" s="9"/>
      <c r="B196" s="9"/>
      <c r="C196" s="9"/>
      <c r="D196" s="9"/>
      <c r="E196" s="9"/>
      <c r="F196" s="9"/>
    </row>
    <row r="197" spans="1:6" hidden="1">
      <c r="A197" s="9"/>
      <c r="B197" s="9"/>
      <c r="C197" s="9"/>
      <c r="D197" s="9"/>
      <c r="E197" s="9"/>
      <c r="F197" s="9"/>
    </row>
    <row r="198" spans="1:6" hidden="1">
      <c r="A198" s="9"/>
      <c r="B198" s="9"/>
      <c r="C198" s="9"/>
      <c r="D198" s="9"/>
      <c r="E198" s="9"/>
      <c r="F198" s="9"/>
    </row>
    <row r="199" spans="1:6" hidden="1">
      <c r="A199" s="9"/>
      <c r="B199" s="9"/>
      <c r="C199" s="9"/>
      <c r="D199" s="9"/>
      <c r="E199" s="9"/>
      <c r="F199" s="9"/>
    </row>
    <row r="200" spans="1:6" hidden="1">
      <c r="A200" s="9"/>
      <c r="B200" s="9"/>
      <c r="C200" s="9"/>
      <c r="D200" s="9"/>
      <c r="E200" s="9"/>
      <c r="F200" s="9"/>
    </row>
    <row r="201" spans="1:6" hidden="1">
      <c r="A201" s="9"/>
      <c r="B201" s="9"/>
      <c r="C201" s="9"/>
      <c r="D201" s="9"/>
      <c r="E201" s="9"/>
      <c r="F201" s="9"/>
    </row>
    <row r="202" spans="1:6" hidden="1">
      <c r="A202" s="9"/>
      <c r="B202" s="9"/>
      <c r="C202" s="9"/>
      <c r="D202" s="9"/>
      <c r="E202" s="9"/>
      <c r="F202" s="9"/>
    </row>
    <row r="203" spans="1:6" hidden="1">
      <c r="A203" s="9"/>
      <c r="B203" s="9"/>
      <c r="C203" s="9"/>
      <c r="D203" s="9"/>
      <c r="E203" s="9"/>
      <c r="F203" s="9"/>
    </row>
    <row r="204" spans="1:6" hidden="1">
      <c r="A204" s="9"/>
      <c r="B204" s="9"/>
      <c r="C204" s="9"/>
      <c r="D204" s="9"/>
      <c r="E204" s="9"/>
      <c r="F204" s="9"/>
    </row>
    <row r="205" spans="1:6" hidden="1">
      <c r="A205" s="9"/>
      <c r="B205" s="9"/>
      <c r="C205" s="9"/>
      <c r="D205" s="9"/>
      <c r="E205" s="9"/>
      <c r="F205" s="9"/>
    </row>
    <row r="206" spans="1:6" hidden="1">
      <c r="A206" s="9"/>
      <c r="B206" s="9"/>
      <c r="C206" s="9"/>
      <c r="D206" s="9"/>
      <c r="E206" s="9"/>
      <c r="F206" s="9"/>
    </row>
    <row r="207" spans="1:6" hidden="1">
      <c r="A207" s="9"/>
      <c r="B207" s="9"/>
      <c r="C207" s="9"/>
      <c r="D207" s="9"/>
      <c r="E207" s="9"/>
      <c r="F207" s="9"/>
    </row>
    <row r="208" spans="1:6" hidden="1">
      <c r="A208" s="9"/>
      <c r="B208" s="9"/>
      <c r="C208" s="9"/>
      <c r="D208" s="9"/>
      <c r="E208" s="9"/>
      <c r="F208" s="9"/>
    </row>
    <row r="209" spans="1:6" hidden="1">
      <c r="A209" s="9"/>
      <c r="B209" s="9"/>
      <c r="C209" s="9"/>
      <c r="D209" s="9"/>
      <c r="E209" s="9"/>
      <c r="F209" s="9"/>
    </row>
    <row r="210" spans="1:6" hidden="1">
      <c r="A210" s="9"/>
      <c r="B210" s="9"/>
      <c r="C210" s="9"/>
      <c r="D210" s="9"/>
      <c r="E210" s="9"/>
      <c r="F210" s="9"/>
    </row>
    <row r="211" spans="1:6" hidden="1">
      <c r="A211" s="9"/>
      <c r="B211" s="9"/>
      <c r="C211" s="9"/>
      <c r="D211" s="9"/>
      <c r="E211" s="9"/>
      <c r="F211" s="9"/>
    </row>
    <row r="212" spans="1:6" hidden="1">
      <c r="A212" s="9"/>
      <c r="B212" s="9"/>
      <c r="C212" s="9"/>
      <c r="D212" s="9"/>
      <c r="E212" s="9"/>
      <c r="F212" s="9"/>
    </row>
    <row r="213" spans="1:6" hidden="1">
      <c r="A213" s="9"/>
      <c r="B213" s="9"/>
      <c r="C213" s="9"/>
      <c r="D213" s="9"/>
      <c r="E213" s="9"/>
      <c r="F213" s="9"/>
    </row>
    <row r="214" spans="1:6" hidden="1">
      <c r="A214" s="9"/>
      <c r="B214" s="9"/>
      <c r="C214" s="9"/>
      <c r="D214" s="9"/>
      <c r="E214" s="9"/>
      <c r="F214" s="9"/>
    </row>
    <row r="215" spans="1:6" hidden="1">
      <c r="A215" s="9"/>
      <c r="B215" s="9"/>
      <c r="C215" s="9"/>
      <c r="D215" s="9"/>
      <c r="E215" s="9"/>
      <c r="F215" s="9"/>
    </row>
    <row r="216" spans="1:6" hidden="1">
      <c r="A216" s="9"/>
      <c r="B216" s="9"/>
      <c r="C216" s="9"/>
      <c r="D216" s="9"/>
      <c r="E216" s="9"/>
      <c r="F216" s="9"/>
    </row>
    <row r="217" spans="1:6" hidden="1">
      <c r="A217" s="9"/>
      <c r="B217" s="9"/>
      <c r="C217" s="9"/>
      <c r="D217" s="9"/>
      <c r="E217" s="9"/>
      <c r="F217" s="9"/>
    </row>
    <row r="218" spans="1:6" hidden="1">
      <c r="A218" s="9"/>
      <c r="B218" s="9"/>
      <c r="C218" s="9"/>
      <c r="D218" s="9"/>
      <c r="E218" s="9"/>
      <c r="F218" s="9"/>
    </row>
    <row r="219" spans="1:6" hidden="1">
      <c r="A219" s="9"/>
      <c r="B219" s="9"/>
      <c r="C219" s="9"/>
      <c r="D219" s="9"/>
      <c r="E219" s="9"/>
      <c r="F219" s="9"/>
    </row>
    <row r="220" spans="1:6" hidden="1">
      <c r="A220" s="9"/>
      <c r="B220" s="9"/>
      <c r="C220" s="9"/>
      <c r="D220" s="9"/>
      <c r="E220" s="9"/>
      <c r="F220" s="9"/>
    </row>
    <row r="221" spans="1:6" hidden="1">
      <c r="A221" s="9"/>
      <c r="B221" s="9"/>
      <c r="C221" s="9"/>
      <c r="D221" s="9"/>
      <c r="E221" s="9"/>
      <c r="F221" s="9"/>
    </row>
    <row r="222" spans="1:6" hidden="1">
      <c r="A222" s="9"/>
      <c r="B222" s="9"/>
      <c r="C222" s="9"/>
      <c r="D222" s="9"/>
      <c r="E222" s="9"/>
      <c r="F222" s="9"/>
    </row>
    <row r="223" spans="1:6" hidden="1">
      <c r="A223" s="9"/>
      <c r="B223" s="9"/>
      <c r="C223" s="9"/>
      <c r="D223" s="9"/>
      <c r="E223" s="9"/>
      <c r="F223" s="9"/>
    </row>
    <row r="224" spans="1:6" hidden="1">
      <c r="A224" s="9"/>
      <c r="B224" s="9"/>
      <c r="C224" s="9"/>
      <c r="D224" s="9"/>
      <c r="E224" s="9"/>
      <c r="F224" s="9"/>
    </row>
    <row r="225" spans="1:6" hidden="1">
      <c r="A225" s="9"/>
      <c r="B225" s="9"/>
      <c r="C225" s="9"/>
      <c r="D225" s="9"/>
      <c r="E225" s="9"/>
      <c r="F225" s="9"/>
    </row>
    <row r="226" spans="1:6" hidden="1">
      <c r="A226" s="9"/>
      <c r="B226" s="9"/>
      <c r="C226" s="9"/>
      <c r="D226" s="9"/>
      <c r="E226" s="9"/>
      <c r="F226" s="9"/>
    </row>
    <row r="227" spans="1:6" hidden="1">
      <c r="A227" s="9"/>
      <c r="B227" s="9"/>
      <c r="C227" s="9"/>
      <c r="D227" s="9"/>
      <c r="E227" s="9"/>
      <c r="F227" s="9"/>
    </row>
    <row r="228" spans="1:6" hidden="1">
      <c r="A228" s="9"/>
      <c r="B228" s="9"/>
      <c r="C228" s="9"/>
      <c r="D228" s="9"/>
      <c r="E228" s="9"/>
      <c r="F228" s="9"/>
    </row>
    <row r="229" spans="1:6" hidden="1">
      <c r="A229" s="9"/>
      <c r="B229" s="9"/>
      <c r="C229" s="9"/>
      <c r="D229" s="9"/>
      <c r="E229" s="9"/>
      <c r="F229" s="9"/>
    </row>
    <row r="230" spans="1:6" hidden="1">
      <c r="A230" s="9"/>
      <c r="B230" s="9"/>
      <c r="C230" s="9"/>
      <c r="D230" s="9"/>
      <c r="E230" s="9"/>
      <c r="F230" s="9"/>
    </row>
    <row r="231" spans="1:6" hidden="1">
      <c r="A231" s="9"/>
      <c r="B231" s="9"/>
      <c r="C231" s="9"/>
      <c r="D231" s="9"/>
      <c r="E231" s="9"/>
      <c r="F231" s="9"/>
    </row>
    <row r="232" spans="1:6" hidden="1">
      <c r="A232" s="9"/>
      <c r="B232" s="9"/>
      <c r="C232" s="9"/>
      <c r="D232" s="9"/>
      <c r="E232" s="9"/>
      <c r="F232" s="9"/>
    </row>
    <row r="233" spans="1:6" hidden="1">
      <c r="A233" s="9"/>
      <c r="B233" s="9"/>
      <c r="C233" s="9"/>
      <c r="D233" s="9"/>
      <c r="E233" s="9"/>
      <c r="F233" s="9"/>
    </row>
    <row r="234" spans="1:6" hidden="1">
      <c r="A234" s="9"/>
      <c r="B234" s="9"/>
      <c r="C234" s="9"/>
      <c r="D234" s="9"/>
      <c r="E234" s="9"/>
      <c r="F234" s="9"/>
    </row>
    <row r="235" spans="1:6" hidden="1">
      <c r="A235" s="9"/>
      <c r="B235" s="9"/>
      <c r="C235" s="9"/>
      <c r="D235" s="9"/>
      <c r="E235" s="9"/>
      <c r="F235" s="9"/>
    </row>
    <row r="236" spans="1:6" hidden="1">
      <c r="A236" s="9"/>
      <c r="B236" s="9"/>
      <c r="C236" s="9"/>
      <c r="D236" s="9"/>
      <c r="E236" s="9"/>
      <c r="F236" s="9"/>
    </row>
    <row r="237" spans="1:6" hidden="1">
      <c r="A237" s="9"/>
      <c r="B237" s="9"/>
      <c r="C237" s="9"/>
      <c r="D237" s="9"/>
      <c r="E237" s="9"/>
      <c r="F237" s="9"/>
    </row>
    <row r="238" spans="1:6" hidden="1">
      <c r="A238" s="9"/>
      <c r="B238" s="9"/>
      <c r="C238" s="9"/>
      <c r="D238" s="9"/>
      <c r="E238" s="9"/>
      <c r="F238" s="9"/>
    </row>
    <row r="239" spans="1:6" hidden="1">
      <c r="A239" s="9"/>
      <c r="B239" s="9"/>
      <c r="C239" s="9"/>
      <c r="D239" s="9"/>
      <c r="E239" s="9"/>
      <c r="F239" s="9"/>
    </row>
    <row r="240" spans="1:6" hidden="1">
      <c r="A240" s="9"/>
      <c r="B240" s="9"/>
      <c r="C240" s="9"/>
      <c r="D240" s="9"/>
      <c r="E240" s="9"/>
      <c r="F240" s="9"/>
    </row>
    <row r="241" spans="1:6" hidden="1">
      <c r="A241" s="9"/>
      <c r="B241" s="9"/>
      <c r="C241" s="9"/>
      <c r="D241" s="9"/>
      <c r="E241" s="9"/>
      <c r="F241" s="9"/>
    </row>
    <row r="242" spans="1:6" hidden="1">
      <c r="A242" s="9"/>
      <c r="B242" s="9"/>
      <c r="C242" s="9"/>
      <c r="D242" s="9"/>
      <c r="E242" s="9"/>
      <c r="F242" s="9"/>
    </row>
    <row r="243" spans="1:6" hidden="1">
      <c r="A243" s="9"/>
      <c r="B243" s="9"/>
      <c r="C243" s="9"/>
      <c r="D243" s="9"/>
      <c r="E243" s="9"/>
      <c r="F243" s="9"/>
    </row>
    <row r="244" spans="1:6" hidden="1">
      <c r="A244" s="9"/>
      <c r="B244" s="9"/>
      <c r="C244" s="9"/>
      <c r="D244" s="9"/>
      <c r="E244" s="9"/>
      <c r="F244" s="9"/>
    </row>
    <row r="245" spans="1:6" hidden="1">
      <c r="A245" s="9"/>
      <c r="B245" s="9"/>
      <c r="C245" s="9"/>
      <c r="D245" s="9"/>
      <c r="E245" s="9"/>
      <c r="F245" s="9"/>
    </row>
    <row r="246" spans="1:6" hidden="1">
      <c r="A246" s="9"/>
      <c r="B246" s="9"/>
      <c r="C246" s="9"/>
      <c r="D246" s="9"/>
      <c r="E246" s="9"/>
      <c r="F246" s="9"/>
    </row>
    <row r="247" spans="1:6" hidden="1">
      <c r="A247" s="9"/>
      <c r="B247" s="9"/>
      <c r="C247" s="9"/>
      <c r="D247" s="9"/>
      <c r="E247" s="9"/>
      <c r="F247" s="9"/>
    </row>
    <row r="248" spans="1:6" hidden="1">
      <c r="A248" s="9"/>
      <c r="B248" s="9"/>
      <c r="C248" s="9"/>
      <c r="D248" s="9"/>
      <c r="E248" s="9"/>
      <c r="F248" s="9"/>
    </row>
    <row r="249" spans="1:6" hidden="1">
      <c r="A249" s="9"/>
      <c r="B249" s="9"/>
      <c r="C249" s="9"/>
      <c r="D249" s="9"/>
      <c r="E249" s="9"/>
      <c r="F249" s="9"/>
    </row>
    <row r="250" spans="1:6" hidden="1">
      <c r="A250" s="9"/>
      <c r="B250" s="9"/>
      <c r="C250" s="9"/>
      <c r="D250" s="9"/>
      <c r="E250" s="9"/>
      <c r="F250" s="9"/>
    </row>
    <row r="251" spans="1:6" hidden="1">
      <c r="A251" s="9"/>
      <c r="B251" s="9"/>
      <c r="C251" s="9"/>
      <c r="D251" s="9"/>
      <c r="E251" s="9"/>
      <c r="F251" s="9"/>
    </row>
    <row r="252" spans="1:6" hidden="1">
      <c r="A252" s="9"/>
      <c r="B252" s="9"/>
      <c r="C252" s="9"/>
      <c r="D252" s="9"/>
      <c r="E252" s="9"/>
      <c r="F252" s="9"/>
    </row>
    <row r="253" spans="1:6" hidden="1">
      <c r="A253" s="9"/>
      <c r="B253" s="9"/>
      <c r="C253" s="9"/>
      <c r="D253" s="9"/>
      <c r="E253" s="9"/>
      <c r="F253" s="9"/>
    </row>
    <row r="254" spans="1:6" hidden="1">
      <c r="A254" s="9"/>
      <c r="B254" s="9"/>
      <c r="C254" s="9"/>
      <c r="D254" s="9"/>
      <c r="E254" s="9"/>
      <c r="F254" s="9"/>
    </row>
    <row r="255" spans="1:6" hidden="1">
      <c r="A255" s="9"/>
      <c r="B255" s="9"/>
      <c r="C255" s="9"/>
      <c r="D255" s="9"/>
      <c r="E255" s="9"/>
      <c r="F255" s="9"/>
    </row>
    <row r="256" spans="1:6" hidden="1">
      <c r="A256" s="9"/>
      <c r="B256" s="9"/>
      <c r="C256" s="9"/>
      <c r="D256" s="9"/>
      <c r="E256" s="9"/>
      <c r="F256" s="9"/>
    </row>
    <row r="257" spans="1:6" hidden="1">
      <c r="A257" s="9"/>
      <c r="B257" s="9"/>
      <c r="C257" s="9"/>
      <c r="D257" s="9"/>
      <c r="E257" s="9"/>
      <c r="F257" s="9"/>
    </row>
    <row r="258" spans="1:6" hidden="1">
      <c r="A258" s="9"/>
      <c r="B258" s="9"/>
      <c r="C258" s="9"/>
      <c r="D258" s="9"/>
      <c r="E258" s="9"/>
      <c r="F258" s="9"/>
    </row>
    <row r="259" spans="1:6" hidden="1">
      <c r="A259" s="9"/>
      <c r="B259" s="9"/>
      <c r="C259" s="9"/>
      <c r="D259" s="9"/>
      <c r="E259" s="9"/>
      <c r="F259" s="9"/>
    </row>
    <row r="260" spans="1:6" hidden="1">
      <c r="A260" s="9"/>
      <c r="B260" s="9"/>
      <c r="C260" s="9"/>
      <c r="D260" s="9"/>
      <c r="E260" s="9"/>
      <c r="F260" s="9"/>
    </row>
    <row r="261" spans="1:6" hidden="1">
      <c r="A261" s="9"/>
      <c r="B261" s="9"/>
      <c r="C261" s="9"/>
      <c r="D261" s="9"/>
      <c r="E261" s="9"/>
      <c r="F261" s="9"/>
    </row>
    <row r="262" spans="1:6" hidden="1">
      <c r="A262" s="9"/>
      <c r="B262" s="9"/>
      <c r="C262" s="9"/>
      <c r="D262" s="9"/>
      <c r="E262" s="9"/>
      <c r="F262" s="9"/>
    </row>
    <row r="263" spans="1:6" hidden="1">
      <c r="A263" s="9"/>
      <c r="B263" s="9"/>
      <c r="C263" s="9"/>
      <c r="D263" s="9"/>
      <c r="E263" s="9"/>
      <c r="F263" s="9"/>
    </row>
    <row r="264" spans="1:6" hidden="1">
      <c r="A264" s="9"/>
      <c r="B264" s="9"/>
      <c r="C264" s="9"/>
      <c r="D264" s="9"/>
      <c r="E264" s="9"/>
      <c r="F264" s="9"/>
    </row>
    <row r="265" spans="1:6" hidden="1">
      <c r="A265" s="9"/>
      <c r="B265" s="9"/>
      <c r="C265" s="9"/>
      <c r="D265" s="9"/>
      <c r="E265" s="9"/>
      <c r="F265" s="9"/>
    </row>
    <row r="266" spans="1:6" hidden="1">
      <c r="A266" s="9"/>
      <c r="B266" s="9"/>
      <c r="C266" s="9"/>
      <c r="D266" s="9"/>
      <c r="E266" s="9"/>
      <c r="F266" s="9"/>
    </row>
    <row r="267" spans="1:6" hidden="1">
      <c r="A267" s="9"/>
      <c r="B267" s="9"/>
      <c r="C267" s="9"/>
      <c r="D267" s="9"/>
      <c r="E267" s="9"/>
      <c r="F267" s="9"/>
    </row>
    <row r="268" spans="1:6" hidden="1">
      <c r="A268" s="9"/>
      <c r="B268" s="9"/>
      <c r="C268" s="9"/>
      <c r="D268" s="9"/>
      <c r="E268" s="9"/>
      <c r="F268" s="9"/>
    </row>
    <row r="269" spans="1:6" hidden="1">
      <c r="A269" s="9"/>
      <c r="B269" s="9"/>
      <c r="C269" s="9"/>
      <c r="D269" s="9"/>
      <c r="E269" s="9"/>
      <c r="F269" s="9"/>
    </row>
    <row r="270" spans="1:6" hidden="1">
      <c r="A270" s="9"/>
      <c r="B270" s="9"/>
      <c r="C270" s="9"/>
      <c r="D270" s="9"/>
      <c r="E270" s="9"/>
      <c r="F270" s="9"/>
    </row>
    <row r="271" spans="1:6" hidden="1">
      <c r="A271" s="9"/>
      <c r="B271" s="9"/>
      <c r="C271" s="9"/>
      <c r="D271" s="9"/>
      <c r="E271" s="9"/>
      <c r="F271" s="9"/>
    </row>
    <row r="272" spans="1:6" hidden="1">
      <c r="A272" s="9"/>
      <c r="B272" s="9"/>
      <c r="C272" s="9"/>
      <c r="D272" s="9"/>
      <c r="E272" s="9"/>
      <c r="F272" s="9"/>
    </row>
    <row r="273" spans="1:6" hidden="1">
      <c r="A273" s="9"/>
      <c r="B273" s="9"/>
      <c r="C273" s="9"/>
      <c r="D273" s="9"/>
      <c r="E273" s="9"/>
      <c r="F273" s="9"/>
    </row>
    <row r="274" spans="1:6" hidden="1">
      <c r="A274" s="9"/>
      <c r="B274" s="9"/>
      <c r="C274" s="9"/>
      <c r="D274" s="9"/>
      <c r="E274" s="9"/>
      <c r="F274" s="9"/>
    </row>
    <row r="275" spans="1:6" hidden="1">
      <c r="A275" s="9"/>
      <c r="B275" s="9"/>
      <c r="C275" s="9"/>
      <c r="D275" s="9"/>
      <c r="E275" s="9"/>
      <c r="F275" s="9"/>
    </row>
    <row r="276" spans="1:6" hidden="1">
      <c r="A276" s="9"/>
      <c r="B276" s="9"/>
      <c r="C276" s="9"/>
      <c r="D276" s="9"/>
      <c r="E276" s="9"/>
      <c r="F276" s="9"/>
    </row>
    <row r="277" spans="1:6" hidden="1">
      <c r="A277" s="9"/>
      <c r="B277" s="9"/>
      <c r="C277" s="9"/>
      <c r="D277" s="9"/>
      <c r="E277" s="9"/>
      <c r="F277" s="9"/>
    </row>
    <row r="278" spans="1:6" hidden="1">
      <c r="A278" s="9"/>
      <c r="B278" s="9"/>
      <c r="C278" s="9"/>
      <c r="D278" s="9"/>
      <c r="E278" s="9"/>
      <c r="F278" s="9"/>
    </row>
    <row r="279" spans="1:6" hidden="1">
      <c r="A279" s="9"/>
      <c r="B279" s="9"/>
      <c r="C279" s="9"/>
      <c r="D279" s="9"/>
      <c r="E279" s="9"/>
      <c r="F279" s="9"/>
    </row>
    <row r="280" spans="1:6" hidden="1">
      <c r="A280" s="9"/>
      <c r="B280" s="9"/>
      <c r="C280" s="9"/>
      <c r="D280" s="9"/>
      <c r="E280" s="9"/>
      <c r="F280" s="9"/>
    </row>
    <row r="281" spans="1:6" hidden="1">
      <c r="A281" s="9"/>
      <c r="B281" s="9"/>
      <c r="C281" s="9"/>
      <c r="D281" s="9"/>
      <c r="E281" s="9"/>
      <c r="F281" s="9"/>
    </row>
    <row r="282" spans="1:6" hidden="1">
      <c r="A282" s="9"/>
      <c r="B282" s="9"/>
      <c r="C282" s="9"/>
      <c r="D282" s="9"/>
      <c r="E282" s="9"/>
      <c r="F282" s="9"/>
    </row>
    <row r="283" spans="1:6" hidden="1">
      <c r="A283" s="9"/>
      <c r="B283" s="9"/>
      <c r="C283" s="9"/>
      <c r="D283" s="9"/>
      <c r="E283" s="9"/>
      <c r="F283" s="9"/>
    </row>
    <row r="284" spans="1:6" hidden="1">
      <c r="A284" s="9"/>
      <c r="B284" s="9"/>
      <c r="C284" s="9"/>
      <c r="D284" s="9"/>
      <c r="E284" s="9"/>
      <c r="F284" s="9"/>
    </row>
    <row r="285" spans="1:6" hidden="1">
      <c r="A285" s="9"/>
      <c r="B285" s="9"/>
      <c r="C285" s="9"/>
      <c r="D285" s="9"/>
      <c r="E285" s="9"/>
      <c r="F285" s="9"/>
    </row>
    <row r="286" spans="1:6"/>
    <row r="287" spans="1:6"/>
  </sheetData>
  <mergeCells count="5">
    <mergeCell ref="K45:L45"/>
    <mergeCell ref="K46:L46"/>
    <mergeCell ref="K47:L47"/>
    <mergeCell ref="B4:H4"/>
    <mergeCell ref="K44:L44"/>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pageSetUpPr autoPageBreaks="0"/>
  </sheetPr>
  <dimension ref="A1"/>
  <sheetViews>
    <sheetView workbookViewId="0"/>
  </sheetViews>
  <sheetFormatPr defaultRowHeight="14.5"/>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2882A-D19F-4F50-B250-0039D9567FC8}">
  <sheetPr>
    <tabColor theme="4" tint="0.79998168889431442"/>
    <pageSetUpPr autoPageBreaks="0"/>
  </sheetPr>
  <dimension ref="A1:BJ273"/>
  <sheetViews>
    <sheetView showGridLines="0" zoomScale="89" zoomScaleNormal="89" workbookViewId="0">
      <pane xSplit="8" ySplit="12" topLeftCell="AC13" activePane="bottomRight" state="frozen"/>
      <selection pane="topRight" activeCell="I1" sqref="I1"/>
      <selection pane="bottomLeft" activeCell="A13" sqref="A13"/>
      <selection pane="bottomRight"/>
    </sheetView>
  </sheetViews>
  <sheetFormatPr defaultColWidth="0" defaultRowHeight="14.5" zeroHeight="1"/>
  <cols>
    <col min="1" max="2" width="10.36328125" customWidth="1"/>
    <col min="3" max="3" width="32.6328125" bestFit="1" customWidth="1"/>
    <col min="4" max="4" width="8.7265625" customWidth="1"/>
    <col min="5" max="5" width="18.6328125" customWidth="1"/>
    <col min="6" max="6" width="22.6328125" customWidth="1"/>
    <col min="7" max="7" width="14.81640625" customWidth="1"/>
    <col min="8" max="8" width="26.90625" customWidth="1"/>
    <col min="9" max="9" width="5.36328125" customWidth="1"/>
    <col min="10" max="10" width="14" customWidth="1"/>
    <col min="11" max="11" width="11.6328125" customWidth="1"/>
    <col min="12" max="12" width="14" customWidth="1"/>
    <col min="13" max="13" width="11.6328125" customWidth="1"/>
    <col min="14" max="14" width="14" customWidth="1"/>
    <col min="15" max="15" width="11.6328125" customWidth="1"/>
    <col min="16" max="16" width="14" customWidth="1"/>
    <col min="17" max="17" width="11.6328125" customWidth="1"/>
    <col min="18" max="18" width="5.36328125" customWidth="1"/>
    <col min="19" max="19" width="13.36328125" customWidth="1"/>
    <col min="20" max="20" width="14" customWidth="1"/>
    <col min="21" max="21" width="11.6328125" customWidth="1"/>
    <col min="22" max="22" width="14" customWidth="1"/>
    <col min="23" max="23" width="11.6328125" customWidth="1"/>
    <col min="24" max="24" width="14" customWidth="1"/>
    <col min="25" max="25" width="11.6328125" customWidth="1"/>
    <col min="26" max="26" width="14" customWidth="1"/>
    <col min="27" max="27" width="6.36328125" customWidth="1"/>
    <col min="28" max="29" width="11.6328125" customWidth="1"/>
    <col min="30" max="31" width="14" customWidth="1"/>
    <col min="32" max="32" width="13.36328125" customWidth="1"/>
    <col min="33" max="33" width="13.36328125" style="340" customWidth="1"/>
    <col min="34" max="34" width="5.36328125" customWidth="1"/>
    <col min="35" max="61" width="13.26953125" customWidth="1"/>
    <col min="62" max="62" width="10.36328125" customWidth="1"/>
    <col min="63" max="16384" width="10.36328125" hidden="1"/>
  </cols>
  <sheetData>
    <row r="1" spans="1:61" s="28" customFormat="1" ht="12.75" customHeight="1"/>
    <row r="2" spans="1:61" s="28" customFormat="1" ht="18.75" customHeight="1">
      <c r="A2" s="12"/>
      <c r="B2" s="497" t="s">
        <v>84</v>
      </c>
      <c r="C2" s="497"/>
      <c r="D2" s="497"/>
      <c r="E2" s="497"/>
      <c r="F2" s="497"/>
      <c r="G2" s="497"/>
      <c r="H2" s="497"/>
      <c r="I2" s="497"/>
      <c r="J2" s="497"/>
      <c r="K2" s="497"/>
      <c r="L2" s="497"/>
      <c r="M2" s="497"/>
      <c r="N2" s="497"/>
      <c r="O2" s="497"/>
      <c r="P2" s="497"/>
      <c r="Q2" s="29"/>
      <c r="R2" s="29"/>
      <c r="S2" s="29"/>
      <c r="T2" s="29"/>
      <c r="U2" s="29"/>
      <c r="W2" s="29"/>
      <c r="X2" s="29"/>
      <c r="Y2" s="29"/>
      <c r="Z2" s="29"/>
      <c r="AA2" s="29"/>
      <c r="AB2" s="29"/>
      <c r="AC2" s="29"/>
      <c r="AH2" s="29"/>
    </row>
    <row r="3" spans="1:61" s="30" customFormat="1" ht="46.5" customHeight="1">
      <c r="A3" s="476"/>
      <c r="B3" s="498" t="s">
        <v>85</v>
      </c>
      <c r="C3" s="498"/>
      <c r="D3" s="498"/>
      <c r="E3" s="498"/>
      <c r="F3" s="498"/>
      <c r="G3" s="498"/>
      <c r="H3" s="498"/>
      <c r="I3" s="498"/>
      <c r="J3" s="498"/>
      <c r="K3" s="498"/>
      <c r="L3" s="498"/>
      <c r="M3" s="498"/>
      <c r="N3" s="498"/>
      <c r="O3" s="498"/>
      <c r="P3" s="498"/>
      <c r="Q3" s="464"/>
      <c r="R3" s="464"/>
      <c r="S3" s="464"/>
      <c r="T3" s="464"/>
      <c r="U3" s="464"/>
      <c r="V3" s="464"/>
      <c r="W3" s="464"/>
      <c r="X3" s="464"/>
      <c r="Y3" s="464"/>
      <c r="Z3" s="464"/>
      <c r="AA3" s="464"/>
      <c r="AB3" s="464"/>
      <c r="AC3" s="464"/>
      <c r="AD3" s="464"/>
      <c r="AE3" s="464"/>
      <c r="AH3" s="464"/>
    </row>
    <row r="4" spans="1:61" s="7" customFormat="1" ht="18" customHeight="1">
      <c r="A4" s="52"/>
      <c r="B4" s="52"/>
      <c r="C4" s="52"/>
      <c r="D4" s="52"/>
      <c r="E4" s="52"/>
      <c r="F4" s="52"/>
      <c r="G4" s="52"/>
      <c r="H4" s="52"/>
      <c r="I4" s="456"/>
      <c r="J4" s="456"/>
      <c r="K4" s="456"/>
      <c r="L4" s="456"/>
      <c r="M4" s="456"/>
      <c r="N4" s="456"/>
      <c r="O4" s="6"/>
      <c r="P4" s="43"/>
      <c r="Q4" s="456"/>
      <c r="R4" s="456"/>
      <c r="S4" s="456"/>
      <c r="T4" s="456"/>
      <c r="U4" s="456"/>
      <c r="V4" s="456"/>
      <c r="W4" s="456"/>
      <c r="X4" s="456"/>
      <c r="Y4" s="456"/>
      <c r="Z4" s="456"/>
      <c r="AA4" s="456"/>
      <c r="AB4" s="456"/>
      <c r="AC4" s="456"/>
      <c r="AD4" s="456"/>
      <c r="AE4" s="456"/>
      <c r="AF4" s="43"/>
      <c r="AG4" s="43"/>
      <c r="AH4" s="456"/>
      <c r="AI4" s="43"/>
    </row>
    <row r="5" spans="1:61" s="223" customFormat="1" ht="13.5" hidden="1">
      <c r="A5" s="41"/>
      <c r="B5" s="41" t="s">
        <v>86</v>
      </c>
      <c r="C5" s="40"/>
      <c r="D5" s="40"/>
      <c r="E5" s="40"/>
      <c r="F5" s="40"/>
      <c r="G5" s="40"/>
      <c r="H5" s="40"/>
      <c r="I5" s="40"/>
      <c r="J5" s="40"/>
      <c r="K5" s="40"/>
      <c r="L5" s="40"/>
      <c r="M5" s="40"/>
      <c r="N5" s="40"/>
      <c r="O5" s="40"/>
      <c r="P5" s="40"/>
      <c r="Q5" s="40"/>
      <c r="R5" s="40"/>
      <c r="S5" s="40"/>
      <c r="T5" s="40"/>
      <c r="U5" s="40"/>
      <c r="V5" s="40"/>
      <c r="W5" s="40"/>
      <c r="X5" s="40"/>
      <c r="Y5" s="40"/>
      <c r="Z5" s="40"/>
      <c r="AA5" s="337"/>
      <c r="AB5" s="40"/>
      <c r="AC5" s="40"/>
      <c r="AD5" s="40"/>
      <c r="AE5" s="40"/>
      <c r="AF5" s="40"/>
      <c r="AG5" s="40"/>
      <c r="AH5" s="337"/>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row>
    <row r="6" spans="1:61" s="7" customFormat="1" ht="12.75" customHeight="1" thickBot="1">
      <c r="A6" s="6"/>
      <c r="B6" s="6"/>
      <c r="C6" s="6"/>
      <c r="D6" s="6"/>
      <c r="E6" s="6"/>
      <c r="F6" s="6"/>
      <c r="G6" s="6"/>
      <c r="H6" s="6"/>
      <c r="I6" s="6"/>
      <c r="J6" s="6"/>
      <c r="K6" s="6"/>
      <c r="L6" s="6"/>
      <c r="M6" s="6"/>
      <c r="N6" s="6"/>
      <c r="O6" s="6"/>
      <c r="P6" s="6"/>
      <c r="Q6" s="6"/>
      <c r="R6" s="6"/>
      <c r="S6" s="6"/>
      <c r="T6" s="6"/>
      <c r="U6" s="6"/>
      <c r="V6" s="6"/>
      <c r="W6" s="6"/>
      <c r="X6" s="6"/>
      <c r="Y6" s="6"/>
      <c r="Z6" s="6"/>
      <c r="AA6" s="336"/>
      <c r="AB6" s="6"/>
      <c r="AC6" s="6"/>
      <c r="AD6" s="6"/>
      <c r="AE6" s="6"/>
      <c r="AF6" s="6"/>
      <c r="AG6" s="6"/>
      <c r="AH6" s="336"/>
      <c r="AI6" s="6"/>
    </row>
    <row r="7" spans="1:61" s="7" customFormat="1" ht="12" hidden="1" thickBot="1">
      <c r="A7" s="6"/>
      <c r="C7" s="6"/>
      <c r="D7" s="6"/>
      <c r="E7" s="6"/>
      <c r="F7" s="6"/>
      <c r="G7" s="6"/>
      <c r="H7" s="6"/>
      <c r="I7" s="6"/>
      <c r="J7" s="6"/>
      <c r="K7" s="6"/>
      <c r="L7" s="6"/>
      <c r="M7" s="6"/>
      <c r="N7" s="6"/>
      <c r="O7" s="6"/>
      <c r="P7" s="6"/>
      <c r="Q7" s="6"/>
      <c r="R7" s="6"/>
      <c r="S7" s="6"/>
      <c r="T7" s="6"/>
      <c r="U7" s="6"/>
      <c r="V7" s="6"/>
      <c r="W7" s="6"/>
      <c r="X7" s="6"/>
      <c r="Y7" s="6"/>
      <c r="Z7" s="6"/>
      <c r="AA7" s="338"/>
      <c r="AB7" s="6"/>
      <c r="AC7" s="6"/>
      <c r="AD7" s="6"/>
      <c r="AE7" s="6"/>
      <c r="AF7" s="6"/>
      <c r="AG7" s="6"/>
      <c r="AH7" s="6"/>
    </row>
    <row r="8" spans="1:61" s="341" customFormat="1" ht="14.25" customHeight="1" thickBot="1">
      <c r="A8" s="6"/>
      <c r="B8" s="499" t="s">
        <v>87</v>
      </c>
      <c r="C8" s="502" t="s">
        <v>88</v>
      </c>
      <c r="D8" s="505" t="s">
        <v>89</v>
      </c>
      <c r="E8" s="505" t="s">
        <v>90</v>
      </c>
      <c r="F8" s="508" t="s">
        <v>91</v>
      </c>
      <c r="G8" s="511" t="s">
        <v>92</v>
      </c>
      <c r="H8" s="514"/>
      <c r="I8" s="53"/>
      <c r="J8" s="516" t="s">
        <v>93</v>
      </c>
      <c r="K8" s="517"/>
      <c r="L8" s="517"/>
      <c r="M8" s="517"/>
      <c r="N8" s="517"/>
      <c r="O8" s="517"/>
      <c r="P8" s="517"/>
      <c r="Q8" s="517"/>
      <c r="R8" s="53"/>
      <c r="S8" s="518" t="s">
        <v>94</v>
      </c>
      <c r="T8" s="519"/>
      <c r="U8" s="519"/>
      <c r="V8" s="519"/>
      <c r="W8" s="519"/>
      <c r="X8" s="519"/>
      <c r="Y8" s="519"/>
      <c r="Z8" s="520"/>
      <c r="AA8" s="344"/>
      <c r="AB8" s="521" t="s">
        <v>95</v>
      </c>
      <c r="AC8" s="522"/>
      <c r="AD8" s="522"/>
      <c r="AE8" s="522"/>
      <c r="AF8" s="522"/>
      <c r="AG8" s="522"/>
      <c r="AH8" s="522"/>
      <c r="AI8" s="522"/>
      <c r="AJ8" s="522"/>
      <c r="AK8" s="522"/>
      <c r="AL8" s="522"/>
      <c r="AM8" s="522"/>
      <c r="AN8" s="522"/>
      <c r="AO8" s="522"/>
      <c r="AP8" s="522"/>
      <c r="AQ8" s="522"/>
      <c r="AR8" s="522"/>
      <c r="AS8" s="522"/>
      <c r="AT8" s="522"/>
      <c r="AU8" s="522"/>
      <c r="AV8" s="522"/>
      <c r="AW8" s="522"/>
      <c r="AX8" s="522"/>
      <c r="AY8" s="522"/>
      <c r="AZ8" s="522"/>
      <c r="BA8" s="522"/>
      <c r="BB8" s="522"/>
      <c r="BC8" s="522"/>
      <c r="BD8" s="522"/>
      <c r="BE8" s="522"/>
      <c r="BF8" s="522"/>
      <c r="BG8" s="522"/>
      <c r="BH8" s="522"/>
      <c r="BI8" s="523"/>
    </row>
    <row r="9" spans="1:61" s="342" customFormat="1" ht="24" customHeight="1">
      <c r="A9" s="6"/>
      <c r="B9" s="500"/>
      <c r="C9" s="503"/>
      <c r="D9" s="506"/>
      <c r="E9" s="506"/>
      <c r="F9" s="509"/>
      <c r="G9" s="512"/>
      <c r="H9" s="515"/>
      <c r="I9" s="154"/>
      <c r="J9" s="524" t="s">
        <v>96</v>
      </c>
      <c r="K9" s="524"/>
      <c r="L9" s="524"/>
      <c r="M9" s="524"/>
      <c r="N9" s="524"/>
      <c r="O9" s="524"/>
      <c r="P9" s="524"/>
      <c r="Q9" s="524"/>
      <c r="R9" s="154"/>
      <c r="S9" s="525" t="s">
        <v>97</v>
      </c>
      <c r="T9" s="526"/>
      <c r="U9" s="526"/>
      <c r="V9" s="526"/>
      <c r="W9" s="526"/>
      <c r="X9" s="526"/>
      <c r="Y9" s="526"/>
      <c r="Z9" s="527"/>
      <c r="AA9" s="405"/>
      <c r="AB9" s="528" t="s">
        <v>98</v>
      </c>
      <c r="AC9" s="529"/>
      <c r="AD9" s="529"/>
      <c r="AE9" s="529"/>
      <c r="AF9" s="529"/>
      <c r="AG9" s="529"/>
      <c r="AH9" s="402"/>
      <c r="AI9" s="529" t="s">
        <v>99</v>
      </c>
      <c r="AJ9" s="529"/>
      <c r="AK9" s="529"/>
      <c r="AL9" s="529"/>
      <c r="AM9" s="529"/>
      <c r="AN9" s="529"/>
      <c r="AO9" s="529"/>
      <c r="AP9" s="529"/>
      <c r="AQ9" s="529"/>
      <c r="AR9" s="529"/>
      <c r="AS9" s="529"/>
      <c r="AT9" s="529"/>
      <c r="AU9" s="529"/>
      <c r="AV9" s="529"/>
      <c r="AW9" s="529"/>
      <c r="AX9" s="529"/>
      <c r="AY9" s="529"/>
      <c r="AZ9" s="529"/>
      <c r="BA9" s="529"/>
      <c r="BB9" s="529"/>
      <c r="BC9" s="529"/>
      <c r="BD9" s="529"/>
      <c r="BE9" s="529"/>
      <c r="BF9" s="529"/>
      <c r="BG9" s="529"/>
      <c r="BH9" s="529"/>
      <c r="BI9" s="530"/>
    </row>
    <row r="10" spans="1:61" s="7" customFormat="1" ht="44.25" customHeight="1">
      <c r="A10" s="6"/>
      <c r="B10" s="500"/>
      <c r="C10" s="503"/>
      <c r="D10" s="506"/>
      <c r="E10" s="506"/>
      <c r="F10" s="509"/>
      <c r="G10" s="512"/>
      <c r="H10" s="155" t="s">
        <v>100</v>
      </c>
      <c r="I10" s="154"/>
      <c r="J10" s="459" t="s">
        <v>101</v>
      </c>
      <c r="K10" s="459" t="s">
        <v>102</v>
      </c>
      <c r="L10" s="459" t="s">
        <v>103</v>
      </c>
      <c r="M10" s="459" t="s">
        <v>104</v>
      </c>
      <c r="N10" s="459" t="s">
        <v>105</v>
      </c>
      <c r="O10" s="459" t="s">
        <v>106</v>
      </c>
      <c r="P10" s="459" t="s">
        <v>107</v>
      </c>
      <c r="Q10" s="459" t="s">
        <v>108</v>
      </c>
      <c r="R10" s="154"/>
      <c r="S10" s="156" t="s">
        <v>109</v>
      </c>
      <c r="T10" s="459" t="s">
        <v>110</v>
      </c>
      <c r="U10" s="459" t="s">
        <v>111</v>
      </c>
      <c r="V10" s="459" t="s">
        <v>112</v>
      </c>
      <c r="W10" s="459" t="s">
        <v>113</v>
      </c>
      <c r="X10" s="459" t="s">
        <v>114</v>
      </c>
      <c r="Y10" s="459" t="s">
        <v>115</v>
      </c>
      <c r="Z10" s="459" t="s">
        <v>116</v>
      </c>
      <c r="AA10" s="405"/>
      <c r="AB10" s="25" t="s">
        <v>117</v>
      </c>
      <c r="AC10" s="25" t="s">
        <v>118</v>
      </c>
      <c r="AD10" s="461" t="s">
        <v>119</v>
      </c>
      <c r="AE10" s="25" t="s">
        <v>120</v>
      </c>
      <c r="AF10" s="339" t="s">
        <v>121</v>
      </c>
      <c r="AG10" s="395" t="s">
        <v>122</v>
      </c>
      <c r="AH10" s="403"/>
      <c r="AI10" s="128" t="s">
        <v>123</v>
      </c>
      <c r="AJ10" s="175" t="s">
        <v>124</v>
      </c>
      <c r="AK10" s="175" t="s">
        <v>488</v>
      </c>
      <c r="AL10" s="175" t="s">
        <v>125</v>
      </c>
      <c r="AM10" s="175" t="s">
        <v>126</v>
      </c>
      <c r="AN10" s="175" t="s">
        <v>127</v>
      </c>
      <c r="AO10" s="175" t="s">
        <v>128</v>
      </c>
      <c r="AP10" s="175" t="s">
        <v>129</v>
      </c>
      <c r="AQ10" s="175" t="s">
        <v>130</v>
      </c>
      <c r="AR10" s="175" t="s">
        <v>131</v>
      </c>
      <c r="AS10" s="175" t="s">
        <v>132</v>
      </c>
      <c r="AT10" s="175" t="s">
        <v>133</v>
      </c>
      <c r="AU10" s="175" t="s">
        <v>134</v>
      </c>
      <c r="AV10" s="175" t="s">
        <v>135</v>
      </c>
      <c r="AW10" s="175" t="s">
        <v>136</v>
      </c>
      <c r="AX10" s="175" t="s">
        <v>137</v>
      </c>
      <c r="AY10" s="175" t="s">
        <v>138</v>
      </c>
      <c r="AZ10" s="175" t="s">
        <v>139</v>
      </c>
      <c r="BA10" s="175" t="s">
        <v>140</v>
      </c>
      <c r="BB10" s="175" t="s">
        <v>141</v>
      </c>
      <c r="BC10" s="175" t="s">
        <v>142</v>
      </c>
      <c r="BD10" s="175" t="s">
        <v>143</v>
      </c>
      <c r="BE10" s="175" t="s">
        <v>144</v>
      </c>
      <c r="BF10" s="175" t="s">
        <v>145</v>
      </c>
      <c r="BG10" s="175" t="s">
        <v>146</v>
      </c>
      <c r="BH10" s="175" t="s">
        <v>147</v>
      </c>
      <c r="BI10" s="345" t="s">
        <v>148</v>
      </c>
    </row>
    <row r="11" spans="1:61" s="7" customFormat="1" ht="23.25" customHeight="1">
      <c r="A11" s="6"/>
      <c r="B11" s="500"/>
      <c r="C11" s="503"/>
      <c r="D11" s="506"/>
      <c r="E11" s="506"/>
      <c r="F11" s="509"/>
      <c r="G11" s="512"/>
      <c r="H11" s="155" t="s">
        <v>149</v>
      </c>
      <c r="I11" s="154"/>
      <c r="J11" s="157" t="s">
        <v>150</v>
      </c>
      <c r="K11" s="157" t="s">
        <v>151</v>
      </c>
      <c r="L11" s="157" t="s">
        <v>152</v>
      </c>
      <c r="M11" s="157" t="s">
        <v>153</v>
      </c>
      <c r="N11" s="157" t="s">
        <v>154</v>
      </c>
      <c r="O11" s="157" t="s">
        <v>155</v>
      </c>
      <c r="P11" s="157" t="s">
        <v>156</v>
      </c>
      <c r="Q11" s="157" t="s">
        <v>157</v>
      </c>
      <c r="R11" s="154"/>
      <c r="S11" s="158" t="s">
        <v>158</v>
      </c>
      <c r="T11" s="157" t="s">
        <v>159</v>
      </c>
      <c r="U11" s="157" t="s">
        <v>160</v>
      </c>
      <c r="V11" s="157" t="s">
        <v>161</v>
      </c>
      <c r="W11" s="157" t="s">
        <v>162</v>
      </c>
      <c r="X11" s="157" t="s">
        <v>163</v>
      </c>
      <c r="Y11" s="157" t="s">
        <v>164</v>
      </c>
      <c r="Z11" s="157" t="s">
        <v>165</v>
      </c>
      <c r="AA11" s="405"/>
      <c r="AB11" s="157" t="s">
        <v>166</v>
      </c>
      <c r="AC11" s="157" t="s">
        <v>167</v>
      </c>
      <c r="AD11" s="157" t="s">
        <v>168</v>
      </c>
      <c r="AE11" s="115" t="s">
        <v>169</v>
      </c>
      <c r="AF11" s="115" t="s">
        <v>170</v>
      </c>
      <c r="AG11" s="115" t="s">
        <v>171</v>
      </c>
      <c r="AH11" s="403"/>
      <c r="AI11" s="137" t="s">
        <v>172</v>
      </c>
      <c r="AJ11" s="157" t="s">
        <v>173</v>
      </c>
      <c r="AK11" s="157" t="s">
        <v>174</v>
      </c>
      <c r="AL11" s="157" t="s">
        <v>175</v>
      </c>
      <c r="AM11" s="157" t="s">
        <v>176</v>
      </c>
      <c r="AN11" s="157" t="s">
        <v>177</v>
      </c>
      <c r="AO11" s="157" t="s">
        <v>178</v>
      </c>
      <c r="AP11" s="157" t="s">
        <v>179</v>
      </c>
      <c r="AQ11" s="157" t="s">
        <v>180</v>
      </c>
      <c r="AR11" s="157" t="s">
        <v>181</v>
      </c>
      <c r="AS11" s="157" t="s">
        <v>182</v>
      </c>
      <c r="AT11" s="157" t="s">
        <v>183</v>
      </c>
      <c r="AU11" s="157" t="s">
        <v>184</v>
      </c>
      <c r="AV11" s="157" t="s">
        <v>185</v>
      </c>
      <c r="AW11" s="157" t="s">
        <v>186</v>
      </c>
      <c r="AX11" s="157" t="s">
        <v>187</v>
      </c>
      <c r="AY11" s="157" t="s">
        <v>188</v>
      </c>
      <c r="AZ11" s="157" t="s">
        <v>189</v>
      </c>
      <c r="BA11" s="157" t="s">
        <v>190</v>
      </c>
      <c r="BB11" s="157" t="s">
        <v>191</v>
      </c>
      <c r="BC11" s="157" t="s">
        <v>192</v>
      </c>
      <c r="BD11" s="157" t="s">
        <v>193</v>
      </c>
      <c r="BE11" s="157" t="s">
        <v>194</v>
      </c>
      <c r="BF11" s="157" t="s">
        <v>195</v>
      </c>
      <c r="BG11" s="157" t="s">
        <v>196</v>
      </c>
      <c r="BH11" s="157" t="s">
        <v>197</v>
      </c>
      <c r="BI11" s="346" t="s">
        <v>198</v>
      </c>
    </row>
    <row r="12" spans="1:61" s="7" customFormat="1" ht="15" customHeight="1" thickBot="1">
      <c r="A12" s="6"/>
      <c r="B12" s="501"/>
      <c r="C12" s="504"/>
      <c r="D12" s="507"/>
      <c r="E12" s="507"/>
      <c r="F12" s="510"/>
      <c r="G12" s="513"/>
      <c r="H12" s="116" t="s">
        <v>199</v>
      </c>
      <c r="I12" s="117"/>
      <c r="J12" s="118" t="s">
        <v>200</v>
      </c>
      <c r="K12" s="118" t="s">
        <v>200</v>
      </c>
      <c r="L12" s="119" t="s">
        <v>201</v>
      </c>
      <c r="M12" s="119" t="s">
        <v>201</v>
      </c>
      <c r="N12" s="119" t="s">
        <v>202</v>
      </c>
      <c r="O12" s="119" t="s">
        <v>202</v>
      </c>
      <c r="P12" s="119" t="s">
        <v>203</v>
      </c>
      <c r="Q12" s="119" t="s">
        <v>203</v>
      </c>
      <c r="R12" s="117"/>
      <c r="S12" s="119" t="s">
        <v>203</v>
      </c>
      <c r="T12" s="119" t="s">
        <v>204</v>
      </c>
      <c r="U12" s="119" t="s">
        <v>204</v>
      </c>
      <c r="V12" s="119" t="s">
        <v>205</v>
      </c>
      <c r="W12" s="119" t="s">
        <v>205</v>
      </c>
      <c r="X12" s="119" t="s">
        <v>206</v>
      </c>
      <c r="Y12" s="119" t="s">
        <v>206</v>
      </c>
      <c r="Z12" s="119" t="s">
        <v>207</v>
      </c>
      <c r="AA12" s="24"/>
      <c r="AB12" s="119" t="s">
        <v>207</v>
      </c>
      <c r="AC12" s="119" t="s">
        <v>207</v>
      </c>
      <c r="AD12" s="119" t="s">
        <v>208</v>
      </c>
      <c r="AE12" s="119" t="s">
        <v>208</v>
      </c>
      <c r="AF12" s="120" t="s">
        <v>208</v>
      </c>
      <c r="AG12" s="120" t="s">
        <v>208</v>
      </c>
      <c r="AH12" s="404"/>
      <c r="AI12" s="114" t="s">
        <v>209</v>
      </c>
      <c r="AJ12" s="459" t="s">
        <v>209</v>
      </c>
      <c r="AK12" s="459" t="s">
        <v>209</v>
      </c>
      <c r="AL12" s="459" t="s">
        <v>209</v>
      </c>
      <c r="AM12" s="460" t="s">
        <v>210</v>
      </c>
      <c r="AN12" s="460" t="s">
        <v>210</v>
      </c>
      <c r="AO12" s="460" t="s">
        <v>210</v>
      </c>
      <c r="AP12" s="460" t="s">
        <v>210</v>
      </c>
      <c r="AQ12" s="460" t="s">
        <v>211</v>
      </c>
      <c r="AR12" s="460" t="s">
        <v>211</v>
      </c>
      <c r="AS12" s="460" t="s">
        <v>211</v>
      </c>
      <c r="AT12" s="460" t="s">
        <v>211</v>
      </c>
      <c r="AU12" s="460" t="s">
        <v>212</v>
      </c>
      <c r="AV12" s="460" t="s">
        <v>212</v>
      </c>
      <c r="AW12" s="460" t="s">
        <v>212</v>
      </c>
      <c r="AX12" s="460" t="s">
        <v>212</v>
      </c>
      <c r="AY12" s="460" t="s">
        <v>213</v>
      </c>
      <c r="AZ12" s="460" t="s">
        <v>213</v>
      </c>
      <c r="BA12" s="460" t="s">
        <v>213</v>
      </c>
      <c r="BB12" s="460" t="s">
        <v>213</v>
      </c>
      <c r="BC12" s="460" t="s">
        <v>214</v>
      </c>
      <c r="BD12" s="460" t="s">
        <v>214</v>
      </c>
      <c r="BE12" s="460" t="s">
        <v>214</v>
      </c>
      <c r="BF12" s="460" t="s">
        <v>214</v>
      </c>
      <c r="BG12" s="460" t="s">
        <v>215</v>
      </c>
      <c r="BH12" s="460" t="s">
        <v>215</v>
      </c>
      <c r="BI12" s="392" t="s">
        <v>215</v>
      </c>
    </row>
    <row r="13" spans="1:61" s="7" customFormat="1" ht="12.75" customHeight="1">
      <c r="A13" s="6"/>
      <c r="B13" s="540" t="s">
        <v>216</v>
      </c>
      <c r="C13" s="534" t="s">
        <v>217</v>
      </c>
      <c r="D13" s="537" t="s">
        <v>218</v>
      </c>
      <c r="E13" s="531" t="s">
        <v>219</v>
      </c>
      <c r="F13" s="83" t="s">
        <v>220</v>
      </c>
      <c r="G13" s="549" t="s">
        <v>221</v>
      </c>
      <c r="H13" s="552"/>
      <c r="I13" s="53"/>
      <c r="J13" s="365" t="s">
        <v>222</v>
      </c>
      <c r="K13" s="365" t="s">
        <v>222</v>
      </c>
      <c r="L13" s="365" t="s">
        <v>222</v>
      </c>
      <c r="M13" s="365" t="s">
        <v>222</v>
      </c>
      <c r="N13" s="365" t="s">
        <v>222</v>
      </c>
      <c r="O13" s="365" t="s">
        <v>222</v>
      </c>
      <c r="P13" s="365" t="s">
        <v>222</v>
      </c>
      <c r="Q13" s="365" t="s">
        <v>222</v>
      </c>
      <c r="R13" s="53"/>
      <c r="S13" s="365" t="s">
        <v>222</v>
      </c>
      <c r="T13" s="365" t="s">
        <v>222</v>
      </c>
      <c r="U13" s="365" t="s">
        <v>222</v>
      </c>
      <c r="V13" s="365" t="s">
        <v>222</v>
      </c>
      <c r="W13" s="365">
        <v>0</v>
      </c>
      <c r="X13" s="365">
        <f>'2b COVID Adjustment'!$F$321</f>
        <v>1.4870742269298105</v>
      </c>
      <c r="Y13" s="365">
        <f>'2b COVID Adjustment'!$G$321</f>
        <v>0.70457099735818829</v>
      </c>
      <c r="Z13" s="365" t="s">
        <v>222</v>
      </c>
      <c r="AA13" s="24"/>
      <c r="AB13" s="365">
        <v>0</v>
      </c>
      <c r="AC13" s="365">
        <v>0</v>
      </c>
      <c r="AD13" s="365">
        <f>'2e COVID true-up adjustment'!F$343</f>
        <v>0.4107912515748855</v>
      </c>
      <c r="AE13" s="365">
        <f>'2e COVID true-up adjustment'!G$343</f>
        <v>0.4107912515748855</v>
      </c>
      <c r="AF13" s="365">
        <f>'2e COVID true-up adjustment'!H$343</f>
        <v>0.4107912515748855</v>
      </c>
      <c r="AG13" s="400">
        <f>'2e COVID true-up adjustment'!I$343</f>
        <v>0.4107912515748855</v>
      </c>
      <c r="AH13" s="404"/>
      <c r="AI13" s="478">
        <f>'2g Debt related cost adjustment'!$E$38</f>
        <v>0</v>
      </c>
      <c r="AJ13" s="478">
        <f>'2g Debt related cost adjustment'!$E$38</f>
        <v>0</v>
      </c>
      <c r="AK13" s="478">
        <f>'2g Debt related cost adjustment'!$E$38</f>
        <v>0</v>
      </c>
      <c r="AL13" s="478">
        <f>'2g Debt related cost adjustment'!$E$38</f>
        <v>0</v>
      </c>
      <c r="AM13" s="478">
        <f>'2g Debt related cost adjustment'!$E$38</f>
        <v>0</v>
      </c>
      <c r="AN13" s="159" t="s">
        <v>222</v>
      </c>
      <c r="AO13" s="159" t="s">
        <v>222</v>
      </c>
      <c r="AP13" s="159" t="s">
        <v>222</v>
      </c>
      <c r="AQ13" s="159" t="s">
        <v>222</v>
      </c>
      <c r="AR13" s="159" t="s">
        <v>222</v>
      </c>
      <c r="AS13" s="159" t="s">
        <v>222</v>
      </c>
      <c r="AT13" s="159" t="s">
        <v>222</v>
      </c>
      <c r="AU13" s="159" t="s">
        <v>222</v>
      </c>
      <c r="AV13" s="159" t="s">
        <v>222</v>
      </c>
      <c r="AW13" s="159" t="s">
        <v>222</v>
      </c>
      <c r="AX13" s="159" t="s">
        <v>222</v>
      </c>
      <c r="AY13" s="159" t="s">
        <v>222</v>
      </c>
      <c r="AZ13" s="159" t="s">
        <v>222</v>
      </c>
      <c r="BA13" s="159" t="s">
        <v>222</v>
      </c>
      <c r="BB13" s="159" t="s">
        <v>222</v>
      </c>
      <c r="BC13" s="159" t="s">
        <v>222</v>
      </c>
      <c r="BD13" s="159" t="s">
        <v>222</v>
      </c>
      <c r="BE13" s="159" t="s">
        <v>222</v>
      </c>
      <c r="BF13" s="159" t="s">
        <v>222</v>
      </c>
      <c r="BG13" s="159" t="s">
        <v>222</v>
      </c>
      <c r="BH13" s="159" t="s">
        <v>222</v>
      </c>
      <c r="BI13" s="373" t="s">
        <v>222</v>
      </c>
    </row>
    <row r="14" spans="1:61" s="7" customFormat="1" ht="12.75" customHeight="1">
      <c r="A14" s="6"/>
      <c r="B14" s="541"/>
      <c r="C14" s="535"/>
      <c r="D14" s="538"/>
      <c r="E14" s="532"/>
      <c r="F14" s="121" t="s">
        <v>223</v>
      </c>
      <c r="G14" s="550"/>
      <c r="H14" s="553"/>
      <c r="I14" s="154"/>
      <c r="J14" s="159" t="s">
        <v>222</v>
      </c>
      <c r="K14" s="159" t="s">
        <v>222</v>
      </c>
      <c r="L14" s="159" t="s">
        <v>222</v>
      </c>
      <c r="M14" s="159" t="s">
        <v>222</v>
      </c>
      <c r="N14" s="159" t="s">
        <v>222</v>
      </c>
      <c r="O14" s="159" t="s">
        <v>222</v>
      </c>
      <c r="P14" s="159" t="s">
        <v>222</v>
      </c>
      <c r="Q14" s="159" t="s">
        <v>222</v>
      </c>
      <c r="R14" s="154"/>
      <c r="S14" s="159" t="s">
        <v>222</v>
      </c>
      <c r="T14" s="159" t="s">
        <v>222</v>
      </c>
      <c r="U14" s="159" t="s">
        <v>222</v>
      </c>
      <c r="V14" s="159" t="s">
        <v>222</v>
      </c>
      <c r="W14" s="159">
        <v>0</v>
      </c>
      <c r="X14" s="159">
        <f>'2b COVID Adjustment'!$F$321</f>
        <v>1.4870742269298105</v>
      </c>
      <c r="Y14" s="159">
        <f>'2b COVID Adjustment'!$G$321</f>
        <v>0.70457099735818829</v>
      </c>
      <c r="Z14" s="159" t="s">
        <v>222</v>
      </c>
      <c r="AA14" s="405"/>
      <c r="AB14" s="159">
        <v>0</v>
      </c>
      <c r="AC14" s="159">
        <v>0</v>
      </c>
      <c r="AD14" s="159">
        <f>'2e COVID true-up adjustment'!F$343</f>
        <v>0.4107912515748855</v>
      </c>
      <c r="AE14" s="159">
        <f>'2e COVID true-up adjustment'!G$343</f>
        <v>0.4107912515748855</v>
      </c>
      <c r="AF14" s="159">
        <f>'2e COVID true-up adjustment'!H$343</f>
        <v>0.4107912515748855</v>
      </c>
      <c r="AG14" s="374">
        <f>'2e COVID true-up adjustment'!I$343</f>
        <v>0.4107912515748855</v>
      </c>
      <c r="AH14" s="403"/>
      <c r="AI14" s="478">
        <f>'2g Debt related cost adjustment'!$E$38</f>
        <v>0</v>
      </c>
      <c r="AJ14" s="478">
        <f>'2g Debt related cost adjustment'!$E$38</f>
        <v>0</v>
      </c>
      <c r="AK14" s="478">
        <f>'2g Debt related cost adjustment'!$E$38</f>
        <v>0</v>
      </c>
      <c r="AL14" s="478">
        <f>'2g Debt related cost adjustment'!$E$38</f>
        <v>0</v>
      </c>
      <c r="AM14" s="478">
        <f>'2g Debt related cost adjustment'!$E$38</f>
        <v>0</v>
      </c>
      <c r="AN14" s="159" t="s">
        <v>222</v>
      </c>
      <c r="AO14" s="159" t="s">
        <v>222</v>
      </c>
      <c r="AP14" s="159" t="s">
        <v>222</v>
      </c>
      <c r="AQ14" s="159" t="s">
        <v>222</v>
      </c>
      <c r="AR14" s="159" t="s">
        <v>222</v>
      </c>
      <c r="AS14" s="159" t="s">
        <v>222</v>
      </c>
      <c r="AT14" s="159" t="s">
        <v>222</v>
      </c>
      <c r="AU14" s="159" t="s">
        <v>222</v>
      </c>
      <c r="AV14" s="159" t="s">
        <v>222</v>
      </c>
      <c r="AW14" s="159" t="s">
        <v>222</v>
      </c>
      <c r="AX14" s="159" t="s">
        <v>222</v>
      </c>
      <c r="AY14" s="159" t="s">
        <v>222</v>
      </c>
      <c r="AZ14" s="159" t="s">
        <v>222</v>
      </c>
      <c r="BA14" s="159" t="s">
        <v>222</v>
      </c>
      <c r="BB14" s="159" t="s">
        <v>222</v>
      </c>
      <c r="BC14" s="159" t="s">
        <v>222</v>
      </c>
      <c r="BD14" s="159" t="s">
        <v>222</v>
      </c>
      <c r="BE14" s="159" t="s">
        <v>222</v>
      </c>
      <c r="BF14" s="159" t="s">
        <v>222</v>
      </c>
      <c r="BG14" s="159" t="s">
        <v>222</v>
      </c>
      <c r="BH14" s="159" t="s">
        <v>222</v>
      </c>
      <c r="BI14" s="373" t="s">
        <v>222</v>
      </c>
    </row>
    <row r="15" spans="1:61" s="7" customFormat="1" ht="12.75" customHeight="1">
      <c r="A15" s="6"/>
      <c r="B15" s="541"/>
      <c r="C15" s="535"/>
      <c r="D15" s="538"/>
      <c r="E15" s="532"/>
      <c r="F15" s="121" t="s">
        <v>224</v>
      </c>
      <c r="G15" s="550"/>
      <c r="H15" s="553"/>
      <c r="I15" s="154"/>
      <c r="J15" s="159" t="s">
        <v>222</v>
      </c>
      <c r="K15" s="159" t="s">
        <v>222</v>
      </c>
      <c r="L15" s="159" t="s">
        <v>222</v>
      </c>
      <c r="M15" s="159" t="s">
        <v>222</v>
      </c>
      <c r="N15" s="159" t="s">
        <v>222</v>
      </c>
      <c r="O15" s="159" t="s">
        <v>222</v>
      </c>
      <c r="P15" s="159" t="s">
        <v>222</v>
      </c>
      <c r="Q15" s="159" t="s">
        <v>222</v>
      </c>
      <c r="R15" s="154"/>
      <c r="S15" s="159" t="s">
        <v>222</v>
      </c>
      <c r="T15" s="159" t="s">
        <v>222</v>
      </c>
      <c r="U15" s="159" t="s">
        <v>222</v>
      </c>
      <c r="V15" s="159" t="s">
        <v>222</v>
      </c>
      <c r="W15" s="159">
        <v>0</v>
      </c>
      <c r="X15" s="159">
        <f>'2b COVID Adjustment'!$F$321</f>
        <v>1.4870742269298105</v>
      </c>
      <c r="Y15" s="159">
        <f>'2b COVID Adjustment'!$G$321</f>
        <v>0.70457099735818829</v>
      </c>
      <c r="Z15" s="159" t="s">
        <v>222</v>
      </c>
      <c r="AA15" s="405"/>
      <c r="AB15" s="159">
        <v>0</v>
      </c>
      <c r="AC15" s="159">
        <v>0</v>
      </c>
      <c r="AD15" s="159">
        <f>'2e COVID true-up adjustment'!F$343</f>
        <v>0.4107912515748855</v>
      </c>
      <c r="AE15" s="159">
        <f>'2e COVID true-up adjustment'!G$343</f>
        <v>0.4107912515748855</v>
      </c>
      <c r="AF15" s="159">
        <f>'2e COVID true-up adjustment'!H$343</f>
        <v>0.4107912515748855</v>
      </c>
      <c r="AG15" s="374">
        <f>'2e COVID true-up adjustment'!I$343</f>
        <v>0.4107912515748855</v>
      </c>
      <c r="AH15" s="403"/>
      <c r="AI15" s="478">
        <f>'2g Debt related cost adjustment'!$E$38</f>
        <v>0</v>
      </c>
      <c r="AJ15" s="478">
        <f>'2g Debt related cost adjustment'!$E$38</f>
        <v>0</v>
      </c>
      <c r="AK15" s="478">
        <f>'2g Debt related cost adjustment'!$E$38</f>
        <v>0</v>
      </c>
      <c r="AL15" s="478">
        <f>'2g Debt related cost adjustment'!$E$38</f>
        <v>0</v>
      </c>
      <c r="AM15" s="478">
        <f>'2g Debt related cost adjustment'!$E$38</f>
        <v>0</v>
      </c>
      <c r="AN15" s="159" t="s">
        <v>222</v>
      </c>
      <c r="AO15" s="159" t="s">
        <v>222</v>
      </c>
      <c r="AP15" s="159" t="s">
        <v>222</v>
      </c>
      <c r="AQ15" s="159" t="s">
        <v>222</v>
      </c>
      <c r="AR15" s="159" t="s">
        <v>222</v>
      </c>
      <c r="AS15" s="159" t="s">
        <v>222</v>
      </c>
      <c r="AT15" s="159" t="s">
        <v>222</v>
      </c>
      <c r="AU15" s="159" t="s">
        <v>222</v>
      </c>
      <c r="AV15" s="159" t="s">
        <v>222</v>
      </c>
      <c r="AW15" s="159" t="s">
        <v>222</v>
      </c>
      <c r="AX15" s="159" t="s">
        <v>222</v>
      </c>
      <c r="AY15" s="159" t="s">
        <v>222</v>
      </c>
      <c r="AZ15" s="159" t="s">
        <v>222</v>
      </c>
      <c r="BA15" s="159" t="s">
        <v>222</v>
      </c>
      <c r="BB15" s="159" t="s">
        <v>222</v>
      </c>
      <c r="BC15" s="159" t="s">
        <v>222</v>
      </c>
      <c r="BD15" s="159" t="s">
        <v>222</v>
      </c>
      <c r="BE15" s="159" t="s">
        <v>222</v>
      </c>
      <c r="BF15" s="159" t="s">
        <v>222</v>
      </c>
      <c r="BG15" s="159" t="s">
        <v>222</v>
      </c>
      <c r="BH15" s="159" t="s">
        <v>222</v>
      </c>
      <c r="BI15" s="373" t="s">
        <v>222</v>
      </c>
    </row>
    <row r="16" spans="1:61" s="7" customFormat="1" ht="12.75" customHeight="1">
      <c r="A16" s="6"/>
      <c r="B16" s="541"/>
      <c r="C16" s="535"/>
      <c r="D16" s="538"/>
      <c r="E16" s="532"/>
      <c r="F16" s="121" t="s">
        <v>225</v>
      </c>
      <c r="G16" s="550"/>
      <c r="H16" s="553"/>
      <c r="I16" s="154"/>
      <c r="J16" s="159" t="s">
        <v>222</v>
      </c>
      <c r="K16" s="159" t="s">
        <v>222</v>
      </c>
      <c r="L16" s="159" t="s">
        <v>222</v>
      </c>
      <c r="M16" s="159" t="s">
        <v>222</v>
      </c>
      <c r="N16" s="159" t="s">
        <v>222</v>
      </c>
      <c r="O16" s="159" t="s">
        <v>222</v>
      </c>
      <c r="P16" s="159" t="s">
        <v>222</v>
      </c>
      <c r="Q16" s="159" t="s">
        <v>222</v>
      </c>
      <c r="R16" s="154"/>
      <c r="S16" s="159" t="s">
        <v>222</v>
      </c>
      <c r="T16" s="159" t="s">
        <v>222</v>
      </c>
      <c r="U16" s="159" t="s">
        <v>222</v>
      </c>
      <c r="V16" s="159" t="s">
        <v>222</v>
      </c>
      <c r="W16" s="159">
        <v>0</v>
      </c>
      <c r="X16" s="159">
        <f>'2b COVID Adjustment'!$F$321</f>
        <v>1.4870742269298105</v>
      </c>
      <c r="Y16" s="159">
        <f>'2b COVID Adjustment'!$G$321</f>
        <v>0.70457099735818829</v>
      </c>
      <c r="Z16" s="159" t="s">
        <v>222</v>
      </c>
      <c r="AA16" s="405"/>
      <c r="AB16" s="159">
        <v>0</v>
      </c>
      <c r="AC16" s="159">
        <v>0</v>
      </c>
      <c r="AD16" s="159">
        <f>'2e COVID true-up adjustment'!F$343</f>
        <v>0.4107912515748855</v>
      </c>
      <c r="AE16" s="159">
        <f>'2e COVID true-up adjustment'!G$343</f>
        <v>0.4107912515748855</v>
      </c>
      <c r="AF16" s="159">
        <f>'2e COVID true-up adjustment'!H$343</f>
        <v>0.4107912515748855</v>
      </c>
      <c r="AG16" s="374">
        <f>'2e COVID true-up adjustment'!I$343</f>
        <v>0.4107912515748855</v>
      </c>
      <c r="AH16" s="403"/>
      <c r="AI16" s="478">
        <f>'2g Debt related cost adjustment'!$E$38</f>
        <v>0</v>
      </c>
      <c r="AJ16" s="478">
        <f>'2g Debt related cost adjustment'!$E$38</f>
        <v>0</v>
      </c>
      <c r="AK16" s="478">
        <f>'2g Debt related cost adjustment'!$E$38</f>
        <v>0</v>
      </c>
      <c r="AL16" s="478">
        <f>'2g Debt related cost adjustment'!$E$38</f>
        <v>0</v>
      </c>
      <c r="AM16" s="478">
        <f>'2g Debt related cost adjustment'!$E$38</f>
        <v>0</v>
      </c>
      <c r="AN16" s="159" t="s">
        <v>222</v>
      </c>
      <c r="AO16" s="159" t="s">
        <v>222</v>
      </c>
      <c r="AP16" s="159" t="s">
        <v>222</v>
      </c>
      <c r="AQ16" s="159" t="s">
        <v>222</v>
      </c>
      <c r="AR16" s="159" t="s">
        <v>222</v>
      </c>
      <c r="AS16" s="159" t="s">
        <v>222</v>
      </c>
      <c r="AT16" s="159" t="s">
        <v>222</v>
      </c>
      <c r="AU16" s="159" t="s">
        <v>222</v>
      </c>
      <c r="AV16" s="159" t="s">
        <v>222</v>
      </c>
      <c r="AW16" s="159" t="s">
        <v>222</v>
      </c>
      <c r="AX16" s="159" t="s">
        <v>222</v>
      </c>
      <c r="AY16" s="159" t="s">
        <v>222</v>
      </c>
      <c r="AZ16" s="159" t="s">
        <v>222</v>
      </c>
      <c r="BA16" s="159" t="s">
        <v>222</v>
      </c>
      <c r="BB16" s="159" t="s">
        <v>222</v>
      </c>
      <c r="BC16" s="159" t="s">
        <v>222</v>
      </c>
      <c r="BD16" s="159" t="s">
        <v>222</v>
      </c>
      <c r="BE16" s="159" t="s">
        <v>222</v>
      </c>
      <c r="BF16" s="159" t="s">
        <v>222</v>
      </c>
      <c r="BG16" s="159" t="s">
        <v>222</v>
      </c>
      <c r="BH16" s="159" t="s">
        <v>222</v>
      </c>
      <c r="BI16" s="373" t="s">
        <v>222</v>
      </c>
    </row>
    <row r="17" spans="1:61" s="7" customFormat="1" ht="12.75" customHeight="1">
      <c r="A17" s="6"/>
      <c r="B17" s="541"/>
      <c r="C17" s="535"/>
      <c r="D17" s="538"/>
      <c r="E17" s="532"/>
      <c r="F17" s="121" t="s">
        <v>226</v>
      </c>
      <c r="G17" s="550"/>
      <c r="H17" s="553"/>
      <c r="I17" s="154"/>
      <c r="J17" s="159" t="s">
        <v>222</v>
      </c>
      <c r="K17" s="159" t="s">
        <v>222</v>
      </c>
      <c r="L17" s="159" t="s">
        <v>222</v>
      </c>
      <c r="M17" s="159" t="s">
        <v>222</v>
      </c>
      <c r="N17" s="159" t="s">
        <v>222</v>
      </c>
      <c r="O17" s="159" t="s">
        <v>222</v>
      </c>
      <c r="P17" s="159" t="s">
        <v>222</v>
      </c>
      <c r="Q17" s="159" t="s">
        <v>222</v>
      </c>
      <c r="R17" s="154"/>
      <c r="S17" s="159" t="s">
        <v>222</v>
      </c>
      <c r="T17" s="159" t="s">
        <v>222</v>
      </c>
      <c r="U17" s="159" t="s">
        <v>222</v>
      </c>
      <c r="V17" s="159" t="s">
        <v>222</v>
      </c>
      <c r="W17" s="159">
        <v>0</v>
      </c>
      <c r="X17" s="159">
        <f>'2b COVID Adjustment'!$F$321</f>
        <v>1.4870742269298105</v>
      </c>
      <c r="Y17" s="159">
        <f>'2b COVID Adjustment'!$G$321</f>
        <v>0.70457099735818829</v>
      </c>
      <c r="Z17" s="159" t="s">
        <v>222</v>
      </c>
      <c r="AA17" s="405"/>
      <c r="AB17" s="159">
        <v>0</v>
      </c>
      <c r="AC17" s="159">
        <v>0</v>
      </c>
      <c r="AD17" s="159">
        <f>'2e COVID true-up adjustment'!F$343</f>
        <v>0.4107912515748855</v>
      </c>
      <c r="AE17" s="159">
        <f>'2e COVID true-up adjustment'!G$343</f>
        <v>0.4107912515748855</v>
      </c>
      <c r="AF17" s="159">
        <f>'2e COVID true-up adjustment'!H$343</f>
        <v>0.4107912515748855</v>
      </c>
      <c r="AG17" s="374">
        <f>'2e COVID true-up adjustment'!I$343</f>
        <v>0.4107912515748855</v>
      </c>
      <c r="AH17" s="403"/>
      <c r="AI17" s="478">
        <f>'2g Debt related cost adjustment'!$E$38</f>
        <v>0</v>
      </c>
      <c r="AJ17" s="478">
        <f>'2g Debt related cost adjustment'!$E$38</f>
        <v>0</v>
      </c>
      <c r="AK17" s="478">
        <f>'2g Debt related cost adjustment'!$E$38</f>
        <v>0</v>
      </c>
      <c r="AL17" s="478">
        <f>'2g Debt related cost adjustment'!$E$38</f>
        <v>0</v>
      </c>
      <c r="AM17" s="478">
        <f>'2g Debt related cost adjustment'!$E$38</f>
        <v>0</v>
      </c>
      <c r="AN17" s="159" t="s">
        <v>222</v>
      </c>
      <c r="AO17" s="159" t="s">
        <v>222</v>
      </c>
      <c r="AP17" s="159" t="s">
        <v>222</v>
      </c>
      <c r="AQ17" s="159" t="s">
        <v>222</v>
      </c>
      <c r="AR17" s="159" t="s">
        <v>222</v>
      </c>
      <c r="AS17" s="159" t="s">
        <v>222</v>
      </c>
      <c r="AT17" s="159" t="s">
        <v>222</v>
      </c>
      <c r="AU17" s="159" t="s">
        <v>222</v>
      </c>
      <c r="AV17" s="159" t="s">
        <v>222</v>
      </c>
      <c r="AW17" s="159" t="s">
        <v>222</v>
      </c>
      <c r="AX17" s="159" t="s">
        <v>222</v>
      </c>
      <c r="AY17" s="159" t="s">
        <v>222</v>
      </c>
      <c r="AZ17" s="159" t="s">
        <v>222</v>
      </c>
      <c r="BA17" s="159" t="s">
        <v>222</v>
      </c>
      <c r="BB17" s="159" t="s">
        <v>222</v>
      </c>
      <c r="BC17" s="159" t="s">
        <v>222</v>
      </c>
      <c r="BD17" s="159" t="s">
        <v>222</v>
      </c>
      <c r="BE17" s="159" t="s">
        <v>222</v>
      </c>
      <c r="BF17" s="159" t="s">
        <v>222</v>
      </c>
      <c r="BG17" s="159" t="s">
        <v>222</v>
      </c>
      <c r="BH17" s="159" t="s">
        <v>222</v>
      </c>
      <c r="BI17" s="373" t="s">
        <v>222</v>
      </c>
    </row>
    <row r="18" spans="1:61" s="7" customFormat="1" ht="12.75" customHeight="1">
      <c r="A18" s="6"/>
      <c r="B18" s="541"/>
      <c r="C18" s="535"/>
      <c r="D18" s="538"/>
      <c r="E18" s="532"/>
      <c r="F18" s="121" t="s">
        <v>227</v>
      </c>
      <c r="G18" s="550"/>
      <c r="H18" s="553"/>
      <c r="I18" s="154"/>
      <c r="J18" s="159" t="s">
        <v>222</v>
      </c>
      <c r="K18" s="159" t="s">
        <v>222</v>
      </c>
      <c r="L18" s="159" t="s">
        <v>222</v>
      </c>
      <c r="M18" s="159" t="s">
        <v>222</v>
      </c>
      <c r="N18" s="159" t="s">
        <v>222</v>
      </c>
      <c r="O18" s="159" t="s">
        <v>222</v>
      </c>
      <c r="P18" s="159" t="s">
        <v>222</v>
      </c>
      <c r="Q18" s="159" t="s">
        <v>222</v>
      </c>
      <c r="R18" s="154"/>
      <c r="S18" s="159" t="s">
        <v>222</v>
      </c>
      <c r="T18" s="159" t="s">
        <v>222</v>
      </c>
      <c r="U18" s="159" t="s">
        <v>222</v>
      </c>
      <c r="V18" s="159" t="s">
        <v>222</v>
      </c>
      <c r="W18" s="159">
        <v>0</v>
      </c>
      <c r="X18" s="159">
        <f>'2b COVID Adjustment'!$F$321</f>
        <v>1.4870742269298105</v>
      </c>
      <c r="Y18" s="159">
        <f>'2b COVID Adjustment'!$G$321</f>
        <v>0.70457099735818829</v>
      </c>
      <c r="Z18" s="159" t="s">
        <v>222</v>
      </c>
      <c r="AA18" s="405"/>
      <c r="AB18" s="159">
        <v>0</v>
      </c>
      <c r="AC18" s="159">
        <v>0</v>
      </c>
      <c r="AD18" s="159">
        <f>'2e COVID true-up adjustment'!F$343</f>
        <v>0.4107912515748855</v>
      </c>
      <c r="AE18" s="159">
        <f>'2e COVID true-up adjustment'!G$343</f>
        <v>0.4107912515748855</v>
      </c>
      <c r="AF18" s="159">
        <f>'2e COVID true-up adjustment'!H$343</f>
        <v>0.4107912515748855</v>
      </c>
      <c r="AG18" s="374">
        <f>'2e COVID true-up adjustment'!I$343</f>
        <v>0.4107912515748855</v>
      </c>
      <c r="AH18" s="403"/>
      <c r="AI18" s="478">
        <f>'2g Debt related cost adjustment'!$E$38</f>
        <v>0</v>
      </c>
      <c r="AJ18" s="478">
        <f>'2g Debt related cost adjustment'!$E$38</f>
        <v>0</v>
      </c>
      <c r="AK18" s="478">
        <f>'2g Debt related cost adjustment'!$E$38</f>
        <v>0</v>
      </c>
      <c r="AL18" s="478">
        <f>'2g Debt related cost adjustment'!$E$38</f>
        <v>0</v>
      </c>
      <c r="AM18" s="478">
        <f>'2g Debt related cost adjustment'!$E$38</f>
        <v>0</v>
      </c>
      <c r="AN18" s="159" t="s">
        <v>222</v>
      </c>
      <c r="AO18" s="159" t="s">
        <v>222</v>
      </c>
      <c r="AP18" s="159" t="s">
        <v>222</v>
      </c>
      <c r="AQ18" s="159" t="s">
        <v>222</v>
      </c>
      <c r="AR18" s="159" t="s">
        <v>222</v>
      </c>
      <c r="AS18" s="159" t="s">
        <v>222</v>
      </c>
      <c r="AT18" s="159" t="s">
        <v>222</v>
      </c>
      <c r="AU18" s="159" t="s">
        <v>222</v>
      </c>
      <c r="AV18" s="159" t="s">
        <v>222</v>
      </c>
      <c r="AW18" s="159" t="s">
        <v>222</v>
      </c>
      <c r="AX18" s="159" t="s">
        <v>222</v>
      </c>
      <c r="AY18" s="159" t="s">
        <v>222</v>
      </c>
      <c r="AZ18" s="159" t="s">
        <v>222</v>
      </c>
      <c r="BA18" s="159" t="s">
        <v>222</v>
      </c>
      <c r="BB18" s="159" t="s">
        <v>222</v>
      </c>
      <c r="BC18" s="159" t="s">
        <v>222</v>
      </c>
      <c r="BD18" s="159" t="s">
        <v>222</v>
      </c>
      <c r="BE18" s="159" t="s">
        <v>222</v>
      </c>
      <c r="BF18" s="159" t="s">
        <v>222</v>
      </c>
      <c r="BG18" s="159" t="s">
        <v>222</v>
      </c>
      <c r="BH18" s="159" t="s">
        <v>222</v>
      </c>
      <c r="BI18" s="373" t="s">
        <v>222</v>
      </c>
    </row>
    <row r="19" spans="1:61" s="7" customFormat="1" ht="12.75" customHeight="1">
      <c r="A19" s="6"/>
      <c r="B19" s="541"/>
      <c r="C19" s="535"/>
      <c r="D19" s="538"/>
      <c r="E19" s="532"/>
      <c r="F19" s="121" t="s">
        <v>228</v>
      </c>
      <c r="G19" s="550"/>
      <c r="H19" s="553"/>
      <c r="I19" s="154"/>
      <c r="J19" s="159" t="s">
        <v>222</v>
      </c>
      <c r="K19" s="159" t="s">
        <v>222</v>
      </c>
      <c r="L19" s="159" t="s">
        <v>222</v>
      </c>
      <c r="M19" s="159" t="s">
        <v>222</v>
      </c>
      <c r="N19" s="159" t="s">
        <v>222</v>
      </c>
      <c r="O19" s="159" t="s">
        <v>222</v>
      </c>
      <c r="P19" s="159" t="s">
        <v>222</v>
      </c>
      <c r="Q19" s="159" t="s">
        <v>222</v>
      </c>
      <c r="R19" s="154"/>
      <c r="S19" s="159" t="s">
        <v>222</v>
      </c>
      <c r="T19" s="159" t="s">
        <v>222</v>
      </c>
      <c r="U19" s="159" t="s">
        <v>222</v>
      </c>
      <c r="V19" s="159" t="s">
        <v>222</v>
      </c>
      <c r="W19" s="159">
        <v>0</v>
      </c>
      <c r="X19" s="159">
        <f>'2b COVID Adjustment'!$F$321</f>
        <v>1.4870742269298105</v>
      </c>
      <c r="Y19" s="159">
        <f>'2b COVID Adjustment'!$G$321</f>
        <v>0.70457099735818829</v>
      </c>
      <c r="Z19" s="159" t="s">
        <v>222</v>
      </c>
      <c r="AA19" s="405"/>
      <c r="AB19" s="159">
        <v>0</v>
      </c>
      <c r="AC19" s="159">
        <v>0</v>
      </c>
      <c r="AD19" s="159">
        <f>'2e COVID true-up adjustment'!F$343</f>
        <v>0.4107912515748855</v>
      </c>
      <c r="AE19" s="159">
        <f>'2e COVID true-up adjustment'!G$343</f>
        <v>0.4107912515748855</v>
      </c>
      <c r="AF19" s="159">
        <f>'2e COVID true-up adjustment'!H$343</f>
        <v>0.4107912515748855</v>
      </c>
      <c r="AG19" s="374">
        <f>'2e COVID true-up adjustment'!I$343</f>
        <v>0.4107912515748855</v>
      </c>
      <c r="AH19" s="403"/>
      <c r="AI19" s="478">
        <f>'2g Debt related cost adjustment'!$E$38</f>
        <v>0</v>
      </c>
      <c r="AJ19" s="478">
        <f>'2g Debt related cost adjustment'!$E$38</f>
        <v>0</v>
      </c>
      <c r="AK19" s="478">
        <f>'2g Debt related cost adjustment'!$E$38</f>
        <v>0</v>
      </c>
      <c r="AL19" s="478">
        <f>'2g Debt related cost adjustment'!$E$38</f>
        <v>0</v>
      </c>
      <c r="AM19" s="478">
        <f>'2g Debt related cost adjustment'!$E$38</f>
        <v>0</v>
      </c>
      <c r="AN19" s="159" t="s">
        <v>222</v>
      </c>
      <c r="AO19" s="159" t="s">
        <v>222</v>
      </c>
      <c r="AP19" s="159" t="s">
        <v>222</v>
      </c>
      <c r="AQ19" s="159" t="s">
        <v>222</v>
      </c>
      <c r="AR19" s="159" t="s">
        <v>222</v>
      </c>
      <c r="AS19" s="159" t="s">
        <v>222</v>
      </c>
      <c r="AT19" s="159" t="s">
        <v>222</v>
      </c>
      <c r="AU19" s="159" t="s">
        <v>222</v>
      </c>
      <c r="AV19" s="159" t="s">
        <v>222</v>
      </c>
      <c r="AW19" s="159" t="s">
        <v>222</v>
      </c>
      <c r="AX19" s="159" t="s">
        <v>222</v>
      </c>
      <c r="AY19" s="159" t="s">
        <v>222</v>
      </c>
      <c r="AZ19" s="159" t="s">
        <v>222</v>
      </c>
      <c r="BA19" s="159" t="s">
        <v>222</v>
      </c>
      <c r="BB19" s="159" t="s">
        <v>222</v>
      </c>
      <c r="BC19" s="159" t="s">
        <v>222</v>
      </c>
      <c r="BD19" s="159" t="s">
        <v>222</v>
      </c>
      <c r="BE19" s="159" t="s">
        <v>222</v>
      </c>
      <c r="BF19" s="159" t="s">
        <v>222</v>
      </c>
      <c r="BG19" s="159" t="s">
        <v>222</v>
      </c>
      <c r="BH19" s="159" t="s">
        <v>222</v>
      </c>
      <c r="BI19" s="373" t="s">
        <v>222</v>
      </c>
    </row>
    <row r="20" spans="1:61" s="7" customFormat="1" ht="12.75" customHeight="1">
      <c r="A20" s="6"/>
      <c r="B20" s="541"/>
      <c r="C20" s="535"/>
      <c r="D20" s="538"/>
      <c r="E20" s="532"/>
      <c r="F20" s="121" t="s">
        <v>229</v>
      </c>
      <c r="G20" s="550"/>
      <c r="H20" s="553"/>
      <c r="I20" s="154"/>
      <c r="J20" s="159" t="s">
        <v>222</v>
      </c>
      <c r="K20" s="159" t="s">
        <v>222</v>
      </c>
      <c r="L20" s="159" t="s">
        <v>222</v>
      </c>
      <c r="M20" s="159" t="s">
        <v>222</v>
      </c>
      <c r="N20" s="159" t="s">
        <v>222</v>
      </c>
      <c r="O20" s="159" t="s">
        <v>222</v>
      </c>
      <c r="P20" s="159" t="s">
        <v>222</v>
      </c>
      <c r="Q20" s="159" t="s">
        <v>222</v>
      </c>
      <c r="R20" s="154"/>
      <c r="S20" s="159" t="s">
        <v>222</v>
      </c>
      <c r="T20" s="159" t="s">
        <v>222</v>
      </c>
      <c r="U20" s="159" t="s">
        <v>222</v>
      </c>
      <c r="V20" s="159" t="s">
        <v>222</v>
      </c>
      <c r="W20" s="159">
        <v>0</v>
      </c>
      <c r="X20" s="159">
        <f>'2b COVID Adjustment'!$F$321</f>
        <v>1.4870742269298105</v>
      </c>
      <c r="Y20" s="159">
        <f>'2b COVID Adjustment'!$G$321</f>
        <v>0.70457099735818829</v>
      </c>
      <c r="Z20" s="159" t="s">
        <v>222</v>
      </c>
      <c r="AA20" s="24"/>
      <c r="AB20" s="159">
        <v>0</v>
      </c>
      <c r="AC20" s="159">
        <v>0</v>
      </c>
      <c r="AD20" s="159">
        <f>'2e COVID true-up adjustment'!F$343</f>
        <v>0.4107912515748855</v>
      </c>
      <c r="AE20" s="159">
        <f>'2e COVID true-up adjustment'!G$343</f>
        <v>0.4107912515748855</v>
      </c>
      <c r="AF20" s="159">
        <f>'2e COVID true-up adjustment'!H$343</f>
        <v>0.4107912515748855</v>
      </c>
      <c r="AG20" s="374">
        <f>'2e COVID true-up adjustment'!I$343</f>
        <v>0.4107912515748855</v>
      </c>
      <c r="AH20" s="404"/>
      <c r="AI20" s="478">
        <f>'2g Debt related cost adjustment'!$E$38</f>
        <v>0</v>
      </c>
      <c r="AJ20" s="478">
        <f>'2g Debt related cost adjustment'!$E$38</f>
        <v>0</v>
      </c>
      <c r="AK20" s="478">
        <f>'2g Debt related cost adjustment'!$E$38</f>
        <v>0</v>
      </c>
      <c r="AL20" s="478">
        <f>'2g Debt related cost adjustment'!$E$38</f>
        <v>0</v>
      </c>
      <c r="AM20" s="478">
        <f>'2g Debt related cost adjustment'!$E$38</f>
        <v>0</v>
      </c>
      <c r="AN20" s="159" t="s">
        <v>222</v>
      </c>
      <c r="AO20" s="159" t="s">
        <v>222</v>
      </c>
      <c r="AP20" s="159" t="s">
        <v>222</v>
      </c>
      <c r="AQ20" s="159" t="s">
        <v>222</v>
      </c>
      <c r="AR20" s="159" t="s">
        <v>222</v>
      </c>
      <c r="AS20" s="159" t="s">
        <v>222</v>
      </c>
      <c r="AT20" s="159" t="s">
        <v>222</v>
      </c>
      <c r="AU20" s="159" t="s">
        <v>222</v>
      </c>
      <c r="AV20" s="159" t="s">
        <v>222</v>
      </c>
      <c r="AW20" s="159" t="s">
        <v>222</v>
      </c>
      <c r="AX20" s="159" t="s">
        <v>222</v>
      </c>
      <c r="AY20" s="159" t="s">
        <v>222</v>
      </c>
      <c r="AZ20" s="159" t="s">
        <v>222</v>
      </c>
      <c r="BA20" s="159" t="s">
        <v>222</v>
      </c>
      <c r="BB20" s="159" t="s">
        <v>222</v>
      </c>
      <c r="BC20" s="159" t="s">
        <v>222</v>
      </c>
      <c r="BD20" s="159" t="s">
        <v>222</v>
      </c>
      <c r="BE20" s="159" t="s">
        <v>222</v>
      </c>
      <c r="BF20" s="159" t="s">
        <v>222</v>
      </c>
      <c r="BG20" s="159" t="s">
        <v>222</v>
      </c>
      <c r="BH20" s="159" t="s">
        <v>222</v>
      </c>
      <c r="BI20" s="373" t="s">
        <v>222</v>
      </c>
    </row>
    <row r="21" spans="1:61" s="7" customFormat="1" ht="12.75" customHeight="1">
      <c r="A21" s="6"/>
      <c r="B21" s="541"/>
      <c r="C21" s="535"/>
      <c r="D21" s="538"/>
      <c r="E21" s="532"/>
      <c r="F21" s="121" t="s">
        <v>230</v>
      </c>
      <c r="G21" s="550"/>
      <c r="H21" s="553"/>
      <c r="I21" s="154"/>
      <c r="J21" s="159" t="s">
        <v>222</v>
      </c>
      <c r="K21" s="159" t="s">
        <v>222</v>
      </c>
      <c r="L21" s="159" t="s">
        <v>222</v>
      </c>
      <c r="M21" s="159" t="s">
        <v>222</v>
      </c>
      <c r="N21" s="159" t="s">
        <v>222</v>
      </c>
      <c r="O21" s="159" t="s">
        <v>222</v>
      </c>
      <c r="P21" s="159" t="s">
        <v>222</v>
      </c>
      <c r="Q21" s="159" t="s">
        <v>222</v>
      </c>
      <c r="R21" s="154"/>
      <c r="S21" s="159" t="s">
        <v>222</v>
      </c>
      <c r="T21" s="159" t="s">
        <v>222</v>
      </c>
      <c r="U21" s="159" t="s">
        <v>222</v>
      </c>
      <c r="V21" s="159" t="s">
        <v>222</v>
      </c>
      <c r="W21" s="159">
        <v>0</v>
      </c>
      <c r="X21" s="159">
        <f>'2b COVID Adjustment'!$F$321</f>
        <v>1.4870742269298105</v>
      </c>
      <c r="Y21" s="159">
        <f>'2b COVID Adjustment'!$G$321</f>
        <v>0.70457099735818829</v>
      </c>
      <c r="Z21" s="159" t="s">
        <v>222</v>
      </c>
      <c r="AA21" s="24"/>
      <c r="AB21" s="159">
        <v>0</v>
      </c>
      <c r="AC21" s="159">
        <v>0</v>
      </c>
      <c r="AD21" s="159">
        <f>'2e COVID true-up adjustment'!F$343</f>
        <v>0.4107912515748855</v>
      </c>
      <c r="AE21" s="159">
        <f>'2e COVID true-up adjustment'!G$343</f>
        <v>0.4107912515748855</v>
      </c>
      <c r="AF21" s="159">
        <f>'2e COVID true-up adjustment'!H$343</f>
        <v>0.4107912515748855</v>
      </c>
      <c r="AG21" s="374">
        <f>'2e COVID true-up adjustment'!I$343</f>
        <v>0.4107912515748855</v>
      </c>
      <c r="AH21" s="404"/>
      <c r="AI21" s="478">
        <f>'2g Debt related cost adjustment'!$E$38</f>
        <v>0</v>
      </c>
      <c r="AJ21" s="478">
        <f>'2g Debt related cost adjustment'!$E$38</f>
        <v>0</v>
      </c>
      <c r="AK21" s="478">
        <f>'2g Debt related cost adjustment'!$E$38</f>
        <v>0</v>
      </c>
      <c r="AL21" s="478">
        <f>'2g Debt related cost adjustment'!$E$38</f>
        <v>0</v>
      </c>
      <c r="AM21" s="478">
        <f>'2g Debt related cost adjustment'!$E$38</f>
        <v>0</v>
      </c>
      <c r="AN21" s="159" t="s">
        <v>222</v>
      </c>
      <c r="AO21" s="159" t="s">
        <v>222</v>
      </c>
      <c r="AP21" s="159" t="s">
        <v>222</v>
      </c>
      <c r="AQ21" s="159" t="s">
        <v>222</v>
      </c>
      <c r="AR21" s="159" t="s">
        <v>222</v>
      </c>
      <c r="AS21" s="159" t="s">
        <v>222</v>
      </c>
      <c r="AT21" s="159" t="s">
        <v>222</v>
      </c>
      <c r="AU21" s="159" t="s">
        <v>222</v>
      </c>
      <c r="AV21" s="159" t="s">
        <v>222</v>
      </c>
      <c r="AW21" s="159" t="s">
        <v>222</v>
      </c>
      <c r="AX21" s="159" t="s">
        <v>222</v>
      </c>
      <c r="AY21" s="159" t="s">
        <v>222</v>
      </c>
      <c r="AZ21" s="159" t="s">
        <v>222</v>
      </c>
      <c r="BA21" s="159" t="s">
        <v>222</v>
      </c>
      <c r="BB21" s="159" t="s">
        <v>222</v>
      </c>
      <c r="BC21" s="159" t="s">
        <v>222</v>
      </c>
      <c r="BD21" s="159" t="s">
        <v>222</v>
      </c>
      <c r="BE21" s="159" t="s">
        <v>222</v>
      </c>
      <c r="BF21" s="159" t="s">
        <v>222</v>
      </c>
      <c r="BG21" s="159" t="s">
        <v>222</v>
      </c>
      <c r="BH21" s="159" t="s">
        <v>222</v>
      </c>
      <c r="BI21" s="373" t="s">
        <v>222</v>
      </c>
    </row>
    <row r="22" spans="1:61" s="7" customFormat="1" ht="12.75" customHeight="1">
      <c r="A22" s="6"/>
      <c r="B22" s="541"/>
      <c r="C22" s="535"/>
      <c r="D22" s="538"/>
      <c r="E22" s="532"/>
      <c r="F22" s="121" t="s">
        <v>231</v>
      </c>
      <c r="G22" s="550"/>
      <c r="H22" s="553"/>
      <c r="I22" s="154"/>
      <c r="J22" s="159" t="s">
        <v>222</v>
      </c>
      <c r="K22" s="159" t="s">
        <v>222</v>
      </c>
      <c r="L22" s="159" t="s">
        <v>222</v>
      </c>
      <c r="M22" s="159" t="s">
        <v>222</v>
      </c>
      <c r="N22" s="159" t="s">
        <v>222</v>
      </c>
      <c r="O22" s="159" t="s">
        <v>222</v>
      </c>
      <c r="P22" s="159" t="s">
        <v>222</v>
      </c>
      <c r="Q22" s="159" t="s">
        <v>222</v>
      </c>
      <c r="R22" s="154"/>
      <c r="S22" s="159" t="s">
        <v>222</v>
      </c>
      <c r="T22" s="159" t="s">
        <v>222</v>
      </c>
      <c r="U22" s="159" t="s">
        <v>222</v>
      </c>
      <c r="V22" s="159" t="s">
        <v>222</v>
      </c>
      <c r="W22" s="159">
        <v>0</v>
      </c>
      <c r="X22" s="159">
        <f>'2b COVID Adjustment'!$F$321</f>
        <v>1.4870742269298105</v>
      </c>
      <c r="Y22" s="159">
        <f>'2b COVID Adjustment'!$G$321</f>
        <v>0.70457099735818829</v>
      </c>
      <c r="Z22" s="159" t="s">
        <v>222</v>
      </c>
      <c r="AA22" s="24"/>
      <c r="AB22" s="159">
        <v>0</v>
      </c>
      <c r="AC22" s="159">
        <v>0</v>
      </c>
      <c r="AD22" s="159">
        <f>'2e COVID true-up adjustment'!F$343</f>
        <v>0.4107912515748855</v>
      </c>
      <c r="AE22" s="159">
        <f>'2e COVID true-up adjustment'!G$343</f>
        <v>0.4107912515748855</v>
      </c>
      <c r="AF22" s="159">
        <f>'2e COVID true-up adjustment'!H$343</f>
        <v>0.4107912515748855</v>
      </c>
      <c r="AG22" s="374">
        <f>'2e COVID true-up adjustment'!I$343</f>
        <v>0.4107912515748855</v>
      </c>
      <c r="AH22" s="404"/>
      <c r="AI22" s="478">
        <f>'2g Debt related cost adjustment'!$E$38</f>
        <v>0</v>
      </c>
      <c r="AJ22" s="478">
        <f>'2g Debt related cost adjustment'!$E$38</f>
        <v>0</v>
      </c>
      <c r="AK22" s="478">
        <f>'2g Debt related cost adjustment'!$E$38</f>
        <v>0</v>
      </c>
      <c r="AL22" s="478">
        <f>'2g Debt related cost adjustment'!$E$38</f>
        <v>0</v>
      </c>
      <c r="AM22" s="478">
        <f>'2g Debt related cost adjustment'!$E$38</f>
        <v>0</v>
      </c>
      <c r="AN22" s="159" t="s">
        <v>222</v>
      </c>
      <c r="AO22" s="159" t="s">
        <v>222</v>
      </c>
      <c r="AP22" s="159" t="s">
        <v>222</v>
      </c>
      <c r="AQ22" s="159" t="s">
        <v>222</v>
      </c>
      <c r="AR22" s="159" t="s">
        <v>222</v>
      </c>
      <c r="AS22" s="159" t="s">
        <v>222</v>
      </c>
      <c r="AT22" s="159" t="s">
        <v>222</v>
      </c>
      <c r="AU22" s="159" t="s">
        <v>222</v>
      </c>
      <c r="AV22" s="159" t="s">
        <v>222</v>
      </c>
      <c r="AW22" s="159" t="s">
        <v>222</v>
      </c>
      <c r="AX22" s="159" t="s">
        <v>222</v>
      </c>
      <c r="AY22" s="159" t="s">
        <v>222</v>
      </c>
      <c r="AZ22" s="159" t="s">
        <v>222</v>
      </c>
      <c r="BA22" s="159" t="s">
        <v>222</v>
      </c>
      <c r="BB22" s="159" t="s">
        <v>222</v>
      </c>
      <c r="BC22" s="159" t="s">
        <v>222</v>
      </c>
      <c r="BD22" s="159" t="s">
        <v>222</v>
      </c>
      <c r="BE22" s="159" t="s">
        <v>222</v>
      </c>
      <c r="BF22" s="159" t="s">
        <v>222</v>
      </c>
      <c r="BG22" s="159" t="s">
        <v>222</v>
      </c>
      <c r="BH22" s="159" t="s">
        <v>222</v>
      </c>
      <c r="BI22" s="373" t="s">
        <v>222</v>
      </c>
    </row>
    <row r="23" spans="1:61" s="7" customFormat="1" ht="12.75" customHeight="1">
      <c r="A23" s="6"/>
      <c r="B23" s="541"/>
      <c r="C23" s="535"/>
      <c r="D23" s="538"/>
      <c r="E23" s="532"/>
      <c r="F23" s="121" t="s">
        <v>232</v>
      </c>
      <c r="G23" s="550"/>
      <c r="H23" s="553"/>
      <c r="I23" s="154"/>
      <c r="J23" s="159" t="s">
        <v>222</v>
      </c>
      <c r="K23" s="159" t="s">
        <v>222</v>
      </c>
      <c r="L23" s="159" t="s">
        <v>222</v>
      </c>
      <c r="M23" s="159" t="s">
        <v>222</v>
      </c>
      <c r="N23" s="159" t="s">
        <v>222</v>
      </c>
      <c r="O23" s="159" t="s">
        <v>222</v>
      </c>
      <c r="P23" s="159" t="s">
        <v>222</v>
      </c>
      <c r="Q23" s="159" t="s">
        <v>222</v>
      </c>
      <c r="R23" s="154"/>
      <c r="S23" s="159" t="s">
        <v>222</v>
      </c>
      <c r="T23" s="159" t="s">
        <v>222</v>
      </c>
      <c r="U23" s="159" t="s">
        <v>222</v>
      </c>
      <c r="V23" s="159" t="s">
        <v>222</v>
      </c>
      <c r="W23" s="159">
        <v>0</v>
      </c>
      <c r="X23" s="159">
        <f>'2b COVID Adjustment'!$F$321</f>
        <v>1.4870742269298105</v>
      </c>
      <c r="Y23" s="159">
        <f>'2b COVID Adjustment'!$G$321</f>
        <v>0.70457099735818829</v>
      </c>
      <c r="Z23" s="159" t="s">
        <v>222</v>
      </c>
      <c r="AA23" s="24"/>
      <c r="AB23" s="159">
        <v>0</v>
      </c>
      <c r="AC23" s="159">
        <v>0</v>
      </c>
      <c r="AD23" s="159">
        <f>'2e COVID true-up adjustment'!F$343</f>
        <v>0.4107912515748855</v>
      </c>
      <c r="AE23" s="159">
        <f>'2e COVID true-up adjustment'!G$343</f>
        <v>0.4107912515748855</v>
      </c>
      <c r="AF23" s="159">
        <f>'2e COVID true-up adjustment'!H$343</f>
        <v>0.4107912515748855</v>
      </c>
      <c r="AG23" s="374">
        <f>'2e COVID true-up adjustment'!I$343</f>
        <v>0.4107912515748855</v>
      </c>
      <c r="AH23" s="404"/>
      <c r="AI23" s="478">
        <f>'2g Debt related cost adjustment'!$E$38</f>
        <v>0</v>
      </c>
      <c r="AJ23" s="478">
        <f>'2g Debt related cost adjustment'!$E$38</f>
        <v>0</v>
      </c>
      <c r="AK23" s="478">
        <f>'2g Debt related cost adjustment'!$E$38</f>
        <v>0</v>
      </c>
      <c r="AL23" s="478">
        <f>'2g Debt related cost adjustment'!$E$38</f>
        <v>0</v>
      </c>
      <c r="AM23" s="478">
        <f>'2g Debt related cost adjustment'!$E$38</f>
        <v>0</v>
      </c>
      <c r="AN23" s="159" t="s">
        <v>222</v>
      </c>
      <c r="AO23" s="159" t="s">
        <v>222</v>
      </c>
      <c r="AP23" s="159" t="s">
        <v>222</v>
      </c>
      <c r="AQ23" s="159" t="s">
        <v>222</v>
      </c>
      <c r="AR23" s="159" t="s">
        <v>222</v>
      </c>
      <c r="AS23" s="159" t="s">
        <v>222</v>
      </c>
      <c r="AT23" s="159" t="s">
        <v>222</v>
      </c>
      <c r="AU23" s="159" t="s">
        <v>222</v>
      </c>
      <c r="AV23" s="159" t="s">
        <v>222</v>
      </c>
      <c r="AW23" s="159" t="s">
        <v>222</v>
      </c>
      <c r="AX23" s="159" t="s">
        <v>222</v>
      </c>
      <c r="AY23" s="159" t="s">
        <v>222</v>
      </c>
      <c r="AZ23" s="159" t="s">
        <v>222</v>
      </c>
      <c r="BA23" s="159" t="s">
        <v>222</v>
      </c>
      <c r="BB23" s="159" t="s">
        <v>222</v>
      </c>
      <c r="BC23" s="159" t="s">
        <v>222</v>
      </c>
      <c r="BD23" s="159" t="s">
        <v>222</v>
      </c>
      <c r="BE23" s="159" t="s">
        <v>222</v>
      </c>
      <c r="BF23" s="159" t="s">
        <v>222</v>
      </c>
      <c r="BG23" s="159" t="s">
        <v>222</v>
      </c>
      <c r="BH23" s="159" t="s">
        <v>222</v>
      </c>
      <c r="BI23" s="373" t="s">
        <v>222</v>
      </c>
    </row>
    <row r="24" spans="1:61" s="7" customFormat="1" ht="12.75" customHeight="1">
      <c r="A24" s="6"/>
      <c r="B24" s="541"/>
      <c r="C24" s="535"/>
      <c r="D24" s="538"/>
      <c r="E24" s="532"/>
      <c r="F24" s="121" t="s">
        <v>233</v>
      </c>
      <c r="G24" s="550"/>
      <c r="H24" s="553"/>
      <c r="I24" s="154"/>
      <c r="J24" s="159" t="s">
        <v>222</v>
      </c>
      <c r="K24" s="159" t="s">
        <v>222</v>
      </c>
      <c r="L24" s="159" t="s">
        <v>222</v>
      </c>
      <c r="M24" s="159" t="s">
        <v>222</v>
      </c>
      <c r="N24" s="159" t="s">
        <v>222</v>
      </c>
      <c r="O24" s="159" t="s">
        <v>222</v>
      </c>
      <c r="P24" s="159" t="s">
        <v>222</v>
      </c>
      <c r="Q24" s="159" t="s">
        <v>222</v>
      </c>
      <c r="R24" s="154"/>
      <c r="S24" s="159" t="s">
        <v>222</v>
      </c>
      <c r="T24" s="159" t="s">
        <v>222</v>
      </c>
      <c r="U24" s="159" t="s">
        <v>222</v>
      </c>
      <c r="V24" s="159" t="s">
        <v>222</v>
      </c>
      <c r="W24" s="159">
        <v>0</v>
      </c>
      <c r="X24" s="159">
        <f>'2b COVID Adjustment'!$F$321</f>
        <v>1.4870742269298105</v>
      </c>
      <c r="Y24" s="159">
        <f>'2b COVID Adjustment'!$G$321</f>
        <v>0.70457099735818829</v>
      </c>
      <c r="Z24" s="159" t="s">
        <v>222</v>
      </c>
      <c r="AA24" s="24"/>
      <c r="AB24" s="159">
        <v>0</v>
      </c>
      <c r="AC24" s="159">
        <v>0</v>
      </c>
      <c r="AD24" s="159">
        <f>'2e COVID true-up adjustment'!F$343</f>
        <v>0.4107912515748855</v>
      </c>
      <c r="AE24" s="159">
        <f>'2e COVID true-up adjustment'!G$343</f>
        <v>0.4107912515748855</v>
      </c>
      <c r="AF24" s="159">
        <f>'2e COVID true-up adjustment'!H$343</f>
        <v>0.4107912515748855</v>
      </c>
      <c r="AG24" s="374">
        <f>'2e COVID true-up adjustment'!I$343</f>
        <v>0.4107912515748855</v>
      </c>
      <c r="AH24" s="404"/>
      <c r="AI24" s="478">
        <f>'2g Debt related cost adjustment'!$E$38</f>
        <v>0</v>
      </c>
      <c r="AJ24" s="478">
        <f>'2g Debt related cost adjustment'!$E$38</f>
        <v>0</v>
      </c>
      <c r="AK24" s="478">
        <f>'2g Debt related cost adjustment'!$E$38</f>
        <v>0</v>
      </c>
      <c r="AL24" s="478">
        <f>'2g Debt related cost adjustment'!$E$38</f>
        <v>0</v>
      </c>
      <c r="AM24" s="478">
        <f>'2g Debt related cost adjustment'!$E$38</f>
        <v>0</v>
      </c>
      <c r="AN24" s="159" t="s">
        <v>222</v>
      </c>
      <c r="AO24" s="159" t="s">
        <v>222</v>
      </c>
      <c r="AP24" s="159" t="s">
        <v>222</v>
      </c>
      <c r="AQ24" s="159" t="s">
        <v>222</v>
      </c>
      <c r="AR24" s="159" t="s">
        <v>222</v>
      </c>
      <c r="AS24" s="159" t="s">
        <v>222</v>
      </c>
      <c r="AT24" s="159" t="s">
        <v>222</v>
      </c>
      <c r="AU24" s="159" t="s">
        <v>222</v>
      </c>
      <c r="AV24" s="159" t="s">
        <v>222</v>
      </c>
      <c r="AW24" s="159" t="s">
        <v>222</v>
      </c>
      <c r="AX24" s="159" t="s">
        <v>222</v>
      </c>
      <c r="AY24" s="159" t="s">
        <v>222</v>
      </c>
      <c r="AZ24" s="159" t="s">
        <v>222</v>
      </c>
      <c r="BA24" s="159" t="s">
        <v>222</v>
      </c>
      <c r="BB24" s="159" t="s">
        <v>222</v>
      </c>
      <c r="BC24" s="159" t="s">
        <v>222</v>
      </c>
      <c r="BD24" s="159" t="s">
        <v>222</v>
      </c>
      <c r="BE24" s="159" t="s">
        <v>222</v>
      </c>
      <c r="BF24" s="159" t="s">
        <v>222</v>
      </c>
      <c r="BG24" s="159" t="s">
        <v>222</v>
      </c>
      <c r="BH24" s="159" t="s">
        <v>222</v>
      </c>
      <c r="BI24" s="373" t="s">
        <v>222</v>
      </c>
    </row>
    <row r="25" spans="1:61" s="7" customFormat="1" ht="12.75" customHeight="1">
      <c r="A25" s="6"/>
      <c r="B25" s="541"/>
      <c r="C25" s="535"/>
      <c r="D25" s="538"/>
      <c r="E25" s="532"/>
      <c r="F25" s="121" t="s">
        <v>234</v>
      </c>
      <c r="G25" s="550"/>
      <c r="H25" s="553"/>
      <c r="I25" s="154"/>
      <c r="J25" s="159" t="s">
        <v>222</v>
      </c>
      <c r="K25" s="159" t="s">
        <v>222</v>
      </c>
      <c r="L25" s="159" t="s">
        <v>222</v>
      </c>
      <c r="M25" s="159" t="s">
        <v>222</v>
      </c>
      <c r="N25" s="159" t="s">
        <v>222</v>
      </c>
      <c r="O25" s="159" t="s">
        <v>222</v>
      </c>
      <c r="P25" s="159" t="s">
        <v>222</v>
      </c>
      <c r="Q25" s="159" t="s">
        <v>222</v>
      </c>
      <c r="R25" s="154"/>
      <c r="S25" s="159" t="s">
        <v>222</v>
      </c>
      <c r="T25" s="159" t="s">
        <v>222</v>
      </c>
      <c r="U25" s="159" t="s">
        <v>222</v>
      </c>
      <c r="V25" s="159" t="s">
        <v>222</v>
      </c>
      <c r="W25" s="159">
        <v>0</v>
      </c>
      <c r="X25" s="159">
        <f>'2b COVID Adjustment'!$F$321</f>
        <v>1.4870742269298105</v>
      </c>
      <c r="Y25" s="159">
        <f>'2b COVID Adjustment'!$G$321</f>
        <v>0.70457099735818829</v>
      </c>
      <c r="Z25" s="159" t="s">
        <v>222</v>
      </c>
      <c r="AA25" s="24"/>
      <c r="AB25" s="159">
        <v>0</v>
      </c>
      <c r="AC25" s="159">
        <v>0</v>
      </c>
      <c r="AD25" s="159">
        <f>'2e COVID true-up adjustment'!F$343</f>
        <v>0.4107912515748855</v>
      </c>
      <c r="AE25" s="159">
        <f>'2e COVID true-up adjustment'!G$343</f>
        <v>0.4107912515748855</v>
      </c>
      <c r="AF25" s="159">
        <f>'2e COVID true-up adjustment'!H$343</f>
        <v>0.4107912515748855</v>
      </c>
      <c r="AG25" s="374">
        <f>'2e COVID true-up adjustment'!I$343</f>
        <v>0.4107912515748855</v>
      </c>
      <c r="AH25" s="404"/>
      <c r="AI25" s="478">
        <f>'2g Debt related cost adjustment'!$E$38</f>
        <v>0</v>
      </c>
      <c r="AJ25" s="478">
        <f>'2g Debt related cost adjustment'!$E$38</f>
        <v>0</v>
      </c>
      <c r="AK25" s="478">
        <f>'2g Debt related cost adjustment'!$E$38</f>
        <v>0</v>
      </c>
      <c r="AL25" s="478">
        <f>'2g Debt related cost adjustment'!$E$38</f>
        <v>0</v>
      </c>
      <c r="AM25" s="478">
        <f>'2g Debt related cost adjustment'!$E$38</f>
        <v>0</v>
      </c>
      <c r="AN25" s="159" t="s">
        <v>222</v>
      </c>
      <c r="AO25" s="159" t="s">
        <v>222</v>
      </c>
      <c r="AP25" s="159" t="s">
        <v>222</v>
      </c>
      <c r="AQ25" s="159" t="s">
        <v>222</v>
      </c>
      <c r="AR25" s="159" t="s">
        <v>222</v>
      </c>
      <c r="AS25" s="159" t="s">
        <v>222</v>
      </c>
      <c r="AT25" s="159" t="s">
        <v>222</v>
      </c>
      <c r="AU25" s="159" t="s">
        <v>222</v>
      </c>
      <c r="AV25" s="159" t="s">
        <v>222</v>
      </c>
      <c r="AW25" s="159" t="s">
        <v>222</v>
      </c>
      <c r="AX25" s="159" t="s">
        <v>222</v>
      </c>
      <c r="AY25" s="159" t="s">
        <v>222</v>
      </c>
      <c r="AZ25" s="159" t="s">
        <v>222</v>
      </c>
      <c r="BA25" s="159" t="s">
        <v>222</v>
      </c>
      <c r="BB25" s="159" t="s">
        <v>222</v>
      </c>
      <c r="BC25" s="159" t="s">
        <v>222</v>
      </c>
      <c r="BD25" s="159" t="s">
        <v>222</v>
      </c>
      <c r="BE25" s="159" t="s">
        <v>222</v>
      </c>
      <c r="BF25" s="159" t="s">
        <v>222</v>
      </c>
      <c r="BG25" s="159" t="s">
        <v>222</v>
      </c>
      <c r="BH25" s="159" t="s">
        <v>222</v>
      </c>
      <c r="BI25" s="373" t="s">
        <v>222</v>
      </c>
    </row>
    <row r="26" spans="1:61" s="7" customFormat="1" ht="12.75" customHeight="1" thickBot="1">
      <c r="A26" s="6"/>
      <c r="B26" s="541"/>
      <c r="C26" s="536"/>
      <c r="D26" s="539"/>
      <c r="E26" s="533"/>
      <c r="F26" s="84" t="s">
        <v>235</v>
      </c>
      <c r="G26" s="550"/>
      <c r="H26" s="553"/>
      <c r="I26" s="54"/>
      <c r="J26" s="159" t="s">
        <v>222</v>
      </c>
      <c r="K26" s="159" t="s">
        <v>222</v>
      </c>
      <c r="L26" s="159" t="s">
        <v>222</v>
      </c>
      <c r="M26" s="159" t="s">
        <v>222</v>
      </c>
      <c r="N26" s="159" t="s">
        <v>222</v>
      </c>
      <c r="O26" s="159" t="s">
        <v>222</v>
      </c>
      <c r="P26" s="159" t="s">
        <v>222</v>
      </c>
      <c r="Q26" s="159" t="s">
        <v>222</v>
      </c>
      <c r="R26" s="154"/>
      <c r="S26" s="159" t="s">
        <v>222</v>
      </c>
      <c r="T26" s="159" t="s">
        <v>222</v>
      </c>
      <c r="U26" s="159" t="s">
        <v>222</v>
      </c>
      <c r="V26" s="159" t="s">
        <v>222</v>
      </c>
      <c r="W26" s="159">
        <v>0</v>
      </c>
      <c r="X26" s="159">
        <f>'2b COVID Adjustment'!$F$321</f>
        <v>1.4870742269298105</v>
      </c>
      <c r="Y26" s="159">
        <f>'2b COVID Adjustment'!$G$321</f>
        <v>0.70457099735818829</v>
      </c>
      <c r="Z26" s="159" t="s">
        <v>222</v>
      </c>
      <c r="AA26" s="24"/>
      <c r="AB26" s="159">
        <v>0</v>
      </c>
      <c r="AC26" s="159">
        <v>0</v>
      </c>
      <c r="AD26" s="159">
        <f>'2e COVID true-up adjustment'!F$343</f>
        <v>0.4107912515748855</v>
      </c>
      <c r="AE26" s="159">
        <f>'2e COVID true-up adjustment'!G$343</f>
        <v>0.4107912515748855</v>
      </c>
      <c r="AF26" s="159">
        <f>'2e COVID true-up adjustment'!H$343</f>
        <v>0.4107912515748855</v>
      </c>
      <c r="AG26" s="374">
        <f>'2e COVID true-up adjustment'!I$343</f>
        <v>0.4107912515748855</v>
      </c>
      <c r="AH26" s="404"/>
      <c r="AI26" s="478">
        <f>'2g Debt related cost adjustment'!$E$38</f>
        <v>0</v>
      </c>
      <c r="AJ26" s="478">
        <f>'2g Debt related cost adjustment'!$E$38</f>
        <v>0</v>
      </c>
      <c r="AK26" s="478">
        <f>'2g Debt related cost adjustment'!$E$38</f>
        <v>0</v>
      </c>
      <c r="AL26" s="478">
        <f>'2g Debt related cost adjustment'!$E$38</f>
        <v>0</v>
      </c>
      <c r="AM26" s="478">
        <f>'2g Debt related cost adjustment'!$E$38</f>
        <v>0</v>
      </c>
      <c r="AN26" s="159" t="s">
        <v>222</v>
      </c>
      <c r="AO26" s="159" t="s">
        <v>222</v>
      </c>
      <c r="AP26" s="159" t="s">
        <v>222</v>
      </c>
      <c r="AQ26" s="159" t="s">
        <v>222</v>
      </c>
      <c r="AR26" s="159" t="s">
        <v>222</v>
      </c>
      <c r="AS26" s="159" t="s">
        <v>222</v>
      </c>
      <c r="AT26" s="159" t="s">
        <v>222</v>
      </c>
      <c r="AU26" s="159" t="s">
        <v>222</v>
      </c>
      <c r="AV26" s="159" t="s">
        <v>222</v>
      </c>
      <c r="AW26" s="159" t="s">
        <v>222</v>
      </c>
      <c r="AX26" s="159" t="s">
        <v>222</v>
      </c>
      <c r="AY26" s="159" t="s">
        <v>222</v>
      </c>
      <c r="AZ26" s="159" t="s">
        <v>222</v>
      </c>
      <c r="BA26" s="159" t="s">
        <v>222</v>
      </c>
      <c r="BB26" s="159" t="s">
        <v>222</v>
      </c>
      <c r="BC26" s="159" t="s">
        <v>222</v>
      </c>
      <c r="BD26" s="159" t="s">
        <v>222</v>
      </c>
      <c r="BE26" s="159" t="s">
        <v>222</v>
      </c>
      <c r="BF26" s="159" t="s">
        <v>222</v>
      </c>
      <c r="BG26" s="159" t="s">
        <v>222</v>
      </c>
      <c r="BH26" s="159" t="s">
        <v>222</v>
      </c>
      <c r="BI26" s="373" t="s">
        <v>222</v>
      </c>
    </row>
    <row r="27" spans="1:61" s="7" customFormat="1" ht="12.75" customHeight="1">
      <c r="A27" s="6"/>
      <c r="B27" s="541"/>
      <c r="C27" s="534" t="s">
        <v>217</v>
      </c>
      <c r="D27" s="537" t="s">
        <v>218</v>
      </c>
      <c r="E27" s="531" t="s">
        <v>236</v>
      </c>
      <c r="F27" s="83" t="s">
        <v>220</v>
      </c>
      <c r="G27" s="550"/>
      <c r="H27" s="553"/>
      <c r="I27" s="53"/>
      <c r="J27" s="159" t="s">
        <v>222</v>
      </c>
      <c r="K27" s="159" t="s">
        <v>222</v>
      </c>
      <c r="L27" s="159" t="s">
        <v>222</v>
      </c>
      <c r="M27" s="159" t="s">
        <v>222</v>
      </c>
      <c r="N27" s="159" t="s">
        <v>222</v>
      </c>
      <c r="O27" s="159" t="s">
        <v>222</v>
      </c>
      <c r="P27" s="159" t="s">
        <v>222</v>
      </c>
      <c r="Q27" s="159" t="s">
        <v>222</v>
      </c>
      <c r="R27" s="154"/>
      <c r="S27" s="159" t="s">
        <v>222</v>
      </c>
      <c r="T27" s="159" t="s">
        <v>222</v>
      </c>
      <c r="U27" s="159" t="s">
        <v>222</v>
      </c>
      <c r="V27" s="159" t="s">
        <v>222</v>
      </c>
      <c r="W27" s="159">
        <f>'2a Q1 Adjustment Component'!H51</f>
        <v>4.5943353228122454</v>
      </c>
      <c r="X27" s="159">
        <f>'2b COVID Adjustment'!$F$322</f>
        <v>9.9756950960531068</v>
      </c>
      <c r="Y27" s="159">
        <f>'2b COVID Adjustment'!$G$322</f>
        <v>4.43</v>
      </c>
      <c r="Z27" s="159" t="s">
        <v>222</v>
      </c>
      <c r="AA27" s="24"/>
      <c r="AB27" s="159">
        <f>'2c AWC adjustment'!$I14+'2d Backwardation adjustment'!$I14</f>
        <v>20.827976873198978</v>
      </c>
      <c r="AC27" s="159">
        <f>'2c AWC adjustment'!$I14+'2d Backwardation adjustment'!$I14</f>
        <v>20.827976873198978</v>
      </c>
      <c r="AD27" s="159">
        <f>'2c AWC adjustment'!$J14+'2d Backwardation adjustment'!$J14+'2e COVID true-up adjustment'!F$344</f>
        <v>26.83919408679073</v>
      </c>
      <c r="AE27" s="159">
        <f>'2c AWC adjustment'!$J14+'2d Backwardation adjustment'!$J14+'2e COVID true-up adjustment'!G$344+'2f RO Ringfencing adjustment'!I31</f>
        <v>35.2556481053591</v>
      </c>
      <c r="AF27" s="159">
        <f>'2e COVID true-up adjustment'!H$344</f>
        <v>6.0112172135917517</v>
      </c>
      <c r="AG27" s="374">
        <f>'2e COVID true-up adjustment'!I$344</f>
        <v>6.0112172135917517</v>
      </c>
      <c r="AH27" s="404"/>
      <c r="AI27" s="478">
        <f>'2g Debt related cost adjustment'!$E$39</f>
        <v>15.899644085837116</v>
      </c>
      <c r="AJ27" s="478">
        <f>'2g Debt related cost adjustment'!$E$39</f>
        <v>15.899644085837116</v>
      </c>
      <c r="AK27" s="478">
        <f>'2g Debt related cost adjustment'!$E$39</f>
        <v>15.899644085837116</v>
      </c>
      <c r="AL27" s="478">
        <f>'2g Debt related cost adjustment'!$E$39</f>
        <v>15.899644085837116</v>
      </c>
      <c r="AM27" s="478">
        <f>'2g Debt related cost adjustment'!$E$39</f>
        <v>15.899644085837116</v>
      </c>
      <c r="AN27" s="159" t="s">
        <v>222</v>
      </c>
      <c r="AO27" s="159" t="s">
        <v>222</v>
      </c>
      <c r="AP27" s="159" t="s">
        <v>222</v>
      </c>
      <c r="AQ27" s="159" t="s">
        <v>222</v>
      </c>
      <c r="AR27" s="159" t="s">
        <v>222</v>
      </c>
      <c r="AS27" s="159" t="s">
        <v>222</v>
      </c>
      <c r="AT27" s="159" t="s">
        <v>222</v>
      </c>
      <c r="AU27" s="159" t="s">
        <v>222</v>
      </c>
      <c r="AV27" s="159" t="s">
        <v>222</v>
      </c>
      <c r="AW27" s="159" t="s">
        <v>222</v>
      </c>
      <c r="AX27" s="159" t="s">
        <v>222</v>
      </c>
      <c r="AY27" s="159" t="s">
        <v>222</v>
      </c>
      <c r="AZ27" s="159" t="s">
        <v>222</v>
      </c>
      <c r="BA27" s="159" t="s">
        <v>222</v>
      </c>
      <c r="BB27" s="159" t="s">
        <v>222</v>
      </c>
      <c r="BC27" s="159" t="s">
        <v>222</v>
      </c>
      <c r="BD27" s="159" t="s">
        <v>222</v>
      </c>
      <c r="BE27" s="159" t="s">
        <v>222</v>
      </c>
      <c r="BF27" s="159" t="s">
        <v>222</v>
      </c>
      <c r="BG27" s="159" t="s">
        <v>222</v>
      </c>
      <c r="BH27" s="159" t="s">
        <v>222</v>
      </c>
      <c r="BI27" s="373" t="s">
        <v>222</v>
      </c>
    </row>
    <row r="28" spans="1:61" s="7" customFormat="1" ht="12.75" customHeight="1">
      <c r="A28" s="6"/>
      <c r="B28" s="541"/>
      <c r="C28" s="535"/>
      <c r="D28" s="538"/>
      <c r="E28" s="532"/>
      <c r="F28" s="121" t="s">
        <v>223</v>
      </c>
      <c r="G28" s="550"/>
      <c r="H28" s="553"/>
      <c r="I28" s="154"/>
      <c r="J28" s="159" t="s">
        <v>222</v>
      </c>
      <c r="K28" s="159" t="s">
        <v>222</v>
      </c>
      <c r="L28" s="159" t="s">
        <v>222</v>
      </c>
      <c r="M28" s="159" t="s">
        <v>222</v>
      </c>
      <c r="N28" s="159" t="s">
        <v>222</v>
      </c>
      <c r="O28" s="159" t="s">
        <v>222</v>
      </c>
      <c r="P28" s="159" t="s">
        <v>222</v>
      </c>
      <c r="Q28" s="159" t="s">
        <v>222</v>
      </c>
      <c r="R28" s="154"/>
      <c r="S28" s="159" t="s">
        <v>222</v>
      </c>
      <c r="T28" s="159" t="s">
        <v>222</v>
      </c>
      <c r="U28" s="159" t="s">
        <v>222</v>
      </c>
      <c r="V28" s="159" t="s">
        <v>222</v>
      </c>
      <c r="W28" s="159">
        <f>'2a Q1 Adjustment Component'!H52</f>
        <v>4.5369997021229889</v>
      </c>
      <c r="X28" s="159">
        <f>'2b COVID Adjustment'!$F$322</f>
        <v>9.9756950960531068</v>
      </c>
      <c r="Y28" s="159">
        <f>'2b COVID Adjustment'!$G$322</f>
        <v>4.43</v>
      </c>
      <c r="Z28" s="159" t="s">
        <v>222</v>
      </c>
      <c r="AA28" s="24"/>
      <c r="AB28" s="159">
        <f>'2c AWC adjustment'!$I15+'2d Backwardation adjustment'!$I15</f>
        <v>20.450772301171746</v>
      </c>
      <c r="AC28" s="159">
        <f>'2c AWC adjustment'!$I15+'2d Backwardation adjustment'!$I15</f>
        <v>20.450772301171746</v>
      </c>
      <c r="AD28" s="159">
        <f>'2c AWC adjustment'!$J15+'2d Backwardation adjustment'!$J15+'2e COVID true-up adjustment'!F$344</f>
        <v>26.461989514763498</v>
      </c>
      <c r="AE28" s="159">
        <f>'2c AWC adjustment'!$J15+'2d Backwardation adjustment'!$J15+'2e COVID true-up adjustment'!G$344+'2f RO Ringfencing adjustment'!I32</f>
        <v>34.878443533331861</v>
      </c>
      <c r="AF28" s="159">
        <f>'2e COVID true-up adjustment'!H$344</f>
        <v>6.0112172135917517</v>
      </c>
      <c r="AG28" s="374">
        <f>'2e COVID true-up adjustment'!I$344</f>
        <v>6.0112172135917517</v>
      </c>
      <c r="AH28" s="404"/>
      <c r="AI28" s="478">
        <f>'2g Debt related cost adjustment'!$E$39</f>
        <v>15.899644085837116</v>
      </c>
      <c r="AJ28" s="478">
        <f>'2g Debt related cost adjustment'!$E$39</f>
        <v>15.899644085837116</v>
      </c>
      <c r="AK28" s="478">
        <f>'2g Debt related cost adjustment'!$E$39</f>
        <v>15.899644085837116</v>
      </c>
      <c r="AL28" s="478">
        <f>'2g Debt related cost adjustment'!$E$39</f>
        <v>15.899644085837116</v>
      </c>
      <c r="AM28" s="478">
        <f>'2g Debt related cost adjustment'!$E$39</f>
        <v>15.899644085837116</v>
      </c>
      <c r="AN28" s="159" t="s">
        <v>222</v>
      </c>
      <c r="AO28" s="159" t="s">
        <v>222</v>
      </c>
      <c r="AP28" s="159" t="s">
        <v>222</v>
      </c>
      <c r="AQ28" s="159" t="s">
        <v>222</v>
      </c>
      <c r="AR28" s="159" t="s">
        <v>222</v>
      </c>
      <c r="AS28" s="159" t="s">
        <v>222</v>
      </c>
      <c r="AT28" s="159" t="s">
        <v>222</v>
      </c>
      <c r="AU28" s="159" t="s">
        <v>222</v>
      </c>
      <c r="AV28" s="159" t="s">
        <v>222</v>
      </c>
      <c r="AW28" s="159" t="s">
        <v>222</v>
      </c>
      <c r="AX28" s="159" t="s">
        <v>222</v>
      </c>
      <c r="AY28" s="159" t="s">
        <v>222</v>
      </c>
      <c r="AZ28" s="159" t="s">
        <v>222</v>
      </c>
      <c r="BA28" s="159" t="s">
        <v>222</v>
      </c>
      <c r="BB28" s="159" t="s">
        <v>222</v>
      </c>
      <c r="BC28" s="159" t="s">
        <v>222</v>
      </c>
      <c r="BD28" s="159" t="s">
        <v>222</v>
      </c>
      <c r="BE28" s="159" t="s">
        <v>222</v>
      </c>
      <c r="BF28" s="159" t="s">
        <v>222</v>
      </c>
      <c r="BG28" s="159" t="s">
        <v>222</v>
      </c>
      <c r="BH28" s="159" t="s">
        <v>222</v>
      </c>
      <c r="BI28" s="373" t="s">
        <v>222</v>
      </c>
    </row>
    <row r="29" spans="1:61" s="7" customFormat="1" ht="12.75" customHeight="1">
      <c r="A29" s="6"/>
      <c r="B29" s="541"/>
      <c r="C29" s="535"/>
      <c r="D29" s="538"/>
      <c r="E29" s="532"/>
      <c r="F29" s="121" t="s">
        <v>224</v>
      </c>
      <c r="G29" s="550"/>
      <c r="H29" s="553"/>
      <c r="I29" s="154"/>
      <c r="J29" s="159" t="s">
        <v>222</v>
      </c>
      <c r="K29" s="159" t="s">
        <v>222</v>
      </c>
      <c r="L29" s="159" t="s">
        <v>222</v>
      </c>
      <c r="M29" s="159" t="s">
        <v>222</v>
      </c>
      <c r="N29" s="159" t="s">
        <v>222</v>
      </c>
      <c r="O29" s="159" t="s">
        <v>222</v>
      </c>
      <c r="P29" s="159" t="s">
        <v>222</v>
      </c>
      <c r="Q29" s="159" t="s">
        <v>222</v>
      </c>
      <c r="R29" s="154"/>
      <c r="S29" s="159" t="s">
        <v>222</v>
      </c>
      <c r="T29" s="159" t="s">
        <v>222</v>
      </c>
      <c r="U29" s="159" t="s">
        <v>222</v>
      </c>
      <c r="V29" s="159" t="s">
        <v>222</v>
      </c>
      <c r="W29" s="159">
        <f>'2a Q1 Adjustment Component'!H53</f>
        <v>4.633775281140518</v>
      </c>
      <c r="X29" s="159">
        <f>'2b COVID Adjustment'!$F$322</f>
        <v>9.9756950960531068</v>
      </c>
      <c r="Y29" s="159">
        <f>'2b COVID Adjustment'!$G$322</f>
        <v>4.43</v>
      </c>
      <c r="Z29" s="159" t="s">
        <v>222</v>
      </c>
      <c r="AA29" s="24"/>
      <c r="AB29" s="159">
        <f>'2c AWC adjustment'!$I16+'2d Backwardation adjustment'!$I16</f>
        <v>21.093801142045734</v>
      </c>
      <c r="AC29" s="159">
        <f>'2c AWC adjustment'!$I16+'2d Backwardation adjustment'!$I16</f>
        <v>21.093801142045734</v>
      </c>
      <c r="AD29" s="159">
        <f>'2c AWC adjustment'!$J16+'2d Backwardation adjustment'!$J16+'2e COVID true-up adjustment'!F$344</f>
        <v>27.105018355637487</v>
      </c>
      <c r="AE29" s="159">
        <f>'2c AWC adjustment'!$J16+'2d Backwardation adjustment'!$J16+'2e COVID true-up adjustment'!G$344+'2f RO Ringfencing adjustment'!I33</f>
        <v>35.521472374205857</v>
      </c>
      <c r="AF29" s="159">
        <f>'2e COVID true-up adjustment'!H$344</f>
        <v>6.0112172135917517</v>
      </c>
      <c r="AG29" s="374">
        <f>'2e COVID true-up adjustment'!I$344</f>
        <v>6.0112172135917517</v>
      </c>
      <c r="AH29" s="407"/>
      <c r="AI29" s="478">
        <f>'2g Debt related cost adjustment'!$E$39</f>
        <v>15.899644085837116</v>
      </c>
      <c r="AJ29" s="478">
        <f>'2g Debt related cost adjustment'!$E$39</f>
        <v>15.899644085837116</v>
      </c>
      <c r="AK29" s="478">
        <f>'2g Debt related cost adjustment'!$E$39</f>
        <v>15.899644085837116</v>
      </c>
      <c r="AL29" s="478">
        <f>'2g Debt related cost adjustment'!$E$39</f>
        <v>15.899644085837116</v>
      </c>
      <c r="AM29" s="478">
        <f>'2g Debt related cost adjustment'!$E$39</f>
        <v>15.899644085837116</v>
      </c>
      <c r="AN29" s="159" t="s">
        <v>222</v>
      </c>
      <c r="AO29" s="159" t="s">
        <v>222</v>
      </c>
      <c r="AP29" s="159" t="s">
        <v>222</v>
      </c>
      <c r="AQ29" s="159" t="s">
        <v>222</v>
      </c>
      <c r="AR29" s="159" t="s">
        <v>222</v>
      </c>
      <c r="AS29" s="159" t="s">
        <v>222</v>
      </c>
      <c r="AT29" s="159" t="s">
        <v>222</v>
      </c>
      <c r="AU29" s="159" t="s">
        <v>222</v>
      </c>
      <c r="AV29" s="159" t="s">
        <v>222</v>
      </c>
      <c r="AW29" s="159" t="s">
        <v>222</v>
      </c>
      <c r="AX29" s="159" t="s">
        <v>222</v>
      </c>
      <c r="AY29" s="159" t="s">
        <v>222</v>
      </c>
      <c r="AZ29" s="159" t="s">
        <v>222</v>
      </c>
      <c r="BA29" s="159" t="s">
        <v>222</v>
      </c>
      <c r="BB29" s="159" t="s">
        <v>222</v>
      </c>
      <c r="BC29" s="159" t="s">
        <v>222</v>
      </c>
      <c r="BD29" s="159" t="s">
        <v>222</v>
      </c>
      <c r="BE29" s="159" t="s">
        <v>222</v>
      </c>
      <c r="BF29" s="159" t="s">
        <v>222</v>
      </c>
      <c r="BG29" s="159" t="s">
        <v>222</v>
      </c>
      <c r="BH29" s="159" t="s">
        <v>222</v>
      </c>
      <c r="BI29" s="373" t="s">
        <v>222</v>
      </c>
    </row>
    <row r="30" spans="1:61" s="7" customFormat="1" ht="12.75" customHeight="1">
      <c r="A30" s="6"/>
      <c r="B30" s="541"/>
      <c r="C30" s="535"/>
      <c r="D30" s="538"/>
      <c r="E30" s="532"/>
      <c r="F30" s="121" t="s">
        <v>225</v>
      </c>
      <c r="G30" s="550"/>
      <c r="H30" s="553"/>
      <c r="I30" s="154"/>
      <c r="J30" s="159" t="s">
        <v>222</v>
      </c>
      <c r="K30" s="159" t="s">
        <v>222</v>
      </c>
      <c r="L30" s="159" t="s">
        <v>222</v>
      </c>
      <c r="M30" s="159" t="s">
        <v>222</v>
      </c>
      <c r="N30" s="159" t="s">
        <v>222</v>
      </c>
      <c r="O30" s="159" t="s">
        <v>222</v>
      </c>
      <c r="P30" s="159" t="s">
        <v>222</v>
      </c>
      <c r="Q30" s="159" t="s">
        <v>222</v>
      </c>
      <c r="R30" s="154"/>
      <c r="S30" s="159" t="s">
        <v>222</v>
      </c>
      <c r="T30" s="159" t="s">
        <v>222</v>
      </c>
      <c r="U30" s="159" t="s">
        <v>222</v>
      </c>
      <c r="V30" s="159" t="s">
        <v>222</v>
      </c>
      <c r="W30" s="159">
        <f>'2a Q1 Adjustment Component'!H54</f>
        <v>4.6674065491935375</v>
      </c>
      <c r="X30" s="159">
        <f>'2b COVID Adjustment'!$F$322</f>
        <v>9.9756950960531068</v>
      </c>
      <c r="Y30" s="159">
        <f>'2b COVID Adjustment'!$G$322</f>
        <v>4.43</v>
      </c>
      <c r="Z30" s="159" t="s">
        <v>222</v>
      </c>
      <c r="AA30" s="24"/>
      <c r="AB30" s="159">
        <f>'2c AWC adjustment'!$I17+'2d Backwardation adjustment'!$I17</f>
        <v>21.332768003659304</v>
      </c>
      <c r="AC30" s="159">
        <f>'2c AWC adjustment'!$I17+'2d Backwardation adjustment'!$I17</f>
        <v>21.332768003659304</v>
      </c>
      <c r="AD30" s="159">
        <f>'2c AWC adjustment'!$J17+'2d Backwardation adjustment'!$J17+'2e COVID true-up adjustment'!F$344</f>
        <v>27.343985217251056</v>
      </c>
      <c r="AE30" s="159">
        <f>'2c AWC adjustment'!$J17+'2d Backwardation adjustment'!$J17+'2e COVID true-up adjustment'!G$344+'2f RO Ringfencing adjustment'!I34</f>
        <v>35.760439235819419</v>
      </c>
      <c r="AF30" s="159">
        <f>'2e COVID true-up adjustment'!H$344</f>
        <v>6.0112172135917517</v>
      </c>
      <c r="AG30" s="374">
        <f>'2e COVID true-up adjustment'!I$344</f>
        <v>6.0112172135917517</v>
      </c>
      <c r="AH30" s="407"/>
      <c r="AI30" s="478">
        <f>'2g Debt related cost adjustment'!$E$39</f>
        <v>15.899644085837116</v>
      </c>
      <c r="AJ30" s="478">
        <f>'2g Debt related cost adjustment'!$E$39</f>
        <v>15.899644085837116</v>
      </c>
      <c r="AK30" s="478">
        <f>'2g Debt related cost adjustment'!$E$39</f>
        <v>15.899644085837116</v>
      </c>
      <c r="AL30" s="478">
        <f>'2g Debt related cost adjustment'!$E$39</f>
        <v>15.899644085837116</v>
      </c>
      <c r="AM30" s="478">
        <f>'2g Debt related cost adjustment'!$E$39</f>
        <v>15.899644085837116</v>
      </c>
      <c r="AN30" s="159" t="s">
        <v>222</v>
      </c>
      <c r="AO30" s="159" t="s">
        <v>222</v>
      </c>
      <c r="AP30" s="159" t="s">
        <v>222</v>
      </c>
      <c r="AQ30" s="159" t="s">
        <v>222</v>
      </c>
      <c r="AR30" s="159" t="s">
        <v>222</v>
      </c>
      <c r="AS30" s="159" t="s">
        <v>222</v>
      </c>
      <c r="AT30" s="159" t="s">
        <v>222</v>
      </c>
      <c r="AU30" s="159" t="s">
        <v>222</v>
      </c>
      <c r="AV30" s="159" t="s">
        <v>222</v>
      </c>
      <c r="AW30" s="159" t="s">
        <v>222</v>
      </c>
      <c r="AX30" s="159" t="s">
        <v>222</v>
      </c>
      <c r="AY30" s="159" t="s">
        <v>222</v>
      </c>
      <c r="AZ30" s="159" t="s">
        <v>222</v>
      </c>
      <c r="BA30" s="159" t="s">
        <v>222</v>
      </c>
      <c r="BB30" s="159" t="s">
        <v>222</v>
      </c>
      <c r="BC30" s="159" t="s">
        <v>222</v>
      </c>
      <c r="BD30" s="159" t="s">
        <v>222</v>
      </c>
      <c r="BE30" s="159" t="s">
        <v>222</v>
      </c>
      <c r="BF30" s="159" t="s">
        <v>222</v>
      </c>
      <c r="BG30" s="159" t="s">
        <v>222</v>
      </c>
      <c r="BH30" s="159" t="s">
        <v>222</v>
      </c>
      <c r="BI30" s="373" t="s">
        <v>222</v>
      </c>
    </row>
    <row r="31" spans="1:61" s="7" customFormat="1" ht="12.75" customHeight="1">
      <c r="A31" s="6"/>
      <c r="B31" s="541"/>
      <c r="C31" s="535"/>
      <c r="D31" s="538"/>
      <c r="E31" s="532"/>
      <c r="F31" s="121" t="s">
        <v>226</v>
      </c>
      <c r="G31" s="550"/>
      <c r="H31" s="553"/>
      <c r="I31" s="154"/>
      <c r="J31" s="159" t="s">
        <v>222</v>
      </c>
      <c r="K31" s="159" t="s">
        <v>222</v>
      </c>
      <c r="L31" s="159" t="s">
        <v>222</v>
      </c>
      <c r="M31" s="159" t="s">
        <v>222</v>
      </c>
      <c r="N31" s="159" t="s">
        <v>222</v>
      </c>
      <c r="O31" s="159" t="s">
        <v>222</v>
      </c>
      <c r="P31" s="159" t="s">
        <v>222</v>
      </c>
      <c r="Q31" s="159" t="s">
        <v>222</v>
      </c>
      <c r="R31" s="154"/>
      <c r="S31" s="159" t="s">
        <v>222</v>
      </c>
      <c r="T31" s="159" t="s">
        <v>222</v>
      </c>
      <c r="U31" s="159" t="s">
        <v>222</v>
      </c>
      <c r="V31" s="159" t="s">
        <v>222</v>
      </c>
      <c r="W31" s="159">
        <f>'2a Q1 Adjustment Component'!H55</f>
        <v>4.5700997747491883</v>
      </c>
      <c r="X31" s="159">
        <f>'2b COVID Adjustment'!$F$322</f>
        <v>9.9756950960531068</v>
      </c>
      <c r="Y31" s="159">
        <f>'2b COVID Adjustment'!$G$322</f>
        <v>4.43</v>
      </c>
      <c r="Z31" s="159" t="s">
        <v>222</v>
      </c>
      <c r="AA31" s="24"/>
      <c r="AB31" s="159">
        <f>'2c AWC adjustment'!$I18+'2d Backwardation adjustment'!$I18</f>
        <v>20.8615129236297</v>
      </c>
      <c r="AC31" s="159">
        <f>'2c AWC adjustment'!$I18+'2d Backwardation adjustment'!$I18</f>
        <v>20.8615129236297</v>
      </c>
      <c r="AD31" s="159">
        <f>'2c AWC adjustment'!$J18+'2d Backwardation adjustment'!$J18+'2e COVID true-up adjustment'!F$344</f>
        <v>26.872730137221453</v>
      </c>
      <c r="AE31" s="159">
        <f>'2c AWC adjustment'!$J18+'2d Backwardation adjustment'!$J18+'2e COVID true-up adjustment'!G$344+'2f RO Ringfencing adjustment'!I35</f>
        <v>35.289184155789819</v>
      </c>
      <c r="AF31" s="159">
        <f>'2e COVID true-up adjustment'!H$344</f>
        <v>6.0112172135917517</v>
      </c>
      <c r="AG31" s="374">
        <f>'2e COVID true-up adjustment'!I$344</f>
        <v>6.0112172135917517</v>
      </c>
      <c r="AH31" s="407"/>
      <c r="AI31" s="478">
        <f>'2g Debt related cost adjustment'!$E$39</f>
        <v>15.899644085837116</v>
      </c>
      <c r="AJ31" s="478">
        <f>'2g Debt related cost adjustment'!$E$39</f>
        <v>15.899644085837116</v>
      </c>
      <c r="AK31" s="478">
        <f>'2g Debt related cost adjustment'!$E$39</f>
        <v>15.899644085837116</v>
      </c>
      <c r="AL31" s="478">
        <f>'2g Debt related cost adjustment'!$E$39</f>
        <v>15.899644085837116</v>
      </c>
      <c r="AM31" s="478">
        <f>'2g Debt related cost adjustment'!$E$39</f>
        <v>15.899644085837116</v>
      </c>
      <c r="AN31" s="159" t="s">
        <v>222</v>
      </c>
      <c r="AO31" s="159" t="s">
        <v>222</v>
      </c>
      <c r="AP31" s="159" t="s">
        <v>222</v>
      </c>
      <c r="AQ31" s="159" t="s">
        <v>222</v>
      </c>
      <c r="AR31" s="159" t="s">
        <v>222</v>
      </c>
      <c r="AS31" s="159" t="s">
        <v>222</v>
      </c>
      <c r="AT31" s="159" t="s">
        <v>222</v>
      </c>
      <c r="AU31" s="159" t="s">
        <v>222</v>
      </c>
      <c r="AV31" s="159" t="s">
        <v>222</v>
      </c>
      <c r="AW31" s="159" t="s">
        <v>222</v>
      </c>
      <c r="AX31" s="159" t="s">
        <v>222</v>
      </c>
      <c r="AY31" s="159" t="s">
        <v>222</v>
      </c>
      <c r="AZ31" s="159" t="s">
        <v>222</v>
      </c>
      <c r="BA31" s="159" t="s">
        <v>222</v>
      </c>
      <c r="BB31" s="159" t="s">
        <v>222</v>
      </c>
      <c r="BC31" s="159" t="s">
        <v>222</v>
      </c>
      <c r="BD31" s="159" t="s">
        <v>222</v>
      </c>
      <c r="BE31" s="159" t="s">
        <v>222</v>
      </c>
      <c r="BF31" s="159" t="s">
        <v>222</v>
      </c>
      <c r="BG31" s="159" t="s">
        <v>222</v>
      </c>
      <c r="BH31" s="159" t="s">
        <v>222</v>
      </c>
      <c r="BI31" s="373" t="s">
        <v>222</v>
      </c>
    </row>
    <row r="32" spans="1:61" s="7" customFormat="1" ht="12.75" customHeight="1">
      <c r="A32" s="6"/>
      <c r="B32" s="541"/>
      <c r="C32" s="535"/>
      <c r="D32" s="538"/>
      <c r="E32" s="532"/>
      <c r="F32" s="121" t="s">
        <v>227</v>
      </c>
      <c r="G32" s="550"/>
      <c r="H32" s="553"/>
      <c r="I32" s="154"/>
      <c r="J32" s="159" t="s">
        <v>222</v>
      </c>
      <c r="K32" s="159" t="s">
        <v>222</v>
      </c>
      <c r="L32" s="159" t="s">
        <v>222</v>
      </c>
      <c r="M32" s="159" t="s">
        <v>222</v>
      </c>
      <c r="N32" s="159" t="s">
        <v>222</v>
      </c>
      <c r="O32" s="159" t="s">
        <v>222</v>
      </c>
      <c r="P32" s="159" t="s">
        <v>222</v>
      </c>
      <c r="Q32" s="159" t="s">
        <v>222</v>
      </c>
      <c r="R32" s="154"/>
      <c r="S32" s="159" t="s">
        <v>222</v>
      </c>
      <c r="T32" s="159" t="s">
        <v>222</v>
      </c>
      <c r="U32" s="159" t="s">
        <v>222</v>
      </c>
      <c r="V32" s="159" t="s">
        <v>222</v>
      </c>
      <c r="W32" s="159">
        <f>'2a Q1 Adjustment Component'!H56</f>
        <v>4.5149759949504649</v>
      </c>
      <c r="X32" s="159">
        <f>'2b COVID Adjustment'!$F$322</f>
        <v>9.9756950960531068</v>
      </c>
      <c r="Y32" s="159">
        <f>'2b COVID Adjustment'!$G$322</f>
        <v>4.43</v>
      </c>
      <c r="Z32" s="159" t="s">
        <v>222</v>
      </c>
      <c r="AA32" s="24"/>
      <c r="AB32" s="159">
        <f>'2c AWC adjustment'!$I19+'2d Backwardation adjustment'!$I19</f>
        <v>20.243837159985176</v>
      </c>
      <c r="AC32" s="159">
        <f>'2c AWC adjustment'!$I19+'2d Backwardation adjustment'!$I19</f>
        <v>20.243837159985176</v>
      </c>
      <c r="AD32" s="159">
        <f>'2c AWC adjustment'!$J19+'2d Backwardation adjustment'!$J19+'2e COVID true-up adjustment'!F$344</f>
        <v>26.255054373576929</v>
      </c>
      <c r="AE32" s="159">
        <f>'2c AWC adjustment'!$J19+'2d Backwardation adjustment'!$J19+'2e COVID true-up adjustment'!G$344+'2f RO Ringfencing adjustment'!I36</f>
        <v>34.671508392145299</v>
      </c>
      <c r="AF32" s="159">
        <f>'2e COVID true-up adjustment'!H$344</f>
        <v>6.0112172135917517</v>
      </c>
      <c r="AG32" s="374">
        <f>'2e COVID true-up adjustment'!I$344</f>
        <v>6.0112172135917517</v>
      </c>
      <c r="AH32" s="407"/>
      <c r="AI32" s="478">
        <f>'2g Debt related cost adjustment'!$E$39</f>
        <v>15.899644085837116</v>
      </c>
      <c r="AJ32" s="478">
        <f>'2g Debt related cost adjustment'!$E$39</f>
        <v>15.899644085837116</v>
      </c>
      <c r="AK32" s="478">
        <f>'2g Debt related cost adjustment'!$E$39</f>
        <v>15.899644085837116</v>
      </c>
      <c r="AL32" s="478">
        <f>'2g Debt related cost adjustment'!$E$39</f>
        <v>15.899644085837116</v>
      </c>
      <c r="AM32" s="478">
        <f>'2g Debt related cost adjustment'!$E$39</f>
        <v>15.899644085837116</v>
      </c>
      <c r="AN32" s="159" t="s">
        <v>222</v>
      </c>
      <c r="AO32" s="159" t="s">
        <v>222</v>
      </c>
      <c r="AP32" s="159" t="s">
        <v>222</v>
      </c>
      <c r="AQ32" s="159" t="s">
        <v>222</v>
      </c>
      <c r="AR32" s="159" t="s">
        <v>222</v>
      </c>
      <c r="AS32" s="159" t="s">
        <v>222</v>
      </c>
      <c r="AT32" s="159" t="s">
        <v>222</v>
      </c>
      <c r="AU32" s="159" t="s">
        <v>222</v>
      </c>
      <c r="AV32" s="159" t="s">
        <v>222</v>
      </c>
      <c r="AW32" s="159" t="s">
        <v>222</v>
      </c>
      <c r="AX32" s="159" t="s">
        <v>222</v>
      </c>
      <c r="AY32" s="159" t="s">
        <v>222</v>
      </c>
      <c r="AZ32" s="159" t="s">
        <v>222</v>
      </c>
      <c r="BA32" s="159" t="s">
        <v>222</v>
      </c>
      <c r="BB32" s="159" t="s">
        <v>222</v>
      </c>
      <c r="BC32" s="159" t="s">
        <v>222</v>
      </c>
      <c r="BD32" s="159" t="s">
        <v>222</v>
      </c>
      <c r="BE32" s="159" t="s">
        <v>222</v>
      </c>
      <c r="BF32" s="159" t="s">
        <v>222</v>
      </c>
      <c r="BG32" s="159" t="s">
        <v>222</v>
      </c>
      <c r="BH32" s="159" t="s">
        <v>222</v>
      </c>
      <c r="BI32" s="373" t="s">
        <v>222</v>
      </c>
    </row>
    <row r="33" spans="1:61" s="7" customFormat="1" ht="12.75" customHeight="1">
      <c r="A33" s="6"/>
      <c r="B33" s="541"/>
      <c r="C33" s="535"/>
      <c r="D33" s="538"/>
      <c r="E33" s="532"/>
      <c r="F33" s="121" t="s">
        <v>228</v>
      </c>
      <c r="G33" s="550"/>
      <c r="H33" s="553"/>
      <c r="I33" s="154"/>
      <c r="J33" s="159" t="s">
        <v>222</v>
      </c>
      <c r="K33" s="159" t="s">
        <v>222</v>
      </c>
      <c r="L33" s="159" t="s">
        <v>222</v>
      </c>
      <c r="M33" s="159" t="s">
        <v>222</v>
      </c>
      <c r="N33" s="159" t="s">
        <v>222</v>
      </c>
      <c r="O33" s="159" t="s">
        <v>222</v>
      </c>
      <c r="P33" s="159" t="s">
        <v>222</v>
      </c>
      <c r="Q33" s="159" t="s">
        <v>222</v>
      </c>
      <c r="R33" s="154"/>
      <c r="S33" s="159" t="s">
        <v>222</v>
      </c>
      <c r="T33" s="159" t="s">
        <v>222</v>
      </c>
      <c r="U33" s="159" t="s">
        <v>222</v>
      </c>
      <c r="V33" s="159" t="s">
        <v>222</v>
      </c>
      <c r="W33" s="159">
        <f>'2a Q1 Adjustment Component'!H57</f>
        <v>4.5915836225889848</v>
      </c>
      <c r="X33" s="159">
        <f>'2b COVID Adjustment'!$F$322</f>
        <v>9.9756950960531068</v>
      </c>
      <c r="Y33" s="159">
        <f>'2b COVID Adjustment'!$G$322</f>
        <v>4.43</v>
      </c>
      <c r="Z33" s="159" t="s">
        <v>222</v>
      </c>
      <c r="AA33" s="24"/>
      <c r="AB33" s="159">
        <f>'2c AWC adjustment'!$I20+'2d Backwardation adjustment'!$I20</f>
        <v>20.569743472810451</v>
      </c>
      <c r="AC33" s="159">
        <f>'2c AWC adjustment'!$I20+'2d Backwardation adjustment'!$I20</f>
        <v>20.569743472810451</v>
      </c>
      <c r="AD33" s="159">
        <f>'2c AWC adjustment'!$J20+'2d Backwardation adjustment'!$J20+'2e COVID true-up adjustment'!F$344</f>
        <v>26.580960686402204</v>
      </c>
      <c r="AE33" s="159">
        <f>'2c AWC adjustment'!$J20+'2d Backwardation adjustment'!$J20+'2e COVID true-up adjustment'!G$344+'2f RO Ringfencing adjustment'!I37</f>
        <v>34.997414704970566</v>
      </c>
      <c r="AF33" s="159">
        <f>'2e COVID true-up adjustment'!H$344</f>
        <v>6.0112172135917517</v>
      </c>
      <c r="AG33" s="374">
        <f>'2e COVID true-up adjustment'!I$344</f>
        <v>6.0112172135917517</v>
      </c>
      <c r="AH33" s="407"/>
      <c r="AI33" s="478">
        <f>'2g Debt related cost adjustment'!$E$39</f>
        <v>15.899644085837116</v>
      </c>
      <c r="AJ33" s="478">
        <f>'2g Debt related cost adjustment'!$E$39</f>
        <v>15.899644085837116</v>
      </c>
      <c r="AK33" s="478">
        <f>'2g Debt related cost adjustment'!$E$39</f>
        <v>15.899644085837116</v>
      </c>
      <c r="AL33" s="478">
        <f>'2g Debt related cost adjustment'!$E$39</f>
        <v>15.899644085837116</v>
      </c>
      <c r="AM33" s="478">
        <f>'2g Debt related cost adjustment'!$E$39</f>
        <v>15.899644085837116</v>
      </c>
      <c r="AN33" s="159" t="s">
        <v>222</v>
      </c>
      <c r="AO33" s="159" t="s">
        <v>222</v>
      </c>
      <c r="AP33" s="159" t="s">
        <v>222</v>
      </c>
      <c r="AQ33" s="159" t="s">
        <v>222</v>
      </c>
      <c r="AR33" s="159" t="s">
        <v>222</v>
      </c>
      <c r="AS33" s="159" t="s">
        <v>222</v>
      </c>
      <c r="AT33" s="159" t="s">
        <v>222</v>
      </c>
      <c r="AU33" s="159" t="s">
        <v>222</v>
      </c>
      <c r="AV33" s="159" t="s">
        <v>222</v>
      </c>
      <c r="AW33" s="159" t="s">
        <v>222</v>
      </c>
      <c r="AX33" s="159" t="s">
        <v>222</v>
      </c>
      <c r="AY33" s="159" t="s">
        <v>222</v>
      </c>
      <c r="AZ33" s="159" t="s">
        <v>222</v>
      </c>
      <c r="BA33" s="159" t="s">
        <v>222</v>
      </c>
      <c r="BB33" s="159" t="s">
        <v>222</v>
      </c>
      <c r="BC33" s="159" t="s">
        <v>222</v>
      </c>
      <c r="BD33" s="159" t="s">
        <v>222</v>
      </c>
      <c r="BE33" s="159" t="s">
        <v>222</v>
      </c>
      <c r="BF33" s="159" t="s">
        <v>222</v>
      </c>
      <c r="BG33" s="159" t="s">
        <v>222</v>
      </c>
      <c r="BH33" s="159" t="s">
        <v>222</v>
      </c>
      <c r="BI33" s="373" t="s">
        <v>222</v>
      </c>
    </row>
    <row r="34" spans="1:61" s="7" customFormat="1" ht="12.75" customHeight="1">
      <c r="A34" s="6"/>
      <c r="B34" s="541"/>
      <c r="C34" s="535"/>
      <c r="D34" s="538"/>
      <c r="E34" s="532"/>
      <c r="F34" s="121" t="s">
        <v>229</v>
      </c>
      <c r="G34" s="550"/>
      <c r="H34" s="553"/>
      <c r="I34" s="154"/>
      <c r="J34" s="159" t="s">
        <v>222</v>
      </c>
      <c r="K34" s="159" t="s">
        <v>222</v>
      </c>
      <c r="L34" s="159" t="s">
        <v>222</v>
      </c>
      <c r="M34" s="159" t="s">
        <v>222</v>
      </c>
      <c r="N34" s="159" t="s">
        <v>222</v>
      </c>
      <c r="O34" s="159" t="s">
        <v>222</v>
      </c>
      <c r="P34" s="159" t="s">
        <v>222</v>
      </c>
      <c r="Q34" s="159" t="s">
        <v>222</v>
      </c>
      <c r="R34" s="154"/>
      <c r="S34" s="159" t="s">
        <v>222</v>
      </c>
      <c r="T34" s="159" t="s">
        <v>222</v>
      </c>
      <c r="U34" s="159" t="s">
        <v>222</v>
      </c>
      <c r="V34" s="159" t="s">
        <v>222</v>
      </c>
      <c r="W34" s="159">
        <f>'2a Q1 Adjustment Component'!H58</f>
        <v>4.5563474900395606</v>
      </c>
      <c r="X34" s="159">
        <f>'2b COVID Adjustment'!$F$322</f>
        <v>9.9756950960531068</v>
      </c>
      <c r="Y34" s="159">
        <f>'2b COVID Adjustment'!$G$322</f>
        <v>4.43</v>
      </c>
      <c r="Z34" s="159" t="s">
        <v>222</v>
      </c>
      <c r="AA34" s="24"/>
      <c r="AB34" s="159">
        <f>'2c AWC adjustment'!$I21+'2d Backwardation adjustment'!$I21</f>
        <v>20.802418178692324</v>
      </c>
      <c r="AC34" s="159">
        <f>'2c AWC adjustment'!$I21+'2d Backwardation adjustment'!$I21</f>
        <v>20.802418178692324</v>
      </c>
      <c r="AD34" s="159">
        <f>'2c AWC adjustment'!$J21+'2d Backwardation adjustment'!$J21+'2e COVID true-up adjustment'!F$344</f>
        <v>26.813635392284077</v>
      </c>
      <c r="AE34" s="159">
        <f>'2c AWC adjustment'!$J21+'2d Backwardation adjustment'!$J21+'2e COVID true-up adjustment'!G$344+'2f RO Ringfencing adjustment'!I38</f>
        <v>35.230089410852443</v>
      </c>
      <c r="AF34" s="159">
        <f>'2e COVID true-up adjustment'!H$344</f>
        <v>6.0112172135917517</v>
      </c>
      <c r="AG34" s="374">
        <f>'2e COVID true-up adjustment'!I$344</f>
        <v>6.0112172135917517</v>
      </c>
      <c r="AH34" s="407"/>
      <c r="AI34" s="478">
        <f>'2g Debt related cost adjustment'!$E$39</f>
        <v>15.899644085837116</v>
      </c>
      <c r="AJ34" s="478">
        <f>'2g Debt related cost adjustment'!$E$39</f>
        <v>15.899644085837116</v>
      </c>
      <c r="AK34" s="478">
        <f>'2g Debt related cost adjustment'!$E$39</f>
        <v>15.899644085837116</v>
      </c>
      <c r="AL34" s="478">
        <f>'2g Debt related cost adjustment'!$E$39</f>
        <v>15.899644085837116</v>
      </c>
      <c r="AM34" s="478">
        <f>'2g Debt related cost adjustment'!$E$39</f>
        <v>15.899644085837116</v>
      </c>
      <c r="AN34" s="159" t="s">
        <v>222</v>
      </c>
      <c r="AO34" s="159" t="s">
        <v>222</v>
      </c>
      <c r="AP34" s="159" t="s">
        <v>222</v>
      </c>
      <c r="AQ34" s="159" t="s">
        <v>222</v>
      </c>
      <c r="AR34" s="159" t="s">
        <v>222</v>
      </c>
      <c r="AS34" s="159" t="s">
        <v>222</v>
      </c>
      <c r="AT34" s="159" t="s">
        <v>222</v>
      </c>
      <c r="AU34" s="159" t="s">
        <v>222</v>
      </c>
      <c r="AV34" s="159" t="s">
        <v>222</v>
      </c>
      <c r="AW34" s="159" t="s">
        <v>222</v>
      </c>
      <c r="AX34" s="159" t="s">
        <v>222</v>
      </c>
      <c r="AY34" s="159" t="s">
        <v>222</v>
      </c>
      <c r="AZ34" s="159" t="s">
        <v>222</v>
      </c>
      <c r="BA34" s="159" t="s">
        <v>222</v>
      </c>
      <c r="BB34" s="159" t="s">
        <v>222</v>
      </c>
      <c r="BC34" s="159" t="s">
        <v>222</v>
      </c>
      <c r="BD34" s="159" t="s">
        <v>222</v>
      </c>
      <c r="BE34" s="159" t="s">
        <v>222</v>
      </c>
      <c r="BF34" s="159" t="s">
        <v>222</v>
      </c>
      <c r="BG34" s="159" t="s">
        <v>222</v>
      </c>
      <c r="BH34" s="159" t="s">
        <v>222</v>
      </c>
      <c r="BI34" s="373" t="s">
        <v>222</v>
      </c>
    </row>
    <row r="35" spans="1:61" s="7" customFormat="1" ht="12.75" customHeight="1">
      <c r="A35" s="6"/>
      <c r="B35" s="541"/>
      <c r="C35" s="535"/>
      <c r="D35" s="538"/>
      <c r="E35" s="532"/>
      <c r="F35" s="121" t="s">
        <v>230</v>
      </c>
      <c r="G35" s="550"/>
      <c r="H35" s="553"/>
      <c r="I35" s="154"/>
      <c r="J35" s="159" t="s">
        <v>222</v>
      </c>
      <c r="K35" s="159" t="s">
        <v>222</v>
      </c>
      <c r="L35" s="159" t="s">
        <v>222</v>
      </c>
      <c r="M35" s="159" t="s">
        <v>222</v>
      </c>
      <c r="N35" s="159" t="s">
        <v>222</v>
      </c>
      <c r="O35" s="159" t="s">
        <v>222</v>
      </c>
      <c r="P35" s="159" t="s">
        <v>222</v>
      </c>
      <c r="Q35" s="159" t="s">
        <v>222</v>
      </c>
      <c r="R35" s="154"/>
      <c r="S35" s="159" t="s">
        <v>222</v>
      </c>
      <c r="T35" s="159" t="s">
        <v>222</v>
      </c>
      <c r="U35" s="159" t="s">
        <v>222</v>
      </c>
      <c r="V35" s="159" t="s">
        <v>222</v>
      </c>
      <c r="W35" s="159">
        <f>'2a Q1 Adjustment Component'!H59</f>
        <v>4.5666490401148421</v>
      </c>
      <c r="X35" s="159">
        <f>'2b COVID Adjustment'!$F$322</f>
        <v>9.9756950960531068</v>
      </c>
      <c r="Y35" s="159">
        <f>'2b COVID Adjustment'!$G$322</f>
        <v>4.43</v>
      </c>
      <c r="Z35" s="159" t="s">
        <v>222</v>
      </c>
      <c r="AA35" s="24"/>
      <c r="AB35" s="159">
        <f>'2c AWC adjustment'!$I22+'2d Backwardation adjustment'!$I22</f>
        <v>20.840254339972876</v>
      </c>
      <c r="AC35" s="159">
        <f>'2c AWC adjustment'!$I22+'2d Backwardation adjustment'!$I22</f>
        <v>20.840254339972876</v>
      </c>
      <c r="AD35" s="159">
        <f>'2c AWC adjustment'!$J22+'2d Backwardation adjustment'!$J22+'2e COVID true-up adjustment'!F$344</f>
        <v>26.851471553564629</v>
      </c>
      <c r="AE35" s="159">
        <f>'2c AWC adjustment'!$J22+'2d Backwardation adjustment'!$J22+'2e COVID true-up adjustment'!G$344+'2f RO Ringfencing adjustment'!I39</f>
        <v>35.267925572132995</v>
      </c>
      <c r="AF35" s="159">
        <f>'2e COVID true-up adjustment'!H$344</f>
        <v>6.0112172135917517</v>
      </c>
      <c r="AG35" s="374">
        <f>'2e COVID true-up adjustment'!I$344</f>
        <v>6.0112172135917517</v>
      </c>
      <c r="AH35" s="407"/>
      <c r="AI35" s="478">
        <f>'2g Debt related cost adjustment'!$E$39</f>
        <v>15.899644085837116</v>
      </c>
      <c r="AJ35" s="478">
        <f>'2g Debt related cost adjustment'!$E$39</f>
        <v>15.899644085837116</v>
      </c>
      <c r="AK35" s="478">
        <f>'2g Debt related cost adjustment'!$E$39</f>
        <v>15.899644085837116</v>
      </c>
      <c r="AL35" s="478">
        <f>'2g Debt related cost adjustment'!$E$39</f>
        <v>15.899644085837116</v>
      </c>
      <c r="AM35" s="478">
        <f>'2g Debt related cost adjustment'!$E$39</f>
        <v>15.899644085837116</v>
      </c>
      <c r="AN35" s="159" t="s">
        <v>222</v>
      </c>
      <c r="AO35" s="159" t="s">
        <v>222</v>
      </c>
      <c r="AP35" s="159" t="s">
        <v>222</v>
      </c>
      <c r="AQ35" s="159" t="s">
        <v>222</v>
      </c>
      <c r="AR35" s="159" t="s">
        <v>222</v>
      </c>
      <c r="AS35" s="159" t="s">
        <v>222</v>
      </c>
      <c r="AT35" s="159" t="s">
        <v>222</v>
      </c>
      <c r="AU35" s="159" t="s">
        <v>222</v>
      </c>
      <c r="AV35" s="159" t="s">
        <v>222</v>
      </c>
      <c r="AW35" s="159" t="s">
        <v>222</v>
      </c>
      <c r="AX35" s="159" t="s">
        <v>222</v>
      </c>
      <c r="AY35" s="159" t="s">
        <v>222</v>
      </c>
      <c r="AZ35" s="159" t="s">
        <v>222</v>
      </c>
      <c r="BA35" s="159" t="s">
        <v>222</v>
      </c>
      <c r="BB35" s="159" t="s">
        <v>222</v>
      </c>
      <c r="BC35" s="159" t="s">
        <v>222</v>
      </c>
      <c r="BD35" s="159" t="s">
        <v>222</v>
      </c>
      <c r="BE35" s="159" t="s">
        <v>222</v>
      </c>
      <c r="BF35" s="159" t="s">
        <v>222</v>
      </c>
      <c r="BG35" s="159" t="s">
        <v>222</v>
      </c>
      <c r="BH35" s="159" t="s">
        <v>222</v>
      </c>
      <c r="BI35" s="373" t="s">
        <v>222</v>
      </c>
    </row>
    <row r="36" spans="1:61" s="7" customFormat="1" ht="12.75" customHeight="1">
      <c r="A36" s="6"/>
      <c r="B36" s="541"/>
      <c r="C36" s="535"/>
      <c r="D36" s="538"/>
      <c r="E36" s="532"/>
      <c r="F36" s="121" t="s">
        <v>231</v>
      </c>
      <c r="G36" s="550"/>
      <c r="H36" s="553"/>
      <c r="I36" s="154"/>
      <c r="J36" s="159" t="s">
        <v>222</v>
      </c>
      <c r="K36" s="159" t="s">
        <v>222</v>
      </c>
      <c r="L36" s="159" t="s">
        <v>222</v>
      </c>
      <c r="M36" s="159" t="s">
        <v>222</v>
      </c>
      <c r="N36" s="159" t="s">
        <v>222</v>
      </c>
      <c r="O36" s="159" t="s">
        <v>222</v>
      </c>
      <c r="P36" s="159" t="s">
        <v>222</v>
      </c>
      <c r="Q36" s="159" t="s">
        <v>222</v>
      </c>
      <c r="R36" s="154"/>
      <c r="S36" s="159" t="s">
        <v>222</v>
      </c>
      <c r="T36" s="159" t="s">
        <v>222</v>
      </c>
      <c r="U36" s="159" t="s">
        <v>222</v>
      </c>
      <c r="V36" s="159" t="s">
        <v>222</v>
      </c>
      <c r="W36" s="159">
        <f>'2a Q1 Adjustment Component'!H60</f>
        <v>4.503822853939389</v>
      </c>
      <c r="X36" s="159">
        <f>'2b COVID Adjustment'!$F$322</f>
        <v>9.9756950960531068</v>
      </c>
      <c r="Y36" s="159">
        <f>'2b COVID Adjustment'!$G$322</f>
        <v>4.43</v>
      </c>
      <c r="Z36" s="159" t="s">
        <v>222</v>
      </c>
      <c r="AA36" s="24"/>
      <c r="AB36" s="159">
        <f>'2c AWC adjustment'!$I23+'2d Backwardation adjustment'!$I23</f>
        <v>20.719452154909956</v>
      </c>
      <c r="AC36" s="159">
        <f>'2c AWC adjustment'!$I23+'2d Backwardation adjustment'!$I23</f>
        <v>20.719452154909956</v>
      </c>
      <c r="AD36" s="159">
        <f>'2c AWC adjustment'!$J23+'2d Backwardation adjustment'!$J23+'2e COVID true-up adjustment'!F$344</f>
        <v>26.730669368501708</v>
      </c>
      <c r="AE36" s="159">
        <f>'2c AWC adjustment'!$J23+'2d Backwardation adjustment'!$J23+'2e COVID true-up adjustment'!G$344+'2f RO Ringfencing adjustment'!I40</f>
        <v>35.147123387070074</v>
      </c>
      <c r="AF36" s="159">
        <f>'2e COVID true-up adjustment'!H$344</f>
        <v>6.0112172135917517</v>
      </c>
      <c r="AG36" s="374">
        <f>'2e COVID true-up adjustment'!I$344</f>
        <v>6.0112172135917517</v>
      </c>
      <c r="AH36" s="407"/>
      <c r="AI36" s="478">
        <f>'2g Debt related cost adjustment'!$E$39</f>
        <v>15.899644085837116</v>
      </c>
      <c r="AJ36" s="478">
        <f>'2g Debt related cost adjustment'!$E$39</f>
        <v>15.899644085837116</v>
      </c>
      <c r="AK36" s="478">
        <f>'2g Debt related cost adjustment'!$E$39</f>
        <v>15.899644085837116</v>
      </c>
      <c r="AL36" s="478">
        <f>'2g Debt related cost adjustment'!$E$39</f>
        <v>15.899644085837116</v>
      </c>
      <c r="AM36" s="478">
        <f>'2g Debt related cost adjustment'!$E$39</f>
        <v>15.899644085837116</v>
      </c>
      <c r="AN36" s="159" t="s">
        <v>222</v>
      </c>
      <c r="AO36" s="159" t="s">
        <v>222</v>
      </c>
      <c r="AP36" s="159" t="s">
        <v>222</v>
      </c>
      <c r="AQ36" s="159" t="s">
        <v>222</v>
      </c>
      <c r="AR36" s="159" t="s">
        <v>222</v>
      </c>
      <c r="AS36" s="159" t="s">
        <v>222</v>
      </c>
      <c r="AT36" s="159" t="s">
        <v>222</v>
      </c>
      <c r="AU36" s="159" t="s">
        <v>222</v>
      </c>
      <c r="AV36" s="159" t="s">
        <v>222</v>
      </c>
      <c r="AW36" s="159" t="s">
        <v>222</v>
      </c>
      <c r="AX36" s="159" t="s">
        <v>222</v>
      </c>
      <c r="AY36" s="159" t="s">
        <v>222</v>
      </c>
      <c r="AZ36" s="159" t="s">
        <v>222</v>
      </c>
      <c r="BA36" s="159" t="s">
        <v>222</v>
      </c>
      <c r="BB36" s="159" t="s">
        <v>222</v>
      </c>
      <c r="BC36" s="159" t="s">
        <v>222</v>
      </c>
      <c r="BD36" s="159" t="s">
        <v>222</v>
      </c>
      <c r="BE36" s="159" t="s">
        <v>222</v>
      </c>
      <c r="BF36" s="159" t="s">
        <v>222</v>
      </c>
      <c r="BG36" s="159" t="s">
        <v>222</v>
      </c>
      <c r="BH36" s="159" t="s">
        <v>222</v>
      </c>
      <c r="BI36" s="373" t="s">
        <v>222</v>
      </c>
    </row>
    <row r="37" spans="1:61" s="7" customFormat="1" ht="12.75" customHeight="1">
      <c r="A37" s="6"/>
      <c r="B37" s="541"/>
      <c r="C37" s="535"/>
      <c r="D37" s="538"/>
      <c r="E37" s="532"/>
      <c r="F37" s="121" t="s">
        <v>232</v>
      </c>
      <c r="G37" s="550"/>
      <c r="H37" s="553"/>
      <c r="I37" s="154"/>
      <c r="J37" s="159" t="s">
        <v>222</v>
      </c>
      <c r="K37" s="159" t="s">
        <v>222</v>
      </c>
      <c r="L37" s="159" t="s">
        <v>222</v>
      </c>
      <c r="M37" s="159" t="s">
        <v>222</v>
      </c>
      <c r="N37" s="159" t="s">
        <v>222</v>
      </c>
      <c r="O37" s="159" t="s">
        <v>222</v>
      </c>
      <c r="P37" s="159" t="s">
        <v>222</v>
      </c>
      <c r="Q37" s="159" t="s">
        <v>222</v>
      </c>
      <c r="R37" s="154"/>
      <c r="S37" s="159" t="s">
        <v>222</v>
      </c>
      <c r="T37" s="159" t="s">
        <v>222</v>
      </c>
      <c r="U37" s="159" t="s">
        <v>222</v>
      </c>
      <c r="V37" s="159" t="s">
        <v>222</v>
      </c>
      <c r="W37" s="159">
        <f>'2a Q1 Adjustment Component'!H61</f>
        <v>4.483754558840265</v>
      </c>
      <c r="X37" s="159">
        <f>'2b COVID Adjustment'!$F$322</f>
        <v>9.9756950960531068</v>
      </c>
      <c r="Y37" s="159">
        <f>'2b COVID Adjustment'!$G$322</f>
        <v>4.43</v>
      </c>
      <c r="Z37" s="159" t="s">
        <v>222</v>
      </c>
      <c r="AA37" s="24"/>
      <c r="AB37" s="159">
        <f>'2c AWC adjustment'!$I24+'2d Backwardation adjustment'!$I24</f>
        <v>20.517182334965703</v>
      </c>
      <c r="AC37" s="159">
        <f>'2c AWC adjustment'!$I24+'2d Backwardation adjustment'!$I24</f>
        <v>20.517182334965703</v>
      </c>
      <c r="AD37" s="159">
        <f>'2c AWC adjustment'!$J24+'2d Backwardation adjustment'!$J24+'2e COVID true-up adjustment'!F$344</f>
        <v>26.528399548557456</v>
      </c>
      <c r="AE37" s="159">
        <f>'2c AWC adjustment'!$J24+'2d Backwardation adjustment'!$J24+'2e COVID true-up adjustment'!G$344+'2f RO Ringfencing adjustment'!I41</f>
        <v>34.944853567125818</v>
      </c>
      <c r="AF37" s="159">
        <f>'2e COVID true-up adjustment'!H$344</f>
        <v>6.0112172135917517</v>
      </c>
      <c r="AG37" s="374">
        <f>'2e COVID true-up adjustment'!I$344</f>
        <v>6.0112172135917517</v>
      </c>
      <c r="AH37" s="407"/>
      <c r="AI37" s="478">
        <f>'2g Debt related cost adjustment'!$E$39</f>
        <v>15.899644085837116</v>
      </c>
      <c r="AJ37" s="478">
        <f>'2g Debt related cost adjustment'!$E$39</f>
        <v>15.899644085837116</v>
      </c>
      <c r="AK37" s="478">
        <f>'2g Debt related cost adjustment'!$E$39</f>
        <v>15.899644085837116</v>
      </c>
      <c r="AL37" s="478">
        <f>'2g Debt related cost adjustment'!$E$39</f>
        <v>15.899644085837116</v>
      </c>
      <c r="AM37" s="478">
        <f>'2g Debt related cost adjustment'!$E$39</f>
        <v>15.899644085837116</v>
      </c>
      <c r="AN37" s="159" t="s">
        <v>222</v>
      </c>
      <c r="AO37" s="159" t="s">
        <v>222</v>
      </c>
      <c r="AP37" s="159" t="s">
        <v>222</v>
      </c>
      <c r="AQ37" s="159" t="s">
        <v>222</v>
      </c>
      <c r="AR37" s="159" t="s">
        <v>222</v>
      </c>
      <c r="AS37" s="159" t="s">
        <v>222</v>
      </c>
      <c r="AT37" s="159" t="s">
        <v>222</v>
      </c>
      <c r="AU37" s="159" t="s">
        <v>222</v>
      </c>
      <c r="AV37" s="159" t="s">
        <v>222</v>
      </c>
      <c r="AW37" s="159" t="s">
        <v>222</v>
      </c>
      <c r="AX37" s="159" t="s">
        <v>222</v>
      </c>
      <c r="AY37" s="159" t="s">
        <v>222</v>
      </c>
      <c r="AZ37" s="159" t="s">
        <v>222</v>
      </c>
      <c r="BA37" s="159" t="s">
        <v>222</v>
      </c>
      <c r="BB37" s="159" t="s">
        <v>222</v>
      </c>
      <c r="BC37" s="159" t="s">
        <v>222</v>
      </c>
      <c r="BD37" s="159" t="s">
        <v>222</v>
      </c>
      <c r="BE37" s="159" t="s">
        <v>222</v>
      </c>
      <c r="BF37" s="159" t="s">
        <v>222</v>
      </c>
      <c r="BG37" s="159" t="s">
        <v>222</v>
      </c>
      <c r="BH37" s="159" t="s">
        <v>222</v>
      </c>
      <c r="BI37" s="373" t="s">
        <v>222</v>
      </c>
    </row>
    <row r="38" spans="1:61" s="7" customFormat="1" ht="12.75" customHeight="1">
      <c r="A38" s="6"/>
      <c r="B38" s="541"/>
      <c r="C38" s="535"/>
      <c r="D38" s="538"/>
      <c r="E38" s="532"/>
      <c r="F38" s="121" t="s">
        <v>233</v>
      </c>
      <c r="G38" s="550"/>
      <c r="H38" s="553"/>
      <c r="I38" s="154"/>
      <c r="J38" s="159" t="s">
        <v>222</v>
      </c>
      <c r="K38" s="159" t="s">
        <v>222</v>
      </c>
      <c r="L38" s="159" t="s">
        <v>222</v>
      </c>
      <c r="M38" s="159" t="s">
        <v>222</v>
      </c>
      <c r="N38" s="159" t="s">
        <v>222</v>
      </c>
      <c r="O38" s="159" t="s">
        <v>222</v>
      </c>
      <c r="P38" s="159" t="s">
        <v>222</v>
      </c>
      <c r="Q38" s="159" t="s">
        <v>222</v>
      </c>
      <c r="R38" s="154"/>
      <c r="S38" s="159" t="s">
        <v>222</v>
      </c>
      <c r="T38" s="159" t="s">
        <v>222</v>
      </c>
      <c r="U38" s="159" t="s">
        <v>222</v>
      </c>
      <c r="V38" s="159" t="s">
        <v>222</v>
      </c>
      <c r="W38" s="159">
        <f>'2a Q1 Adjustment Component'!H62</f>
        <v>4.5725713486541437</v>
      </c>
      <c r="X38" s="159">
        <f>'2b COVID Adjustment'!$F$322</f>
        <v>9.9756950960531068</v>
      </c>
      <c r="Y38" s="159">
        <f>'2b COVID Adjustment'!$G$322</f>
        <v>4.43</v>
      </c>
      <c r="Z38" s="159" t="s">
        <v>222</v>
      </c>
      <c r="AA38" s="24"/>
      <c r="AB38" s="159">
        <f>'2c AWC adjustment'!$I25+'2d Backwardation adjustment'!$I25</f>
        <v>20.696038445560852</v>
      </c>
      <c r="AC38" s="159">
        <f>'2c AWC adjustment'!$I25+'2d Backwardation adjustment'!$I25</f>
        <v>20.696038445560852</v>
      </c>
      <c r="AD38" s="159">
        <f>'2c AWC adjustment'!$J25+'2d Backwardation adjustment'!$J25+'2e COVID true-up adjustment'!F$344</f>
        <v>26.707255659152604</v>
      </c>
      <c r="AE38" s="159">
        <f>'2c AWC adjustment'!$J25+'2d Backwardation adjustment'!$J25+'2e COVID true-up adjustment'!G$344+'2f RO Ringfencing adjustment'!I42</f>
        <v>35.123709677720967</v>
      </c>
      <c r="AF38" s="159">
        <f>'2e COVID true-up adjustment'!H$344</f>
        <v>6.0112172135917517</v>
      </c>
      <c r="AG38" s="374">
        <f>'2e COVID true-up adjustment'!I$344</f>
        <v>6.0112172135917517</v>
      </c>
      <c r="AH38" s="407"/>
      <c r="AI38" s="478">
        <f>'2g Debt related cost adjustment'!$E$39</f>
        <v>15.899644085837116</v>
      </c>
      <c r="AJ38" s="478">
        <f>'2g Debt related cost adjustment'!$E$39</f>
        <v>15.899644085837116</v>
      </c>
      <c r="AK38" s="478">
        <f>'2g Debt related cost adjustment'!$E$39</f>
        <v>15.899644085837116</v>
      </c>
      <c r="AL38" s="478">
        <f>'2g Debt related cost adjustment'!$E$39</f>
        <v>15.899644085837116</v>
      </c>
      <c r="AM38" s="478">
        <f>'2g Debt related cost adjustment'!$E$39</f>
        <v>15.899644085837116</v>
      </c>
      <c r="AN38" s="159" t="s">
        <v>222</v>
      </c>
      <c r="AO38" s="159" t="s">
        <v>222</v>
      </c>
      <c r="AP38" s="159" t="s">
        <v>222</v>
      </c>
      <c r="AQ38" s="159" t="s">
        <v>222</v>
      </c>
      <c r="AR38" s="159" t="s">
        <v>222</v>
      </c>
      <c r="AS38" s="159" t="s">
        <v>222</v>
      </c>
      <c r="AT38" s="159" t="s">
        <v>222</v>
      </c>
      <c r="AU38" s="159" t="s">
        <v>222</v>
      </c>
      <c r="AV38" s="159" t="s">
        <v>222</v>
      </c>
      <c r="AW38" s="159" t="s">
        <v>222</v>
      </c>
      <c r="AX38" s="159" t="s">
        <v>222</v>
      </c>
      <c r="AY38" s="159" t="s">
        <v>222</v>
      </c>
      <c r="AZ38" s="159" t="s">
        <v>222</v>
      </c>
      <c r="BA38" s="159" t="s">
        <v>222</v>
      </c>
      <c r="BB38" s="159" t="s">
        <v>222</v>
      </c>
      <c r="BC38" s="159" t="s">
        <v>222</v>
      </c>
      <c r="BD38" s="159" t="s">
        <v>222</v>
      </c>
      <c r="BE38" s="159" t="s">
        <v>222</v>
      </c>
      <c r="BF38" s="159" t="s">
        <v>222</v>
      </c>
      <c r="BG38" s="159" t="s">
        <v>222</v>
      </c>
      <c r="BH38" s="159" t="s">
        <v>222</v>
      </c>
      <c r="BI38" s="373" t="s">
        <v>222</v>
      </c>
    </row>
    <row r="39" spans="1:61" s="7" customFormat="1" ht="12.75" customHeight="1">
      <c r="A39" s="6"/>
      <c r="B39" s="541"/>
      <c r="C39" s="535"/>
      <c r="D39" s="538"/>
      <c r="E39" s="532"/>
      <c r="F39" s="121" t="s">
        <v>234</v>
      </c>
      <c r="G39" s="550"/>
      <c r="H39" s="553"/>
      <c r="I39" s="154"/>
      <c r="J39" s="159" t="s">
        <v>222</v>
      </c>
      <c r="K39" s="159" t="s">
        <v>222</v>
      </c>
      <c r="L39" s="159" t="s">
        <v>222</v>
      </c>
      <c r="M39" s="159" t="s">
        <v>222</v>
      </c>
      <c r="N39" s="159" t="s">
        <v>222</v>
      </c>
      <c r="O39" s="159" t="s">
        <v>222</v>
      </c>
      <c r="P39" s="159" t="s">
        <v>222</v>
      </c>
      <c r="Q39" s="159" t="s">
        <v>222</v>
      </c>
      <c r="R39" s="154"/>
      <c r="S39" s="159" t="s">
        <v>222</v>
      </c>
      <c r="T39" s="159" t="s">
        <v>222</v>
      </c>
      <c r="U39" s="159" t="s">
        <v>222</v>
      </c>
      <c r="V39" s="159" t="s">
        <v>222</v>
      </c>
      <c r="W39" s="159">
        <f>'2a Q1 Adjustment Component'!H63</f>
        <v>4.576163453068685</v>
      </c>
      <c r="X39" s="159">
        <f>'2b COVID Adjustment'!$F$322</f>
        <v>9.9756950960531068</v>
      </c>
      <c r="Y39" s="159">
        <f>'2b COVID Adjustment'!$G$322</f>
        <v>4.43</v>
      </c>
      <c r="Z39" s="159" t="s">
        <v>222</v>
      </c>
      <c r="AA39" s="24"/>
      <c r="AB39" s="159">
        <f>'2c AWC adjustment'!$I26+'2d Backwardation adjustment'!$I26</f>
        <v>20.92209552243553</v>
      </c>
      <c r="AC39" s="159">
        <f>'2c AWC adjustment'!$I26+'2d Backwardation adjustment'!$I26</f>
        <v>20.92209552243553</v>
      </c>
      <c r="AD39" s="159">
        <f>'2c AWC adjustment'!$J26+'2d Backwardation adjustment'!$J26+'2e COVID true-up adjustment'!F$344</f>
        <v>26.933312736027283</v>
      </c>
      <c r="AE39" s="159">
        <f>'2c AWC adjustment'!$J26+'2d Backwardation adjustment'!$J26+'2e COVID true-up adjustment'!G$344+'2f RO Ringfencing adjustment'!I43</f>
        <v>35.349766754595649</v>
      </c>
      <c r="AF39" s="159">
        <f>'2e COVID true-up adjustment'!H$344</f>
        <v>6.0112172135917517</v>
      </c>
      <c r="AG39" s="374">
        <f>'2e COVID true-up adjustment'!I$344</f>
        <v>6.0112172135917517</v>
      </c>
      <c r="AH39" s="407"/>
      <c r="AI39" s="478">
        <f>'2g Debt related cost adjustment'!$E$39</f>
        <v>15.899644085837116</v>
      </c>
      <c r="AJ39" s="478">
        <f>'2g Debt related cost adjustment'!$E$39</f>
        <v>15.899644085837116</v>
      </c>
      <c r="AK39" s="478">
        <f>'2g Debt related cost adjustment'!$E$39</f>
        <v>15.899644085837116</v>
      </c>
      <c r="AL39" s="478">
        <f>'2g Debt related cost adjustment'!$E$39</f>
        <v>15.899644085837116</v>
      </c>
      <c r="AM39" s="478">
        <f>'2g Debt related cost adjustment'!$E$39</f>
        <v>15.899644085837116</v>
      </c>
      <c r="AN39" s="159" t="s">
        <v>222</v>
      </c>
      <c r="AO39" s="159" t="s">
        <v>222</v>
      </c>
      <c r="AP39" s="159" t="s">
        <v>222</v>
      </c>
      <c r="AQ39" s="159" t="s">
        <v>222</v>
      </c>
      <c r="AR39" s="159" t="s">
        <v>222</v>
      </c>
      <c r="AS39" s="159" t="s">
        <v>222</v>
      </c>
      <c r="AT39" s="159" t="s">
        <v>222</v>
      </c>
      <c r="AU39" s="159" t="s">
        <v>222</v>
      </c>
      <c r="AV39" s="159" t="s">
        <v>222</v>
      </c>
      <c r="AW39" s="159" t="s">
        <v>222</v>
      </c>
      <c r="AX39" s="159" t="s">
        <v>222</v>
      </c>
      <c r="AY39" s="159" t="s">
        <v>222</v>
      </c>
      <c r="AZ39" s="159" t="s">
        <v>222</v>
      </c>
      <c r="BA39" s="159" t="s">
        <v>222</v>
      </c>
      <c r="BB39" s="159" t="s">
        <v>222</v>
      </c>
      <c r="BC39" s="159" t="s">
        <v>222</v>
      </c>
      <c r="BD39" s="159" t="s">
        <v>222</v>
      </c>
      <c r="BE39" s="159" t="s">
        <v>222</v>
      </c>
      <c r="BF39" s="159" t="s">
        <v>222</v>
      </c>
      <c r="BG39" s="159" t="s">
        <v>222</v>
      </c>
      <c r="BH39" s="159" t="s">
        <v>222</v>
      </c>
      <c r="BI39" s="373" t="s">
        <v>222</v>
      </c>
    </row>
    <row r="40" spans="1:61" s="7" customFormat="1" ht="12.75" customHeight="1" thickBot="1">
      <c r="A40" s="6"/>
      <c r="B40" s="541"/>
      <c r="C40" s="536"/>
      <c r="D40" s="539"/>
      <c r="E40" s="533"/>
      <c r="F40" s="84" t="s">
        <v>235</v>
      </c>
      <c r="G40" s="550"/>
      <c r="H40" s="553"/>
      <c r="I40" s="54"/>
      <c r="J40" s="159" t="s">
        <v>222</v>
      </c>
      <c r="K40" s="159" t="s">
        <v>222</v>
      </c>
      <c r="L40" s="159" t="s">
        <v>222</v>
      </c>
      <c r="M40" s="159" t="s">
        <v>222</v>
      </c>
      <c r="N40" s="159" t="s">
        <v>222</v>
      </c>
      <c r="O40" s="159" t="s">
        <v>222</v>
      </c>
      <c r="P40" s="159" t="s">
        <v>222</v>
      </c>
      <c r="Q40" s="159" t="s">
        <v>222</v>
      </c>
      <c r="R40" s="154"/>
      <c r="S40" s="159" t="s">
        <v>222</v>
      </c>
      <c r="T40" s="159" t="s">
        <v>222</v>
      </c>
      <c r="U40" s="159" t="s">
        <v>222</v>
      </c>
      <c r="V40" s="159" t="s">
        <v>222</v>
      </c>
      <c r="W40" s="159">
        <f>'2a Q1 Adjustment Component'!H64</f>
        <v>4.5227059256070312</v>
      </c>
      <c r="X40" s="159">
        <f>'2b COVID Adjustment'!$F$322</f>
        <v>9.9756950960531068</v>
      </c>
      <c r="Y40" s="159">
        <f>'2b COVID Adjustment'!$G$322</f>
        <v>4.43</v>
      </c>
      <c r="Z40" s="159" t="s">
        <v>222</v>
      </c>
      <c r="AA40" s="24"/>
      <c r="AB40" s="159">
        <f>'2c AWC adjustment'!$I27+'2d Backwardation adjustment'!$I27</f>
        <v>20.431840610363274</v>
      </c>
      <c r="AC40" s="159">
        <f>'2c AWC adjustment'!$I27+'2d Backwardation adjustment'!$I27</f>
        <v>20.431840610363274</v>
      </c>
      <c r="AD40" s="159">
        <f>'2c AWC adjustment'!$J27+'2d Backwardation adjustment'!$J27+'2e COVID true-up adjustment'!F$344</f>
        <v>26.443057823955026</v>
      </c>
      <c r="AE40" s="159">
        <f>'2c AWC adjustment'!$J27+'2d Backwardation adjustment'!$J27+'2e COVID true-up adjustment'!G$344+'2f RO Ringfencing adjustment'!I44</f>
        <v>34.859511842523389</v>
      </c>
      <c r="AF40" s="159">
        <f>'2e COVID true-up adjustment'!H$344</f>
        <v>6.0112172135917517</v>
      </c>
      <c r="AG40" s="374">
        <f>'2e COVID true-up adjustment'!I$344</f>
        <v>6.0112172135917517</v>
      </c>
      <c r="AH40" s="407"/>
      <c r="AI40" s="478">
        <f>'2g Debt related cost adjustment'!$E$39</f>
        <v>15.899644085837116</v>
      </c>
      <c r="AJ40" s="478">
        <f>'2g Debt related cost adjustment'!$E$39</f>
        <v>15.899644085837116</v>
      </c>
      <c r="AK40" s="478">
        <f>'2g Debt related cost adjustment'!$E$39</f>
        <v>15.899644085837116</v>
      </c>
      <c r="AL40" s="478">
        <f>'2g Debt related cost adjustment'!$E$39</f>
        <v>15.899644085837116</v>
      </c>
      <c r="AM40" s="478">
        <f>'2g Debt related cost adjustment'!$E$39</f>
        <v>15.899644085837116</v>
      </c>
      <c r="AN40" s="159" t="s">
        <v>222</v>
      </c>
      <c r="AO40" s="159" t="s">
        <v>222</v>
      </c>
      <c r="AP40" s="159" t="s">
        <v>222</v>
      </c>
      <c r="AQ40" s="159" t="s">
        <v>222</v>
      </c>
      <c r="AR40" s="159" t="s">
        <v>222</v>
      </c>
      <c r="AS40" s="159" t="s">
        <v>222</v>
      </c>
      <c r="AT40" s="159" t="s">
        <v>222</v>
      </c>
      <c r="AU40" s="159" t="s">
        <v>222</v>
      </c>
      <c r="AV40" s="159" t="s">
        <v>222</v>
      </c>
      <c r="AW40" s="159" t="s">
        <v>222</v>
      </c>
      <c r="AX40" s="159" t="s">
        <v>222</v>
      </c>
      <c r="AY40" s="159" t="s">
        <v>222</v>
      </c>
      <c r="AZ40" s="159" t="s">
        <v>222</v>
      </c>
      <c r="BA40" s="159" t="s">
        <v>222</v>
      </c>
      <c r="BB40" s="159" t="s">
        <v>222</v>
      </c>
      <c r="BC40" s="159" t="s">
        <v>222</v>
      </c>
      <c r="BD40" s="159" t="s">
        <v>222</v>
      </c>
      <c r="BE40" s="159" t="s">
        <v>222</v>
      </c>
      <c r="BF40" s="159" t="s">
        <v>222</v>
      </c>
      <c r="BG40" s="159" t="s">
        <v>222</v>
      </c>
      <c r="BH40" s="159" t="s">
        <v>222</v>
      </c>
      <c r="BI40" s="373" t="s">
        <v>222</v>
      </c>
    </row>
    <row r="41" spans="1:61" s="7" customFormat="1" ht="12.75" customHeight="1">
      <c r="A41" s="6"/>
      <c r="B41" s="541"/>
      <c r="C41" s="534" t="s">
        <v>217</v>
      </c>
      <c r="D41" s="537" t="s">
        <v>237</v>
      </c>
      <c r="E41" s="531" t="s">
        <v>219</v>
      </c>
      <c r="F41" s="83" t="s">
        <v>220</v>
      </c>
      <c r="G41" s="550"/>
      <c r="H41" s="553"/>
      <c r="I41" s="53"/>
      <c r="J41" s="159" t="s">
        <v>222</v>
      </c>
      <c r="K41" s="159" t="s">
        <v>222</v>
      </c>
      <c r="L41" s="159" t="s">
        <v>222</v>
      </c>
      <c r="M41" s="159" t="s">
        <v>222</v>
      </c>
      <c r="N41" s="159" t="s">
        <v>222</v>
      </c>
      <c r="O41" s="159" t="s">
        <v>222</v>
      </c>
      <c r="P41" s="159" t="s">
        <v>222</v>
      </c>
      <c r="Q41" s="159" t="s">
        <v>222</v>
      </c>
      <c r="R41" s="154"/>
      <c r="S41" s="159" t="s">
        <v>222</v>
      </c>
      <c r="T41" s="159" t="s">
        <v>222</v>
      </c>
      <c r="U41" s="159" t="s">
        <v>222</v>
      </c>
      <c r="V41" s="159" t="s">
        <v>222</v>
      </c>
      <c r="W41" s="159">
        <v>0</v>
      </c>
      <c r="X41" s="159">
        <f>'2b COVID Adjustment'!$F$323</f>
        <v>1.4870742269298105</v>
      </c>
      <c r="Y41" s="159">
        <f>'2b COVID Adjustment'!$G$323</f>
        <v>0.70457099735818829</v>
      </c>
      <c r="Z41" s="159" t="s">
        <v>222</v>
      </c>
      <c r="AA41" s="405"/>
      <c r="AB41" s="159">
        <v>0</v>
      </c>
      <c r="AC41" s="159">
        <v>0</v>
      </c>
      <c r="AD41" s="159">
        <f>'2e COVID true-up adjustment'!F$345</f>
        <v>0.4107912515748855</v>
      </c>
      <c r="AE41" s="159">
        <f>'2e COVID true-up adjustment'!G$345</f>
        <v>0.4107912515748855</v>
      </c>
      <c r="AF41" s="159">
        <f>'2e COVID true-up adjustment'!H$345</f>
        <v>0.4107912515748855</v>
      </c>
      <c r="AG41" s="374">
        <f>'2e COVID true-up adjustment'!I$345</f>
        <v>0.4107912515748855</v>
      </c>
      <c r="AH41" s="406"/>
      <c r="AI41" s="478">
        <f>'2g Debt related cost adjustment'!$E$40</f>
        <v>0</v>
      </c>
      <c r="AJ41" s="478">
        <f>'2g Debt related cost adjustment'!$E$40</f>
        <v>0</v>
      </c>
      <c r="AK41" s="478">
        <f>'2g Debt related cost adjustment'!$E$40</f>
        <v>0</v>
      </c>
      <c r="AL41" s="478">
        <f>'2g Debt related cost adjustment'!$E$40</f>
        <v>0</v>
      </c>
      <c r="AM41" s="478">
        <f>'2g Debt related cost adjustment'!$E$40</f>
        <v>0</v>
      </c>
      <c r="AN41" s="159" t="s">
        <v>222</v>
      </c>
      <c r="AO41" s="159" t="s">
        <v>222</v>
      </c>
      <c r="AP41" s="159" t="s">
        <v>222</v>
      </c>
      <c r="AQ41" s="159" t="s">
        <v>222</v>
      </c>
      <c r="AR41" s="159" t="s">
        <v>222</v>
      </c>
      <c r="AS41" s="159" t="s">
        <v>222</v>
      </c>
      <c r="AT41" s="159" t="s">
        <v>222</v>
      </c>
      <c r="AU41" s="159" t="s">
        <v>222</v>
      </c>
      <c r="AV41" s="159" t="s">
        <v>222</v>
      </c>
      <c r="AW41" s="159" t="s">
        <v>222</v>
      </c>
      <c r="AX41" s="159" t="s">
        <v>222</v>
      </c>
      <c r="AY41" s="159" t="s">
        <v>222</v>
      </c>
      <c r="AZ41" s="159" t="s">
        <v>222</v>
      </c>
      <c r="BA41" s="159" t="s">
        <v>222</v>
      </c>
      <c r="BB41" s="159" t="s">
        <v>222</v>
      </c>
      <c r="BC41" s="159" t="s">
        <v>222</v>
      </c>
      <c r="BD41" s="159" t="s">
        <v>222</v>
      </c>
      <c r="BE41" s="159" t="s">
        <v>222</v>
      </c>
      <c r="BF41" s="159" t="s">
        <v>222</v>
      </c>
      <c r="BG41" s="159" t="s">
        <v>222</v>
      </c>
      <c r="BH41" s="159" t="s">
        <v>222</v>
      </c>
      <c r="BI41" s="373" t="s">
        <v>222</v>
      </c>
    </row>
    <row r="42" spans="1:61" s="7" customFormat="1" ht="12.75" customHeight="1">
      <c r="A42" s="6"/>
      <c r="B42" s="541"/>
      <c r="C42" s="535"/>
      <c r="D42" s="538"/>
      <c r="E42" s="532"/>
      <c r="F42" s="121" t="s">
        <v>223</v>
      </c>
      <c r="G42" s="550"/>
      <c r="H42" s="553"/>
      <c r="I42" s="154"/>
      <c r="J42" s="159" t="s">
        <v>222</v>
      </c>
      <c r="K42" s="159" t="s">
        <v>222</v>
      </c>
      <c r="L42" s="159" t="s">
        <v>222</v>
      </c>
      <c r="M42" s="159" t="s">
        <v>222</v>
      </c>
      <c r="N42" s="159" t="s">
        <v>222</v>
      </c>
      <c r="O42" s="159" t="s">
        <v>222</v>
      </c>
      <c r="P42" s="159" t="s">
        <v>222</v>
      </c>
      <c r="Q42" s="159" t="s">
        <v>222</v>
      </c>
      <c r="R42" s="154"/>
      <c r="S42" s="159" t="s">
        <v>222</v>
      </c>
      <c r="T42" s="159" t="s">
        <v>222</v>
      </c>
      <c r="U42" s="159" t="s">
        <v>222</v>
      </c>
      <c r="V42" s="159" t="s">
        <v>222</v>
      </c>
      <c r="W42" s="159">
        <v>0</v>
      </c>
      <c r="X42" s="159">
        <f>'2b COVID Adjustment'!$F$323</f>
        <v>1.4870742269298105</v>
      </c>
      <c r="Y42" s="159">
        <f>'2b COVID Adjustment'!$G$323</f>
        <v>0.70457099735818829</v>
      </c>
      <c r="Z42" s="159" t="s">
        <v>222</v>
      </c>
      <c r="AA42" s="405"/>
      <c r="AB42" s="159">
        <v>0</v>
      </c>
      <c r="AC42" s="159">
        <v>0</v>
      </c>
      <c r="AD42" s="159">
        <f>'2e COVID true-up adjustment'!F$345</f>
        <v>0.4107912515748855</v>
      </c>
      <c r="AE42" s="159">
        <f>'2e COVID true-up adjustment'!G$345</f>
        <v>0.4107912515748855</v>
      </c>
      <c r="AF42" s="159">
        <f>'2e COVID true-up adjustment'!H$345</f>
        <v>0.4107912515748855</v>
      </c>
      <c r="AG42" s="374">
        <f>'2e COVID true-up adjustment'!I$345</f>
        <v>0.4107912515748855</v>
      </c>
      <c r="AH42" s="406"/>
      <c r="AI42" s="478">
        <f>'2g Debt related cost adjustment'!$E$40</f>
        <v>0</v>
      </c>
      <c r="AJ42" s="478">
        <f>'2g Debt related cost adjustment'!$E$40</f>
        <v>0</v>
      </c>
      <c r="AK42" s="478">
        <f>'2g Debt related cost adjustment'!$E$40</f>
        <v>0</v>
      </c>
      <c r="AL42" s="478">
        <f>'2g Debt related cost adjustment'!$E$40</f>
        <v>0</v>
      </c>
      <c r="AM42" s="478">
        <f>'2g Debt related cost adjustment'!$E$40</f>
        <v>0</v>
      </c>
      <c r="AN42" s="159" t="s">
        <v>222</v>
      </c>
      <c r="AO42" s="159" t="s">
        <v>222</v>
      </c>
      <c r="AP42" s="159" t="s">
        <v>222</v>
      </c>
      <c r="AQ42" s="159" t="s">
        <v>222</v>
      </c>
      <c r="AR42" s="159" t="s">
        <v>222</v>
      </c>
      <c r="AS42" s="159" t="s">
        <v>222</v>
      </c>
      <c r="AT42" s="159" t="s">
        <v>222</v>
      </c>
      <c r="AU42" s="159" t="s">
        <v>222</v>
      </c>
      <c r="AV42" s="159" t="s">
        <v>222</v>
      </c>
      <c r="AW42" s="159" t="s">
        <v>222</v>
      </c>
      <c r="AX42" s="159" t="s">
        <v>222</v>
      </c>
      <c r="AY42" s="159" t="s">
        <v>222</v>
      </c>
      <c r="AZ42" s="159" t="s">
        <v>222</v>
      </c>
      <c r="BA42" s="159" t="s">
        <v>222</v>
      </c>
      <c r="BB42" s="159" t="s">
        <v>222</v>
      </c>
      <c r="BC42" s="159" t="s">
        <v>222</v>
      </c>
      <c r="BD42" s="159" t="s">
        <v>222</v>
      </c>
      <c r="BE42" s="159" t="s">
        <v>222</v>
      </c>
      <c r="BF42" s="159" t="s">
        <v>222</v>
      </c>
      <c r="BG42" s="159" t="s">
        <v>222</v>
      </c>
      <c r="BH42" s="159" t="s">
        <v>222</v>
      </c>
      <c r="BI42" s="373" t="s">
        <v>222</v>
      </c>
    </row>
    <row r="43" spans="1:61" s="7" customFormat="1" ht="12.75" customHeight="1">
      <c r="A43" s="6"/>
      <c r="B43" s="541"/>
      <c r="C43" s="535"/>
      <c r="D43" s="538"/>
      <c r="E43" s="532"/>
      <c r="F43" s="121" t="s">
        <v>224</v>
      </c>
      <c r="G43" s="550"/>
      <c r="H43" s="553"/>
      <c r="I43" s="154"/>
      <c r="J43" s="159" t="s">
        <v>222</v>
      </c>
      <c r="K43" s="159" t="s">
        <v>222</v>
      </c>
      <c r="L43" s="159" t="s">
        <v>222</v>
      </c>
      <c r="M43" s="159" t="s">
        <v>222</v>
      </c>
      <c r="N43" s="159" t="s">
        <v>222</v>
      </c>
      <c r="O43" s="159" t="s">
        <v>222</v>
      </c>
      <c r="P43" s="159" t="s">
        <v>222</v>
      </c>
      <c r="Q43" s="159" t="s">
        <v>222</v>
      </c>
      <c r="R43" s="154"/>
      <c r="S43" s="159" t="s">
        <v>222</v>
      </c>
      <c r="T43" s="159" t="s">
        <v>222</v>
      </c>
      <c r="U43" s="159" t="s">
        <v>222</v>
      </c>
      <c r="V43" s="159" t="s">
        <v>222</v>
      </c>
      <c r="W43" s="159">
        <v>0</v>
      </c>
      <c r="X43" s="159">
        <f>'2b COVID Adjustment'!$F$323</f>
        <v>1.4870742269298105</v>
      </c>
      <c r="Y43" s="159">
        <f>'2b COVID Adjustment'!$G$323</f>
        <v>0.70457099735818829</v>
      </c>
      <c r="Z43" s="159" t="s">
        <v>222</v>
      </c>
      <c r="AA43" s="405"/>
      <c r="AB43" s="159">
        <v>0</v>
      </c>
      <c r="AC43" s="159">
        <v>0</v>
      </c>
      <c r="AD43" s="159">
        <f>'2e COVID true-up adjustment'!F$345</f>
        <v>0.4107912515748855</v>
      </c>
      <c r="AE43" s="159">
        <f>'2e COVID true-up adjustment'!G$345</f>
        <v>0.4107912515748855</v>
      </c>
      <c r="AF43" s="159">
        <f>'2e COVID true-up adjustment'!H$345</f>
        <v>0.4107912515748855</v>
      </c>
      <c r="AG43" s="374">
        <f>'2e COVID true-up adjustment'!I$345</f>
        <v>0.4107912515748855</v>
      </c>
      <c r="AH43" s="406"/>
      <c r="AI43" s="478">
        <f>'2g Debt related cost adjustment'!$E$40</f>
        <v>0</v>
      </c>
      <c r="AJ43" s="478">
        <f>'2g Debt related cost adjustment'!$E$40</f>
        <v>0</v>
      </c>
      <c r="AK43" s="478">
        <f>'2g Debt related cost adjustment'!$E$40</f>
        <v>0</v>
      </c>
      <c r="AL43" s="478">
        <f>'2g Debt related cost adjustment'!$E$40</f>
        <v>0</v>
      </c>
      <c r="AM43" s="478">
        <f>'2g Debt related cost adjustment'!$E$40</f>
        <v>0</v>
      </c>
      <c r="AN43" s="159" t="s">
        <v>222</v>
      </c>
      <c r="AO43" s="159" t="s">
        <v>222</v>
      </c>
      <c r="AP43" s="159" t="s">
        <v>222</v>
      </c>
      <c r="AQ43" s="159" t="s">
        <v>222</v>
      </c>
      <c r="AR43" s="159" t="s">
        <v>222</v>
      </c>
      <c r="AS43" s="159" t="s">
        <v>222</v>
      </c>
      <c r="AT43" s="159" t="s">
        <v>222</v>
      </c>
      <c r="AU43" s="159" t="s">
        <v>222</v>
      </c>
      <c r="AV43" s="159" t="s">
        <v>222</v>
      </c>
      <c r="AW43" s="159" t="s">
        <v>222</v>
      </c>
      <c r="AX43" s="159" t="s">
        <v>222</v>
      </c>
      <c r="AY43" s="159" t="s">
        <v>222</v>
      </c>
      <c r="AZ43" s="159" t="s">
        <v>222</v>
      </c>
      <c r="BA43" s="159" t="s">
        <v>222</v>
      </c>
      <c r="BB43" s="159" t="s">
        <v>222</v>
      </c>
      <c r="BC43" s="159" t="s">
        <v>222</v>
      </c>
      <c r="BD43" s="159" t="s">
        <v>222</v>
      </c>
      <c r="BE43" s="159" t="s">
        <v>222</v>
      </c>
      <c r="BF43" s="159" t="s">
        <v>222</v>
      </c>
      <c r="BG43" s="159" t="s">
        <v>222</v>
      </c>
      <c r="BH43" s="159" t="s">
        <v>222</v>
      </c>
      <c r="BI43" s="373" t="s">
        <v>222</v>
      </c>
    </row>
    <row r="44" spans="1:61" s="7" customFormat="1" ht="12.75" customHeight="1">
      <c r="A44" s="6"/>
      <c r="B44" s="541"/>
      <c r="C44" s="535"/>
      <c r="D44" s="538"/>
      <c r="E44" s="532"/>
      <c r="F44" s="121" t="s">
        <v>225</v>
      </c>
      <c r="G44" s="550"/>
      <c r="H44" s="553"/>
      <c r="I44" s="154"/>
      <c r="J44" s="159" t="s">
        <v>222</v>
      </c>
      <c r="K44" s="159" t="s">
        <v>222</v>
      </c>
      <c r="L44" s="159" t="s">
        <v>222</v>
      </c>
      <c r="M44" s="159" t="s">
        <v>222</v>
      </c>
      <c r="N44" s="159" t="s">
        <v>222</v>
      </c>
      <c r="O44" s="159" t="s">
        <v>222</v>
      </c>
      <c r="P44" s="159" t="s">
        <v>222</v>
      </c>
      <c r="Q44" s="159" t="s">
        <v>222</v>
      </c>
      <c r="R44" s="154"/>
      <c r="S44" s="159" t="s">
        <v>222</v>
      </c>
      <c r="T44" s="159" t="s">
        <v>222</v>
      </c>
      <c r="U44" s="159" t="s">
        <v>222</v>
      </c>
      <c r="V44" s="159" t="s">
        <v>222</v>
      </c>
      <c r="W44" s="159">
        <v>0</v>
      </c>
      <c r="X44" s="159">
        <f>'2b COVID Adjustment'!$F$323</f>
        <v>1.4870742269298105</v>
      </c>
      <c r="Y44" s="159">
        <f>'2b COVID Adjustment'!$G$323</f>
        <v>0.70457099735818829</v>
      </c>
      <c r="Z44" s="159" t="s">
        <v>222</v>
      </c>
      <c r="AA44" s="405"/>
      <c r="AB44" s="159">
        <v>0</v>
      </c>
      <c r="AC44" s="159">
        <v>0</v>
      </c>
      <c r="AD44" s="159">
        <f>'2e COVID true-up adjustment'!F$345</f>
        <v>0.4107912515748855</v>
      </c>
      <c r="AE44" s="159">
        <f>'2e COVID true-up adjustment'!G$345</f>
        <v>0.4107912515748855</v>
      </c>
      <c r="AF44" s="159">
        <f>'2e COVID true-up adjustment'!H$345</f>
        <v>0.4107912515748855</v>
      </c>
      <c r="AG44" s="374">
        <f>'2e COVID true-up adjustment'!I$345</f>
        <v>0.4107912515748855</v>
      </c>
      <c r="AH44" s="406"/>
      <c r="AI44" s="478">
        <f>'2g Debt related cost adjustment'!$E$40</f>
        <v>0</v>
      </c>
      <c r="AJ44" s="478">
        <f>'2g Debt related cost adjustment'!$E$40</f>
        <v>0</v>
      </c>
      <c r="AK44" s="478">
        <f>'2g Debt related cost adjustment'!$E$40</f>
        <v>0</v>
      </c>
      <c r="AL44" s="478">
        <f>'2g Debt related cost adjustment'!$E$40</f>
        <v>0</v>
      </c>
      <c r="AM44" s="478">
        <f>'2g Debt related cost adjustment'!$E$40</f>
        <v>0</v>
      </c>
      <c r="AN44" s="159" t="s">
        <v>222</v>
      </c>
      <c r="AO44" s="159" t="s">
        <v>222</v>
      </c>
      <c r="AP44" s="159" t="s">
        <v>222</v>
      </c>
      <c r="AQ44" s="159" t="s">
        <v>222</v>
      </c>
      <c r="AR44" s="159" t="s">
        <v>222</v>
      </c>
      <c r="AS44" s="159" t="s">
        <v>222</v>
      </c>
      <c r="AT44" s="159" t="s">
        <v>222</v>
      </c>
      <c r="AU44" s="159" t="s">
        <v>222</v>
      </c>
      <c r="AV44" s="159" t="s">
        <v>222</v>
      </c>
      <c r="AW44" s="159" t="s">
        <v>222</v>
      </c>
      <c r="AX44" s="159" t="s">
        <v>222</v>
      </c>
      <c r="AY44" s="159" t="s">
        <v>222</v>
      </c>
      <c r="AZ44" s="159" t="s">
        <v>222</v>
      </c>
      <c r="BA44" s="159" t="s">
        <v>222</v>
      </c>
      <c r="BB44" s="159" t="s">
        <v>222</v>
      </c>
      <c r="BC44" s="159" t="s">
        <v>222</v>
      </c>
      <c r="BD44" s="159" t="s">
        <v>222</v>
      </c>
      <c r="BE44" s="159" t="s">
        <v>222</v>
      </c>
      <c r="BF44" s="159" t="s">
        <v>222</v>
      </c>
      <c r="BG44" s="159" t="s">
        <v>222</v>
      </c>
      <c r="BH44" s="159" t="s">
        <v>222</v>
      </c>
      <c r="BI44" s="373" t="s">
        <v>222</v>
      </c>
    </row>
    <row r="45" spans="1:61" s="7" customFormat="1" ht="12.75" customHeight="1">
      <c r="A45" s="6"/>
      <c r="B45" s="541"/>
      <c r="C45" s="535"/>
      <c r="D45" s="538"/>
      <c r="E45" s="532"/>
      <c r="F45" s="121" t="s">
        <v>226</v>
      </c>
      <c r="G45" s="550"/>
      <c r="H45" s="553"/>
      <c r="I45" s="154"/>
      <c r="J45" s="159" t="s">
        <v>222</v>
      </c>
      <c r="K45" s="159" t="s">
        <v>222</v>
      </c>
      <c r="L45" s="159" t="s">
        <v>222</v>
      </c>
      <c r="M45" s="159" t="s">
        <v>222</v>
      </c>
      <c r="N45" s="159" t="s">
        <v>222</v>
      </c>
      <c r="O45" s="159" t="s">
        <v>222</v>
      </c>
      <c r="P45" s="159" t="s">
        <v>222</v>
      </c>
      <c r="Q45" s="159" t="s">
        <v>222</v>
      </c>
      <c r="R45" s="154"/>
      <c r="S45" s="159" t="s">
        <v>222</v>
      </c>
      <c r="T45" s="159" t="s">
        <v>222</v>
      </c>
      <c r="U45" s="159" t="s">
        <v>222</v>
      </c>
      <c r="V45" s="159" t="s">
        <v>222</v>
      </c>
      <c r="W45" s="159">
        <v>0</v>
      </c>
      <c r="X45" s="159">
        <f>'2b COVID Adjustment'!$F$323</f>
        <v>1.4870742269298105</v>
      </c>
      <c r="Y45" s="159">
        <f>'2b COVID Adjustment'!$G$323</f>
        <v>0.70457099735818829</v>
      </c>
      <c r="Z45" s="159" t="s">
        <v>222</v>
      </c>
      <c r="AA45" s="405"/>
      <c r="AB45" s="159">
        <v>0</v>
      </c>
      <c r="AC45" s="159">
        <v>0</v>
      </c>
      <c r="AD45" s="159">
        <f>'2e COVID true-up adjustment'!F$345</f>
        <v>0.4107912515748855</v>
      </c>
      <c r="AE45" s="159">
        <f>'2e COVID true-up adjustment'!G$345</f>
        <v>0.4107912515748855</v>
      </c>
      <c r="AF45" s="159">
        <f>'2e COVID true-up adjustment'!H$345</f>
        <v>0.4107912515748855</v>
      </c>
      <c r="AG45" s="374">
        <f>'2e COVID true-up adjustment'!I$345</f>
        <v>0.4107912515748855</v>
      </c>
      <c r="AH45" s="406"/>
      <c r="AI45" s="478">
        <f>'2g Debt related cost adjustment'!$E$40</f>
        <v>0</v>
      </c>
      <c r="AJ45" s="478">
        <f>'2g Debt related cost adjustment'!$E$40</f>
        <v>0</v>
      </c>
      <c r="AK45" s="478">
        <f>'2g Debt related cost adjustment'!$E$40</f>
        <v>0</v>
      </c>
      <c r="AL45" s="478">
        <f>'2g Debt related cost adjustment'!$E$40</f>
        <v>0</v>
      </c>
      <c r="AM45" s="478">
        <f>'2g Debt related cost adjustment'!$E$40</f>
        <v>0</v>
      </c>
      <c r="AN45" s="159" t="s">
        <v>222</v>
      </c>
      <c r="AO45" s="159" t="s">
        <v>222</v>
      </c>
      <c r="AP45" s="159" t="s">
        <v>222</v>
      </c>
      <c r="AQ45" s="159" t="s">
        <v>222</v>
      </c>
      <c r="AR45" s="159" t="s">
        <v>222</v>
      </c>
      <c r="AS45" s="159" t="s">
        <v>222</v>
      </c>
      <c r="AT45" s="159" t="s">
        <v>222</v>
      </c>
      <c r="AU45" s="159" t="s">
        <v>222</v>
      </c>
      <c r="AV45" s="159" t="s">
        <v>222</v>
      </c>
      <c r="AW45" s="159" t="s">
        <v>222</v>
      </c>
      <c r="AX45" s="159" t="s">
        <v>222</v>
      </c>
      <c r="AY45" s="159" t="s">
        <v>222</v>
      </c>
      <c r="AZ45" s="159" t="s">
        <v>222</v>
      </c>
      <c r="BA45" s="159" t="s">
        <v>222</v>
      </c>
      <c r="BB45" s="159" t="s">
        <v>222</v>
      </c>
      <c r="BC45" s="159" t="s">
        <v>222</v>
      </c>
      <c r="BD45" s="159" t="s">
        <v>222</v>
      </c>
      <c r="BE45" s="159" t="s">
        <v>222</v>
      </c>
      <c r="BF45" s="159" t="s">
        <v>222</v>
      </c>
      <c r="BG45" s="159" t="s">
        <v>222</v>
      </c>
      <c r="BH45" s="159" t="s">
        <v>222</v>
      </c>
      <c r="BI45" s="373" t="s">
        <v>222</v>
      </c>
    </row>
    <row r="46" spans="1:61" s="7" customFormat="1" ht="12.75" customHeight="1">
      <c r="A46" s="6"/>
      <c r="B46" s="541"/>
      <c r="C46" s="535"/>
      <c r="D46" s="538"/>
      <c r="E46" s="532"/>
      <c r="F46" s="121" t="s">
        <v>227</v>
      </c>
      <c r="G46" s="550"/>
      <c r="H46" s="553"/>
      <c r="I46" s="154"/>
      <c r="J46" s="159" t="s">
        <v>222</v>
      </c>
      <c r="K46" s="159" t="s">
        <v>222</v>
      </c>
      <c r="L46" s="159" t="s">
        <v>222</v>
      </c>
      <c r="M46" s="159" t="s">
        <v>222</v>
      </c>
      <c r="N46" s="159" t="s">
        <v>222</v>
      </c>
      <c r="O46" s="159" t="s">
        <v>222</v>
      </c>
      <c r="P46" s="159" t="s">
        <v>222</v>
      </c>
      <c r="Q46" s="159" t="s">
        <v>222</v>
      </c>
      <c r="R46" s="154"/>
      <c r="S46" s="159" t="s">
        <v>222</v>
      </c>
      <c r="T46" s="159" t="s">
        <v>222</v>
      </c>
      <c r="U46" s="159" t="s">
        <v>222</v>
      </c>
      <c r="V46" s="159" t="s">
        <v>222</v>
      </c>
      <c r="W46" s="159">
        <v>0</v>
      </c>
      <c r="X46" s="159">
        <f>'2b COVID Adjustment'!$F$323</f>
        <v>1.4870742269298105</v>
      </c>
      <c r="Y46" s="159">
        <f>'2b COVID Adjustment'!$G$323</f>
        <v>0.70457099735818829</v>
      </c>
      <c r="Z46" s="159" t="s">
        <v>222</v>
      </c>
      <c r="AA46" s="405"/>
      <c r="AB46" s="159">
        <v>0</v>
      </c>
      <c r="AC46" s="159">
        <v>0</v>
      </c>
      <c r="AD46" s="159">
        <f>'2e COVID true-up adjustment'!F$345</f>
        <v>0.4107912515748855</v>
      </c>
      <c r="AE46" s="159">
        <f>'2e COVID true-up adjustment'!G$345</f>
        <v>0.4107912515748855</v>
      </c>
      <c r="AF46" s="159">
        <f>'2e COVID true-up adjustment'!H$345</f>
        <v>0.4107912515748855</v>
      </c>
      <c r="AG46" s="374">
        <f>'2e COVID true-up adjustment'!I$345</f>
        <v>0.4107912515748855</v>
      </c>
      <c r="AH46" s="406"/>
      <c r="AI46" s="478">
        <f>'2g Debt related cost adjustment'!$E$40</f>
        <v>0</v>
      </c>
      <c r="AJ46" s="478">
        <f>'2g Debt related cost adjustment'!$E$40</f>
        <v>0</v>
      </c>
      <c r="AK46" s="478">
        <f>'2g Debt related cost adjustment'!$E$40</f>
        <v>0</v>
      </c>
      <c r="AL46" s="478">
        <f>'2g Debt related cost adjustment'!$E$40</f>
        <v>0</v>
      </c>
      <c r="AM46" s="478">
        <f>'2g Debt related cost adjustment'!$E$40</f>
        <v>0</v>
      </c>
      <c r="AN46" s="159" t="s">
        <v>222</v>
      </c>
      <c r="AO46" s="159" t="s">
        <v>222</v>
      </c>
      <c r="AP46" s="159" t="s">
        <v>222</v>
      </c>
      <c r="AQ46" s="159" t="s">
        <v>222</v>
      </c>
      <c r="AR46" s="159" t="s">
        <v>222</v>
      </c>
      <c r="AS46" s="159" t="s">
        <v>222</v>
      </c>
      <c r="AT46" s="159" t="s">
        <v>222</v>
      </c>
      <c r="AU46" s="159" t="s">
        <v>222</v>
      </c>
      <c r="AV46" s="159" t="s">
        <v>222</v>
      </c>
      <c r="AW46" s="159" t="s">
        <v>222</v>
      </c>
      <c r="AX46" s="159" t="s">
        <v>222</v>
      </c>
      <c r="AY46" s="159" t="s">
        <v>222</v>
      </c>
      <c r="AZ46" s="159" t="s">
        <v>222</v>
      </c>
      <c r="BA46" s="159" t="s">
        <v>222</v>
      </c>
      <c r="BB46" s="159" t="s">
        <v>222</v>
      </c>
      <c r="BC46" s="159" t="s">
        <v>222</v>
      </c>
      <c r="BD46" s="159" t="s">
        <v>222</v>
      </c>
      <c r="BE46" s="159" t="s">
        <v>222</v>
      </c>
      <c r="BF46" s="159" t="s">
        <v>222</v>
      </c>
      <c r="BG46" s="159" t="s">
        <v>222</v>
      </c>
      <c r="BH46" s="159" t="s">
        <v>222</v>
      </c>
      <c r="BI46" s="373" t="s">
        <v>222</v>
      </c>
    </row>
    <row r="47" spans="1:61" s="7" customFormat="1" ht="12.75" customHeight="1">
      <c r="A47" s="6"/>
      <c r="B47" s="541"/>
      <c r="C47" s="535"/>
      <c r="D47" s="538"/>
      <c r="E47" s="532"/>
      <c r="F47" s="121" t="s">
        <v>228</v>
      </c>
      <c r="G47" s="550"/>
      <c r="H47" s="553"/>
      <c r="I47" s="154"/>
      <c r="J47" s="159" t="s">
        <v>222</v>
      </c>
      <c r="K47" s="159" t="s">
        <v>222</v>
      </c>
      <c r="L47" s="159" t="s">
        <v>222</v>
      </c>
      <c r="M47" s="159" t="s">
        <v>222</v>
      </c>
      <c r="N47" s="159" t="s">
        <v>222</v>
      </c>
      <c r="O47" s="159" t="s">
        <v>222</v>
      </c>
      <c r="P47" s="159" t="s">
        <v>222</v>
      </c>
      <c r="Q47" s="159" t="s">
        <v>222</v>
      </c>
      <c r="R47" s="154"/>
      <c r="S47" s="159" t="s">
        <v>222</v>
      </c>
      <c r="T47" s="159" t="s">
        <v>222</v>
      </c>
      <c r="U47" s="159" t="s">
        <v>222</v>
      </c>
      <c r="V47" s="159" t="s">
        <v>222</v>
      </c>
      <c r="W47" s="159">
        <v>0</v>
      </c>
      <c r="X47" s="159">
        <f>'2b COVID Adjustment'!$F$323</f>
        <v>1.4870742269298105</v>
      </c>
      <c r="Y47" s="159">
        <f>'2b COVID Adjustment'!$G$323</f>
        <v>0.70457099735818829</v>
      </c>
      <c r="Z47" s="159" t="s">
        <v>222</v>
      </c>
      <c r="AA47" s="405"/>
      <c r="AB47" s="159">
        <v>0</v>
      </c>
      <c r="AC47" s="159">
        <v>0</v>
      </c>
      <c r="AD47" s="159">
        <f>'2e COVID true-up adjustment'!F$345</f>
        <v>0.4107912515748855</v>
      </c>
      <c r="AE47" s="159">
        <f>'2e COVID true-up adjustment'!G$345</f>
        <v>0.4107912515748855</v>
      </c>
      <c r="AF47" s="159">
        <f>'2e COVID true-up adjustment'!H$345</f>
        <v>0.4107912515748855</v>
      </c>
      <c r="AG47" s="374">
        <f>'2e COVID true-up adjustment'!I$345</f>
        <v>0.4107912515748855</v>
      </c>
      <c r="AH47" s="406"/>
      <c r="AI47" s="478">
        <f>'2g Debt related cost adjustment'!$E$40</f>
        <v>0</v>
      </c>
      <c r="AJ47" s="478">
        <f>'2g Debt related cost adjustment'!$E$40</f>
        <v>0</v>
      </c>
      <c r="AK47" s="478">
        <f>'2g Debt related cost adjustment'!$E$40</f>
        <v>0</v>
      </c>
      <c r="AL47" s="478">
        <f>'2g Debt related cost adjustment'!$E$40</f>
        <v>0</v>
      </c>
      <c r="AM47" s="478">
        <f>'2g Debt related cost adjustment'!$E$40</f>
        <v>0</v>
      </c>
      <c r="AN47" s="159" t="s">
        <v>222</v>
      </c>
      <c r="AO47" s="159" t="s">
        <v>222</v>
      </c>
      <c r="AP47" s="159" t="s">
        <v>222</v>
      </c>
      <c r="AQ47" s="159" t="s">
        <v>222</v>
      </c>
      <c r="AR47" s="159" t="s">
        <v>222</v>
      </c>
      <c r="AS47" s="159" t="s">
        <v>222</v>
      </c>
      <c r="AT47" s="159" t="s">
        <v>222</v>
      </c>
      <c r="AU47" s="159" t="s">
        <v>222</v>
      </c>
      <c r="AV47" s="159" t="s">
        <v>222</v>
      </c>
      <c r="AW47" s="159" t="s">
        <v>222</v>
      </c>
      <c r="AX47" s="159" t="s">
        <v>222</v>
      </c>
      <c r="AY47" s="159" t="s">
        <v>222</v>
      </c>
      <c r="AZ47" s="159" t="s">
        <v>222</v>
      </c>
      <c r="BA47" s="159" t="s">
        <v>222</v>
      </c>
      <c r="BB47" s="159" t="s">
        <v>222</v>
      </c>
      <c r="BC47" s="159" t="s">
        <v>222</v>
      </c>
      <c r="BD47" s="159" t="s">
        <v>222</v>
      </c>
      <c r="BE47" s="159" t="s">
        <v>222</v>
      </c>
      <c r="BF47" s="159" t="s">
        <v>222</v>
      </c>
      <c r="BG47" s="159" t="s">
        <v>222</v>
      </c>
      <c r="BH47" s="159" t="s">
        <v>222</v>
      </c>
      <c r="BI47" s="373" t="s">
        <v>222</v>
      </c>
    </row>
    <row r="48" spans="1:61" s="7" customFormat="1" ht="12.75" customHeight="1">
      <c r="A48" s="6"/>
      <c r="B48" s="541"/>
      <c r="C48" s="535"/>
      <c r="D48" s="538"/>
      <c r="E48" s="532"/>
      <c r="F48" s="121" t="s">
        <v>229</v>
      </c>
      <c r="G48" s="550"/>
      <c r="H48" s="553"/>
      <c r="I48" s="154"/>
      <c r="J48" s="159" t="s">
        <v>222</v>
      </c>
      <c r="K48" s="159" t="s">
        <v>222</v>
      </c>
      <c r="L48" s="159" t="s">
        <v>222</v>
      </c>
      <c r="M48" s="159" t="s">
        <v>222</v>
      </c>
      <c r="N48" s="159" t="s">
        <v>222</v>
      </c>
      <c r="O48" s="159" t="s">
        <v>222</v>
      </c>
      <c r="P48" s="159" t="s">
        <v>222</v>
      </c>
      <c r="Q48" s="159" t="s">
        <v>222</v>
      </c>
      <c r="R48" s="154"/>
      <c r="S48" s="159" t="s">
        <v>222</v>
      </c>
      <c r="T48" s="159" t="s">
        <v>222</v>
      </c>
      <c r="U48" s="159" t="s">
        <v>222</v>
      </c>
      <c r="V48" s="159" t="s">
        <v>222</v>
      </c>
      <c r="W48" s="159">
        <v>0</v>
      </c>
      <c r="X48" s="159">
        <f>'2b COVID Adjustment'!$F$323</f>
        <v>1.4870742269298105</v>
      </c>
      <c r="Y48" s="159">
        <f>'2b COVID Adjustment'!$G$323</f>
        <v>0.70457099735818829</v>
      </c>
      <c r="Z48" s="159" t="s">
        <v>222</v>
      </c>
      <c r="AA48" s="405"/>
      <c r="AB48" s="159">
        <v>0</v>
      </c>
      <c r="AC48" s="159">
        <v>0</v>
      </c>
      <c r="AD48" s="159">
        <f>'2e COVID true-up adjustment'!F$345</f>
        <v>0.4107912515748855</v>
      </c>
      <c r="AE48" s="159">
        <f>'2e COVID true-up adjustment'!G$345</f>
        <v>0.4107912515748855</v>
      </c>
      <c r="AF48" s="159">
        <f>'2e COVID true-up adjustment'!H$345</f>
        <v>0.4107912515748855</v>
      </c>
      <c r="AG48" s="374">
        <f>'2e COVID true-up adjustment'!I$345</f>
        <v>0.4107912515748855</v>
      </c>
      <c r="AH48" s="406"/>
      <c r="AI48" s="478">
        <f>'2g Debt related cost adjustment'!$E$40</f>
        <v>0</v>
      </c>
      <c r="AJ48" s="478">
        <f>'2g Debt related cost adjustment'!$E$40</f>
        <v>0</v>
      </c>
      <c r="AK48" s="478">
        <f>'2g Debt related cost adjustment'!$E$40</f>
        <v>0</v>
      </c>
      <c r="AL48" s="478">
        <f>'2g Debt related cost adjustment'!$E$40</f>
        <v>0</v>
      </c>
      <c r="AM48" s="478">
        <f>'2g Debt related cost adjustment'!$E$40</f>
        <v>0</v>
      </c>
      <c r="AN48" s="159" t="s">
        <v>222</v>
      </c>
      <c r="AO48" s="159" t="s">
        <v>222</v>
      </c>
      <c r="AP48" s="159" t="s">
        <v>222</v>
      </c>
      <c r="AQ48" s="159" t="s">
        <v>222</v>
      </c>
      <c r="AR48" s="159" t="s">
        <v>222</v>
      </c>
      <c r="AS48" s="159" t="s">
        <v>222</v>
      </c>
      <c r="AT48" s="159" t="s">
        <v>222</v>
      </c>
      <c r="AU48" s="159" t="s">
        <v>222</v>
      </c>
      <c r="AV48" s="159" t="s">
        <v>222</v>
      </c>
      <c r="AW48" s="159" t="s">
        <v>222</v>
      </c>
      <c r="AX48" s="159" t="s">
        <v>222</v>
      </c>
      <c r="AY48" s="159" t="s">
        <v>222</v>
      </c>
      <c r="AZ48" s="159" t="s">
        <v>222</v>
      </c>
      <c r="BA48" s="159" t="s">
        <v>222</v>
      </c>
      <c r="BB48" s="159" t="s">
        <v>222</v>
      </c>
      <c r="BC48" s="159" t="s">
        <v>222</v>
      </c>
      <c r="BD48" s="159" t="s">
        <v>222</v>
      </c>
      <c r="BE48" s="159" t="s">
        <v>222</v>
      </c>
      <c r="BF48" s="159" t="s">
        <v>222</v>
      </c>
      <c r="BG48" s="159" t="s">
        <v>222</v>
      </c>
      <c r="BH48" s="159" t="s">
        <v>222</v>
      </c>
      <c r="BI48" s="373" t="s">
        <v>222</v>
      </c>
    </row>
    <row r="49" spans="1:61" s="7" customFormat="1" ht="12.75" customHeight="1">
      <c r="A49" s="6"/>
      <c r="B49" s="541"/>
      <c r="C49" s="535"/>
      <c r="D49" s="538"/>
      <c r="E49" s="532"/>
      <c r="F49" s="121" t="s">
        <v>230</v>
      </c>
      <c r="G49" s="550"/>
      <c r="H49" s="553"/>
      <c r="I49" s="154"/>
      <c r="J49" s="159" t="s">
        <v>222</v>
      </c>
      <c r="K49" s="159" t="s">
        <v>222</v>
      </c>
      <c r="L49" s="159" t="s">
        <v>222</v>
      </c>
      <c r="M49" s="159" t="s">
        <v>222</v>
      </c>
      <c r="N49" s="159" t="s">
        <v>222</v>
      </c>
      <c r="O49" s="159" t="s">
        <v>222</v>
      </c>
      <c r="P49" s="159" t="s">
        <v>222</v>
      </c>
      <c r="Q49" s="159" t="s">
        <v>222</v>
      </c>
      <c r="R49" s="154"/>
      <c r="S49" s="159" t="s">
        <v>222</v>
      </c>
      <c r="T49" s="159" t="s">
        <v>222</v>
      </c>
      <c r="U49" s="159" t="s">
        <v>222</v>
      </c>
      <c r="V49" s="159" t="s">
        <v>222</v>
      </c>
      <c r="W49" s="159">
        <v>0</v>
      </c>
      <c r="X49" s="159">
        <f>'2b COVID Adjustment'!$F$323</f>
        <v>1.4870742269298105</v>
      </c>
      <c r="Y49" s="159">
        <f>'2b COVID Adjustment'!$G$323</f>
        <v>0.70457099735818829</v>
      </c>
      <c r="Z49" s="159" t="s">
        <v>222</v>
      </c>
      <c r="AA49" s="405"/>
      <c r="AB49" s="159">
        <v>0</v>
      </c>
      <c r="AC49" s="159">
        <v>0</v>
      </c>
      <c r="AD49" s="159">
        <f>'2e COVID true-up adjustment'!F$345</f>
        <v>0.4107912515748855</v>
      </c>
      <c r="AE49" s="159">
        <f>'2e COVID true-up adjustment'!G$345</f>
        <v>0.4107912515748855</v>
      </c>
      <c r="AF49" s="159">
        <f>'2e COVID true-up adjustment'!H$345</f>
        <v>0.4107912515748855</v>
      </c>
      <c r="AG49" s="374">
        <f>'2e COVID true-up adjustment'!I$345</f>
        <v>0.4107912515748855</v>
      </c>
      <c r="AH49" s="406"/>
      <c r="AI49" s="478">
        <f>'2g Debt related cost adjustment'!$E$40</f>
        <v>0</v>
      </c>
      <c r="AJ49" s="478">
        <f>'2g Debt related cost adjustment'!$E$40</f>
        <v>0</v>
      </c>
      <c r="AK49" s="478">
        <f>'2g Debt related cost adjustment'!$E$40</f>
        <v>0</v>
      </c>
      <c r="AL49" s="478">
        <f>'2g Debt related cost adjustment'!$E$40</f>
        <v>0</v>
      </c>
      <c r="AM49" s="478">
        <f>'2g Debt related cost adjustment'!$E$40</f>
        <v>0</v>
      </c>
      <c r="AN49" s="159" t="s">
        <v>222</v>
      </c>
      <c r="AO49" s="159" t="s">
        <v>222</v>
      </c>
      <c r="AP49" s="159" t="s">
        <v>222</v>
      </c>
      <c r="AQ49" s="159" t="s">
        <v>222</v>
      </c>
      <c r="AR49" s="159" t="s">
        <v>222</v>
      </c>
      <c r="AS49" s="159" t="s">
        <v>222</v>
      </c>
      <c r="AT49" s="159" t="s">
        <v>222</v>
      </c>
      <c r="AU49" s="159" t="s">
        <v>222</v>
      </c>
      <c r="AV49" s="159" t="s">
        <v>222</v>
      </c>
      <c r="AW49" s="159" t="s">
        <v>222</v>
      </c>
      <c r="AX49" s="159" t="s">
        <v>222</v>
      </c>
      <c r="AY49" s="159" t="s">
        <v>222</v>
      </c>
      <c r="AZ49" s="159" t="s">
        <v>222</v>
      </c>
      <c r="BA49" s="159" t="s">
        <v>222</v>
      </c>
      <c r="BB49" s="159" t="s">
        <v>222</v>
      </c>
      <c r="BC49" s="159" t="s">
        <v>222</v>
      </c>
      <c r="BD49" s="159" t="s">
        <v>222</v>
      </c>
      <c r="BE49" s="159" t="s">
        <v>222</v>
      </c>
      <c r="BF49" s="159" t="s">
        <v>222</v>
      </c>
      <c r="BG49" s="159" t="s">
        <v>222</v>
      </c>
      <c r="BH49" s="159" t="s">
        <v>222</v>
      </c>
      <c r="BI49" s="373" t="s">
        <v>222</v>
      </c>
    </row>
    <row r="50" spans="1:61" s="7" customFormat="1" ht="12.75" customHeight="1">
      <c r="A50" s="6"/>
      <c r="B50" s="541"/>
      <c r="C50" s="535"/>
      <c r="D50" s="538"/>
      <c r="E50" s="532"/>
      <c r="F50" s="121" t="s">
        <v>231</v>
      </c>
      <c r="G50" s="550"/>
      <c r="H50" s="553"/>
      <c r="I50" s="154"/>
      <c r="J50" s="159" t="s">
        <v>222</v>
      </c>
      <c r="K50" s="159" t="s">
        <v>222</v>
      </c>
      <c r="L50" s="159" t="s">
        <v>222</v>
      </c>
      <c r="M50" s="159" t="s">
        <v>222</v>
      </c>
      <c r="N50" s="159" t="s">
        <v>222</v>
      </c>
      <c r="O50" s="159" t="s">
        <v>222</v>
      </c>
      <c r="P50" s="159" t="s">
        <v>222</v>
      </c>
      <c r="Q50" s="159" t="s">
        <v>222</v>
      </c>
      <c r="R50" s="154"/>
      <c r="S50" s="159" t="s">
        <v>222</v>
      </c>
      <c r="T50" s="159" t="s">
        <v>222</v>
      </c>
      <c r="U50" s="159" t="s">
        <v>222</v>
      </c>
      <c r="V50" s="159" t="s">
        <v>222</v>
      </c>
      <c r="W50" s="159">
        <v>0</v>
      </c>
      <c r="X50" s="159">
        <f>'2b COVID Adjustment'!$F$323</f>
        <v>1.4870742269298105</v>
      </c>
      <c r="Y50" s="159">
        <f>'2b COVID Adjustment'!$G$323</f>
        <v>0.70457099735818829</v>
      </c>
      <c r="Z50" s="159" t="s">
        <v>222</v>
      </c>
      <c r="AA50" s="405"/>
      <c r="AB50" s="159">
        <v>0</v>
      </c>
      <c r="AC50" s="159">
        <v>0</v>
      </c>
      <c r="AD50" s="159">
        <f>'2e COVID true-up adjustment'!F$345</f>
        <v>0.4107912515748855</v>
      </c>
      <c r="AE50" s="159">
        <f>'2e COVID true-up adjustment'!G$345</f>
        <v>0.4107912515748855</v>
      </c>
      <c r="AF50" s="159">
        <f>'2e COVID true-up adjustment'!H$345</f>
        <v>0.4107912515748855</v>
      </c>
      <c r="AG50" s="374">
        <f>'2e COVID true-up adjustment'!I$345</f>
        <v>0.4107912515748855</v>
      </c>
      <c r="AH50" s="406"/>
      <c r="AI50" s="478">
        <f>'2g Debt related cost adjustment'!$E$40</f>
        <v>0</v>
      </c>
      <c r="AJ50" s="478">
        <f>'2g Debt related cost adjustment'!$E$40</f>
        <v>0</v>
      </c>
      <c r="AK50" s="478">
        <f>'2g Debt related cost adjustment'!$E$40</f>
        <v>0</v>
      </c>
      <c r="AL50" s="478">
        <f>'2g Debt related cost adjustment'!$E$40</f>
        <v>0</v>
      </c>
      <c r="AM50" s="478">
        <f>'2g Debt related cost adjustment'!$E$40</f>
        <v>0</v>
      </c>
      <c r="AN50" s="159" t="s">
        <v>222</v>
      </c>
      <c r="AO50" s="159" t="s">
        <v>222</v>
      </c>
      <c r="AP50" s="159" t="s">
        <v>222</v>
      </c>
      <c r="AQ50" s="159" t="s">
        <v>222</v>
      </c>
      <c r="AR50" s="159" t="s">
        <v>222</v>
      </c>
      <c r="AS50" s="159" t="s">
        <v>222</v>
      </c>
      <c r="AT50" s="159" t="s">
        <v>222</v>
      </c>
      <c r="AU50" s="159" t="s">
        <v>222</v>
      </c>
      <c r="AV50" s="159" t="s">
        <v>222</v>
      </c>
      <c r="AW50" s="159" t="s">
        <v>222</v>
      </c>
      <c r="AX50" s="159" t="s">
        <v>222</v>
      </c>
      <c r="AY50" s="159" t="s">
        <v>222</v>
      </c>
      <c r="AZ50" s="159" t="s">
        <v>222</v>
      </c>
      <c r="BA50" s="159" t="s">
        <v>222</v>
      </c>
      <c r="BB50" s="159" t="s">
        <v>222</v>
      </c>
      <c r="BC50" s="159" t="s">
        <v>222</v>
      </c>
      <c r="BD50" s="159" t="s">
        <v>222</v>
      </c>
      <c r="BE50" s="159" t="s">
        <v>222</v>
      </c>
      <c r="BF50" s="159" t="s">
        <v>222</v>
      </c>
      <c r="BG50" s="159" t="s">
        <v>222</v>
      </c>
      <c r="BH50" s="159" t="s">
        <v>222</v>
      </c>
      <c r="BI50" s="373" t="s">
        <v>222</v>
      </c>
    </row>
    <row r="51" spans="1:61" s="7" customFormat="1" ht="12.75" customHeight="1">
      <c r="A51" s="6"/>
      <c r="B51" s="541"/>
      <c r="C51" s="535"/>
      <c r="D51" s="538"/>
      <c r="E51" s="532"/>
      <c r="F51" s="121" t="s">
        <v>232</v>
      </c>
      <c r="G51" s="550"/>
      <c r="H51" s="553"/>
      <c r="I51" s="154"/>
      <c r="J51" s="159" t="s">
        <v>222</v>
      </c>
      <c r="K51" s="159" t="s">
        <v>222</v>
      </c>
      <c r="L51" s="159" t="s">
        <v>222</v>
      </c>
      <c r="M51" s="159" t="s">
        <v>222</v>
      </c>
      <c r="N51" s="159" t="s">
        <v>222</v>
      </c>
      <c r="O51" s="159" t="s">
        <v>222</v>
      </c>
      <c r="P51" s="159" t="s">
        <v>222</v>
      </c>
      <c r="Q51" s="159" t="s">
        <v>222</v>
      </c>
      <c r="R51" s="154"/>
      <c r="S51" s="159" t="s">
        <v>222</v>
      </c>
      <c r="T51" s="159" t="s">
        <v>222</v>
      </c>
      <c r="U51" s="159" t="s">
        <v>222</v>
      </c>
      <c r="V51" s="159" t="s">
        <v>222</v>
      </c>
      <c r="W51" s="159">
        <v>0</v>
      </c>
      <c r="X51" s="159">
        <f>'2b COVID Adjustment'!$F$323</f>
        <v>1.4870742269298105</v>
      </c>
      <c r="Y51" s="159">
        <f>'2b COVID Adjustment'!$G$323</f>
        <v>0.70457099735818829</v>
      </c>
      <c r="Z51" s="159" t="s">
        <v>222</v>
      </c>
      <c r="AA51" s="405"/>
      <c r="AB51" s="159">
        <v>0</v>
      </c>
      <c r="AC51" s="159">
        <v>0</v>
      </c>
      <c r="AD51" s="159">
        <f>'2e COVID true-up adjustment'!F$345</f>
        <v>0.4107912515748855</v>
      </c>
      <c r="AE51" s="159">
        <f>'2e COVID true-up adjustment'!G$345</f>
        <v>0.4107912515748855</v>
      </c>
      <c r="AF51" s="159">
        <f>'2e COVID true-up adjustment'!H$345</f>
        <v>0.4107912515748855</v>
      </c>
      <c r="AG51" s="374">
        <f>'2e COVID true-up adjustment'!I$345</f>
        <v>0.4107912515748855</v>
      </c>
      <c r="AH51" s="406"/>
      <c r="AI51" s="478">
        <f>'2g Debt related cost adjustment'!$E$40</f>
        <v>0</v>
      </c>
      <c r="AJ51" s="478">
        <f>'2g Debt related cost adjustment'!$E$40</f>
        <v>0</v>
      </c>
      <c r="AK51" s="478">
        <f>'2g Debt related cost adjustment'!$E$40</f>
        <v>0</v>
      </c>
      <c r="AL51" s="478">
        <f>'2g Debt related cost adjustment'!$E$40</f>
        <v>0</v>
      </c>
      <c r="AM51" s="478">
        <f>'2g Debt related cost adjustment'!$E$40</f>
        <v>0</v>
      </c>
      <c r="AN51" s="159" t="s">
        <v>222</v>
      </c>
      <c r="AO51" s="159" t="s">
        <v>222</v>
      </c>
      <c r="AP51" s="159" t="s">
        <v>222</v>
      </c>
      <c r="AQ51" s="159" t="s">
        <v>222</v>
      </c>
      <c r="AR51" s="159" t="s">
        <v>222</v>
      </c>
      <c r="AS51" s="159" t="s">
        <v>222</v>
      </c>
      <c r="AT51" s="159" t="s">
        <v>222</v>
      </c>
      <c r="AU51" s="159" t="s">
        <v>222</v>
      </c>
      <c r="AV51" s="159" t="s">
        <v>222</v>
      </c>
      <c r="AW51" s="159" t="s">
        <v>222</v>
      </c>
      <c r="AX51" s="159" t="s">
        <v>222</v>
      </c>
      <c r="AY51" s="159" t="s">
        <v>222</v>
      </c>
      <c r="AZ51" s="159" t="s">
        <v>222</v>
      </c>
      <c r="BA51" s="159" t="s">
        <v>222</v>
      </c>
      <c r="BB51" s="159" t="s">
        <v>222</v>
      </c>
      <c r="BC51" s="159" t="s">
        <v>222</v>
      </c>
      <c r="BD51" s="159" t="s">
        <v>222</v>
      </c>
      <c r="BE51" s="159" t="s">
        <v>222</v>
      </c>
      <c r="BF51" s="159" t="s">
        <v>222</v>
      </c>
      <c r="BG51" s="159" t="s">
        <v>222</v>
      </c>
      <c r="BH51" s="159" t="s">
        <v>222</v>
      </c>
      <c r="BI51" s="373" t="s">
        <v>222</v>
      </c>
    </row>
    <row r="52" spans="1:61" s="7" customFormat="1" ht="12.75" customHeight="1">
      <c r="A52" s="6"/>
      <c r="B52" s="541"/>
      <c r="C52" s="535"/>
      <c r="D52" s="538"/>
      <c r="E52" s="532"/>
      <c r="F52" s="121" t="s">
        <v>233</v>
      </c>
      <c r="G52" s="550"/>
      <c r="H52" s="553"/>
      <c r="I52" s="154"/>
      <c r="J52" s="159" t="s">
        <v>222</v>
      </c>
      <c r="K52" s="159" t="s">
        <v>222</v>
      </c>
      <c r="L52" s="159" t="s">
        <v>222</v>
      </c>
      <c r="M52" s="159" t="s">
        <v>222</v>
      </c>
      <c r="N52" s="159" t="s">
        <v>222</v>
      </c>
      <c r="O52" s="159" t="s">
        <v>222</v>
      </c>
      <c r="P52" s="159" t="s">
        <v>222</v>
      </c>
      <c r="Q52" s="159" t="s">
        <v>222</v>
      </c>
      <c r="R52" s="154"/>
      <c r="S52" s="159" t="s">
        <v>222</v>
      </c>
      <c r="T52" s="159" t="s">
        <v>222</v>
      </c>
      <c r="U52" s="159" t="s">
        <v>222</v>
      </c>
      <c r="V52" s="159" t="s">
        <v>222</v>
      </c>
      <c r="W52" s="159">
        <v>0</v>
      </c>
      <c r="X52" s="159">
        <f>'2b COVID Adjustment'!$F$323</f>
        <v>1.4870742269298105</v>
      </c>
      <c r="Y52" s="159">
        <f>'2b COVID Adjustment'!$G$323</f>
        <v>0.70457099735818829</v>
      </c>
      <c r="Z52" s="159" t="s">
        <v>222</v>
      </c>
      <c r="AA52" s="405"/>
      <c r="AB52" s="159">
        <v>0</v>
      </c>
      <c r="AC52" s="159">
        <v>0</v>
      </c>
      <c r="AD52" s="159">
        <f>'2e COVID true-up adjustment'!F$345</f>
        <v>0.4107912515748855</v>
      </c>
      <c r="AE52" s="159">
        <f>'2e COVID true-up adjustment'!G$345</f>
        <v>0.4107912515748855</v>
      </c>
      <c r="AF52" s="159">
        <f>'2e COVID true-up adjustment'!H$345</f>
        <v>0.4107912515748855</v>
      </c>
      <c r="AG52" s="374">
        <f>'2e COVID true-up adjustment'!I$345</f>
        <v>0.4107912515748855</v>
      </c>
      <c r="AH52" s="406"/>
      <c r="AI52" s="478">
        <f>'2g Debt related cost adjustment'!$E$40</f>
        <v>0</v>
      </c>
      <c r="AJ52" s="478">
        <f>'2g Debt related cost adjustment'!$E$40</f>
        <v>0</v>
      </c>
      <c r="AK52" s="478">
        <f>'2g Debt related cost adjustment'!$E$40</f>
        <v>0</v>
      </c>
      <c r="AL52" s="478">
        <f>'2g Debt related cost adjustment'!$E$40</f>
        <v>0</v>
      </c>
      <c r="AM52" s="478">
        <f>'2g Debt related cost adjustment'!$E$40</f>
        <v>0</v>
      </c>
      <c r="AN52" s="159" t="s">
        <v>222</v>
      </c>
      <c r="AO52" s="159" t="s">
        <v>222</v>
      </c>
      <c r="AP52" s="159" t="s">
        <v>222</v>
      </c>
      <c r="AQ52" s="159" t="s">
        <v>222</v>
      </c>
      <c r="AR52" s="159" t="s">
        <v>222</v>
      </c>
      <c r="AS52" s="159" t="s">
        <v>222</v>
      </c>
      <c r="AT52" s="159" t="s">
        <v>222</v>
      </c>
      <c r="AU52" s="159" t="s">
        <v>222</v>
      </c>
      <c r="AV52" s="159" t="s">
        <v>222</v>
      </c>
      <c r="AW52" s="159" t="s">
        <v>222</v>
      </c>
      <c r="AX52" s="159" t="s">
        <v>222</v>
      </c>
      <c r="AY52" s="159" t="s">
        <v>222</v>
      </c>
      <c r="AZ52" s="159" t="s">
        <v>222</v>
      </c>
      <c r="BA52" s="159" t="s">
        <v>222</v>
      </c>
      <c r="BB52" s="159" t="s">
        <v>222</v>
      </c>
      <c r="BC52" s="159" t="s">
        <v>222</v>
      </c>
      <c r="BD52" s="159" t="s">
        <v>222</v>
      </c>
      <c r="BE52" s="159" t="s">
        <v>222</v>
      </c>
      <c r="BF52" s="159" t="s">
        <v>222</v>
      </c>
      <c r="BG52" s="159" t="s">
        <v>222</v>
      </c>
      <c r="BH52" s="159" t="s">
        <v>222</v>
      </c>
      <c r="BI52" s="373" t="s">
        <v>222</v>
      </c>
    </row>
    <row r="53" spans="1:61" s="7" customFormat="1" ht="12.75" customHeight="1">
      <c r="A53" s="6"/>
      <c r="B53" s="541"/>
      <c r="C53" s="535"/>
      <c r="D53" s="538"/>
      <c r="E53" s="532"/>
      <c r="F53" s="121" t="s">
        <v>234</v>
      </c>
      <c r="G53" s="550"/>
      <c r="H53" s="553"/>
      <c r="I53" s="154"/>
      <c r="J53" s="159" t="s">
        <v>222</v>
      </c>
      <c r="K53" s="159" t="s">
        <v>222</v>
      </c>
      <c r="L53" s="159" t="s">
        <v>222</v>
      </c>
      <c r="M53" s="159" t="s">
        <v>222</v>
      </c>
      <c r="N53" s="159" t="s">
        <v>222</v>
      </c>
      <c r="O53" s="159" t="s">
        <v>222</v>
      </c>
      <c r="P53" s="159" t="s">
        <v>222</v>
      </c>
      <c r="Q53" s="159" t="s">
        <v>222</v>
      </c>
      <c r="R53" s="154"/>
      <c r="S53" s="159" t="s">
        <v>222</v>
      </c>
      <c r="T53" s="159" t="s">
        <v>222</v>
      </c>
      <c r="U53" s="159" t="s">
        <v>222</v>
      </c>
      <c r="V53" s="159" t="s">
        <v>222</v>
      </c>
      <c r="W53" s="159">
        <v>0</v>
      </c>
      <c r="X53" s="159">
        <f>'2b COVID Adjustment'!$F$323</f>
        <v>1.4870742269298105</v>
      </c>
      <c r="Y53" s="159">
        <f>'2b COVID Adjustment'!$G$323</f>
        <v>0.70457099735818829</v>
      </c>
      <c r="Z53" s="159" t="s">
        <v>222</v>
      </c>
      <c r="AA53" s="405"/>
      <c r="AB53" s="159">
        <v>0</v>
      </c>
      <c r="AC53" s="159">
        <v>0</v>
      </c>
      <c r="AD53" s="159">
        <f>'2e COVID true-up adjustment'!F$345</f>
        <v>0.4107912515748855</v>
      </c>
      <c r="AE53" s="159">
        <f>'2e COVID true-up adjustment'!G$345</f>
        <v>0.4107912515748855</v>
      </c>
      <c r="AF53" s="159">
        <f>'2e COVID true-up adjustment'!H$345</f>
        <v>0.4107912515748855</v>
      </c>
      <c r="AG53" s="374">
        <f>'2e COVID true-up adjustment'!I$345</f>
        <v>0.4107912515748855</v>
      </c>
      <c r="AH53" s="406"/>
      <c r="AI53" s="478">
        <f>'2g Debt related cost adjustment'!$E$40</f>
        <v>0</v>
      </c>
      <c r="AJ53" s="478">
        <f>'2g Debt related cost adjustment'!$E$40</f>
        <v>0</v>
      </c>
      <c r="AK53" s="478">
        <f>'2g Debt related cost adjustment'!$E$40</f>
        <v>0</v>
      </c>
      <c r="AL53" s="478">
        <f>'2g Debt related cost adjustment'!$E$40</f>
        <v>0</v>
      </c>
      <c r="AM53" s="478">
        <f>'2g Debt related cost adjustment'!$E$40</f>
        <v>0</v>
      </c>
      <c r="AN53" s="159" t="s">
        <v>222</v>
      </c>
      <c r="AO53" s="159" t="s">
        <v>222</v>
      </c>
      <c r="AP53" s="159" t="s">
        <v>222</v>
      </c>
      <c r="AQ53" s="159" t="s">
        <v>222</v>
      </c>
      <c r="AR53" s="159" t="s">
        <v>222</v>
      </c>
      <c r="AS53" s="159" t="s">
        <v>222</v>
      </c>
      <c r="AT53" s="159" t="s">
        <v>222</v>
      </c>
      <c r="AU53" s="159" t="s">
        <v>222</v>
      </c>
      <c r="AV53" s="159" t="s">
        <v>222</v>
      </c>
      <c r="AW53" s="159" t="s">
        <v>222</v>
      </c>
      <c r="AX53" s="159" t="s">
        <v>222</v>
      </c>
      <c r="AY53" s="159" t="s">
        <v>222</v>
      </c>
      <c r="AZ53" s="159" t="s">
        <v>222</v>
      </c>
      <c r="BA53" s="159" t="s">
        <v>222</v>
      </c>
      <c r="BB53" s="159" t="s">
        <v>222</v>
      </c>
      <c r="BC53" s="159" t="s">
        <v>222</v>
      </c>
      <c r="BD53" s="159" t="s">
        <v>222</v>
      </c>
      <c r="BE53" s="159" t="s">
        <v>222</v>
      </c>
      <c r="BF53" s="159" t="s">
        <v>222</v>
      </c>
      <c r="BG53" s="159" t="s">
        <v>222</v>
      </c>
      <c r="BH53" s="159" t="s">
        <v>222</v>
      </c>
      <c r="BI53" s="373" t="s">
        <v>222</v>
      </c>
    </row>
    <row r="54" spans="1:61" s="7" customFormat="1" ht="12.75" customHeight="1" thickBot="1">
      <c r="A54" s="6"/>
      <c r="B54" s="541"/>
      <c r="C54" s="536"/>
      <c r="D54" s="539"/>
      <c r="E54" s="533"/>
      <c r="F54" s="84" t="s">
        <v>235</v>
      </c>
      <c r="G54" s="550"/>
      <c r="H54" s="553"/>
      <c r="I54" s="54"/>
      <c r="J54" s="159" t="s">
        <v>222</v>
      </c>
      <c r="K54" s="159" t="s">
        <v>222</v>
      </c>
      <c r="L54" s="159" t="s">
        <v>222</v>
      </c>
      <c r="M54" s="159" t="s">
        <v>222</v>
      </c>
      <c r="N54" s="159" t="s">
        <v>222</v>
      </c>
      <c r="O54" s="159" t="s">
        <v>222</v>
      </c>
      <c r="P54" s="159" t="s">
        <v>222</v>
      </c>
      <c r="Q54" s="159" t="s">
        <v>222</v>
      </c>
      <c r="R54" s="154"/>
      <c r="S54" s="159" t="s">
        <v>222</v>
      </c>
      <c r="T54" s="159" t="s">
        <v>222</v>
      </c>
      <c r="U54" s="159" t="s">
        <v>222</v>
      </c>
      <c r="V54" s="159" t="s">
        <v>222</v>
      </c>
      <c r="W54" s="159">
        <v>0</v>
      </c>
      <c r="X54" s="159">
        <f>'2b COVID Adjustment'!$F$323</f>
        <v>1.4870742269298105</v>
      </c>
      <c r="Y54" s="159">
        <f>'2b COVID Adjustment'!$G$323</f>
        <v>0.70457099735818829</v>
      </c>
      <c r="Z54" s="159" t="s">
        <v>222</v>
      </c>
      <c r="AA54" s="405"/>
      <c r="AB54" s="159">
        <v>0</v>
      </c>
      <c r="AC54" s="159">
        <v>0</v>
      </c>
      <c r="AD54" s="159">
        <f>'2e COVID true-up adjustment'!F$345</f>
        <v>0.4107912515748855</v>
      </c>
      <c r="AE54" s="159">
        <f>'2e COVID true-up adjustment'!G$345</f>
        <v>0.4107912515748855</v>
      </c>
      <c r="AF54" s="159">
        <f>'2e COVID true-up adjustment'!H$345</f>
        <v>0.4107912515748855</v>
      </c>
      <c r="AG54" s="374">
        <f>'2e COVID true-up adjustment'!I$345</f>
        <v>0.4107912515748855</v>
      </c>
      <c r="AH54" s="406"/>
      <c r="AI54" s="478">
        <f>'2g Debt related cost adjustment'!$E$40</f>
        <v>0</v>
      </c>
      <c r="AJ54" s="478">
        <f>'2g Debt related cost adjustment'!$E$40</f>
        <v>0</v>
      </c>
      <c r="AK54" s="478">
        <f>'2g Debt related cost adjustment'!$E$40</f>
        <v>0</v>
      </c>
      <c r="AL54" s="478">
        <f>'2g Debt related cost adjustment'!$E$40</f>
        <v>0</v>
      </c>
      <c r="AM54" s="478">
        <f>'2g Debt related cost adjustment'!$E$40</f>
        <v>0</v>
      </c>
      <c r="AN54" s="159" t="s">
        <v>222</v>
      </c>
      <c r="AO54" s="159" t="s">
        <v>222</v>
      </c>
      <c r="AP54" s="159" t="s">
        <v>222</v>
      </c>
      <c r="AQ54" s="159" t="s">
        <v>222</v>
      </c>
      <c r="AR54" s="159" t="s">
        <v>222</v>
      </c>
      <c r="AS54" s="159" t="s">
        <v>222</v>
      </c>
      <c r="AT54" s="159" t="s">
        <v>222</v>
      </c>
      <c r="AU54" s="159" t="s">
        <v>222</v>
      </c>
      <c r="AV54" s="159" t="s">
        <v>222</v>
      </c>
      <c r="AW54" s="159" t="s">
        <v>222</v>
      </c>
      <c r="AX54" s="159" t="s">
        <v>222</v>
      </c>
      <c r="AY54" s="159" t="s">
        <v>222</v>
      </c>
      <c r="AZ54" s="159" t="s">
        <v>222</v>
      </c>
      <c r="BA54" s="159" t="s">
        <v>222</v>
      </c>
      <c r="BB54" s="159" t="s">
        <v>222</v>
      </c>
      <c r="BC54" s="159" t="s">
        <v>222</v>
      </c>
      <c r="BD54" s="159" t="s">
        <v>222</v>
      </c>
      <c r="BE54" s="159" t="s">
        <v>222</v>
      </c>
      <c r="BF54" s="159" t="s">
        <v>222</v>
      </c>
      <c r="BG54" s="159" t="s">
        <v>222</v>
      </c>
      <c r="BH54" s="159" t="s">
        <v>222</v>
      </c>
      <c r="BI54" s="373" t="s">
        <v>222</v>
      </c>
    </row>
    <row r="55" spans="1:61" s="7" customFormat="1" ht="12.75" customHeight="1">
      <c r="A55" s="6"/>
      <c r="B55" s="541"/>
      <c r="C55" s="534" t="s">
        <v>217</v>
      </c>
      <c r="D55" s="537" t="s">
        <v>237</v>
      </c>
      <c r="E55" s="531" t="s">
        <v>236</v>
      </c>
      <c r="F55" s="83" t="s">
        <v>220</v>
      </c>
      <c r="G55" s="550"/>
      <c r="H55" s="553"/>
      <c r="I55" s="53"/>
      <c r="J55" s="159" t="s">
        <v>222</v>
      </c>
      <c r="K55" s="159" t="s">
        <v>222</v>
      </c>
      <c r="L55" s="159" t="s">
        <v>222</v>
      </c>
      <c r="M55" s="159" t="s">
        <v>222</v>
      </c>
      <c r="N55" s="159" t="s">
        <v>222</v>
      </c>
      <c r="O55" s="159" t="s">
        <v>222</v>
      </c>
      <c r="P55" s="159" t="s">
        <v>222</v>
      </c>
      <c r="Q55" s="159" t="s">
        <v>222</v>
      </c>
      <c r="R55" s="154"/>
      <c r="S55" s="159" t="s">
        <v>222</v>
      </c>
      <c r="T55" s="159" t="s">
        <v>222</v>
      </c>
      <c r="U55" s="159" t="s">
        <v>222</v>
      </c>
      <c r="V55" s="159" t="s">
        <v>222</v>
      </c>
      <c r="W55" s="159">
        <f>'2a Q1 Adjustment Component'!H51</f>
        <v>4.5943353228122454</v>
      </c>
      <c r="X55" s="159">
        <f>'2b COVID Adjustment'!$F$324</f>
        <v>9.9756950960531068</v>
      </c>
      <c r="Y55" s="159">
        <f>'2b COVID Adjustment'!$G$324</f>
        <v>4.43</v>
      </c>
      <c r="Z55" s="159" t="s">
        <v>222</v>
      </c>
      <c r="AA55" s="405"/>
      <c r="AB55" s="159">
        <f>'2c AWC adjustment'!$I14+'2d Backwardation adjustment'!$I14</f>
        <v>20.827976873198978</v>
      </c>
      <c r="AC55" s="159">
        <f>'2c AWC adjustment'!$I14+'2d Backwardation adjustment'!$I14</f>
        <v>20.827976873198978</v>
      </c>
      <c r="AD55" s="159">
        <f>'2c AWC adjustment'!$J14+'2d Backwardation adjustment'!$J14+'2e COVID true-up adjustment'!F$346</f>
        <v>26.83919408679073</v>
      </c>
      <c r="AE55" s="159">
        <f>'2c AWC adjustment'!$J14+'2d Backwardation adjustment'!$J14+'2e COVID true-up adjustment'!G$346+'2f RO Ringfencing adjustment'!I31</f>
        <v>35.2556481053591</v>
      </c>
      <c r="AF55" s="159">
        <f>'2e COVID true-up adjustment'!H$346</f>
        <v>6.0112172135917517</v>
      </c>
      <c r="AG55" s="374">
        <f>'2e COVID true-up adjustment'!I$346</f>
        <v>6.0112172135917517</v>
      </c>
      <c r="AH55" s="406"/>
      <c r="AI55" s="478">
        <f>'2g Debt related cost adjustment'!$E$41</f>
        <v>15.899644085837116</v>
      </c>
      <c r="AJ55" s="478">
        <f>'2g Debt related cost adjustment'!$E$41</f>
        <v>15.899644085837116</v>
      </c>
      <c r="AK55" s="478">
        <f>'2g Debt related cost adjustment'!$E$41</f>
        <v>15.899644085837116</v>
      </c>
      <c r="AL55" s="478">
        <f>'2g Debt related cost adjustment'!$E$41</f>
        <v>15.899644085837116</v>
      </c>
      <c r="AM55" s="478">
        <f>'2g Debt related cost adjustment'!$E$41</f>
        <v>15.899644085837116</v>
      </c>
      <c r="AN55" s="159" t="s">
        <v>222</v>
      </c>
      <c r="AO55" s="159" t="s">
        <v>222</v>
      </c>
      <c r="AP55" s="159" t="s">
        <v>222</v>
      </c>
      <c r="AQ55" s="159" t="s">
        <v>222</v>
      </c>
      <c r="AR55" s="159" t="s">
        <v>222</v>
      </c>
      <c r="AS55" s="159" t="s">
        <v>222</v>
      </c>
      <c r="AT55" s="159" t="s">
        <v>222</v>
      </c>
      <c r="AU55" s="159" t="s">
        <v>222</v>
      </c>
      <c r="AV55" s="159" t="s">
        <v>222</v>
      </c>
      <c r="AW55" s="159" t="s">
        <v>222</v>
      </c>
      <c r="AX55" s="159" t="s">
        <v>222</v>
      </c>
      <c r="AY55" s="159" t="s">
        <v>222</v>
      </c>
      <c r="AZ55" s="159" t="s">
        <v>222</v>
      </c>
      <c r="BA55" s="159" t="s">
        <v>222</v>
      </c>
      <c r="BB55" s="159" t="s">
        <v>222</v>
      </c>
      <c r="BC55" s="159" t="s">
        <v>222</v>
      </c>
      <c r="BD55" s="159" t="s">
        <v>222</v>
      </c>
      <c r="BE55" s="159" t="s">
        <v>222</v>
      </c>
      <c r="BF55" s="159" t="s">
        <v>222</v>
      </c>
      <c r="BG55" s="159" t="s">
        <v>222</v>
      </c>
      <c r="BH55" s="159" t="s">
        <v>222</v>
      </c>
      <c r="BI55" s="373" t="s">
        <v>222</v>
      </c>
    </row>
    <row r="56" spans="1:61" s="7" customFormat="1" ht="12.75" customHeight="1">
      <c r="A56" s="6"/>
      <c r="B56" s="541"/>
      <c r="C56" s="535"/>
      <c r="D56" s="538"/>
      <c r="E56" s="532"/>
      <c r="F56" s="121" t="s">
        <v>223</v>
      </c>
      <c r="G56" s="550"/>
      <c r="H56" s="553"/>
      <c r="I56" s="154"/>
      <c r="J56" s="159" t="s">
        <v>222</v>
      </c>
      <c r="K56" s="159" t="s">
        <v>222</v>
      </c>
      <c r="L56" s="159" t="s">
        <v>222</v>
      </c>
      <c r="M56" s="159" t="s">
        <v>222</v>
      </c>
      <c r="N56" s="159" t="s">
        <v>222</v>
      </c>
      <c r="O56" s="159" t="s">
        <v>222</v>
      </c>
      <c r="P56" s="159" t="s">
        <v>222</v>
      </c>
      <c r="Q56" s="159" t="s">
        <v>222</v>
      </c>
      <c r="R56" s="154"/>
      <c r="S56" s="159" t="s">
        <v>222</v>
      </c>
      <c r="T56" s="159" t="s">
        <v>222</v>
      </c>
      <c r="U56" s="159" t="s">
        <v>222</v>
      </c>
      <c r="V56" s="159" t="s">
        <v>222</v>
      </c>
      <c r="W56" s="159">
        <f>'2a Q1 Adjustment Component'!H52</f>
        <v>4.5369997021229889</v>
      </c>
      <c r="X56" s="159">
        <f>'2b COVID Adjustment'!$F$324</f>
        <v>9.9756950960531068</v>
      </c>
      <c r="Y56" s="159">
        <f>'2b COVID Adjustment'!$G$324</f>
        <v>4.43</v>
      </c>
      <c r="Z56" s="159" t="s">
        <v>222</v>
      </c>
      <c r="AA56" s="405"/>
      <c r="AB56" s="159">
        <f>'2c AWC adjustment'!$I15+'2d Backwardation adjustment'!$I15</f>
        <v>20.450772301171746</v>
      </c>
      <c r="AC56" s="159">
        <f>'2c AWC adjustment'!$I15+'2d Backwardation adjustment'!$I15</f>
        <v>20.450772301171746</v>
      </c>
      <c r="AD56" s="159">
        <f>'2c AWC adjustment'!$J15+'2d Backwardation adjustment'!$J15+'2e COVID true-up adjustment'!F$346</f>
        <v>26.461989514763498</v>
      </c>
      <c r="AE56" s="159">
        <f>'2c AWC adjustment'!$J15+'2d Backwardation adjustment'!$J15+'2e COVID true-up adjustment'!G$346+'2f RO Ringfencing adjustment'!I32</f>
        <v>34.878443533331861</v>
      </c>
      <c r="AF56" s="159">
        <f>'2e COVID true-up adjustment'!H$346</f>
        <v>6.0112172135917517</v>
      </c>
      <c r="AG56" s="374">
        <f>'2e COVID true-up adjustment'!I$346</f>
        <v>6.0112172135917517</v>
      </c>
      <c r="AH56" s="406"/>
      <c r="AI56" s="478">
        <f>'2g Debt related cost adjustment'!$E$41</f>
        <v>15.899644085837116</v>
      </c>
      <c r="AJ56" s="478">
        <f>'2g Debt related cost adjustment'!$E$41</f>
        <v>15.899644085837116</v>
      </c>
      <c r="AK56" s="478">
        <f>'2g Debt related cost adjustment'!$E$41</f>
        <v>15.899644085837116</v>
      </c>
      <c r="AL56" s="478">
        <f>'2g Debt related cost adjustment'!$E$41</f>
        <v>15.899644085837116</v>
      </c>
      <c r="AM56" s="478">
        <f>'2g Debt related cost adjustment'!$E$41</f>
        <v>15.899644085837116</v>
      </c>
      <c r="AN56" s="159" t="s">
        <v>222</v>
      </c>
      <c r="AO56" s="159" t="s">
        <v>222</v>
      </c>
      <c r="AP56" s="159" t="s">
        <v>222</v>
      </c>
      <c r="AQ56" s="159" t="s">
        <v>222</v>
      </c>
      <c r="AR56" s="159" t="s">
        <v>222</v>
      </c>
      <c r="AS56" s="159" t="s">
        <v>222</v>
      </c>
      <c r="AT56" s="159" t="s">
        <v>222</v>
      </c>
      <c r="AU56" s="159" t="s">
        <v>222</v>
      </c>
      <c r="AV56" s="159" t="s">
        <v>222</v>
      </c>
      <c r="AW56" s="159" t="s">
        <v>222</v>
      </c>
      <c r="AX56" s="159" t="s">
        <v>222</v>
      </c>
      <c r="AY56" s="159" t="s">
        <v>222</v>
      </c>
      <c r="AZ56" s="159" t="s">
        <v>222</v>
      </c>
      <c r="BA56" s="159" t="s">
        <v>222</v>
      </c>
      <c r="BB56" s="159" t="s">
        <v>222</v>
      </c>
      <c r="BC56" s="159" t="s">
        <v>222</v>
      </c>
      <c r="BD56" s="159" t="s">
        <v>222</v>
      </c>
      <c r="BE56" s="159" t="s">
        <v>222</v>
      </c>
      <c r="BF56" s="159" t="s">
        <v>222</v>
      </c>
      <c r="BG56" s="159" t="s">
        <v>222</v>
      </c>
      <c r="BH56" s="159" t="s">
        <v>222</v>
      </c>
      <c r="BI56" s="373" t="s">
        <v>222</v>
      </c>
    </row>
    <row r="57" spans="1:61" s="7" customFormat="1" ht="12.75" customHeight="1">
      <c r="A57" s="6"/>
      <c r="B57" s="541"/>
      <c r="C57" s="535"/>
      <c r="D57" s="538"/>
      <c r="E57" s="532"/>
      <c r="F57" s="121" t="s">
        <v>224</v>
      </c>
      <c r="G57" s="550"/>
      <c r="H57" s="553"/>
      <c r="I57" s="154"/>
      <c r="J57" s="159" t="s">
        <v>222</v>
      </c>
      <c r="K57" s="159" t="s">
        <v>222</v>
      </c>
      <c r="L57" s="159" t="s">
        <v>222</v>
      </c>
      <c r="M57" s="159" t="s">
        <v>222</v>
      </c>
      <c r="N57" s="159" t="s">
        <v>222</v>
      </c>
      <c r="O57" s="159" t="s">
        <v>222</v>
      </c>
      <c r="P57" s="159" t="s">
        <v>222</v>
      </c>
      <c r="Q57" s="159" t="s">
        <v>222</v>
      </c>
      <c r="R57" s="154"/>
      <c r="S57" s="159" t="s">
        <v>222</v>
      </c>
      <c r="T57" s="159" t="s">
        <v>222</v>
      </c>
      <c r="U57" s="159" t="s">
        <v>222</v>
      </c>
      <c r="V57" s="159" t="s">
        <v>222</v>
      </c>
      <c r="W57" s="159">
        <f>'2a Q1 Adjustment Component'!H53</f>
        <v>4.633775281140518</v>
      </c>
      <c r="X57" s="159">
        <f>'2b COVID Adjustment'!$F$324</f>
        <v>9.9756950960531068</v>
      </c>
      <c r="Y57" s="159">
        <f>'2b COVID Adjustment'!$G$324</f>
        <v>4.43</v>
      </c>
      <c r="Z57" s="159" t="s">
        <v>222</v>
      </c>
      <c r="AA57" s="405"/>
      <c r="AB57" s="159">
        <f>'2c AWC adjustment'!$I16+'2d Backwardation adjustment'!$I16</f>
        <v>21.093801142045734</v>
      </c>
      <c r="AC57" s="159">
        <f>'2c AWC adjustment'!$I16+'2d Backwardation adjustment'!$I16</f>
        <v>21.093801142045734</v>
      </c>
      <c r="AD57" s="159">
        <f>'2c AWC adjustment'!$J16+'2d Backwardation adjustment'!$J16+'2e COVID true-up adjustment'!F$346</f>
        <v>27.105018355637487</v>
      </c>
      <c r="AE57" s="159">
        <f>'2c AWC adjustment'!$J16+'2d Backwardation adjustment'!$J16+'2e COVID true-up adjustment'!G$346+'2f RO Ringfencing adjustment'!I33</f>
        <v>35.521472374205857</v>
      </c>
      <c r="AF57" s="159">
        <f>'2e COVID true-up adjustment'!H$346</f>
        <v>6.0112172135917517</v>
      </c>
      <c r="AG57" s="374">
        <f>'2e COVID true-up adjustment'!I$346</f>
        <v>6.0112172135917517</v>
      </c>
      <c r="AH57" s="406"/>
      <c r="AI57" s="478">
        <f>'2g Debt related cost adjustment'!$E$41</f>
        <v>15.899644085837116</v>
      </c>
      <c r="AJ57" s="478">
        <f>'2g Debt related cost adjustment'!$E$41</f>
        <v>15.899644085837116</v>
      </c>
      <c r="AK57" s="478">
        <f>'2g Debt related cost adjustment'!$E$41</f>
        <v>15.899644085837116</v>
      </c>
      <c r="AL57" s="478">
        <f>'2g Debt related cost adjustment'!$E$41</f>
        <v>15.899644085837116</v>
      </c>
      <c r="AM57" s="478">
        <f>'2g Debt related cost adjustment'!$E$41</f>
        <v>15.899644085837116</v>
      </c>
      <c r="AN57" s="159" t="s">
        <v>222</v>
      </c>
      <c r="AO57" s="159" t="s">
        <v>222</v>
      </c>
      <c r="AP57" s="159" t="s">
        <v>222</v>
      </c>
      <c r="AQ57" s="159" t="s">
        <v>222</v>
      </c>
      <c r="AR57" s="159" t="s">
        <v>222</v>
      </c>
      <c r="AS57" s="159" t="s">
        <v>222</v>
      </c>
      <c r="AT57" s="159" t="s">
        <v>222</v>
      </c>
      <c r="AU57" s="159" t="s">
        <v>222</v>
      </c>
      <c r="AV57" s="159" t="s">
        <v>222</v>
      </c>
      <c r="AW57" s="159" t="s">
        <v>222</v>
      </c>
      <c r="AX57" s="159" t="s">
        <v>222</v>
      </c>
      <c r="AY57" s="159" t="s">
        <v>222</v>
      </c>
      <c r="AZ57" s="159" t="s">
        <v>222</v>
      </c>
      <c r="BA57" s="159" t="s">
        <v>222</v>
      </c>
      <c r="BB57" s="159" t="s">
        <v>222</v>
      </c>
      <c r="BC57" s="159" t="s">
        <v>222</v>
      </c>
      <c r="BD57" s="159" t="s">
        <v>222</v>
      </c>
      <c r="BE57" s="159" t="s">
        <v>222</v>
      </c>
      <c r="BF57" s="159" t="s">
        <v>222</v>
      </c>
      <c r="BG57" s="159" t="s">
        <v>222</v>
      </c>
      <c r="BH57" s="159" t="s">
        <v>222</v>
      </c>
      <c r="BI57" s="373" t="s">
        <v>222</v>
      </c>
    </row>
    <row r="58" spans="1:61" s="7" customFormat="1" ht="12.75" customHeight="1">
      <c r="A58" s="6"/>
      <c r="B58" s="541"/>
      <c r="C58" s="535"/>
      <c r="D58" s="538"/>
      <c r="E58" s="532"/>
      <c r="F58" s="121" t="s">
        <v>225</v>
      </c>
      <c r="G58" s="550"/>
      <c r="H58" s="553"/>
      <c r="I58" s="154"/>
      <c r="J58" s="159" t="s">
        <v>222</v>
      </c>
      <c r="K58" s="159" t="s">
        <v>222</v>
      </c>
      <c r="L58" s="159" t="s">
        <v>222</v>
      </c>
      <c r="M58" s="159" t="s">
        <v>222</v>
      </c>
      <c r="N58" s="159" t="s">
        <v>222</v>
      </c>
      <c r="O58" s="159" t="s">
        <v>222</v>
      </c>
      <c r="P58" s="159" t="s">
        <v>222</v>
      </c>
      <c r="Q58" s="159" t="s">
        <v>222</v>
      </c>
      <c r="R58" s="154"/>
      <c r="S58" s="159" t="s">
        <v>222</v>
      </c>
      <c r="T58" s="159" t="s">
        <v>222</v>
      </c>
      <c r="U58" s="159" t="s">
        <v>222</v>
      </c>
      <c r="V58" s="159" t="s">
        <v>222</v>
      </c>
      <c r="W58" s="159">
        <f>'2a Q1 Adjustment Component'!H54</f>
        <v>4.6674065491935375</v>
      </c>
      <c r="X58" s="159">
        <f>'2b COVID Adjustment'!$F$324</f>
        <v>9.9756950960531068</v>
      </c>
      <c r="Y58" s="159">
        <f>'2b COVID Adjustment'!$G$324</f>
        <v>4.43</v>
      </c>
      <c r="Z58" s="159" t="s">
        <v>222</v>
      </c>
      <c r="AA58" s="405"/>
      <c r="AB58" s="159">
        <f>'2c AWC adjustment'!$I17+'2d Backwardation adjustment'!$I17</f>
        <v>21.332768003659304</v>
      </c>
      <c r="AC58" s="159">
        <f>'2c AWC adjustment'!$I17+'2d Backwardation adjustment'!$I17</f>
        <v>21.332768003659304</v>
      </c>
      <c r="AD58" s="159">
        <f>'2c AWC adjustment'!$J17+'2d Backwardation adjustment'!$J17+'2e COVID true-up adjustment'!F$346</f>
        <v>27.343985217251056</v>
      </c>
      <c r="AE58" s="159">
        <f>'2c AWC adjustment'!$J17+'2d Backwardation adjustment'!$J17+'2e COVID true-up adjustment'!G$346+'2f RO Ringfencing adjustment'!I34</f>
        <v>35.760439235819419</v>
      </c>
      <c r="AF58" s="159">
        <f>'2e COVID true-up adjustment'!H$346</f>
        <v>6.0112172135917517</v>
      </c>
      <c r="AG58" s="374">
        <f>'2e COVID true-up adjustment'!I$346</f>
        <v>6.0112172135917517</v>
      </c>
      <c r="AH58" s="406"/>
      <c r="AI58" s="478">
        <f>'2g Debt related cost adjustment'!$E$41</f>
        <v>15.899644085837116</v>
      </c>
      <c r="AJ58" s="478">
        <f>'2g Debt related cost adjustment'!$E$41</f>
        <v>15.899644085837116</v>
      </c>
      <c r="AK58" s="478">
        <f>'2g Debt related cost adjustment'!$E$41</f>
        <v>15.899644085837116</v>
      </c>
      <c r="AL58" s="478">
        <f>'2g Debt related cost adjustment'!$E$41</f>
        <v>15.899644085837116</v>
      </c>
      <c r="AM58" s="478">
        <f>'2g Debt related cost adjustment'!$E$41</f>
        <v>15.899644085837116</v>
      </c>
      <c r="AN58" s="159" t="s">
        <v>222</v>
      </c>
      <c r="AO58" s="159" t="s">
        <v>222</v>
      </c>
      <c r="AP58" s="159" t="s">
        <v>222</v>
      </c>
      <c r="AQ58" s="159" t="s">
        <v>222</v>
      </c>
      <c r="AR58" s="159" t="s">
        <v>222</v>
      </c>
      <c r="AS58" s="159" t="s">
        <v>222</v>
      </c>
      <c r="AT58" s="159" t="s">
        <v>222</v>
      </c>
      <c r="AU58" s="159" t="s">
        <v>222</v>
      </c>
      <c r="AV58" s="159" t="s">
        <v>222</v>
      </c>
      <c r="AW58" s="159" t="s">
        <v>222</v>
      </c>
      <c r="AX58" s="159" t="s">
        <v>222</v>
      </c>
      <c r="AY58" s="159" t="s">
        <v>222</v>
      </c>
      <c r="AZ58" s="159" t="s">
        <v>222</v>
      </c>
      <c r="BA58" s="159" t="s">
        <v>222</v>
      </c>
      <c r="BB58" s="159" t="s">
        <v>222</v>
      </c>
      <c r="BC58" s="159" t="s">
        <v>222</v>
      </c>
      <c r="BD58" s="159" t="s">
        <v>222</v>
      </c>
      <c r="BE58" s="159" t="s">
        <v>222</v>
      </c>
      <c r="BF58" s="159" t="s">
        <v>222</v>
      </c>
      <c r="BG58" s="159" t="s">
        <v>222</v>
      </c>
      <c r="BH58" s="159" t="s">
        <v>222</v>
      </c>
      <c r="BI58" s="373" t="s">
        <v>222</v>
      </c>
    </row>
    <row r="59" spans="1:61" s="7" customFormat="1" ht="12.75" customHeight="1">
      <c r="A59" s="6"/>
      <c r="B59" s="541"/>
      <c r="C59" s="535"/>
      <c r="D59" s="538"/>
      <c r="E59" s="532"/>
      <c r="F59" s="121" t="s">
        <v>226</v>
      </c>
      <c r="G59" s="550"/>
      <c r="H59" s="553"/>
      <c r="I59" s="154"/>
      <c r="J59" s="159" t="s">
        <v>222</v>
      </c>
      <c r="K59" s="159" t="s">
        <v>222</v>
      </c>
      <c r="L59" s="159" t="s">
        <v>222</v>
      </c>
      <c r="M59" s="159" t="s">
        <v>222</v>
      </c>
      <c r="N59" s="159" t="s">
        <v>222</v>
      </c>
      <c r="O59" s="159" t="s">
        <v>222</v>
      </c>
      <c r="P59" s="159" t="s">
        <v>222</v>
      </c>
      <c r="Q59" s="159" t="s">
        <v>222</v>
      </c>
      <c r="R59" s="154"/>
      <c r="S59" s="159" t="s">
        <v>222</v>
      </c>
      <c r="T59" s="159" t="s">
        <v>222</v>
      </c>
      <c r="U59" s="159" t="s">
        <v>222</v>
      </c>
      <c r="V59" s="159" t="s">
        <v>222</v>
      </c>
      <c r="W59" s="159">
        <f>'2a Q1 Adjustment Component'!H55</f>
        <v>4.5700997747491883</v>
      </c>
      <c r="X59" s="159">
        <f>'2b COVID Adjustment'!$F$324</f>
        <v>9.9756950960531068</v>
      </c>
      <c r="Y59" s="159">
        <f>'2b COVID Adjustment'!$G$324</f>
        <v>4.43</v>
      </c>
      <c r="Z59" s="159" t="s">
        <v>222</v>
      </c>
      <c r="AA59" s="405"/>
      <c r="AB59" s="159">
        <f>'2c AWC adjustment'!$I18+'2d Backwardation adjustment'!$I18</f>
        <v>20.8615129236297</v>
      </c>
      <c r="AC59" s="159">
        <f>'2c AWC adjustment'!$I18+'2d Backwardation adjustment'!$I18</f>
        <v>20.8615129236297</v>
      </c>
      <c r="AD59" s="159">
        <f>'2c AWC adjustment'!$J18+'2d Backwardation adjustment'!$J18+'2e COVID true-up adjustment'!F$346</f>
        <v>26.872730137221453</v>
      </c>
      <c r="AE59" s="159">
        <f>'2c AWC adjustment'!$J18+'2d Backwardation adjustment'!$J18+'2e COVID true-up adjustment'!G$346+'2f RO Ringfencing adjustment'!I35</f>
        <v>35.289184155789819</v>
      </c>
      <c r="AF59" s="159">
        <f>'2e COVID true-up adjustment'!H$346</f>
        <v>6.0112172135917517</v>
      </c>
      <c r="AG59" s="374">
        <f>'2e COVID true-up adjustment'!I$346</f>
        <v>6.0112172135917517</v>
      </c>
      <c r="AH59" s="406"/>
      <c r="AI59" s="478">
        <f>'2g Debt related cost adjustment'!$E$41</f>
        <v>15.899644085837116</v>
      </c>
      <c r="AJ59" s="478">
        <f>'2g Debt related cost adjustment'!$E$41</f>
        <v>15.899644085837116</v>
      </c>
      <c r="AK59" s="478">
        <f>'2g Debt related cost adjustment'!$E$41</f>
        <v>15.899644085837116</v>
      </c>
      <c r="AL59" s="478">
        <f>'2g Debt related cost adjustment'!$E$41</f>
        <v>15.899644085837116</v>
      </c>
      <c r="AM59" s="478">
        <f>'2g Debt related cost adjustment'!$E$41</f>
        <v>15.899644085837116</v>
      </c>
      <c r="AN59" s="159" t="s">
        <v>222</v>
      </c>
      <c r="AO59" s="159" t="s">
        <v>222</v>
      </c>
      <c r="AP59" s="159" t="s">
        <v>222</v>
      </c>
      <c r="AQ59" s="159" t="s">
        <v>222</v>
      </c>
      <c r="AR59" s="159" t="s">
        <v>222</v>
      </c>
      <c r="AS59" s="159" t="s">
        <v>222</v>
      </c>
      <c r="AT59" s="159" t="s">
        <v>222</v>
      </c>
      <c r="AU59" s="159" t="s">
        <v>222</v>
      </c>
      <c r="AV59" s="159" t="s">
        <v>222</v>
      </c>
      <c r="AW59" s="159" t="s">
        <v>222</v>
      </c>
      <c r="AX59" s="159" t="s">
        <v>222</v>
      </c>
      <c r="AY59" s="159" t="s">
        <v>222</v>
      </c>
      <c r="AZ59" s="159" t="s">
        <v>222</v>
      </c>
      <c r="BA59" s="159" t="s">
        <v>222</v>
      </c>
      <c r="BB59" s="159" t="s">
        <v>222</v>
      </c>
      <c r="BC59" s="159" t="s">
        <v>222</v>
      </c>
      <c r="BD59" s="159" t="s">
        <v>222</v>
      </c>
      <c r="BE59" s="159" t="s">
        <v>222</v>
      </c>
      <c r="BF59" s="159" t="s">
        <v>222</v>
      </c>
      <c r="BG59" s="159" t="s">
        <v>222</v>
      </c>
      <c r="BH59" s="159" t="s">
        <v>222</v>
      </c>
      <c r="BI59" s="373" t="s">
        <v>222</v>
      </c>
    </row>
    <row r="60" spans="1:61" s="7" customFormat="1" ht="12.75" customHeight="1">
      <c r="A60" s="6"/>
      <c r="B60" s="541"/>
      <c r="C60" s="535"/>
      <c r="D60" s="538"/>
      <c r="E60" s="532"/>
      <c r="F60" s="121" t="s">
        <v>227</v>
      </c>
      <c r="G60" s="550"/>
      <c r="H60" s="553"/>
      <c r="I60" s="154"/>
      <c r="J60" s="159" t="s">
        <v>222</v>
      </c>
      <c r="K60" s="159" t="s">
        <v>222</v>
      </c>
      <c r="L60" s="159" t="s">
        <v>222</v>
      </c>
      <c r="M60" s="159" t="s">
        <v>222</v>
      </c>
      <c r="N60" s="159" t="s">
        <v>222</v>
      </c>
      <c r="O60" s="159" t="s">
        <v>222</v>
      </c>
      <c r="P60" s="159" t="s">
        <v>222</v>
      </c>
      <c r="Q60" s="159" t="s">
        <v>222</v>
      </c>
      <c r="R60" s="154"/>
      <c r="S60" s="159" t="s">
        <v>222</v>
      </c>
      <c r="T60" s="159" t="s">
        <v>222</v>
      </c>
      <c r="U60" s="159" t="s">
        <v>222</v>
      </c>
      <c r="V60" s="159" t="s">
        <v>222</v>
      </c>
      <c r="W60" s="159">
        <f>'2a Q1 Adjustment Component'!H56</f>
        <v>4.5149759949504649</v>
      </c>
      <c r="X60" s="159">
        <f>'2b COVID Adjustment'!$F$324</f>
        <v>9.9756950960531068</v>
      </c>
      <c r="Y60" s="159">
        <f>'2b COVID Adjustment'!$G$324</f>
        <v>4.43</v>
      </c>
      <c r="Z60" s="159" t="s">
        <v>222</v>
      </c>
      <c r="AA60" s="405"/>
      <c r="AB60" s="159">
        <f>'2c AWC adjustment'!$I19+'2d Backwardation adjustment'!$I19</f>
        <v>20.243837159985176</v>
      </c>
      <c r="AC60" s="159">
        <f>'2c AWC adjustment'!$I19+'2d Backwardation adjustment'!$I19</f>
        <v>20.243837159985176</v>
      </c>
      <c r="AD60" s="159">
        <f>'2c AWC adjustment'!$J19+'2d Backwardation adjustment'!$J19+'2e COVID true-up adjustment'!F$346</f>
        <v>26.255054373576929</v>
      </c>
      <c r="AE60" s="159">
        <f>'2c AWC adjustment'!$J19+'2d Backwardation adjustment'!$J19+'2e COVID true-up adjustment'!G$346+'2f RO Ringfencing adjustment'!I36</f>
        <v>34.671508392145299</v>
      </c>
      <c r="AF60" s="159">
        <f>'2e COVID true-up adjustment'!H$346</f>
        <v>6.0112172135917517</v>
      </c>
      <c r="AG60" s="374">
        <f>'2e COVID true-up adjustment'!I$346</f>
        <v>6.0112172135917517</v>
      </c>
      <c r="AH60" s="406"/>
      <c r="AI60" s="478">
        <f>'2g Debt related cost adjustment'!$E$41</f>
        <v>15.899644085837116</v>
      </c>
      <c r="AJ60" s="478">
        <f>'2g Debt related cost adjustment'!$E$41</f>
        <v>15.899644085837116</v>
      </c>
      <c r="AK60" s="478">
        <f>'2g Debt related cost adjustment'!$E$41</f>
        <v>15.899644085837116</v>
      </c>
      <c r="AL60" s="478">
        <f>'2g Debt related cost adjustment'!$E$41</f>
        <v>15.899644085837116</v>
      </c>
      <c r="AM60" s="478">
        <f>'2g Debt related cost adjustment'!$E$41</f>
        <v>15.899644085837116</v>
      </c>
      <c r="AN60" s="159" t="s">
        <v>222</v>
      </c>
      <c r="AO60" s="159" t="s">
        <v>222</v>
      </c>
      <c r="AP60" s="159" t="s">
        <v>222</v>
      </c>
      <c r="AQ60" s="159" t="s">
        <v>222</v>
      </c>
      <c r="AR60" s="159" t="s">
        <v>222</v>
      </c>
      <c r="AS60" s="159" t="s">
        <v>222</v>
      </c>
      <c r="AT60" s="159" t="s">
        <v>222</v>
      </c>
      <c r="AU60" s="159" t="s">
        <v>222</v>
      </c>
      <c r="AV60" s="159" t="s">
        <v>222</v>
      </c>
      <c r="AW60" s="159" t="s">
        <v>222</v>
      </c>
      <c r="AX60" s="159" t="s">
        <v>222</v>
      </c>
      <c r="AY60" s="159" t="s">
        <v>222</v>
      </c>
      <c r="AZ60" s="159" t="s">
        <v>222</v>
      </c>
      <c r="BA60" s="159" t="s">
        <v>222</v>
      </c>
      <c r="BB60" s="159" t="s">
        <v>222</v>
      </c>
      <c r="BC60" s="159" t="s">
        <v>222</v>
      </c>
      <c r="BD60" s="159" t="s">
        <v>222</v>
      </c>
      <c r="BE60" s="159" t="s">
        <v>222</v>
      </c>
      <c r="BF60" s="159" t="s">
        <v>222</v>
      </c>
      <c r="BG60" s="159" t="s">
        <v>222</v>
      </c>
      <c r="BH60" s="159" t="s">
        <v>222</v>
      </c>
      <c r="BI60" s="373" t="s">
        <v>222</v>
      </c>
    </row>
    <row r="61" spans="1:61" s="7" customFormat="1" ht="12.75" customHeight="1">
      <c r="A61" s="6"/>
      <c r="B61" s="541"/>
      <c r="C61" s="535"/>
      <c r="D61" s="538"/>
      <c r="E61" s="532"/>
      <c r="F61" s="121" t="s">
        <v>228</v>
      </c>
      <c r="G61" s="550"/>
      <c r="H61" s="553"/>
      <c r="I61" s="154"/>
      <c r="J61" s="159" t="s">
        <v>222</v>
      </c>
      <c r="K61" s="159" t="s">
        <v>222</v>
      </c>
      <c r="L61" s="159" t="s">
        <v>222</v>
      </c>
      <c r="M61" s="159" t="s">
        <v>222</v>
      </c>
      <c r="N61" s="159" t="s">
        <v>222</v>
      </c>
      <c r="O61" s="159" t="s">
        <v>222</v>
      </c>
      <c r="P61" s="159" t="s">
        <v>222</v>
      </c>
      <c r="Q61" s="159" t="s">
        <v>222</v>
      </c>
      <c r="R61" s="154"/>
      <c r="S61" s="159" t="s">
        <v>222</v>
      </c>
      <c r="T61" s="159" t="s">
        <v>222</v>
      </c>
      <c r="U61" s="159" t="s">
        <v>222</v>
      </c>
      <c r="V61" s="159" t="s">
        <v>222</v>
      </c>
      <c r="W61" s="159">
        <f>'2a Q1 Adjustment Component'!H57</f>
        <v>4.5915836225889848</v>
      </c>
      <c r="X61" s="159">
        <f>'2b COVID Adjustment'!$F$324</f>
        <v>9.9756950960531068</v>
      </c>
      <c r="Y61" s="159">
        <f>'2b COVID Adjustment'!$G$324</f>
        <v>4.43</v>
      </c>
      <c r="Z61" s="159" t="s">
        <v>222</v>
      </c>
      <c r="AA61" s="405"/>
      <c r="AB61" s="159">
        <f>'2c AWC adjustment'!$I20+'2d Backwardation adjustment'!$I20</f>
        <v>20.569743472810451</v>
      </c>
      <c r="AC61" s="159">
        <f>'2c AWC adjustment'!$I20+'2d Backwardation adjustment'!$I20</f>
        <v>20.569743472810451</v>
      </c>
      <c r="AD61" s="159">
        <f>'2c AWC adjustment'!$J20+'2d Backwardation adjustment'!$J20+'2e COVID true-up adjustment'!F$346</f>
        <v>26.580960686402204</v>
      </c>
      <c r="AE61" s="159">
        <f>'2c AWC adjustment'!$J20+'2d Backwardation adjustment'!$J20+'2e COVID true-up adjustment'!G$346+'2f RO Ringfencing adjustment'!I37</f>
        <v>34.997414704970566</v>
      </c>
      <c r="AF61" s="159">
        <f>'2e COVID true-up adjustment'!H$346</f>
        <v>6.0112172135917517</v>
      </c>
      <c r="AG61" s="374">
        <f>'2e COVID true-up adjustment'!I$346</f>
        <v>6.0112172135917517</v>
      </c>
      <c r="AH61" s="406"/>
      <c r="AI61" s="478">
        <f>'2g Debt related cost adjustment'!$E$41</f>
        <v>15.899644085837116</v>
      </c>
      <c r="AJ61" s="478">
        <f>'2g Debt related cost adjustment'!$E$41</f>
        <v>15.899644085837116</v>
      </c>
      <c r="AK61" s="478">
        <f>'2g Debt related cost adjustment'!$E$41</f>
        <v>15.899644085837116</v>
      </c>
      <c r="AL61" s="478">
        <f>'2g Debt related cost adjustment'!$E$41</f>
        <v>15.899644085837116</v>
      </c>
      <c r="AM61" s="478">
        <f>'2g Debt related cost adjustment'!$E$41</f>
        <v>15.899644085837116</v>
      </c>
      <c r="AN61" s="159" t="s">
        <v>222</v>
      </c>
      <c r="AO61" s="159" t="s">
        <v>222</v>
      </c>
      <c r="AP61" s="159" t="s">
        <v>222</v>
      </c>
      <c r="AQ61" s="159" t="s">
        <v>222</v>
      </c>
      <c r="AR61" s="159" t="s">
        <v>222</v>
      </c>
      <c r="AS61" s="159" t="s">
        <v>222</v>
      </c>
      <c r="AT61" s="159" t="s">
        <v>222</v>
      </c>
      <c r="AU61" s="159" t="s">
        <v>222</v>
      </c>
      <c r="AV61" s="159" t="s">
        <v>222</v>
      </c>
      <c r="AW61" s="159" t="s">
        <v>222</v>
      </c>
      <c r="AX61" s="159" t="s">
        <v>222</v>
      </c>
      <c r="AY61" s="159" t="s">
        <v>222</v>
      </c>
      <c r="AZ61" s="159" t="s">
        <v>222</v>
      </c>
      <c r="BA61" s="159" t="s">
        <v>222</v>
      </c>
      <c r="BB61" s="159" t="s">
        <v>222</v>
      </c>
      <c r="BC61" s="159" t="s">
        <v>222</v>
      </c>
      <c r="BD61" s="159" t="s">
        <v>222</v>
      </c>
      <c r="BE61" s="159" t="s">
        <v>222</v>
      </c>
      <c r="BF61" s="159" t="s">
        <v>222</v>
      </c>
      <c r="BG61" s="159" t="s">
        <v>222</v>
      </c>
      <c r="BH61" s="159" t="s">
        <v>222</v>
      </c>
      <c r="BI61" s="373" t="s">
        <v>222</v>
      </c>
    </row>
    <row r="62" spans="1:61" s="7" customFormat="1" ht="12.75" customHeight="1">
      <c r="A62" s="6"/>
      <c r="B62" s="541"/>
      <c r="C62" s="535"/>
      <c r="D62" s="538"/>
      <c r="E62" s="532"/>
      <c r="F62" s="121" t="s">
        <v>229</v>
      </c>
      <c r="G62" s="550"/>
      <c r="H62" s="553"/>
      <c r="I62" s="154"/>
      <c r="J62" s="159" t="s">
        <v>222</v>
      </c>
      <c r="K62" s="159" t="s">
        <v>222</v>
      </c>
      <c r="L62" s="159" t="s">
        <v>222</v>
      </c>
      <c r="M62" s="159" t="s">
        <v>222</v>
      </c>
      <c r="N62" s="159" t="s">
        <v>222</v>
      </c>
      <c r="O62" s="159" t="s">
        <v>222</v>
      </c>
      <c r="P62" s="159" t="s">
        <v>222</v>
      </c>
      <c r="Q62" s="159" t="s">
        <v>222</v>
      </c>
      <c r="R62" s="154"/>
      <c r="S62" s="159" t="s">
        <v>222</v>
      </c>
      <c r="T62" s="159" t="s">
        <v>222</v>
      </c>
      <c r="U62" s="159" t="s">
        <v>222</v>
      </c>
      <c r="V62" s="159" t="s">
        <v>222</v>
      </c>
      <c r="W62" s="159">
        <f>'2a Q1 Adjustment Component'!H58</f>
        <v>4.5563474900395606</v>
      </c>
      <c r="X62" s="159">
        <f>'2b COVID Adjustment'!$F$324</f>
        <v>9.9756950960531068</v>
      </c>
      <c r="Y62" s="159">
        <f>'2b COVID Adjustment'!$G$324</f>
        <v>4.43</v>
      </c>
      <c r="Z62" s="159" t="s">
        <v>222</v>
      </c>
      <c r="AA62" s="405"/>
      <c r="AB62" s="159">
        <f>'2c AWC adjustment'!$I21+'2d Backwardation adjustment'!$I21</f>
        <v>20.802418178692324</v>
      </c>
      <c r="AC62" s="159">
        <f>'2c AWC adjustment'!$I21+'2d Backwardation adjustment'!$I21</f>
        <v>20.802418178692324</v>
      </c>
      <c r="AD62" s="159">
        <f>'2c AWC adjustment'!$J21+'2d Backwardation adjustment'!$J21+'2e COVID true-up adjustment'!F$346</f>
        <v>26.813635392284077</v>
      </c>
      <c r="AE62" s="159">
        <f>'2c AWC adjustment'!$J21+'2d Backwardation adjustment'!$J21+'2e COVID true-up adjustment'!G$346+'2f RO Ringfencing adjustment'!I38</f>
        <v>35.230089410852443</v>
      </c>
      <c r="AF62" s="159">
        <f>'2e COVID true-up adjustment'!H$346</f>
        <v>6.0112172135917517</v>
      </c>
      <c r="AG62" s="374">
        <f>'2e COVID true-up adjustment'!I$346</f>
        <v>6.0112172135917517</v>
      </c>
      <c r="AH62" s="406"/>
      <c r="AI62" s="478">
        <f>'2g Debt related cost adjustment'!$E$41</f>
        <v>15.899644085837116</v>
      </c>
      <c r="AJ62" s="478">
        <f>'2g Debt related cost adjustment'!$E$41</f>
        <v>15.899644085837116</v>
      </c>
      <c r="AK62" s="478">
        <f>'2g Debt related cost adjustment'!$E$41</f>
        <v>15.899644085837116</v>
      </c>
      <c r="AL62" s="478">
        <f>'2g Debt related cost adjustment'!$E$41</f>
        <v>15.899644085837116</v>
      </c>
      <c r="AM62" s="478">
        <f>'2g Debt related cost adjustment'!$E$41</f>
        <v>15.899644085837116</v>
      </c>
      <c r="AN62" s="159" t="s">
        <v>222</v>
      </c>
      <c r="AO62" s="159" t="s">
        <v>222</v>
      </c>
      <c r="AP62" s="159" t="s">
        <v>222</v>
      </c>
      <c r="AQ62" s="159" t="s">
        <v>222</v>
      </c>
      <c r="AR62" s="159" t="s">
        <v>222</v>
      </c>
      <c r="AS62" s="159" t="s">
        <v>222</v>
      </c>
      <c r="AT62" s="159" t="s">
        <v>222</v>
      </c>
      <c r="AU62" s="159" t="s">
        <v>222</v>
      </c>
      <c r="AV62" s="159" t="s">
        <v>222</v>
      </c>
      <c r="AW62" s="159" t="s">
        <v>222</v>
      </c>
      <c r="AX62" s="159" t="s">
        <v>222</v>
      </c>
      <c r="AY62" s="159" t="s">
        <v>222</v>
      </c>
      <c r="AZ62" s="159" t="s">
        <v>222</v>
      </c>
      <c r="BA62" s="159" t="s">
        <v>222</v>
      </c>
      <c r="BB62" s="159" t="s">
        <v>222</v>
      </c>
      <c r="BC62" s="159" t="s">
        <v>222</v>
      </c>
      <c r="BD62" s="159" t="s">
        <v>222</v>
      </c>
      <c r="BE62" s="159" t="s">
        <v>222</v>
      </c>
      <c r="BF62" s="159" t="s">
        <v>222</v>
      </c>
      <c r="BG62" s="159" t="s">
        <v>222</v>
      </c>
      <c r="BH62" s="159" t="s">
        <v>222</v>
      </c>
      <c r="BI62" s="373" t="s">
        <v>222</v>
      </c>
    </row>
    <row r="63" spans="1:61" s="7" customFormat="1" ht="12.75" customHeight="1">
      <c r="A63" s="6"/>
      <c r="B63" s="541"/>
      <c r="C63" s="535"/>
      <c r="D63" s="538"/>
      <c r="E63" s="532"/>
      <c r="F63" s="121" t="s">
        <v>230</v>
      </c>
      <c r="G63" s="550"/>
      <c r="H63" s="553"/>
      <c r="I63" s="154"/>
      <c r="J63" s="159" t="s">
        <v>222</v>
      </c>
      <c r="K63" s="159" t="s">
        <v>222</v>
      </c>
      <c r="L63" s="159" t="s">
        <v>222</v>
      </c>
      <c r="M63" s="159" t="s">
        <v>222</v>
      </c>
      <c r="N63" s="159" t="s">
        <v>222</v>
      </c>
      <c r="O63" s="159" t="s">
        <v>222</v>
      </c>
      <c r="P63" s="159" t="s">
        <v>222</v>
      </c>
      <c r="Q63" s="159" t="s">
        <v>222</v>
      </c>
      <c r="R63" s="154"/>
      <c r="S63" s="159" t="s">
        <v>222</v>
      </c>
      <c r="T63" s="159" t="s">
        <v>222</v>
      </c>
      <c r="U63" s="159" t="s">
        <v>222</v>
      </c>
      <c r="V63" s="159" t="s">
        <v>222</v>
      </c>
      <c r="W63" s="159">
        <f>'2a Q1 Adjustment Component'!H59</f>
        <v>4.5666490401148421</v>
      </c>
      <c r="X63" s="159">
        <f>'2b COVID Adjustment'!$F$324</f>
        <v>9.9756950960531068</v>
      </c>
      <c r="Y63" s="159">
        <f>'2b COVID Adjustment'!$G$324</f>
        <v>4.43</v>
      </c>
      <c r="Z63" s="159" t="s">
        <v>222</v>
      </c>
      <c r="AA63" s="405"/>
      <c r="AB63" s="159">
        <f>'2c AWC adjustment'!$I22+'2d Backwardation adjustment'!$I22</f>
        <v>20.840254339972876</v>
      </c>
      <c r="AC63" s="159">
        <f>'2c AWC adjustment'!$I22+'2d Backwardation adjustment'!$I22</f>
        <v>20.840254339972876</v>
      </c>
      <c r="AD63" s="159">
        <f>'2c AWC adjustment'!$J22+'2d Backwardation adjustment'!$J22+'2e COVID true-up adjustment'!F$346</f>
        <v>26.851471553564629</v>
      </c>
      <c r="AE63" s="159">
        <f>'2c AWC adjustment'!$J22+'2d Backwardation adjustment'!$J22+'2e COVID true-up adjustment'!G$346+'2f RO Ringfencing adjustment'!I39</f>
        <v>35.267925572132995</v>
      </c>
      <c r="AF63" s="159">
        <f>'2e COVID true-up adjustment'!H$346</f>
        <v>6.0112172135917517</v>
      </c>
      <c r="AG63" s="374">
        <f>'2e COVID true-up adjustment'!I$346</f>
        <v>6.0112172135917517</v>
      </c>
      <c r="AH63" s="406"/>
      <c r="AI63" s="478">
        <f>'2g Debt related cost adjustment'!$E$41</f>
        <v>15.899644085837116</v>
      </c>
      <c r="AJ63" s="478">
        <f>'2g Debt related cost adjustment'!$E$41</f>
        <v>15.899644085837116</v>
      </c>
      <c r="AK63" s="478">
        <f>'2g Debt related cost adjustment'!$E$41</f>
        <v>15.899644085837116</v>
      </c>
      <c r="AL63" s="478">
        <f>'2g Debt related cost adjustment'!$E$41</f>
        <v>15.899644085837116</v>
      </c>
      <c r="AM63" s="478">
        <f>'2g Debt related cost adjustment'!$E$41</f>
        <v>15.899644085837116</v>
      </c>
      <c r="AN63" s="159" t="s">
        <v>222</v>
      </c>
      <c r="AO63" s="159" t="s">
        <v>222</v>
      </c>
      <c r="AP63" s="159" t="s">
        <v>222</v>
      </c>
      <c r="AQ63" s="159" t="s">
        <v>222</v>
      </c>
      <c r="AR63" s="159" t="s">
        <v>222</v>
      </c>
      <c r="AS63" s="159" t="s">
        <v>222</v>
      </c>
      <c r="AT63" s="159" t="s">
        <v>222</v>
      </c>
      <c r="AU63" s="159" t="s">
        <v>222</v>
      </c>
      <c r="AV63" s="159" t="s">
        <v>222</v>
      </c>
      <c r="AW63" s="159" t="s">
        <v>222</v>
      </c>
      <c r="AX63" s="159" t="s">
        <v>222</v>
      </c>
      <c r="AY63" s="159" t="s">
        <v>222</v>
      </c>
      <c r="AZ63" s="159" t="s">
        <v>222</v>
      </c>
      <c r="BA63" s="159" t="s">
        <v>222</v>
      </c>
      <c r="BB63" s="159" t="s">
        <v>222</v>
      </c>
      <c r="BC63" s="159" t="s">
        <v>222</v>
      </c>
      <c r="BD63" s="159" t="s">
        <v>222</v>
      </c>
      <c r="BE63" s="159" t="s">
        <v>222</v>
      </c>
      <c r="BF63" s="159" t="s">
        <v>222</v>
      </c>
      <c r="BG63" s="159" t="s">
        <v>222</v>
      </c>
      <c r="BH63" s="159" t="s">
        <v>222</v>
      </c>
      <c r="BI63" s="373" t="s">
        <v>222</v>
      </c>
    </row>
    <row r="64" spans="1:61" s="7" customFormat="1" ht="12.75" customHeight="1">
      <c r="A64" s="6"/>
      <c r="B64" s="541"/>
      <c r="C64" s="535"/>
      <c r="D64" s="538"/>
      <c r="E64" s="532"/>
      <c r="F64" s="121" t="s">
        <v>231</v>
      </c>
      <c r="G64" s="550"/>
      <c r="H64" s="553"/>
      <c r="I64" s="154"/>
      <c r="J64" s="159" t="s">
        <v>222</v>
      </c>
      <c r="K64" s="159" t="s">
        <v>222</v>
      </c>
      <c r="L64" s="159" t="s">
        <v>222</v>
      </c>
      <c r="M64" s="159" t="s">
        <v>222</v>
      </c>
      <c r="N64" s="159" t="s">
        <v>222</v>
      </c>
      <c r="O64" s="159" t="s">
        <v>222</v>
      </c>
      <c r="P64" s="159" t="s">
        <v>222</v>
      </c>
      <c r="Q64" s="159" t="s">
        <v>222</v>
      </c>
      <c r="R64" s="154"/>
      <c r="S64" s="159" t="s">
        <v>222</v>
      </c>
      <c r="T64" s="159" t="s">
        <v>222</v>
      </c>
      <c r="U64" s="159" t="s">
        <v>222</v>
      </c>
      <c r="V64" s="159" t="s">
        <v>222</v>
      </c>
      <c r="W64" s="159">
        <f>'2a Q1 Adjustment Component'!H60</f>
        <v>4.503822853939389</v>
      </c>
      <c r="X64" s="159">
        <f>'2b COVID Adjustment'!$F$324</f>
        <v>9.9756950960531068</v>
      </c>
      <c r="Y64" s="159">
        <f>'2b COVID Adjustment'!$G$324</f>
        <v>4.43</v>
      </c>
      <c r="Z64" s="159" t="s">
        <v>222</v>
      </c>
      <c r="AA64" s="405"/>
      <c r="AB64" s="159">
        <f>'2c AWC adjustment'!$I23+'2d Backwardation adjustment'!$I23</f>
        <v>20.719452154909956</v>
      </c>
      <c r="AC64" s="159">
        <f>'2c AWC adjustment'!$I23+'2d Backwardation adjustment'!$I23</f>
        <v>20.719452154909956</v>
      </c>
      <c r="AD64" s="159">
        <f>'2c AWC adjustment'!$J23+'2d Backwardation adjustment'!$J23+'2e COVID true-up adjustment'!F$346</f>
        <v>26.730669368501708</v>
      </c>
      <c r="AE64" s="159">
        <f>'2c AWC adjustment'!$J23+'2d Backwardation adjustment'!$J23+'2e COVID true-up adjustment'!G$346+'2f RO Ringfencing adjustment'!I40</f>
        <v>35.147123387070074</v>
      </c>
      <c r="AF64" s="159">
        <f>'2e COVID true-up adjustment'!H$346</f>
        <v>6.0112172135917517</v>
      </c>
      <c r="AG64" s="374">
        <f>'2e COVID true-up adjustment'!I$346</f>
        <v>6.0112172135917517</v>
      </c>
      <c r="AH64" s="406"/>
      <c r="AI64" s="478">
        <f>'2g Debt related cost adjustment'!$E$41</f>
        <v>15.899644085837116</v>
      </c>
      <c r="AJ64" s="478">
        <f>'2g Debt related cost adjustment'!$E$41</f>
        <v>15.899644085837116</v>
      </c>
      <c r="AK64" s="478">
        <f>'2g Debt related cost adjustment'!$E$41</f>
        <v>15.899644085837116</v>
      </c>
      <c r="AL64" s="478">
        <f>'2g Debt related cost adjustment'!$E$41</f>
        <v>15.899644085837116</v>
      </c>
      <c r="AM64" s="478">
        <f>'2g Debt related cost adjustment'!$E$41</f>
        <v>15.899644085837116</v>
      </c>
      <c r="AN64" s="159" t="s">
        <v>222</v>
      </c>
      <c r="AO64" s="159" t="s">
        <v>222</v>
      </c>
      <c r="AP64" s="159" t="s">
        <v>222</v>
      </c>
      <c r="AQ64" s="159" t="s">
        <v>222</v>
      </c>
      <c r="AR64" s="159" t="s">
        <v>222</v>
      </c>
      <c r="AS64" s="159" t="s">
        <v>222</v>
      </c>
      <c r="AT64" s="159" t="s">
        <v>222</v>
      </c>
      <c r="AU64" s="159" t="s">
        <v>222</v>
      </c>
      <c r="AV64" s="159" t="s">
        <v>222</v>
      </c>
      <c r="AW64" s="159" t="s">
        <v>222</v>
      </c>
      <c r="AX64" s="159" t="s">
        <v>222</v>
      </c>
      <c r="AY64" s="159" t="s">
        <v>222</v>
      </c>
      <c r="AZ64" s="159" t="s">
        <v>222</v>
      </c>
      <c r="BA64" s="159" t="s">
        <v>222</v>
      </c>
      <c r="BB64" s="159" t="s">
        <v>222</v>
      </c>
      <c r="BC64" s="159" t="s">
        <v>222</v>
      </c>
      <c r="BD64" s="159" t="s">
        <v>222</v>
      </c>
      <c r="BE64" s="159" t="s">
        <v>222</v>
      </c>
      <c r="BF64" s="159" t="s">
        <v>222</v>
      </c>
      <c r="BG64" s="159" t="s">
        <v>222</v>
      </c>
      <c r="BH64" s="159" t="s">
        <v>222</v>
      </c>
      <c r="BI64" s="373" t="s">
        <v>222</v>
      </c>
    </row>
    <row r="65" spans="1:61" s="7" customFormat="1" ht="12.75" customHeight="1">
      <c r="A65" s="6"/>
      <c r="B65" s="541"/>
      <c r="C65" s="535"/>
      <c r="D65" s="538"/>
      <c r="E65" s="532"/>
      <c r="F65" s="121" t="s">
        <v>232</v>
      </c>
      <c r="G65" s="550"/>
      <c r="H65" s="553"/>
      <c r="I65" s="154"/>
      <c r="J65" s="159" t="s">
        <v>222</v>
      </c>
      <c r="K65" s="159" t="s">
        <v>222</v>
      </c>
      <c r="L65" s="159" t="s">
        <v>222</v>
      </c>
      <c r="M65" s="159" t="s">
        <v>222</v>
      </c>
      <c r="N65" s="159" t="s">
        <v>222</v>
      </c>
      <c r="O65" s="159" t="s">
        <v>222</v>
      </c>
      <c r="P65" s="159" t="s">
        <v>222</v>
      </c>
      <c r="Q65" s="159" t="s">
        <v>222</v>
      </c>
      <c r="R65" s="154"/>
      <c r="S65" s="159" t="s">
        <v>222</v>
      </c>
      <c r="T65" s="159" t="s">
        <v>222</v>
      </c>
      <c r="U65" s="159" t="s">
        <v>222</v>
      </c>
      <c r="V65" s="159" t="s">
        <v>222</v>
      </c>
      <c r="W65" s="159">
        <f>'2a Q1 Adjustment Component'!H61</f>
        <v>4.483754558840265</v>
      </c>
      <c r="X65" s="159">
        <f>'2b COVID Adjustment'!$F$324</f>
        <v>9.9756950960531068</v>
      </c>
      <c r="Y65" s="159">
        <f>'2b COVID Adjustment'!$G$324</f>
        <v>4.43</v>
      </c>
      <c r="Z65" s="159" t="s">
        <v>222</v>
      </c>
      <c r="AA65" s="405"/>
      <c r="AB65" s="159">
        <f>'2c AWC adjustment'!$I24+'2d Backwardation adjustment'!$I24</f>
        <v>20.517182334965703</v>
      </c>
      <c r="AC65" s="159">
        <f>'2c AWC adjustment'!$I24+'2d Backwardation adjustment'!$I24</f>
        <v>20.517182334965703</v>
      </c>
      <c r="AD65" s="159">
        <f>'2c AWC adjustment'!$J24+'2d Backwardation adjustment'!$J24+'2e COVID true-up adjustment'!F$346</f>
        <v>26.528399548557456</v>
      </c>
      <c r="AE65" s="159">
        <f>'2c AWC adjustment'!$J24+'2d Backwardation adjustment'!$J24+'2e COVID true-up adjustment'!G$346+'2f RO Ringfencing adjustment'!I41</f>
        <v>34.944853567125818</v>
      </c>
      <c r="AF65" s="159">
        <f>'2e COVID true-up adjustment'!H$346</f>
        <v>6.0112172135917517</v>
      </c>
      <c r="AG65" s="374">
        <f>'2e COVID true-up adjustment'!I$346</f>
        <v>6.0112172135917517</v>
      </c>
      <c r="AH65" s="406"/>
      <c r="AI65" s="478">
        <f>'2g Debt related cost adjustment'!$E$41</f>
        <v>15.899644085837116</v>
      </c>
      <c r="AJ65" s="478">
        <f>'2g Debt related cost adjustment'!$E$41</f>
        <v>15.899644085837116</v>
      </c>
      <c r="AK65" s="478">
        <f>'2g Debt related cost adjustment'!$E$41</f>
        <v>15.899644085837116</v>
      </c>
      <c r="AL65" s="478">
        <f>'2g Debt related cost adjustment'!$E$41</f>
        <v>15.899644085837116</v>
      </c>
      <c r="AM65" s="478">
        <f>'2g Debt related cost adjustment'!$E$41</f>
        <v>15.899644085837116</v>
      </c>
      <c r="AN65" s="159" t="s">
        <v>222</v>
      </c>
      <c r="AO65" s="159" t="s">
        <v>222</v>
      </c>
      <c r="AP65" s="159" t="s">
        <v>222</v>
      </c>
      <c r="AQ65" s="159" t="s">
        <v>222</v>
      </c>
      <c r="AR65" s="159" t="s">
        <v>222</v>
      </c>
      <c r="AS65" s="159" t="s">
        <v>222</v>
      </c>
      <c r="AT65" s="159" t="s">
        <v>222</v>
      </c>
      <c r="AU65" s="159" t="s">
        <v>222</v>
      </c>
      <c r="AV65" s="159" t="s">
        <v>222</v>
      </c>
      <c r="AW65" s="159" t="s">
        <v>222</v>
      </c>
      <c r="AX65" s="159" t="s">
        <v>222</v>
      </c>
      <c r="AY65" s="159" t="s">
        <v>222</v>
      </c>
      <c r="AZ65" s="159" t="s">
        <v>222</v>
      </c>
      <c r="BA65" s="159" t="s">
        <v>222</v>
      </c>
      <c r="BB65" s="159" t="s">
        <v>222</v>
      </c>
      <c r="BC65" s="159" t="s">
        <v>222</v>
      </c>
      <c r="BD65" s="159" t="s">
        <v>222</v>
      </c>
      <c r="BE65" s="159" t="s">
        <v>222</v>
      </c>
      <c r="BF65" s="159" t="s">
        <v>222</v>
      </c>
      <c r="BG65" s="159" t="s">
        <v>222</v>
      </c>
      <c r="BH65" s="159" t="s">
        <v>222</v>
      </c>
      <c r="BI65" s="373" t="s">
        <v>222</v>
      </c>
    </row>
    <row r="66" spans="1:61" s="7" customFormat="1" ht="12.75" customHeight="1">
      <c r="A66" s="6"/>
      <c r="B66" s="541"/>
      <c r="C66" s="535"/>
      <c r="D66" s="538"/>
      <c r="E66" s="532"/>
      <c r="F66" s="121" t="s">
        <v>233</v>
      </c>
      <c r="G66" s="550"/>
      <c r="H66" s="553"/>
      <c r="I66" s="154"/>
      <c r="J66" s="159" t="s">
        <v>222</v>
      </c>
      <c r="K66" s="159" t="s">
        <v>222</v>
      </c>
      <c r="L66" s="159" t="s">
        <v>222</v>
      </c>
      <c r="M66" s="159" t="s">
        <v>222</v>
      </c>
      <c r="N66" s="159" t="s">
        <v>222</v>
      </c>
      <c r="O66" s="159" t="s">
        <v>222</v>
      </c>
      <c r="P66" s="159" t="s">
        <v>222</v>
      </c>
      <c r="Q66" s="159" t="s">
        <v>222</v>
      </c>
      <c r="R66" s="154"/>
      <c r="S66" s="159" t="s">
        <v>222</v>
      </c>
      <c r="T66" s="159" t="s">
        <v>222</v>
      </c>
      <c r="U66" s="159" t="s">
        <v>222</v>
      </c>
      <c r="V66" s="159" t="s">
        <v>222</v>
      </c>
      <c r="W66" s="159">
        <f>'2a Q1 Adjustment Component'!H62</f>
        <v>4.5725713486541437</v>
      </c>
      <c r="X66" s="159">
        <f>'2b COVID Adjustment'!$F$324</f>
        <v>9.9756950960531068</v>
      </c>
      <c r="Y66" s="159">
        <f>'2b COVID Adjustment'!$G$324</f>
        <v>4.43</v>
      </c>
      <c r="Z66" s="159" t="s">
        <v>222</v>
      </c>
      <c r="AA66" s="405"/>
      <c r="AB66" s="159">
        <f>'2c AWC adjustment'!$I25+'2d Backwardation adjustment'!$I25</f>
        <v>20.696038445560852</v>
      </c>
      <c r="AC66" s="159">
        <f>'2c AWC adjustment'!$I25+'2d Backwardation adjustment'!$I25</f>
        <v>20.696038445560852</v>
      </c>
      <c r="AD66" s="159">
        <f>'2c AWC adjustment'!$J25+'2d Backwardation adjustment'!$J25+'2e COVID true-up adjustment'!F$346</f>
        <v>26.707255659152604</v>
      </c>
      <c r="AE66" s="159">
        <f>'2c AWC adjustment'!$J25+'2d Backwardation adjustment'!$J25+'2e COVID true-up adjustment'!G$346+'2f RO Ringfencing adjustment'!I42</f>
        <v>35.123709677720967</v>
      </c>
      <c r="AF66" s="159">
        <f>'2e COVID true-up adjustment'!H$346</f>
        <v>6.0112172135917517</v>
      </c>
      <c r="AG66" s="374">
        <f>'2e COVID true-up adjustment'!I$346</f>
        <v>6.0112172135917517</v>
      </c>
      <c r="AH66" s="406"/>
      <c r="AI66" s="478">
        <f>'2g Debt related cost adjustment'!$E$41</f>
        <v>15.899644085837116</v>
      </c>
      <c r="AJ66" s="478">
        <f>'2g Debt related cost adjustment'!$E$41</f>
        <v>15.899644085837116</v>
      </c>
      <c r="AK66" s="478">
        <f>'2g Debt related cost adjustment'!$E$41</f>
        <v>15.899644085837116</v>
      </c>
      <c r="AL66" s="478">
        <f>'2g Debt related cost adjustment'!$E$41</f>
        <v>15.899644085837116</v>
      </c>
      <c r="AM66" s="478">
        <f>'2g Debt related cost adjustment'!$E$41</f>
        <v>15.899644085837116</v>
      </c>
      <c r="AN66" s="159" t="s">
        <v>222</v>
      </c>
      <c r="AO66" s="159" t="s">
        <v>222</v>
      </c>
      <c r="AP66" s="159" t="s">
        <v>222</v>
      </c>
      <c r="AQ66" s="159" t="s">
        <v>222</v>
      </c>
      <c r="AR66" s="159" t="s">
        <v>222</v>
      </c>
      <c r="AS66" s="159" t="s">
        <v>222</v>
      </c>
      <c r="AT66" s="159" t="s">
        <v>222</v>
      </c>
      <c r="AU66" s="159" t="s">
        <v>222</v>
      </c>
      <c r="AV66" s="159" t="s">
        <v>222</v>
      </c>
      <c r="AW66" s="159" t="s">
        <v>222</v>
      </c>
      <c r="AX66" s="159" t="s">
        <v>222</v>
      </c>
      <c r="AY66" s="159" t="s">
        <v>222</v>
      </c>
      <c r="AZ66" s="159" t="s">
        <v>222</v>
      </c>
      <c r="BA66" s="159" t="s">
        <v>222</v>
      </c>
      <c r="BB66" s="159" t="s">
        <v>222</v>
      </c>
      <c r="BC66" s="159" t="s">
        <v>222</v>
      </c>
      <c r="BD66" s="159" t="s">
        <v>222</v>
      </c>
      <c r="BE66" s="159" t="s">
        <v>222</v>
      </c>
      <c r="BF66" s="159" t="s">
        <v>222</v>
      </c>
      <c r="BG66" s="159" t="s">
        <v>222</v>
      </c>
      <c r="BH66" s="159" t="s">
        <v>222</v>
      </c>
      <c r="BI66" s="373" t="s">
        <v>222</v>
      </c>
    </row>
    <row r="67" spans="1:61" s="7" customFormat="1" ht="12.75" customHeight="1">
      <c r="A67" s="6"/>
      <c r="B67" s="541"/>
      <c r="C67" s="535"/>
      <c r="D67" s="538"/>
      <c r="E67" s="532"/>
      <c r="F67" s="121" t="s">
        <v>234</v>
      </c>
      <c r="G67" s="550"/>
      <c r="H67" s="553"/>
      <c r="I67" s="154"/>
      <c r="J67" s="159" t="s">
        <v>222</v>
      </c>
      <c r="K67" s="159" t="s">
        <v>222</v>
      </c>
      <c r="L67" s="159" t="s">
        <v>222</v>
      </c>
      <c r="M67" s="159" t="s">
        <v>222</v>
      </c>
      <c r="N67" s="159" t="s">
        <v>222</v>
      </c>
      <c r="O67" s="159" t="s">
        <v>222</v>
      </c>
      <c r="P67" s="159" t="s">
        <v>222</v>
      </c>
      <c r="Q67" s="159" t="s">
        <v>222</v>
      </c>
      <c r="R67" s="154"/>
      <c r="S67" s="159" t="s">
        <v>222</v>
      </c>
      <c r="T67" s="159" t="s">
        <v>222</v>
      </c>
      <c r="U67" s="159" t="s">
        <v>222</v>
      </c>
      <c r="V67" s="159" t="s">
        <v>222</v>
      </c>
      <c r="W67" s="159">
        <f>'2a Q1 Adjustment Component'!H63</f>
        <v>4.576163453068685</v>
      </c>
      <c r="X67" s="159">
        <f>'2b COVID Adjustment'!$F$324</f>
        <v>9.9756950960531068</v>
      </c>
      <c r="Y67" s="159">
        <f>'2b COVID Adjustment'!$G$324</f>
        <v>4.43</v>
      </c>
      <c r="Z67" s="159" t="s">
        <v>222</v>
      </c>
      <c r="AA67" s="405"/>
      <c r="AB67" s="159">
        <f>'2c AWC adjustment'!$I26+'2d Backwardation adjustment'!$I26</f>
        <v>20.92209552243553</v>
      </c>
      <c r="AC67" s="159">
        <f>'2c AWC adjustment'!$I26+'2d Backwardation adjustment'!$I26</f>
        <v>20.92209552243553</v>
      </c>
      <c r="AD67" s="159">
        <f>'2c AWC adjustment'!$J26+'2d Backwardation adjustment'!$J26+'2e COVID true-up adjustment'!F$346</f>
        <v>26.933312736027283</v>
      </c>
      <c r="AE67" s="159">
        <f>'2c AWC adjustment'!$J26+'2d Backwardation adjustment'!$J26+'2e COVID true-up adjustment'!G$346+'2f RO Ringfencing adjustment'!I43</f>
        <v>35.349766754595649</v>
      </c>
      <c r="AF67" s="159">
        <f>'2e COVID true-up adjustment'!H$346</f>
        <v>6.0112172135917517</v>
      </c>
      <c r="AG67" s="374">
        <f>'2e COVID true-up adjustment'!I$346</f>
        <v>6.0112172135917517</v>
      </c>
      <c r="AH67" s="406"/>
      <c r="AI67" s="478">
        <f>'2g Debt related cost adjustment'!$E$41</f>
        <v>15.899644085837116</v>
      </c>
      <c r="AJ67" s="478">
        <f>'2g Debt related cost adjustment'!$E$41</f>
        <v>15.899644085837116</v>
      </c>
      <c r="AK67" s="478">
        <f>'2g Debt related cost adjustment'!$E$41</f>
        <v>15.899644085837116</v>
      </c>
      <c r="AL67" s="478">
        <f>'2g Debt related cost adjustment'!$E$41</f>
        <v>15.899644085837116</v>
      </c>
      <c r="AM67" s="478">
        <f>'2g Debt related cost adjustment'!$E$41</f>
        <v>15.899644085837116</v>
      </c>
      <c r="AN67" s="159" t="s">
        <v>222</v>
      </c>
      <c r="AO67" s="159" t="s">
        <v>222</v>
      </c>
      <c r="AP67" s="159" t="s">
        <v>222</v>
      </c>
      <c r="AQ67" s="159" t="s">
        <v>222</v>
      </c>
      <c r="AR67" s="159" t="s">
        <v>222</v>
      </c>
      <c r="AS67" s="159" t="s">
        <v>222</v>
      </c>
      <c r="AT67" s="159" t="s">
        <v>222</v>
      </c>
      <c r="AU67" s="159" t="s">
        <v>222</v>
      </c>
      <c r="AV67" s="159" t="s">
        <v>222</v>
      </c>
      <c r="AW67" s="159" t="s">
        <v>222</v>
      </c>
      <c r="AX67" s="159" t="s">
        <v>222</v>
      </c>
      <c r="AY67" s="159" t="s">
        <v>222</v>
      </c>
      <c r="AZ67" s="159" t="s">
        <v>222</v>
      </c>
      <c r="BA67" s="159" t="s">
        <v>222</v>
      </c>
      <c r="BB67" s="159" t="s">
        <v>222</v>
      </c>
      <c r="BC67" s="159" t="s">
        <v>222</v>
      </c>
      <c r="BD67" s="159" t="s">
        <v>222</v>
      </c>
      <c r="BE67" s="159" t="s">
        <v>222</v>
      </c>
      <c r="BF67" s="159" t="s">
        <v>222</v>
      </c>
      <c r="BG67" s="159" t="s">
        <v>222</v>
      </c>
      <c r="BH67" s="159" t="s">
        <v>222</v>
      </c>
      <c r="BI67" s="373" t="s">
        <v>222</v>
      </c>
    </row>
    <row r="68" spans="1:61" s="7" customFormat="1" ht="12.75" customHeight="1" thickBot="1">
      <c r="A68" s="6"/>
      <c r="B68" s="541"/>
      <c r="C68" s="536"/>
      <c r="D68" s="539"/>
      <c r="E68" s="533"/>
      <c r="F68" s="84" t="s">
        <v>235</v>
      </c>
      <c r="G68" s="550"/>
      <c r="H68" s="553"/>
      <c r="I68" s="54"/>
      <c r="J68" s="159" t="s">
        <v>222</v>
      </c>
      <c r="K68" s="159" t="s">
        <v>222</v>
      </c>
      <c r="L68" s="159" t="s">
        <v>222</v>
      </c>
      <c r="M68" s="159" t="s">
        <v>222</v>
      </c>
      <c r="N68" s="159" t="s">
        <v>222</v>
      </c>
      <c r="O68" s="159" t="s">
        <v>222</v>
      </c>
      <c r="P68" s="159" t="s">
        <v>222</v>
      </c>
      <c r="Q68" s="159" t="s">
        <v>222</v>
      </c>
      <c r="R68" s="154"/>
      <c r="S68" s="159" t="s">
        <v>222</v>
      </c>
      <c r="T68" s="159" t="s">
        <v>222</v>
      </c>
      <c r="U68" s="159" t="s">
        <v>222</v>
      </c>
      <c r="V68" s="159" t="s">
        <v>222</v>
      </c>
      <c r="W68" s="159">
        <f>'2a Q1 Adjustment Component'!H64</f>
        <v>4.5227059256070312</v>
      </c>
      <c r="X68" s="159">
        <f>'2b COVID Adjustment'!$F$324</f>
        <v>9.9756950960531068</v>
      </c>
      <c r="Y68" s="159">
        <f>'2b COVID Adjustment'!$G$324</f>
        <v>4.43</v>
      </c>
      <c r="Z68" s="159" t="s">
        <v>222</v>
      </c>
      <c r="AA68" s="405"/>
      <c r="AB68" s="159">
        <f>'2c AWC adjustment'!$I27+'2d Backwardation adjustment'!$I27</f>
        <v>20.431840610363274</v>
      </c>
      <c r="AC68" s="159">
        <f>'2c AWC adjustment'!$I27+'2d Backwardation adjustment'!$I27</f>
        <v>20.431840610363274</v>
      </c>
      <c r="AD68" s="159">
        <f>'2c AWC adjustment'!$J27+'2d Backwardation adjustment'!$J27+'2e COVID true-up adjustment'!F$346</f>
        <v>26.443057823955026</v>
      </c>
      <c r="AE68" s="159">
        <f>'2c AWC adjustment'!$J27+'2d Backwardation adjustment'!$J27+'2e COVID true-up adjustment'!G$346+'2f RO Ringfencing adjustment'!I44</f>
        <v>34.859511842523389</v>
      </c>
      <c r="AF68" s="159">
        <f>'2e COVID true-up adjustment'!H$346</f>
        <v>6.0112172135917517</v>
      </c>
      <c r="AG68" s="374">
        <f>'2e COVID true-up adjustment'!I$346</f>
        <v>6.0112172135917517</v>
      </c>
      <c r="AH68" s="406"/>
      <c r="AI68" s="478">
        <f>'2g Debt related cost adjustment'!$E$41</f>
        <v>15.899644085837116</v>
      </c>
      <c r="AJ68" s="478">
        <f>'2g Debt related cost adjustment'!$E$41</f>
        <v>15.899644085837116</v>
      </c>
      <c r="AK68" s="478">
        <f>'2g Debt related cost adjustment'!$E$41</f>
        <v>15.899644085837116</v>
      </c>
      <c r="AL68" s="478">
        <f>'2g Debt related cost adjustment'!$E$41</f>
        <v>15.899644085837116</v>
      </c>
      <c r="AM68" s="478">
        <f>'2g Debt related cost adjustment'!$E$41</f>
        <v>15.899644085837116</v>
      </c>
      <c r="AN68" s="159" t="s">
        <v>222</v>
      </c>
      <c r="AO68" s="159" t="s">
        <v>222</v>
      </c>
      <c r="AP68" s="159" t="s">
        <v>222</v>
      </c>
      <c r="AQ68" s="159" t="s">
        <v>222</v>
      </c>
      <c r="AR68" s="159" t="s">
        <v>222</v>
      </c>
      <c r="AS68" s="159" t="s">
        <v>222</v>
      </c>
      <c r="AT68" s="159" t="s">
        <v>222</v>
      </c>
      <c r="AU68" s="159" t="s">
        <v>222</v>
      </c>
      <c r="AV68" s="159" t="s">
        <v>222</v>
      </c>
      <c r="AW68" s="159" t="s">
        <v>222</v>
      </c>
      <c r="AX68" s="159" t="s">
        <v>222</v>
      </c>
      <c r="AY68" s="159" t="s">
        <v>222</v>
      </c>
      <c r="AZ68" s="159" t="s">
        <v>222</v>
      </c>
      <c r="BA68" s="159" t="s">
        <v>222</v>
      </c>
      <c r="BB68" s="159" t="s">
        <v>222</v>
      </c>
      <c r="BC68" s="159" t="s">
        <v>222</v>
      </c>
      <c r="BD68" s="159" t="s">
        <v>222</v>
      </c>
      <c r="BE68" s="159" t="s">
        <v>222</v>
      </c>
      <c r="BF68" s="159" t="s">
        <v>222</v>
      </c>
      <c r="BG68" s="159" t="s">
        <v>222</v>
      </c>
      <c r="BH68" s="159" t="s">
        <v>222</v>
      </c>
      <c r="BI68" s="373" t="s">
        <v>222</v>
      </c>
    </row>
    <row r="69" spans="1:61" s="7" customFormat="1" ht="12.75" customHeight="1">
      <c r="A69" s="6"/>
      <c r="B69" s="541"/>
      <c r="C69" s="534" t="s">
        <v>217</v>
      </c>
      <c r="D69" s="537" t="s">
        <v>238</v>
      </c>
      <c r="E69" s="531" t="s">
        <v>219</v>
      </c>
      <c r="F69" s="83" t="s">
        <v>220</v>
      </c>
      <c r="G69" s="550"/>
      <c r="H69" s="553"/>
      <c r="I69" s="53"/>
      <c r="J69" s="159" t="s">
        <v>222</v>
      </c>
      <c r="K69" s="159" t="s">
        <v>222</v>
      </c>
      <c r="L69" s="159" t="s">
        <v>222</v>
      </c>
      <c r="M69" s="159" t="s">
        <v>222</v>
      </c>
      <c r="N69" s="159" t="s">
        <v>222</v>
      </c>
      <c r="O69" s="159" t="s">
        <v>222</v>
      </c>
      <c r="P69" s="159" t="s">
        <v>222</v>
      </c>
      <c r="Q69" s="159" t="s">
        <v>222</v>
      </c>
      <c r="R69" s="154"/>
      <c r="S69" s="159" t="s">
        <v>222</v>
      </c>
      <c r="T69" s="159" t="s">
        <v>222</v>
      </c>
      <c r="U69" s="159" t="s">
        <v>222</v>
      </c>
      <c r="V69" s="159" t="s">
        <v>222</v>
      </c>
      <c r="W69" s="159">
        <v>0</v>
      </c>
      <c r="X69" s="159">
        <f>'2b COVID Adjustment'!$F$325</f>
        <v>0</v>
      </c>
      <c r="Y69" s="159">
        <f>'2b COVID Adjustment'!$G$325</f>
        <v>0</v>
      </c>
      <c r="Z69" s="159" t="s">
        <v>222</v>
      </c>
      <c r="AA69" s="405"/>
      <c r="AB69" s="159">
        <v>0</v>
      </c>
      <c r="AC69" s="159">
        <v>0</v>
      </c>
      <c r="AD69" s="159">
        <f>'2e COVID true-up adjustment'!F$347</f>
        <v>0</v>
      </c>
      <c r="AE69" s="159">
        <f>'2e COVID true-up adjustment'!G$347</f>
        <v>0</v>
      </c>
      <c r="AF69" s="159">
        <f>'2e COVID true-up adjustment'!H$347+'3m ASC'!$C$8</f>
        <v>4.3827690078309374</v>
      </c>
      <c r="AG69" s="159">
        <f>'2e COVID true-up adjustment'!I$347+'3m ASC'!$C$8</f>
        <v>4.3827690078309374</v>
      </c>
      <c r="AH69" s="406"/>
      <c r="AI69" s="478">
        <f>'3m ASC'!$C$8+'2g Debt related cost adjustment'!$E$42</f>
        <v>4.3827690078309374</v>
      </c>
      <c r="AJ69" s="478">
        <f>'3m ASC'!$C$8+'2g Debt related cost adjustment'!$E$42</f>
        <v>4.3827690078309374</v>
      </c>
      <c r="AK69" s="478">
        <f>'3m ASC'!$C$13+'2g Debt related cost adjustment'!$E$42</f>
        <v>4.3827690078309374</v>
      </c>
      <c r="AL69" s="478">
        <f>'3m ASC'!$C$13+'2g Debt related cost adjustment'!$E$42</f>
        <v>4.3827690078309374</v>
      </c>
      <c r="AM69" s="478">
        <f>'3m ASC'!$C$13+'2g Debt related cost adjustment'!$E$42</f>
        <v>4.3827690078309374</v>
      </c>
      <c r="AN69" s="159" t="s">
        <v>222</v>
      </c>
      <c r="AO69" s="159" t="s">
        <v>222</v>
      </c>
      <c r="AP69" s="159" t="s">
        <v>222</v>
      </c>
      <c r="AQ69" s="159" t="s">
        <v>222</v>
      </c>
      <c r="AR69" s="159" t="s">
        <v>222</v>
      </c>
      <c r="AS69" s="159" t="s">
        <v>222</v>
      </c>
      <c r="AT69" s="159" t="s">
        <v>222</v>
      </c>
      <c r="AU69" s="159" t="s">
        <v>222</v>
      </c>
      <c r="AV69" s="159" t="s">
        <v>222</v>
      </c>
      <c r="AW69" s="159" t="s">
        <v>222</v>
      </c>
      <c r="AX69" s="159" t="s">
        <v>222</v>
      </c>
      <c r="AY69" s="159" t="s">
        <v>222</v>
      </c>
      <c r="AZ69" s="159" t="s">
        <v>222</v>
      </c>
      <c r="BA69" s="159" t="s">
        <v>222</v>
      </c>
      <c r="BB69" s="159" t="s">
        <v>222</v>
      </c>
      <c r="BC69" s="159" t="s">
        <v>222</v>
      </c>
      <c r="BD69" s="159" t="s">
        <v>222</v>
      </c>
      <c r="BE69" s="159" t="s">
        <v>222</v>
      </c>
      <c r="BF69" s="159" t="s">
        <v>222</v>
      </c>
      <c r="BG69" s="159" t="s">
        <v>222</v>
      </c>
      <c r="BH69" s="159" t="s">
        <v>222</v>
      </c>
      <c r="BI69" s="373" t="s">
        <v>222</v>
      </c>
    </row>
    <row r="70" spans="1:61" s="7" customFormat="1" ht="12.75" customHeight="1">
      <c r="A70" s="6"/>
      <c r="B70" s="541"/>
      <c r="C70" s="535"/>
      <c r="D70" s="538"/>
      <c r="E70" s="532"/>
      <c r="F70" s="121" t="s">
        <v>223</v>
      </c>
      <c r="G70" s="550"/>
      <c r="H70" s="553"/>
      <c r="I70" s="154"/>
      <c r="J70" s="159" t="s">
        <v>222</v>
      </c>
      <c r="K70" s="159" t="s">
        <v>222</v>
      </c>
      <c r="L70" s="159" t="s">
        <v>222</v>
      </c>
      <c r="M70" s="159" t="s">
        <v>222</v>
      </c>
      <c r="N70" s="159" t="s">
        <v>222</v>
      </c>
      <c r="O70" s="159" t="s">
        <v>222</v>
      </c>
      <c r="P70" s="159" t="s">
        <v>222</v>
      </c>
      <c r="Q70" s="159" t="s">
        <v>222</v>
      </c>
      <c r="R70" s="154"/>
      <c r="S70" s="159" t="s">
        <v>222</v>
      </c>
      <c r="T70" s="159" t="s">
        <v>222</v>
      </c>
      <c r="U70" s="159" t="s">
        <v>222</v>
      </c>
      <c r="V70" s="159" t="s">
        <v>222</v>
      </c>
      <c r="W70" s="159">
        <v>0</v>
      </c>
      <c r="X70" s="159">
        <f>'2b COVID Adjustment'!$F$325</f>
        <v>0</v>
      </c>
      <c r="Y70" s="159">
        <f>'2b COVID Adjustment'!$G$325</f>
        <v>0</v>
      </c>
      <c r="Z70" s="159" t="s">
        <v>222</v>
      </c>
      <c r="AA70" s="405"/>
      <c r="AB70" s="159">
        <v>0</v>
      </c>
      <c r="AC70" s="159">
        <v>0</v>
      </c>
      <c r="AD70" s="159">
        <f>'2e COVID true-up adjustment'!F$347</f>
        <v>0</v>
      </c>
      <c r="AE70" s="159">
        <f>'2e COVID true-up adjustment'!G$347</f>
        <v>0</v>
      </c>
      <c r="AF70" s="159">
        <f>'2e COVID true-up adjustment'!H$347+'3m ASC'!$C$8</f>
        <v>4.3827690078309374</v>
      </c>
      <c r="AG70" s="159">
        <f>'2e COVID true-up adjustment'!I$347+'3m ASC'!$C$8</f>
        <v>4.3827690078309374</v>
      </c>
      <c r="AH70" s="406"/>
      <c r="AI70" s="478">
        <f>'3m ASC'!$C$8+'2g Debt related cost adjustment'!$E$42</f>
        <v>4.3827690078309374</v>
      </c>
      <c r="AJ70" s="478">
        <f>'3m ASC'!$C$8+'2g Debt related cost adjustment'!$E$42</f>
        <v>4.3827690078309374</v>
      </c>
      <c r="AK70" s="478">
        <f>'3m ASC'!$C$13+'2g Debt related cost adjustment'!$E$42</f>
        <v>4.3827690078309374</v>
      </c>
      <c r="AL70" s="478">
        <f>'3m ASC'!$C$13+'2g Debt related cost adjustment'!$E$42</f>
        <v>4.3827690078309374</v>
      </c>
      <c r="AM70" s="478">
        <f>'3m ASC'!$C$13+'2g Debt related cost adjustment'!$E$42</f>
        <v>4.3827690078309374</v>
      </c>
      <c r="AN70" s="159" t="s">
        <v>222</v>
      </c>
      <c r="AO70" s="159" t="s">
        <v>222</v>
      </c>
      <c r="AP70" s="159" t="s">
        <v>222</v>
      </c>
      <c r="AQ70" s="159" t="s">
        <v>222</v>
      </c>
      <c r="AR70" s="159" t="s">
        <v>222</v>
      </c>
      <c r="AS70" s="159" t="s">
        <v>222</v>
      </c>
      <c r="AT70" s="159" t="s">
        <v>222</v>
      </c>
      <c r="AU70" s="159" t="s">
        <v>222</v>
      </c>
      <c r="AV70" s="159" t="s">
        <v>222</v>
      </c>
      <c r="AW70" s="159" t="s">
        <v>222</v>
      </c>
      <c r="AX70" s="159" t="s">
        <v>222</v>
      </c>
      <c r="AY70" s="159" t="s">
        <v>222</v>
      </c>
      <c r="AZ70" s="159" t="s">
        <v>222</v>
      </c>
      <c r="BA70" s="159" t="s">
        <v>222</v>
      </c>
      <c r="BB70" s="159" t="s">
        <v>222</v>
      </c>
      <c r="BC70" s="159" t="s">
        <v>222</v>
      </c>
      <c r="BD70" s="159" t="s">
        <v>222</v>
      </c>
      <c r="BE70" s="159" t="s">
        <v>222</v>
      </c>
      <c r="BF70" s="159" t="s">
        <v>222</v>
      </c>
      <c r="BG70" s="159" t="s">
        <v>222</v>
      </c>
      <c r="BH70" s="159" t="s">
        <v>222</v>
      </c>
      <c r="BI70" s="373" t="s">
        <v>222</v>
      </c>
    </row>
    <row r="71" spans="1:61" s="7" customFormat="1" ht="12.75" customHeight="1">
      <c r="A71" s="6"/>
      <c r="B71" s="541"/>
      <c r="C71" s="535"/>
      <c r="D71" s="538"/>
      <c r="E71" s="532"/>
      <c r="F71" s="121" t="s">
        <v>224</v>
      </c>
      <c r="G71" s="550"/>
      <c r="H71" s="553"/>
      <c r="I71" s="154"/>
      <c r="J71" s="159" t="s">
        <v>222</v>
      </c>
      <c r="K71" s="159" t="s">
        <v>222</v>
      </c>
      <c r="L71" s="159" t="s">
        <v>222</v>
      </c>
      <c r="M71" s="159" t="s">
        <v>222</v>
      </c>
      <c r="N71" s="159" t="s">
        <v>222</v>
      </c>
      <c r="O71" s="159" t="s">
        <v>222</v>
      </c>
      <c r="P71" s="159" t="s">
        <v>222</v>
      </c>
      <c r="Q71" s="159" t="s">
        <v>222</v>
      </c>
      <c r="R71" s="154"/>
      <c r="S71" s="159" t="s">
        <v>222</v>
      </c>
      <c r="T71" s="159" t="s">
        <v>222</v>
      </c>
      <c r="U71" s="159" t="s">
        <v>222</v>
      </c>
      <c r="V71" s="159" t="s">
        <v>222</v>
      </c>
      <c r="W71" s="159">
        <v>0</v>
      </c>
      <c r="X71" s="159">
        <f>'2b COVID Adjustment'!$F$325</f>
        <v>0</v>
      </c>
      <c r="Y71" s="159">
        <f>'2b COVID Adjustment'!$G$325</f>
        <v>0</v>
      </c>
      <c r="Z71" s="159" t="s">
        <v>222</v>
      </c>
      <c r="AA71" s="405"/>
      <c r="AB71" s="159">
        <v>0</v>
      </c>
      <c r="AC71" s="159">
        <v>0</v>
      </c>
      <c r="AD71" s="159">
        <f>'2e COVID true-up adjustment'!F$347</f>
        <v>0</v>
      </c>
      <c r="AE71" s="159">
        <f>'2e COVID true-up adjustment'!G$347</f>
        <v>0</v>
      </c>
      <c r="AF71" s="159">
        <f>'2e COVID true-up adjustment'!H$347+'3m ASC'!$C$8</f>
        <v>4.3827690078309374</v>
      </c>
      <c r="AG71" s="159">
        <f>'2e COVID true-up adjustment'!I$347+'3m ASC'!$C$8</f>
        <v>4.3827690078309374</v>
      </c>
      <c r="AH71" s="406"/>
      <c r="AI71" s="478">
        <f>'3m ASC'!$C$8+'2g Debt related cost adjustment'!$E$42</f>
        <v>4.3827690078309374</v>
      </c>
      <c r="AJ71" s="478">
        <f>'3m ASC'!$C$8+'2g Debt related cost adjustment'!$E$42</f>
        <v>4.3827690078309374</v>
      </c>
      <c r="AK71" s="478">
        <f>'3m ASC'!$C$13+'2g Debt related cost adjustment'!$E$42</f>
        <v>4.3827690078309374</v>
      </c>
      <c r="AL71" s="478">
        <f>'3m ASC'!$C$13+'2g Debt related cost adjustment'!$E$42</f>
        <v>4.3827690078309374</v>
      </c>
      <c r="AM71" s="478">
        <f>'3m ASC'!$C$13+'2g Debt related cost adjustment'!$E$42</f>
        <v>4.3827690078309374</v>
      </c>
      <c r="AN71" s="159" t="s">
        <v>222</v>
      </c>
      <c r="AO71" s="159" t="s">
        <v>222</v>
      </c>
      <c r="AP71" s="159" t="s">
        <v>222</v>
      </c>
      <c r="AQ71" s="159" t="s">
        <v>222</v>
      </c>
      <c r="AR71" s="159" t="s">
        <v>222</v>
      </c>
      <c r="AS71" s="159" t="s">
        <v>222</v>
      </c>
      <c r="AT71" s="159" t="s">
        <v>222</v>
      </c>
      <c r="AU71" s="159" t="s">
        <v>222</v>
      </c>
      <c r="AV71" s="159" t="s">
        <v>222</v>
      </c>
      <c r="AW71" s="159" t="s">
        <v>222</v>
      </c>
      <c r="AX71" s="159" t="s">
        <v>222</v>
      </c>
      <c r="AY71" s="159" t="s">
        <v>222</v>
      </c>
      <c r="AZ71" s="159" t="s">
        <v>222</v>
      </c>
      <c r="BA71" s="159" t="s">
        <v>222</v>
      </c>
      <c r="BB71" s="159" t="s">
        <v>222</v>
      </c>
      <c r="BC71" s="159" t="s">
        <v>222</v>
      </c>
      <c r="BD71" s="159" t="s">
        <v>222</v>
      </c>
      <c r="BE71" s="159" t="s">
        <v>222</v>
      </c>
      <c r="BF71" s="159" t="s">
        <v>222</v>
      </c>
      <c r="BG71" s="159" t="s">
        <v>222</v>
      </c>
      <c r="BH71" s="159" t="s">
        <v>222</v>
      </c>
      <c r="BI71" s="373" t="s">
        <v>222</v>
      </c>
    </row>
    <row r="72" spans="1:61" s="7" customFormat="1" ht="12.75" customHeight="1">
      <c r="A72" s="6"/>
      <c r="B72" s="541"/>
      <c r="C72" s="535"/>
      <c r="D72" s="538"/>
      <c r="E72" s="532"/>
      <c r="F72" s="121" t="s">
        <v>225</v>
      </c>
      <c r="G72" s="550"/>
      <c r="H72" s="553"/>
      <c r="I72" s="154"/>
      <c r="J72" s="159" t="s">
        <v>222</v>
      </c>
      <c r="K72" s="159" t="s">
        <v>222</v>
      </c>
      <c r="L72" s="159" t="s">
        <v>222</v>
      </c>
      <c r="M72" s="159" t="s">
        <v>222</v>
      </c>
      <c r="N72" s="159" t="s">
        <v>222</v>
      </c>
      <c r="O72" s="159" t="s">
        <v>222</v>
      </c>
      <c r="P72" s="159" t="s">
        <v>222</v>
      </c>
      <c r="Q72" s="159" t="s">
        <v>222</v>
      </c>
      <c r="R72" s="154"/>
      <c r="S72" s="159" t="s">
        <v>222</v>
      </c>
      <c r="T72" s="159" t="s">
        <v>222</v>
      </c>
      <c r="U72" s="159" t="s">
        <v>222</v>
      </c>
      <c r="V72" s="159" t="s">
        <v>222</v>
      </c>
      <c r="W72" s="159">
        <v>0</v>
      </c>
      <c r="X72" s="159">
        <f>'2b COVID Adjustment'!$F$325</f>
        <v>0</v>
      </c>
      <c r="Y72" s="159">
        <f>'2b COVID Adjustment'!$G$325</f>
        <v>0</v>
      </c>
      <c r="Z72" s="159" t="s">
        <v>222</v>
      </c>
      <c r="AA72" s="405"/>
      <c r="AB72" s="159">
        <v>0</v>
      </c>
      <c r="AC72" s="159">
        <v>0</v>
      </c>
      <c r="AD72" s="159">
        <f>'2e COVID true-up adjustment'!F$347</f>
        <v>0</v>
      </c>
      <c r="AE72" s="159">
        <f>'2e COVID true-up adjustment'!G$347</f>
        <v>0</v>
      </c>
      <c r="AF72" s="159">
        <f>'2e COVID true-up adjustment'!H$347+'3m ASC'!$C$8</f>
        <v>4.3827690078309374</v>
      </c>
      <c r="AG72" s="159">
        <f>'2e COVID true-up adjustment'!I$347+'3m ASC'!$C$8</f>
        <v>4.3827690078309374</v>
      </c>
      <c r="AH72" s="406"/>
      <c r="AI72" s="478">
        <f>'3m ASC'!$C$8+'2g Debt related cost adjustment'!$E$42</f>
        <v>4.3827690078309374</v>
      </c>
      <c r="AJ72" s="478">
        <f>'3m ASC'!$C$8+'2g Debt related cost adjustment'!$E$42</f>
        <v>4.3827690078309374</v>
      </c>
      <c r="AK72" s="478">
        <f>'3m ASC'!$C$13+'2g Debt related cost adjustment'!$E$42</f>
        <v>4.3827690078309374</v>
      </c>
      <c r="AL72" s="478">
        <f>'3m ASC'!$C$13+'2g Debt related cost adjustment'!$E$42</f>
        <v>4.3827690078309374</v>
      </c>
      <c r="AM72" s="478">
        <f>'3m ASC'!$C$13+'2g Debt related cost adjustment'!$E$42</f>
        <v>4.3827690078309374</v>
      </c>
      <c r="AN72" s="159" t="s">
        <v>222</v>
      </c>
      <c r="AO72" s="159" t="s">
        <v>222</v>
      </c>
      <c r="AP72" s="159" t="s">
        <v>222</v>
      </c>
      <c r="AQ72" s="159" t="s">
        <v>222</v>
      </c>
      <c r="AR72" s="159" t="s">
        <v>222</v>
      </c>
      <c r="AS72" s="159" t="s">
        <v>222</v>
      </c>
      <c r="AT72" s="159" t="s">
        <v>222</v>
      </c>
      <c r="AU72" s="159" t="s">
        <v>222</v>
      </c>
      <c r="AV72" s="159" t="s">
        <v>222</v>
      </c>
      <c r="AW72" s="159" t="s">
        <v>222</v>
      </c>
      <c r="AX72" s="159" t="s">
        <v>222</v>
      </c>
      <c r="AY72" s="159" t="s">
        <v>222</v>
      </c>
      <c r="AZ72" s="159" t="s">
        <v>222</v>
      </c>
      <c r="BA72" s="159" t="s">
        <v>222</v>
      </c>
      <c r="BB72" s="159" t="s">
        <v>222</v>
      </c>
      <c r="BC72" s="159" t="s">
        <v>222</v>
      </c>
      <c r="BD72" s="159" t="s">
        <v>222</v>
      </c>
      <c r="BE72" s="159" t="s">
        <v>222</v>
      </c>
      <c r="BF72" s="159" t="s">
        <v>222</v>
      </c>
      <c r="BG72" s="159" t="s">
        <v>222</v>
      </c>
      <c r="BH72" s="159" t="s">
        <v>222</v>
      </c>
      <c r="BI72" s="373" t="s">
        <v>222</v>
      </c>
    </row>
    <row r="73" spans="1:61" s="7" customFormat="1" ht="12.75" customHeight="1">
      <c r="A73" s="6"/>
      <c r="B73" s="541"/>
      <c r="C73" s="535"/>
      <c r="D73" s="538"/>
      <c r="E73" s="532"/>
      <c r="F73" s="121" t="s">
        <v>226</v>
      </c>
      <c r="G73" s="550"/>
      <c r="H73" s="553"/>
      <c r="I73" s="154"/>
      <c r="J73" s="159" t="s">
        <v>222</v>
      </c>
      <c r="K73" s="159" t="s">
        <v>222</v>
      </c>
      <c r="L73" s="159" t="s">
        <v>222</v>
      </c>
      <c r="M73" s="159" t="s">
        <v>222</v>
      </c>
      <c r="N73" s="159" t="s">
        <v>222</v>
      </c>
      <c r="O73" s="159" t="s">
        <v>222</v>
      </c>
      <c r="P73" s="159" t="s">
        <v>222</v>
      </c>
      <c r="Q73" s="159" t="s">
        <v>222</v>
      </c>
      <c r="R73" s="154"/>
      <c r="S73" s="159" t="s">
        <v>222</v>
      </c>
      <c r="T73" s="159" t="s">
        <v>222</v>
      </c>
      <c r="U73" s="159" t="s">
        <v>222</v>
      </c>
      <c r="V73" s="159" t="s">
        <v>222</v>
      </c>
      <c r="W73" s="159">
        <v>0</v>
      </c>
      <c r="X73" s="159">
        <f>'2b COVID Adjustment'!$F$325</f>
        <v>0</v>
      </c>
      <c r="Y73" s="159">
        <f>'2b COVID Adjustment'!$G$325</f>
        <v>0</v>
      </c>
      <c r="Z73" s="159" t="s">
        <v>222</v>
      </c>
      <c r="AA73" s="405"/>
      <c r="AB73" s="159">
        <v>0</v>
      </c>
      <c r="AC73" s="159">
        <v>0</v>
      </c>
      <c r="AD73" s="159">
        <f>'2e COVID true-up adjustment'!F$347</f>
        <v>0</v>
      </c>
      <c r="AE73" s="159">
        <f>'2e COVID true-up adjustment'!G$347</f>
        <v>0</v>
      </c>
      <c r="AF73" s="159">
        <f>'2e COVID true-up adjustment'!H$347+'3m ASC'!$C$8</f>
        <v>4.3827690078309374</v>
      </c>
      <c r="AG73" s="159">
        <f>'2e COVID true-up adjustment'!I$347+'3m ASC'!$C$8</f>
        <v>4.3827690078309374</v>
      </c>
      <c r="AH73" s="406"/>
      <c r="AI73" s="478">
        <f>'3m ASC'!$C$8+'2g Debt related cost adjustment'!$E$42</f>
        <v>4.3827690078309374</v>
      </c>
      <c r="AJ73" s="478">
        <f>'3m ASC'!$C$8+'2g Debt related cost adjustment'!$E$42</f>
        <v>4.3827690078309374</v>
      </c>
      <c r="AK73" s="478">
        <f>'3m ASC'!$C$13+'2g Debt related cost adjustment'!$E$42</f>
        <v>4.3827690078309374</v>
      </c>
      <c r="AL73" s="478">
        <f>'3m ASC'!$C$13+'2g Debt related cost adjustment'!$E$42</f>
        <v>4.3827690078309374</v>
      </c>
      <c r="AM73" s="478">
        <f>'3m ASC'!$C$13+'2g Debt related cost adjustment'!$E$42</f>
        <v>4.3827690078309374</v>
      </c>
      <c r="AN73" s="159" t="s">
        <v>222</v>
      </c>
      <c r="AO73" s="159" t="s">
        <v>222</v>
      </c>
      <c r="AP73" s="159" t="s">
        <v>222</v>
      </c>
      <c r="AQ73" s="159" t="s">
        <v>222</v>
      </c>
      <c r="AR73" s="159" t="s">
        <v>222</v>
      </c>
      <c r="AS73" s="159" t="s">
        <v>222</v>
      </c>
      <c r="AT73" s="159" t="s">
        <v>222</v>
      </c>
      <c r="AU73" s="159" t="s">
        <v>222</v>
      </c>
      <c r="AV73" s="159" t="s">
        <v>222</v>
      </c>
      <c r="AW73" s="159" t="s">
        <v>222</v>
      </c>
      <c r="AX73" s="159" t="s">
        <v>222</v>
      </c>
      <c r="AY73" s="159" t="s">
        <v>222</v>
      </c>
      <c r="AZ73" s="159" t="s">
        <v>222</v>
      </c>
      <c r="BA73" s="159" t="s">
        <v>222</v>
      </c>
      <c r="BB73" s="159" t="s">
        <v>222</v>
      </c>
      <c r="BC73" s="159" t="s">
        <v>222</v>
      </c>
      <c r="BD73" s="159" t="s">
        <v>222</v>
      </c>
      <c r="BE73" s="159" t="s">
        <v>222</v>
      </c>
      <c r="BF73" s="159" t="s">
        <v>222</v>
      </c>
      <c r="BG73" s="159" t="s">
        <v>222</v>
      </c>
      <c r="BH73" s="159" t="s">
        <v>222</v>
      </c>
      <c r="BI73" s="373" t="s">
        <v>222</v>
      </c>
    </row>
    <row r="74" spans="1:61" s="7" customFormat="1" ht="12.75" customHeight="1">
      <c r="A74" s="6"/>
      <c r="B74" s="541"/>
      <c r="C74" s="535"/>
      <c r="D74" s="538"/>
      <c r="E74" s="532"/>
      <c r="F74" s="121" t="s">
        <v>227</v>
      </c>
      <c r="G74" s="550"/>
      <c r="H74" s="553"/>
      <c r="I74" s="154"/>
      <c r="J74" s="159" t="s">
        <v>222</v>
      </c>
      <c r="K74" s="159" t="s">
        <v>222</v>
      </c>
      <c r="L74" s="159" t="s">
        <v>222</v>
      </c>
      <c r="M74" s="159" t="s">
        <v>222</v>
      </c>
      <c r="N74" s="159" t="s">
        <v>222</v>
      </c>
      <c r="O74" s="159" t="s">
        <v>222</v>
      </c>
      <c r="P74" s="159" t="s">
        <v>222</v>
      </c>
      <c r="Q74" s="159" t="s">
        <v>222</v>
      </c>
      <c r="R74" s="154"/>
      <c r="S74" s="159" t="s">
        <v>222</v>
      </c>
      <c r="T74" s="159" t="s">
        <v>222</v>
      </c>
      <c r="U74" s="159" t="s">
        <v>222</v>
      </c>
      <c r="V74" s="159" t="s">
        <v>222</v>
      </c>
      <c r="W74" s="159">
        <v>0</v>
      </c>
      <c r="X74" s="159">
        <f>'2b COVID Adjustment'!$F$325</f>
        <v>0</v>
      </c>
      <c r="Y74" s="159">
        <f>'2b COVID Adjustment'!$G$325</f>
        <v>0</v>
      </c>
      <c r="Z74" s="159" t="s">
        <v>222</v>
      </c>
      <c r="AA74" s="405"/>
      <c r="AB74" s="159">
        <v>0</v>
      </c>
      <c r="AC74" s="159">
        <v>0</v>
      </c>
      <c r="AD74" s="159">
        <f>'2e COVID true-up adjustment'!F$347</f>
        <v>0</v>
      </c>
      <c r="AE74" s="159">
        <f>'2e COVID true-up adjustment'!G$347</f>
        <v>0</v>
      </c>
      <c r="AF74" s="159">
        <f>'2e COVID true-up adjustment'!H$347+'3m ASC'!$C$8</f>
        <v>4.3827690078309374</v>
      </c>
      <c r="AG74" s="159">
        <f>'2e COVID true-up adjustment'!I$347+'3m ASC'!$C$8</f>
        <v>4.3827690078309374</v>
      </c>
      <c r="AH74" s="406"/>
      <c r="AI74" s="478">
        <f>'3m ASC'!$C$8+'2g Debt related cost adjustment'!$E$42</f>
        <v>4.3827690078309374</v>
      </c>
      <c r="AJ74" s="478">
        <f>'3m ASC'!$C$8+'2g Debt related cost adjustment'!$E$42</f>
        <v>4.3827690078309374</v>
      </c>
      <c r="AK74" s="478">
        <f>'3m ASC'!$C$13+'2g Debt related cost adjustment'!$E$42</f>
        <v>4.3827690078309374</v>
      </c>
      <c r="AL74" s="478">
        <f>'3m ASC'!$C$13+'2g Debt related cost adjustment'!$E$42</f>
        <v>4.3827690078309374</v>
      </c>
      <c r="AM74" s="478">
        <f>'3m ASC'!$C$13+'2g Debt related cost adjustment'!$E$42</f>
        <v>4.3827690078309374</v>
      </c>
      <c r="AN74" s="159" t="s">
        <v>222</v>
      </c>
      <c r="AO74" s="159" t="s">
        <v>222</v>
      </c>
      <c r="AP74" s="159" t="s">
        <v>222</v>
      </c>
      <c r="AQ74" s="159" t="s">
        <v>222</v>
      </c>
      <c r="AR74" s="159" t="s">
        <v>222</v>
      </c>
      <c r="AS74" s="159" t="s">
        <v>222</v>
      </c>
      <c r="AT74" s="159" t="s">
        <v>222</v>
      </c>
      <c r="AU74" s="159" t="s">
        <v>222</v>
      </c>
      <c r="AV74" s="159" t="s">
        <v>222</v>
      </c>
      <c r="AW74" s="159" t="s">
        <v>222</v>
      </c>
      <c r="AX74" s="159" t="s">
        <v>222</v>
      </c>
      <c r="AY74" s="159" t="s">
        <v>222</v>
      </c>
      <c r="AZ74" s="159" t="s">
        <v>222</v>
      </c>
      <c r="BA74" s="159" t="s">
        <v>222</v>
      </c>
      <c r="BB74" s="159" t="s">
        <v>222</v>
      </c>
      <c r="BC74" s="159" t="s">
        <v>222</v>
      </c>
      <c r="BD74" s="159" t="s">
        <v>222</v>
      </c>
      <c r="BE74" s="159" t="s">
        <v>222</v>
      </c>
      <c r="BF74" s="159" t="s">
        <v>222</v>
      </c>
      <c r="BG74" s="159" t="s">
        <v>222</v>
      </c>
      <c r="BH74" s="159" t="s">
        <v>222</v>
      </c>
      <c r="BI74" s="373" t="s">
        <v>222</v>
      </c>
    </row>
    <row r="75" spans="1:61" s="7" customFormat="1" ht="12.75" customHeight="1">
      <c r="A75" s="6"/>
      <c r="B75" s="541"/>
      <c r="C75" s="535"/>
      <c r="D75" s="538"/>
      <c r="E75" s="532"/>
      <c r="F75" s="121" t="s">
        <v>228</v>
      </c>
      <c r="G75" s="550"/>
      <c r="H75" s="553"/>
      <c r="I75" s="154"/>
      <c r="J75" s="159" t="s">
        <v>222</v>
      </c>
      <c r="K75" s="159" t="s">
        <v>222</v>
      </c>
      <c r="L75" s="159" t="s">
        <v>222</v>
      </c>
      <c r="M75" s="159" t="s">
        <v>222</v>
      </c>
      <c r="N75" s="159" t="s">
        <v>222</v>
      </c>
      <c r="O75" s="159" t="s">
        <v>222</v>
      </c>
      <c r="P75" s="159" t="s">
        <v>222</v>
      </c>
      <c r="Q75" s="159" t="s">
        <v>222</v>
      </c>
      <c r="R75" s="154"/>
      <c r="S75" s="159" t="s">
        <v>222</v>
      </c>
      <c r="T75" s="159" t="s">
        <v>222</v>
      </c>
      <c r="U75" s="159" t="s">
        <v>222</v>
      </c>
      <c r="V75" s="159" t="s">
        <v>222</v>
      </c>
      <c r="W75" s="159">
        <v>0</v>
      </c>
      <c r="X75" s="159">
        <f>'2b COVID Adjustment'!$F$325</f>
        <v>0</v>
      </c>
      <c r="Y75" s="159">
        <f>'2b COVID Adjustment'!$G$325</f>
        <v>0</v>
      </c>
      <c r="Z75" s="159" t="s">
        <v>222</v>
      </c>
      <c r="AA75" s="405"/>
      <c r="AB75" s="159">
        <v>0</v>
      </c>
      <c r="AC75" s="159">
        <v>0</v>
      </c>
      <c r="AD75" s="159">
        <f>'2e COVID true-up adjustment'!F$347</f>
        <v>0</v>
      </c>
      <c r="AE75" s="159">
        <f>'2e COVID true-up adjustment'!G$347</f>
        <v>0</v>
      </c>
      <c r="AF75" s="159">
        <f>'2e COVID true-up adjustment'!H$347+'3m ASC'!$C$8</f>
        <v>4.3827690078309374</v>
      </c>
      <c r="AG75" s="159">
        <f>'2e COVID true-up adjustment'!I$347+'3m ASC'!$C$8</f>
        <v>4.3827690078309374</v>
      </c>
      <c r="AH75" s="406"/>
      <c r="AI75" s="478">
        <f>'3m ASC'!$C$8+'2g Debt related cost adjustment'!$E$42</f>
        <v>4.3827690078309374</v>
      </c>
      <c r="AJ75" s="478">
        <f>'3m ASC'!$C$8+'2g Debt related cost adjustment'!$E$42</f>
        <v>4.3827690078309374</v>
      </c>
      <c r="AK75" s="478">
        <f>'3m ASC'!$C$13+'2g Debt related cost adjustment'!$E$42</f>
        <v>4.3827690078309374</v>
      </c>
      <c r="AL75" s="478">
        <f>'3m ASC'!$C$13+'2g Debt related cost adjustment'!$E$42</f>
        <v>4.3827690078309374</v>
      </c>
      <c r="AM75" s="478">
        <f>'3m ASC'!$C$13+'2g Debt related cost adjustment'!$E$42</f>
        <v>4.3827690078309374</v>
      </c>
      <c r="AN75" s="159" t="s">
        <v>222</v>
      </c>
      <c r="AO75" s="159" t="s">
        <v>222</v>
      </c>
      <c r="AP75" s="159" t="s">
        <v>222</v>
      </c>
      <c r="AQ75" s="159" t="s">
        <v>222</v>
      </c>
      <c r="AR75" s="159" t="s">
        <v>222</v>
      </c>
      <c r="AS75" s="159" t="s">
        <v>222</v>
      </c>
      <c r="AT75" s="159" t="s">
        <v>222</v>
      </c>
      <c r="AU75" s="159" t="s">
        <v>222</v>
      </c>
      <c r="AV75" s="159" t="s">
        <v>222</v>
      </c>
      <c r="AW75" s="159" t="s">
        <v>222</v>
      </c>
      <c r="AX75" s="159" t="s">
        <v>222</v>
      </c>
      <c r="AY75" s="159" t="s">
        <v>222</v>
      </c>
      <c r="AZ75" s="159" t="s">
        <v>222</v>
      </c>
      <c r="BA75" s="159" t="s">
        <v>222</v>
      </c>
      <c r="BB75" s="159" t="s">
        <v>222</v>
      </c>
      <c r="BC75" s="159" t="s">
        <v>222</v>
      </c>
      <c r="BD75" s="159" t="s">
        <v>222</v>
      </c>
      <c r="BE75" s="159" t="s">
        <v>222</v>
      </c>
      <c r="BF75" s="159" t="s">
        <v>222</v>
      </c>
      <c r="BG75" s="159" t="s">
        <v>222</v>
      </c>
      <c r="BH75" s="159" t="s">
        <v>222</v>
      </c>
      <c r="BI75" s="373" t="s">
        <v>222</v>
      </c>
    </row>
    <row r="76" spans="1:61" s="7" customFormat="1" ht="12.75" customHeight="1">
      <c r="A76" s="6"/>
      <c r="B76" s="541"/>
      <c r="C76" s="535"/>
      <c r="D76" s="538"/>
      <c r="E76" s="532"/>
      <c r="F76" s="121" t="s">
        <v>229</v>
      </c>
      <c r="G76" s="550"/>
      <c r="H76" s="553"/>
      <c r="I76" s="154"/>
      <c r="J76" s="159" t="s">
        <v>222</v>
      </c>
      <c r="K76" s="159" t="s">
        <v>222</v>
      </c>
      <c r="L76" s="159" t="s">
        <v>222</v>
      </c>
      <c r="M76" s="159" t="s">
        <v>222</v>
      </c>
      <c r="N76" s="159" t="s">
        <v>222</v>
      </c>
      <c r="O76" s="159" t="s">
        <v>222</v>
      </c>
      <c r="P76" s="159" t="s">
        <v>222</v>
      </c>
      <c r="Q76" s="159" t="s">
        <v>222</v>
      </c>
      <c r="R76" s="154"/>
      <c r="S76" s="159" t="s">
        <v>222</v>
      </c>
      <c r="T76" s="159" t="s">
        <v>222</v>
      </c>
      <c r="U76" s="159" t="s">
        <v>222</v>
      </c>
      <c r="V76" s="159" t="s">
        <v>222</v>
      </c>
      <c r="W76" s="159">
        <v>0</v>
      </c>
      <c r="X76" s="159">
        <f>'2b COVID Adjustment'!$F$325</f>
        <v>0</v>
      </c>
      <c r="Y76" s="159">
        <f>'2b COVID Adjustment'!$G$325</f>
        <v>0</v>
      </c>
      <c r="Z76" s="159" t="s">
        <v>222</v>
      </c>
      <c r="AA76" s="405"/>
      <c r="AB76" s="159">
        <v>0</v>
      </c>
      <c r="AC76" s="159">
        <v>0</v>
      </c>
      <c r="AD76" s="159">
        <f>'2e COVID true-up adjustment'!F$347</f>
        <v>0</v>
      </c>
      <c r="AE76" s="159">
        <f>'2e COVID true-up adjustment'!G$347</f>
        <v>0</v>
      </c>
      <c r="AF76" s="159">
        <f>'2e COVID true-up adjustment'!H$347+'3m ASC'!$C$8</f>
        <v>4.3827690078309374</v>
      </c>
      <c r="AG76" s="159">
        <f>'2e COVID true-up adjustment'!I$347+'3m ASC'!$C$8</f>
        <v>4.3827690078309374</v>
      </c>
      <c r="AH76" s="406"/>
      <c r="AI76" s="478">
        <f>'3m ASC'!$C$8+'2g Debt related cost adjustment'!$E$42</f>
        <v>4.3827690078309374</v>
      </c>
      <c r="AJ76" s="478">
        <f>'3m ASC'!$C$8+'2g Debt related cost adjustment'!$E$42</f>
        <v>4.3827690078309374</v>
      </c>
      <c r="AK76" s="478">
        <f>'3m ASC'!$C$13+'2g Debt related cost adjustment'!$E$42</f>
        <v>4.3827690078309374</v>
      </c>
      <c r="AL76" s="478">
        <f>'3m ASC'!$C$13+'2g Debt related cost adjustment'!$E$42</f>
        <v>4.3827690078309374</v>
      </c>
      <c r="AM76" s="478">
        <f>'3m ASC'!$C$13+'2g Debt related cost adjustment'!$E$42</f>
        <v>4.3827690078309374</v>
      </c>
      <c r="AN76" s="159" t="s">
        <v>222</v>
      </c>
      <c r="AO76" s="159" t="s">
        <v>222</v>
      </c>
      <c r="AP76" s="159" t="s">
        <v>222</v>
      </c>
      <c r="AQ76" s="159" t="s">
        <v>222</v>
      </c>
      <c r="AR76" s="159" t="s">
        <v>222</v>
      </c>
      <c r="AS76" s="159" t="s">
        <v>222</v>
      </c>
      <c r="AT76" s="159" t="s">
        <v>222</v>
      </c>
      <c r="AU76" s="159" t="s">
        <v>222</v>
      </c>
      <c r="AV76" s="159" t="s">
        <v>222</v>
      </c>
      <c r="AW76" s="159" t="s">
        <v>222</v>
      </c>
      <c r="AX76" s="159" t="s">
        <v>222</v>
      </c>
      <c r="AY76" s="159" t="s">
        <v>222</v>
      </c>
      <c r="AZ76" s="159" t="s">
        <v>222</v>
      </c>
      <c r="BA76" s="159" t="s">
        <v>222</v>
      </c>
      <c r="BB76" s="159" t="s">
        <v>222</v>
      </c>
      <c r="BC76" s="159" t="s">
        <v>222</v>
      </c>
      <c r="BD76" s="159" t="s">
        <v>222</v>
      </c>
      <c r="BE76" s="159" t="s">
        <v>222</v>
      </c>
      <c r="BF76" s="159" t="s">
        <v>222</v>
      </c>
      <c r="BG76" s="159" t="s">
        <v>222</v>
      </c>
      <c r="BH76" s="159" t="s">
        <v>222</v>
      </c>
      <c r="BI76" s="373" t="s">
        <v>222</v>
      </c>
    </row>
    <row r="77" spans="1:61" s="7" customFormat="1" ht="12.75" customHeight="1">
      <c r="A77" s="6"/>
      <c r="B77" s="541"/>
      <c r="C77" s="535"/>
      <c r="D77" s="538"/>
      <c r="E77" s="532"/>
      <c r="F77" s="121" t="s">
        <v>230</v>
      </c>
      <c r="G77" s="550"/>
      <c r="H77" s="553"/>
      <c r="I77" s="154"/>
      <c r="J77" s="159" t="s">
        <v>222</v>
      </c>
      <c r="K77" s="159" t="s">
        <v>222</v>
      </c>
      <c r="L77" s="159" t="s">
        <v>222</v>
      </c>
      <c r="M77" s="159" t="s">
        <v>222</v>
      </c>
      <c r="N77" s="159" t="s">
        <v>222</v>
      </c>
      <c r="O77" s="159" t="s">
        <v>222</v>
      </c>
      <c r="P77" s="159" t="s">
        <v>222</v>
      </c>
      <c r="Q77" s="159" t="s">
        <v>222</v>
      </c>
      <c r="R77" s="154"/>
      <c r="S77" s="159" t="s">
        <v>222</v>
      </c>
      <c r="T77" s="159" t="s">
        <v>222</v>
      </c>
      <c r="U77" s="159" t="s">
        <v>222</v>
      </c>
      <c r="V77" s="159" t="s">
        <v>222</v>
      </c>
      <c r="W77" s="159">
        <v>0</v>
      </c>
      <c r="X77" s="159">
        <f>'2b COVID Adjustment'!$F$325</f>
        <v>0</v>
      </c>
      <c r="Y77" s="159">
        <f>'2b COVID Adjustment'!$G$325</f>
        <v>0</v>
      </c>
      <c r="Z77" s="159" t="s">
        <v>222</v>
      </c>
      <c r="AA77" s="405"/>
      <c r="AB77" s="159">
        <v>0</v>
      </c>
      <c r="AC77" s="159">
        <v>0</v>
      </c>
      <c r="AD77" s="159">
        <f>'2e COVID true-up adjustment'!F$347</f>
        <v>0</v>
      </c>
      <c r="AE77" s="159">
        <f>'2e COVID true-up adjustment'!G$347</f>
        <v>0</v>
      </c>
      <c r="AF77" s="159">
        <f>'2e COVID true-up adjustment'!H$347+'3m ASC'!$C$8</f>
        <v>4.3827690078309374</v>
      </c>
      <c r="AG77" s="159">
        <f>'2e COVID true-up adjustment'!I$347+'3m ASC'!$C$8</f>
        <v>4.3827690078309374</v>
      </c>
      <c r="AH77" s="406"/>
      <c r="AI77" s="478">
        <f>'3m ASC'!$C$8+'2g Debt related cost adjustment'!$E$42</f>
        <v>4.3827690078309374</v>
      </c>
      <c r="AJ77" s="478">
        <f>'3m ASC'!$C$8+'2g Debt related cost adjustment'!$E$42</f>
        <v>4.3827690078309374</v>
      </c>
      <c r="AK77" s="478">
        <f>'3m ASC'!$C$13+'2g Debt related cost adjustment'!$E$42</f>
        <v>4.3827690078309374</v>
      </c>
      <c r="AL77" s="478">
        <f>'3m ASC'!$C$13+'2g Debt related cost adjustment'!$E$42</f>
        <v>4.3827690078309374</v>
      </c>
      <c r="AM77" s="478">
        <f>'3m ASC'!$C$13+'2g Debt related cost adjustment'!$E$42</f>
        <v>4.3827690078309374</v>
      </c>
      <c r="AN77" s="159" t="s">
        <v>222</v>
      </c>
      <c r="AO77" s="159" t="s">
        <v>222</v>
      </c>
      <c r="AP77" s="159" t="s">
        <v>222</v>
      </c>
      <c r="AQ77" s="159" t="s">
        <v>222</v>
      </c>
      <c r="AR77" s="159" t="s">
        <v>222</v>
      </c>
      <c r="AS77" s="159" t="s">
        <v>222</v>
      </c>
      <c r="AT77" s="159" t="s">
        <v>222</v>
      </c>
      <c r="AU77" s="159" t="s">
        <v>222</v>
      </c>
      <c r="AV77" s="159" t="s">
        <v>222</v>
      </c>
      <c r="AW77" s="159" t="s">
        <v>222</v>
      </c>
      <c r="AX77" s="159" t="s">
        <v>222</v>
      </c>
      <c r="AY77" s="159" t="s">
        <v>222</v>
      </c>
      <c r="AZ77" s="159" t="s">
        <v>222</v>
      </c>
      <c r="BA77" s="159" t="s">
        <v>222</v>
      </c>
      <c r="BB77" s="159" t="s">
        <v>222</v>
      </c>
      <c r="BC77" s="159" t="s">
        <v>222</v>
      </c>
      <c r="BD77" s="159" t="s">
        <v>222</v>
      </c>
      <c r="BE77" s="159" t="s">
        <v>222</v>
      </c>
      <c r="BF77" s="159" t="s">
        <v>222</v>
      </c>
      <c r="BG77" s="159" t="s">
        <v>222</v>
      </c>
      <c r="BH77" s="159" t="s">
        <v>222</v>
      </c>
      <c r="BI77" s="373" t="s">
        <v>222</v>
      </c>
    </row>
    <row r="78" spans="1:61" s="7" customFormat="1" ht="12.75" customHeight="1">
      <c r="A78" s="6"/>
      <c r="B78" s="541"/>
      <c r="C78" s="535"/>
      <c r="D78" s="538"/>
      <c r="E78" s="532"/>
      <c r="F78" s="121" t="s">
        <v>231</v>
      </c>
      <c r="G78" s="550"/>
      <c r="H78" s="553"/>
      <c r="I78" s="154"/>
      <c r="J78" s="159" t="s">
        <v>222</v>
      </c>
      <c r="K78" s="159" t="s">
        <v>222</v>
      </c>
      <c r="L78" s="159" t="s">
        <v>222</v>
      </c>
      <c r="M78" s="159" t="s">
        <v>222</v>
      </c>
      <c r="N78" s="159" t="s">
        <v>222</v>
      </c>
      <c r="O78" s="159" t="s">
        <v>222</v>
      </c>
      <c r="P78" s="159" t="s">
        <v>222</v>
      </c>
      <c r="Q78" s="159" t="s">
        <v>222</v>
      </c>
      <c r="R78" s="154"/>
      <c r="S78" s="159" t="s">
        <v>222</v>
      </c>
      <c r="T78" s="159" t="s">
        <v>222</v>
      </c>
      <c r="U78" s="159" t="s">
        <v>222</v>
      </c>
      <c r="V78" s="159" t="s">
        <v>222</v>
      </c>
      <c r="W78" s="159">
        <v>0</v>
      </c>
      <c r="X78" s="159">
        <f>'2b COVID Adjustment'!$F$325</f>
        <v>0</v>
      </c>
      <c r="Y78" s="159">
        <f>'2b COVID Adjustment'!$G$325</f>
        <v>0</v>
      </c>
      <c r="Z78" s="159" t="s">
        <v>222</v>
      </c>
      <c r="AA78" s="405"/>
      <c r="AB78" s="159">
        <v>0</v>
      </c>
      <c r="AC78" s="159">
        <v>0</v>
      </c>
      <c r="AD78" s="159">
        <f>'2e COVID true-up adjustment'!F$347</f>
        <v>0</v>
      </c>
      <c r="AE78" s="159">
        <f>'2e COVID true-up adjustment'!G$347</f>
        <v>0</v>
      </c>
      <c r="AF78" s="159">
        <f>'2e COVID true-up adjustment'!H$347+'3m ASC'!$C$8</f>
        <v>4.3827690078309374</v>
      </c>
      <c r="AG78" s="159">
        <f>'2e COVID true-up adjustment'!I$347+'3m ASC'!$C$8</f>
        <v>4.3827690078309374</v>
      </c>
      <c r="AH78" s="406"/>
      <c r="AI78" s="478">
        <f>'3m ASC'!$C$8+'2g Debt related cost adjustment'!$E$42</f>
        <v>4.3827690078309374</v>
      </c>
      <c r="AJ78" s="478">
        <f>'3m ASC'!$C$8+'2g Debt related cost adjustment'!$E$42</f>
        <v>4.3827690078309374</v>
      </c>
      <c r="AK78" s="478">
        <f>'3m ASC'!$C$13+'2g Debt related cost adjustment'!$E$42</f>
        <v>4.3827690078309374</v>
      </c>
      <c r="AL78" s="478">
        <f>'3m ASC'!$C$13+'2g Debt related cost adjustment'!$E$42</f>
        <v>4.3827690078309374</v>
      </c>
      <c r="AM78" s="478">
        <f>'3m ASC'!$C$13+'2g Debt related cost adjustment'!$E$42</f>
        <v>4.3827690078309374</v>
      </c>
      <c r="AN78" s="159" t="s">
        <v>222</v>
      </c>
      <c r="AO78" s="159" t="s">
        <v>222</v>
      </c>
      <c r="AP78" s="159" t="s">
        <v>222</v>
      </c>
      <c r="AQ78" s="159" t="s">
        <v>222</v>
      </c>
      <c r="AR78" s="159" t="s">
        <v>222</v>
      </c>
      <c r="AS78" s="159" t="s">
        <v>222</v>
      </c>
      <c r="AT78" s="159" t="s">
        <v>222</v>
      </c>
      <c r="AU78" s="159" t="s">
        <v>222</v>
      </c>
      <c r="AV78" s="159" t="s">
        <v>222</v>
      </c>
      <c r="AW78" s="159" t="s">
        <v>222</v>
      </c>
      <c r="AX78" s="159" t="s">
        <v>222</v>
      </c>
      <c r="AY78" s="159" t="s">
        <v>222</v>
      </c>
      <c r="AZ78" s="159" t="s">
        <v>222</v>
      </c>
      <c r="BA78" s="159" t="s">
        <v>222</v>
      </c>
      <c r="BB78" s="159" t="s">
        <v>222</v>
      </c>
      <c r="BC78" s="159" t="s">
        <v>222</v>
      </c>
      <c r="BD78" s="159" t="s">
        <v>222</v>
      </c>
      <c r="BE78" s="159" t="s">
        <v>222</v>
      </c>
      <c r="BF78" s="159" t="s">
        <v>222</v>
      </c>
      <c r="BG78" s="159" t="s">
        <v>222</v>
      </c>
      <c r="BH78" s="159" t="s">
        <v>222</v>
      </c>
      <c r="BI78" s="373" t="s">
        <v>222</v>
      </c>
    </row>
    <row r="79" spans="1:61" s="7" customFormat="1" ht="12.75" customHeight="1">
      <c r="A79" s="6"/>
      <c r="B79" s="541"/>
      <c r="C79" s="535"/>
      <c r="D79" s="538"/>
      <c r="E79" s="532"/>
      <c r="F79" s="121" t="s">
        <v>232</v>
      </c>
      <c r="G79" s="550"/>
      <c r="H79" s="553"/>
      <c r="I79" s="154"/>
      <c r="J79" s="159" t="s">
        <v>222</v>
      </c>
      <c r="K79" s="159" t="s">
        <v>222</v>
      </c>
      <c r="L79" s="159" t="s">
        <v>222</v>
      </c>
      <c r="M79" s="159" t="s">
        <v>222</v>
      </c>
      <c r="N79" s="159" t="s">
        <v>222</v>
      </c>
      <c r="O79" s="159" t="s">
        <v>222</v>
      </c>
      <c r="P79" s="159" t="s">
        <v>222</v>
      </c>
      <c r="Q79" s="159" t="s">
        <v>222</v>
      </c>
      <c r="R79" s="154"/>
      <c r="S79" s="159" t="s">
        <v>222</v>
      </c>
      <c r="T79" s="159" t="s">
        <v>222</v>
      </c>
      <c r="U79" s="159" t="s">
        <v>222</v>
      </c>
      <c r="V79" s="159" t="s">
        <v>222</v>
      </c>
      <c r="W79" s="159">
        <v>0</v>
      </c>
      <c r="X79" s="159">
        <f>'2b COVID Adjustment'!$F$325</f>
        <v>0</v>
      </c>
      <c r="Y79" s="159">
        <f>'2b COVID Adjustment'!$G$325</f>
        <v>0</v>
      </c>
      <c r="Z79" s="159" t="s">
        <v>222</v>
      </c>
      <c r="AA79" s="405"/>
      <c r="AB79" s="159">
        <v>0</v>
      </c>
      <c r="AC79" s="159">
        <v>0</v>
      </c>
      <c r="AD79" s="159">
        <f>'2e COVID true-up adjustment'!F$347</f>
        <v>0</v>
      </c>
      <c r="AE79" s="159">
        <f>'2e COVID true-up adjustment'!G$347</f>
        <v>0</v>
      </c>
      <c r="AF79" s="159">
        <f>'2e COVID true-up adjustment'!H$347+'3m ASC'!$C$8</f>
        <v>4.3827690078309374</v>
      </c>
      <c r="AG79" s="159">
        <f>'2e COVID true-up adjustment'!I$347+'3m ASC'!$C$8</f>
        <v>4.3827690078309374</v>
      </c>
      <c r="AH79" s="406"/>
      <c r="AI79" s="478">
        <f>'3m ASC'!$C$8+'2g Debt related cost adjustment'!$E$42</f>
        <v>4.3827690078309374</v>
      </c>
      <c r="AJ79" s="478">
        <f>'3m ASC'!$C$8+'2g Debt related cost adjustment'!$E$42</f>
        <v>4.3827690078309374</v>
      </c>
      <c r="AK79" s="478">
        <f>'3m ASC'!$C$13+'2g Debt related cost adjustment'!$E$42</f>
        <v>4.3827690078309374</v>
      </c>
      <c r="AL79" s="478">
        <f>'3m ASC'!$C$13+'2g Debt related cost adjustment'!$E$42</f>
        <v>4.3827690078309374</v>
      </c>
      <c r="AM79" s="478">
        <f>'3m ASC'!$C$13+'2g Debt related cost adjustment'!$E$42</f>
        <v>4.3827690078309374</v>
      </c>
      <c r="AN79" s="159" t="s">
        <v>222</v>
      </c>
      <c r="AO79" s="159" t="s">
        <v>222</v>
      </c>
      <c r="AP79" s="159" t="s">
        <v>222</v>
      </c>
      <c r="AQ79" s="159" t="s">
        <v>222</v>
      </c>
      <c r="AR79" s="159" t="s">
        <v>222</v>
      </c>
      <c r="AS79" s="159" t="s">
        <v>222</v>
      </c>
      <c r="AT79" s="159" t="s">
        <v>222</v>
      </c>
      <c r="AU79" s="159" t="s">
        <v>222</v>
      </c>
      <c r="AV79" s="159" t="s">
        <v>222</v>
      </c>
      <c r="AW79" s="159" t="s">
        <v>222</v>
      </c>
      <c r="AX79" s="159" t="s">
        <v>222</v>
      </c>
      <c r="AY79" s="159" t="s">
        <v>222</v>
      </c>
      <c r="AZ79" s="159" t="s">
        <v>222</v>
      </c>
      <c r="BA79" s="159" t="s">
        <v>222</v>
      </c>
      <c r="BB79" s="159" t="s">
        <v>222</v>
      </c>
      <c r="BC79" s="159" t="s">
        <v>222</v>
      </c>
      <c r="BD79" s="159" t="s">
        <v>222</v>
      </c>
      <c r="BE79" s="159" t="s">
        <v>222</v>
      </c>
      <c r="BF79" s="159" t="s">
        <v>222</v>
      </c>
      <c r="BG79" s="159" t="s">
        <v>222</v>
      </c>
      <c r="BH79" s="159" t="s">
        <v>222</v>
      </c>
      <c r="BI79" s="373" t="s">
        <v>222</v>
      </c>
    </row>
    <row r="80" spans="1:61" s="7" customFormat="1" ht="12.75" customHeight="1">
      <c r="A80" s="6"/>
      <c r="B80" s="541"/>
      <c r="C80" s="535"/>
      <c r="D80" s="538"/>
      <c r="E80" s="532"/>
      <c r="F80" s="121" t="s">
        <v>233</v>
      </c>
      <c r="G80" s="550"/>
      <c r="H80" s="553"/>
      <c r="I80" s="154"/>
      <c r="J80" s="159" t="s">
        <v>222</v>
      </c>
      <c r="K80" s="159" t="s">
        <v>222</v>
      </c>
      <c r="L80" s="159" t="s">
        <v>222</v>
      </c>
      <c r="M80" s="159" t="s">
        <v>222</v>
      </c>
      <c r="N80" s="159" t="s">
        <v>222</v>
      </c>
      <c r="O80" s="159" t="s">
        <v>222</v>
      </c>
      <c r="P80" s="159" t="s">
        <v>222</v>
      </c>
      <c r="Q80" s="159" t="s">
        <v>222</v>
      </c>
      <c r="R80" s="154"/>
      <c r="S80" s="159" t="s">
        <v>222</v>
      </c>
      <c r="T80" s="159" t="s">
        <v>222</v>
      </c>
      <c r="U80" s="159" t="s">
        <v>222</v>
      </c>
      <c r="V80" s="159" t="s">
        <v>222</v>
      </c>
      <c r="W80" s="159">
        <v>0</v>
      </c>
      <c r="X80" s="159">
        <f>'2b COVID Adjustment'!$F$325</f>
        <v>0</v>
      </c>
      <c r="Y80" s="159">
        <f>'2b COVID Adjustment'!$G$325</f>
        <v>0</v>
      </c>
      <c r="Z80" s="159" t="s">
        <v>222</v>
      </c>
      <c r="AA80" s="405"/>
      <c r="AB80" s="159">
        <v>0</v>
      </c>
      <c r="AC80" s="159">
        <v>0</v>
      </c>
      <c r="AD80" s="159">
        <f>'2e COVID true-up adjustment'!F$347</f>
        <v>0</v>
      </c>
      <c r="AE80" s="159">
        <f>'2e COVID true-up adjustment'!G$347</f>
        <v>0</v>
      </c>
      <c r="AF80" s="159">
        <f>'2e COVID true-up adjustment'!H$347+'3m ASC'!$C$8</f>
        <v>4.3827690078309374</v>
      </c>
      <c r="AG80" s="159">
        <f>'2e COVID true-up adjustment'!I$347+'3m ASC'!$C$8</f>
        <v>4.3827690078309374</v>
      </c>
      <c r="AH80" s="406"/>
      <c r="AI80" s="478">
        <f>'3m ASC'!$C$8+'2g Debt related cost adjustment'!$E$42</f>
        <v>4.3827690078309374</v>
      </c>
      <c r="AJ80" s="478">
        <f>'3m ASC'!$C$8+'2g Debt related cost adjustment'!$E$42</f>
        <v>4.3827690078309374</v>
      </c>
      <c r="AK80" s="478">
        <f>'3m ASC'!$C$13+'2g Debt related cost adjustment'!$E$42</f>
        <v>4.3827690078309374</v>
      </c>
      <c r="AL80" s="478">
        <f>'3m ASC'!$C$13+'2g Debt related cost adjustment'!$E$42</f>
        <v>4.3827690078309374</v>
      </c>
      <c r="AM80" s="478">
        <f>'3m ASC'!$C$13+'2g Debt related cost adjustment'!$E$42</f>
        <v>4.3827690078309374</v>
      </c>
      <c r="AN80" s="159" t="s">
        <v>222</v>
      </c>
      <c r="AO80" s="159" t="s">
        <v>222</v>
      </c>
      <c r="AP80" s="159" t="s">
        <v>222</v>
      </c>
      <c r="AQ80" s="159" t="s">
        <v>222</v>
      </c>
      <c r="AR80" s="159" t="s">
        <v>222</v>
      </c>
      <c r="AS80" s="159" t="s">
        <v>222</v>
      </c>
      <c r="AT80" s="159" t="s">
        <v>222</v>
      </c>
      <c r="AU80" s="159" t="s">
        <v>222</v>
      </c>
      <c r="AV80" s="159" t="s">
        <v>222</v>
      </c>
      <c r="AW80" s="159" t="s">
        <v>222</v>
      </c>
      <c r="AX80" s="159" t="s">
        <v>222</v>
      </c>
      <c r="AY80" s="159" t="s">
        <v>222</v>
      </c>
      <c r="AZ80" s="159" t="s">
        <v>222</v>
      </c>
      <c r="BA80" s="159" t="s">
        <v>222</v>
      </c>
      <c r="BB80" s="159" t="s">
        <v>222</v>
      </c>
      <c r="BC80" s="159" t="s">
        <v>222</v>
      </c>
      <c r="BD80" s="159" t="s">
        <v>222</v>
      </c>
      <c r="BE80" s="159" t="s">
        <v>222</v>
      </c>
      <c r="BF80" s="159" t="s">
        <v>222</v>
      </c>
      <c r="BG80" s="159" t="s">
        <v>222</v>
      </c>
      <c r="BH80" s="159" t="s">
        <v>222</v>
      </c>
      <c r="BI80" s="373" t="s">
        <v>222</v>
      </c>
    </row>
    <row r="81" spans="1:61" s="7" customFormat="1" ht="12.75" customHeight="1">
      <c r="A81" s="6"/>
      <c r="B81" s="541"/>
      <c r="C81" s="535"/>
      <c r="D81" s="538"/>
      <c r="E81" s="532"/>
      <c r="F81" s="121" t="s">
        <v>234</v>
      </c>
      <c r="G81" s="550"/>
      <c r="H81" s="553"/>
      <c r="I81" s="154"/>
      <c r="J81" s="159" t="s">
        <v>222</v>
      </c>
      <c r="K81" s="159" t="s">
        <v>222</v>
      </c>
      <c r="L81" s="159" t="s">
        <v>222</v>
      </c>
      <c r="M81" s="159" t="s">
        <v>222</v>
      </c>
      <c r="N81" s="159" t="s">
        <v>222</v>
      </c>
      <c r="O81" s="159" t="s">
        <v>222</v>
      </c>
      <c r="P81" s="159" t="s">
        <v>222</v>
      </c>
      <c r="Q81" s="159" t="s">
        <v>222</v>
      </c>
      <c r="R81" s="154"/>
      <c r="S81" s="159" t="s">
        <v>222</v>
      </c>
      <c r="T81" s="159" t="s">
        <v>222</v>
      </c>
      <c r="U81" s="159" t="s">
        <v>222</v>
      </c>
      <c r="V81" s="159" t="s">
        <v>222</v>
      </c>
      <c r="W81" s="159">
        <v>0</v>
      </c>
      <c r="X81" s="159">
        <f>'2b COVID Adjustment'!$F$325</f>
        <v>0</v>
      </c>
      <c r="Y81" s="159">
        <f>'2b COVID Adjustment'!$G$325</f>
        <v>0</v>
      </c>
      <c r="Z81" s="159" t="s">
        <v>222</v>
      </c>
      <c r="AA81" s="405"/>
      <c r="AB81" s="159">
        <v>0</v>
      </c>
      <c r="AC81" s="159">
        <v>0</v>
      </c>
      <c r="AD81" s="159">
        <f>'2e COVID true-up adjustment'!F$347</f>
        <v>0</v>
      </c>
      <c r="AE81" s="159">
        <f>'2e COVID true-up adjustment'!G$347</f>
        <v>0</v>
      </c>
      <c r="AF81" s="159">
        <f>'2e COVID true-up adjustment'!H$347+'3m ASC'!$C$8</f>
        <v>4.3827690078309374</v>
      </c>
      <c r="AG81" s="159">
        <f>'2e COVID true-up adjustment'!I$347+'3m ASC'!$C$8</f>
        <v>4.3827690078309374</v>
      </c>
      <c r="AH81" s="406"/>
      <c r="AI81" s="478">
        <f>'3m ASC'!$C$8+'2g Debt related cost adjustment'!$E$42</f>
        <v>4.3827690078309374</v>
      </c>
      <c r="AJ81" s="478">
        <f>'3m ASC'!$C$8+'2g Debt related cost adjustment'!$E$42</f>
        <v>4.3827690078309374</v>
      </c>
      <c r="AK81" s="478">
        <f>'3m ASC'!$C$13+'2g Debt related cost adjustment'!$E$42</f>
        <v>4.3827690078309374</v>
      </c>
      <c r="AL81" s="478">
        <f>'3m ASC'!$C$13+'2g Debt related cost adjustment'!$E$42</f>
        <v>4.3827690078309374</v>
      </c>
      <c r="AM81" s="478">
        <f>'3m ASC'!$C$13+'2g Debt related cost adjustment'!$E$42</f>
        <v>4.3827690078309374</v>
      </c>
      <c r="AN81" s="159" t="s">
        <v>222</v>
      </c>
      <c r="AO81" s="159" t="s">
        <v>222</v>
      </c>
      <c r="AP81" s="159" t="s">
        <v>222</v>
      </c>
      <c r="AQ81" s="159" t="s">
        <v>222</v>
      </c>
      <c r="AR81" s="159" t="s">
        <v>222</v>
      </c>
      <c r="AS81" s="159" t="s">
        <v>222</v>
      </c>
      <c r="AT81" s="159" t="s">
        <v>222</v>
      </c>
      <c r="AU81" s="159" t="s">
        <v>222</v>
      </c>
      <c r="AV81" s="159" t="s">
        <v>222</v>
      </c>
      <c r="AW81" s="159" t="s">
        <v>222</v>
      </c>
      <c r="AX81" s="159" t="s">
        <v>222</v>
      </c>
      <c r="AY81" s="159" t="s">
        <v>222</v>
      </c>
      <c r="AZ81" s="159" t="s">
        <v>222</v>
      </c>
      <c r="BA81" s="159" t="s">
        <v>222</v>
      </c>
      <c r="BB81" s="159" t="s">
        <v>222</v>
      </c>
      <c r="BC81" s="159" t="s">
        <v>222</v>
      </c>
      <c r="BD81" s="159" t="s">
        <v>222</v>
      </c>
      <c r="BE81" s="159" t="s">
        <v>222</v>
      </c>
      <c r="BF81" s="159" t="s">
        <v>222</v>
      </c>
      <c r="BG81" s="159" t="s">
        <v>222</v>
      </c>
      <c r="BH81" s="159" t="s">
        <v>222</v>
      </c>
      <c r="BI81" s="373" t="s">
        <v>222</v>
      </c>
    </row>
    <row r="82" spans="1:61" s="7" customFormat="1" ht="12.75" customHeight="1" thickBot="1">
      <c r="A82" s="6"/>
      <c r="B82" s="541"/>
      <c r="C82" s="536"/>
      <c r="D82" s="539"/>
      <c r="E82" s="533"/>
      <c r="F82" s="84" t="s">
        <v>235</v>
      </c>
      <c r="G82" s="550"/>
      <c r="H82" s="553"/>
      <c r="I82" s="54"/>
      <c r="J82" s="159" t="s">
        <v>222</v>
      </c>
      <c r="K82" s="159" t="s">
        <v>222</v>
      </c>
      <c r="L82" s="159" t="s">
        <v>222</v>
      </c>
      <c r="M82" s="159" t="s">
        <v>222</v>
      </c>
      <c r="N82" s="159" t="s">
        <v>222</v>
      </c>
      <c r="O82" s="159" t="s">
        <v>222</v>
      </c>
      <c r="P82" s="159" t="s">
        <v>222</v>
      </c>
      <c r="Q82" s="159" t="s">
        <v>222</v>
      </c>
      <c r="R82" s="154"/>
      <c r="S82" s="159" t="s">
        <v>222</v>
      </c>
      <c r="T82" s="159" t="s">
        <v>222</v>
      </c>
      <c r="U82" s="159" t="s">
        <v>222</v>
      </c>
      <c r="V82" s="159" t="s">
        <v>222</v>
      </c>
      <c r="W82" s="159">
        <v>0</v>
      </c>
      <c r="X82" s="159">
        <f>'2b COVID Adjustment'!$F$325</f>
        <v>0</v>
      </c>
      <c r="Y82" s="159">
        <f>'2b COVID Adjustment'!$G$325</f>
        <v>0</v>
      </c>
      <c r="Z82" s="159" t="s">
        <v>222</v>
      </c>
      <c r="AA82" s="405"/>
      <c r="AB82" s="159">
        <v>0</v>
      </c>
      <c r="AC82" s="159">
        <v>0</v>
      </c>
      <c r="AD82" s="159">
        <f>'2e COVID true-up adjustment'!F$347</f>
        <v>0</v>
      </c>
      <c r="AE82" s="159">
        <f>'2e COVID true-up adjustment'!G$347</f>
        <v>0</v>
      </c>
      <c r="AF82" s="159">
        <f>'2e COVID true-up adjustment'!H$347+'3m ASC'!$C$8</f>
        <v>4.3827690078309374</v>
      </c>
      <c r="AG82" s="159">
        <f>'2e COVID true-up adjustment'!I$347+'3m ASC'!$C$8</f>
        <v>4.3827690078309374</v>
      </c>
      <c r="AH82" s="406"/>
      <c r="AI82" s="478">
        <f>'3m ASC'!$C$8+'2g Debt related cost adjustment'!$E$42</f>
        <v>4.3827690078309374</v>
      </c>
      <c r="AJ82" s="478">
        <f>'3m ASC'!$C$8+'2g Debt related cost adjustment'!$E$42</f>
        <v>4.3827690078309374</v>
      </c>
      <c r="AK82" s="478">
        <f>'3m ASC'!$C$13+'2g Debt related cost adjustment'!$E$42</f>
        <v>4.3827690078309374</v>
      </c>
      <c r="AL82" s="478">
        <f>'3m ASC'!$C$13+'2g Debt related cost adjustment'!$E$42</f>
        <v>4.3827690078309374</v>
      </c>
      <c r="AM82" s="478">
        <f>'3m ASC'!$C$13+'2g Debt related cost adjustment'!$E$42</f>
        <v>4.3827690078309374</v>
      </c>
      <c r="AN82" s="159" t="s">
        <v>222</v>
      </c>
      <c r="AO82" s="159" t="s">
        <v>222</v>
      </c>
      <c r="AP82" s="159" t="s">
        <v>222</v>
      </c>
      <c r="AQ82" s="159" t="s">
        <v>222</v>
      </c>
      <c r="AR82" s="159" t="s">
        <v>222</v>
      </c>
      <c r="AS82" s="159" t="s">
        <v>222</v>
      </c>
      <c r="AT82" s="159" t="s">
        <v>222</v>
      </c>
      <c r="AU82" s="159" t="s">
        <v>222</v>
      </c>
      <c r="AV82" s="159" t="s">
        <v>222</v>
      </c>
      <c r="AW82" s="159" t="s">
        <v>222</v>
      </c>
      <c r="AX82" s="159" t="s">
        <v>222</v>
      </c>
      <c r="AY82" s="159" t="s">
        <v>222</v>
      </c>
      <c r="AZ82" s="159" t="s">
        <v>222</v>
      </c>
      <c r="BA82" s="159" t="s">
        <v>222</v>
      </c>
      <c r="BB82" s="159" t="s">
        <v>222</v>
      </c>
      <c r="BC82" s="159" t="s">
        <v>222</v>
      </c>
      <c r="BD82" s="159" t="s">
        <v>222</v>
      </c>
      <c r="BE82" s="159" t="s">
        <v>222</v>
      </c>
      <c r="BF82" s="159" t="s">
        <v>222</v>
      </c>
      <c r="BG82" s="159" t="s">
        <v>222</v>
      </c>
      <c r="BH82" s="159" t="s">
        <v>222</v>
      </c>
      <c r="BI82" s="373" t="s">
        <v>222</v>
      </c>
    </row>
    <row r="83" spans="1:61" s="7" customFormat="1" ht="12.75" customHeight="1">
      <c r="A83" s="6"/>
      <c r="B83" s="541"/>
      <c r="C83" s="534" t="s">
        <v>217</v>
      </c>
      <c r="D83" s="537" t="s">
        <v>238</v>
      </c>
      <c r="E83" s="531" t="s">
        <v>236</v>
      </c>
      <c r="F83" s="83" t="s">
        <v>220</v>
      </c>
      <c r="G83" s="550"/>
      <c r="H83" s="553"/>
      <c r="I83" s="53"/>
      <c r="J83" s="159" t="s">
        <v>222</v>
      </c>
      <c r="K83" s="159" t="s">
        <v>222</v>
      </c>
      <c r="L83" s="159" t="s">
        <v>222</v>
      </c>
      <c r="M83" s="159" t="s">
        <v>222</v>
      </c>
      <c r="N83" s="159" t="s">
        <v>222</v>
      </c>
      <c r="O83" s="159" t="s">
        <v>222</v>
      </c>
      <c r="P83" s="159" t="s">
        <v>222</v>
      </c>
      <c r="Q83" s="159" t="s">
        <v>222</v>
      </c>
      <c r="R83" s="154"/>
      <c r="S83" s="159" t="s">
        <v>222</v>
      </c>
      <c r="T83" s="159" t="s">
        <v>222</v>
      </c>
      <c r="U83" s="159" t="s">
        <v>222</v>
      </c>
      <c r="V83" s="159" t="s">
        <v>222</v>
      </c>
      <c r="W83" s="159">
        <v>0</v>
      </c>
      <c r="X83" s="159">
        <f>'2b COVID Adjustment'!$F$326</f>
        <v>0</v>
      </c>
      <c r="Y83" s="159">
        <f>'2b COVID Adjustment'!$G$326</f>
        <v>0</v>
      </c>
      <c r="Z83" s="159" t="s">
        <v>222</v>
      </c>
      <c r="AA83" s="405"/>
      <c r="AB83" s="159">
        <f>'2d Backwardation adjustment'!$I14</f>
        <v>3.6441792373193169</v>
      </c>
      <c r="AC83" s="159">
        <f>'2d Backwardation adjustment'!$I14</f>
        <v>3.6441792373193169</v>
      </c>
      <c r="AD83" s="159">
        <f>'2d Backwardation adjustment'!$J14+'2e COVID true-up adjustment'!F$348</f>
        <v>3.6441792373193169</v>
      </c>
      <c r="AE83" s="159">
        <f>'2d Backwardation adjustment'!$J14+'2e COVID true-up adjustment'!G$348+'2f RO Ringfencing adjustment'!I31</f>
        <v>12.060633255887684</v>
      </c>
      <c r="AF83" s="159">
        <f>'2e COVID true-up adjustment'!H$348+'3m ASC'!$C$8</f>
        <v>4.3827690078309374</v>
      </c>
      <c r="AG83" s="159">
        <f>'2e COVID true-up adjustment'!I$348+'3m ASC'!$C$8</f>
        <v>4.3827690078309374</v>
      </c>
      <c r="AH83" s="406"/>
      <c r="AI83" s="478">
        <f>'3m ASC'!$C$8+'2g Debt related cost adjustment'!$E$43</f>
        <v>4.3827690078309374</v>
      </c>
      <c r="AJ83" s="478">
        <f>'3m ASC'!$C$8+'2g Debt related cost adjustment'!$E$42</f>
        <v>4.3827690078309374</v>
      </c>
      <c r="AK83" s="478">
        <f>'3m ASC'!$C$13+'2g Debt related cost adjustment'!$E$43</f>
        <v>4.3827690078309374</v>
      </c>
      <c r="AL83" s="478">
        <f>'3m ASC'!$C$13+'2g Debt related cost adjustment'!$E$43</f>
        <v>4.3827690078309374</v>
      </c>
      <c r="AM83" s="478">
        <f>'3m ASC'!$C$13+'2g Debt related cost adjustment'!$E$43</f>
        <v>4.3827690078309374</v>
      </c>
      <c r="AN83" s="159" t="s">
        <v>222</v>
      </c>
      <c r="AO83" s="159" t="s">
        <v>222</v>
      </c>
      <c r="AP83" s="159" t="s">
        <v>222</v>
      </c>
      <c r="AQ83" s="159" t="s">
        <v>222</v>
      </c>
      <c r="AR83" s="159" t="s">
        <v>222</v>
      </c>
      <c r="AS83" s="159" t="s">
        <v>222</v>
      </c>
      <c r="AT83" s="159" t="s">
        <v>222</v>
      </c>
      <c r="AU83" s="159" t="s">
        <v>222</v>
      </c>
      <c r="AV83" s="159" t="s">
        <v>222</v>
      </c>
      <c r="AW83" s="159" t="s">
        <v>222</v>
      </c>
      <c r="AX83" s="159" t="s">
        <v>222</v>
      </c>
      <c r="AY83" s="159" t="s">
        <v>222</v>
      </c>
      <c r="AZ83" s="159" t="s">
        <v>222</v>
      </c>
      <c r="BA83" s="159" t="s">
        <v>222</v>
      </c>
      <c r="BB83" s="159" t="s">
        <v>222</v>
      </c>
      <c r="BC83" s="159" t="s">
        <v>222</v>
      </c>
      <c r="BD83" s="159" t="s">
        <v>222</v>
      </c>
      <c r="BE83" s="159" t="s">
        <v>222</v>
      </c>
      <c r="BF83" s="159" t="s">
        <v>222</v>
      </c>
      <c r="BG83" s="159" t="s">
        <v>222</v>
      </c>
      <c r="BH83" s="159" t="s">
        <v>222</v>
      </c>
      <c r="BI83" s="373" t="s">
        <v>222</v>
      </c>
    </row>
    <row r="84" spans="1:61" s="7" customFormat="1" ht="12.75" customHeight="1">
      <c r="A84" s="6"/>
      <c r="B84" s="541"/>
      <c r="C84" s="535"/>
      <c r="D84" s="538"/>
      <c r="E84" s="532"/>
      <c r="F84" s="121" t="s">
        <v>223</v>
      </c>
      <c r="G84" s="550"/>
      <c r="H84" s="553"/>
      <c r="I84" s="154"/>
      <c r="J84" s="159" t="s">
        <v>222</v>
      </c>
      <c r="K84" s="159" t="s">
        <v>222</v>
      </c>
      <c r="L84" s="159" t="s">
        <v>222</v>
      </c>
      <c r="M84" s="159" t="s">
        <v>222</v>
      </c>
      <c r="N84" s="159" t="s">
        <v>222</v>
      </c>
      <c r="O84" s="159" t="s">
        <v>222</v>
      </c>
      <c r="P84" s="159" t="s">
        <v>222</v>
      </c>
      <c r="Q84" s="159" t="s">
        <v>222</v>
      </c>
      <c r="R84" s="154"/>
      <c r="S84" s="159" t="s">
        <v>222</v>
      </c>
      <c r="T84" s="159" t="s">
        <v>222</v>
      </c>
      <c r="U84" s="159" t="s">
        <v>222</v>
      </c>
      <c r="V84" s="159" t="s">
        <v>222</v>
      </c>
      <c r="W84" s="159">
        <v>0</v>
      </c>
      <c r="X84" s="159">
        <f>'2b COVID Adjustment'!$F$326</f>
        <v>0</v>
      </c>
      <c r="Y84" s="159">
        <f>'2b COVID Adjustment'!$G$326</f>
        <v>0</v>
      </c>
      <c r="Z84" s="159" t="s">
        <v>222</v>
      </c>
      <c r="AA84" s="405"/>
      <c r="AB84" s="159">
        <f>'2d Backwardation adjustment'!$I15</f>
        <v>3.5781814172731288</v>
      </c>
      <c r="AC84" s="159">
        <f>'2d Backwardation adjustment'!$I15</f>
        <v>3.5781814172731288</v>
      </c>
      <c r="AD84" s="159">
        <f>'2d Backwardation adjustment'!$J15+'2e COVID true-up adjustment'!F$348</f>
        <v>3.5781814172731288</v>
      </c>
      <c r="AE84" s="159">
        <f>'2d Backwardation adjustment'!$J15+'2e COVID true-up adjustment'!G$348+'2f RO Ringfencing adjustment'!I32</f>
        <v>11.994635435841495</v>
      </c>
      <c r="AF84" s="159">
        <f>'2e COVID true-up adjustment'!H$348+'3m ASC'!$C$8</f>
        <v>4.3827690078309374</v>
      </c>
      <c r="AG84" s="159">
        <f>'2e COVID true-up adjustment'!I$348+'3m ASC'!$C$8</f>
        <v>4.3827690078309374</v>
      </c>
      <c r="AH84" s="406"/>
      <c r="AI84" s="478">
        <f>'3m ASC'!$C$8+'2g Debt related cost adjustment'!$E$43</f>
        <v>4.3827690078309374</v>
      </c>
      <c r="AJ84" s="478">
        <f>'3m ASC'!$C$8+'2g Debt related cost adjustment'!$E$42</f>
        <v>4.3827690078309374</v>
      </c>
      <c r="AK84" s="478">
        <f>'3m ASC'!$C$13+'2g Debt related cost adjustment'!$E$43</f>
        <v>4.3827690078309374</v>
      </c>
      <c r="AL84" s="478">
        <f>'3m ASC'!$C$13+'2g Debt related cost adjustment'!$E$43</f>
        <v>4.3827690078309374</v>
      </c>
      <c r="AM84" s="478">
        <f>'3m ASC'!$C$13+'2g Debt related cost adjustment'!$E$43</f>
        <v>4.3827690078309374</v>
      </c>
      <c r="AN84" s="159" t="s">
        <v>222</v>
      </c>
      <c r="AO84" s="159" t="s">
        <v>222</v>
      </c>
      <c r="AP84" s="159" t="s">
        <v>222</v>
      </c>
      <c r="AQ84" s="159" t="s">
        <v>222</v>
      </c>
      <c r="AR84" s="159" t="s">
        <v>222</v>
      </c>
      <c r="AS84" s="159" t="s">
        <v>222</v>
      </c>
      <c r="AT84" s="159" t="s">
        <v>222</v>
      </c>
      <c r="AU84" s="159" t="s">
        <v>222</v>
      </c>
      <c r="AV84" s="159" t="s">
        <v>222</v>
      </c>
      <c r="AW84" s="159" t="s">
        <v>222</v>
      </c>
      <c r="AX84" s="159" t="s">
        <v>222</v>
      </c>
      <c r="AY84" s="159" t="s">
        <v>222</v>
      </c>
      <c r="AZ84" s="159" t="s">
        <v>222</v>
      </c>
      <c r="BA84" s="159" t="s">
        <v>222</v>
      </c>
      <c r="BB84" s="159" t="s">
        <v>222</v>
      </c>
      <c r="BC84" s="159" t="s">
        <v>222</v>
      </c>
      <c r="BD84" s="159" t="s">
        <v>222</v>
      </c>
      <c r="BE84" s="159" t="s">
        <v>222</v>
      </c>
      <c r="BF84" s="159" t="s">
        <v>222</v>
      </c>
      <c r="BG84" s="159" t="s">
        <v>222</v>
      </c>
      <c r="BH84" s="159" t="s">
        <v>222</v>
      </c>
      <c r="BI84" s="373" t="s">
        <v>222</v>
      </c>
    </row>
    <row r="85" spans="1:61" s="7" customFormat="1" ht="12.75" customHeight="1">
      <c r="A85" s="6"/>
      <c r="B85" s="541"/>
      <c r="C85" s="535"/>
      <c r="D85" s="538"/>
      <c r="E85" s="532"/>
      <c r="F85" s="121" t="s">
        <v>224</v>
      </c>
      <c r="G85" s="550"/>
      <c r="H85" s="553"/>
      <c r="I85" s="154"/>
      <c r="J85" s="159" t="s">
        <v>222</v>
      </c>
      <c r="K85" s="159" t="s">
        <v>222</v>
      </c>
      <c r="L85" s="159" t="s">
        <v>222</v>
      </c>
      <c r="M85" s="159" t="s">
        <v>222</v>
      </c>
      <c r="N85" s="159" t="s">
        <v>222</v>
      </c>
      <c r="O85" s="159" t="s">
        <v>222</v>
      </c>
      <c r="P85" s="159" t="s">
        <v>222</v>
      </c>
      <c r="Q85" s="159" t="s">
        <v>222</v>
      </c>
      <c r="R85" s="154"/>
      <c r="S85" s="159" t="s">
        <v>222</v>
      </c>
      <c r="T85" s="159" t="s">
        <v>222</v>
      </c>
      <c r="U85" s="159" t="s">
        <v>222</v>
      </c>
      <c r="V85" s="159" t="s">
        <v>222</v>
      </c>
      <c r="W85" s="159">
        <v>0</v>
      </c>
      <c r="X85" s="159">
        <f>'2b COVID Adjustment'!$F$326</f>
        <v>0</v>
      </c>
      <c r="Y85" s="159">
        <f>'2b COVID Adjustment'!$G$326</f>
        <v>0</v>
      </c>
      <c r="Z85" s="159" t="s">
        <v>222</v>
      </c>
      <c r="AA85" s="405"/>
      <c r="AB85" s="159">
        <f>'2d Backwardation adjustment'!$I16</f>
        <v>3.6906893370378095</v>
      </c>
      <c r="AC85" s="159">
        <f>'2d Backwardation adjustment'!$I16</f>
        <v>3.6906893370378095</v>
      </c>
      <c r="AD85" s="159">
        <f>'2d Backwardation adjustment'!$J16+'2e COVID true-up adjustment'!F$348</f>
        <v>3.6906893370378095</v>
      </c>
      <c r="AE85" s="159">
        <f>'2d Backwardation adjustment'!$J16+'2e COVID true-up adjustment'!G$348+'2f RO Ringfencing adjustment'!I33</f>
        <v>12.107143355606176</v>
      </c>
      <c r="AF85" s="159">
        <f>'2e COVID true-up adjustment'!H$348+'3m ASC'!$C$8</f>
        <v>4.3827690078309374</v>
      </c>
      <c r="AG85" s="159">
        <f>'2e COVID true-up adjustment'!I$348+'3m ASC'!$C$8</f>
        <v>4.3827690078309374</v>
      </c>
      <c r="AH85" s="406"/>
      <c r="AI85" s="478">
        <f>'3m ASC'!$C$8+'2g Debt related cost adjustment'!$E$43</f>
        <v>4.3827690078309374</v>
      </c>
      <c r="AJ85" s="478">
        <f>'3m ASC'!$C$8+'2g Debt related cost adjustment'!$E$42</f>
        <v>4.3827690078309374</v>
      </c>
      <c r="AK85" s="478">
        <f>'3m ASC'!$C$13+'2g Debt related cost adjustment'!$E$43</f>
        <v>4.3827690078309374</v>
      </c>
      <c r="AL85" s="478">
        <f>'3m ASC'!$C$13+'2g Debt related cost adjustment'!$E$43</f>
        <v>4.3827690078309374</v>
      </c>
      <c r="AM85" s="478">
        <f>'3m ASC'!$C$13+'2g Debt related cost adjustment'!$E$43</f>
        <v>4.3827690078309374</v>
      </c>
      <c r="AN85" s="159" t="s">
        <v>222</v>
      </c>
      <c r="AO85" s="159" t="s">
        <v>222</v>
      </c>
      <c r="AP85" s="159" t="s">
        <v>222</v>
      </c>
      <c r="AQ85" s="159" t="s">
        <v>222</v>
      </c>
      <c r="AR85" s="159" t="s">
        <v>222</v>
      </c>
      <c r="AS85" s="159" t="s">
        <v>222</v>
      </c>
      <c r="AT85" s="159" t="s">
        <v>222</v>
      </c>
      <c r="AU85" s="159" t="s">
        <v>222</v>
      </c>
      <c r="AV85" s="159" t="s">
        <v>222</v>
      </c>
      <c r="AW85" s="159" t="s">
        <v>222</v>
      </c>
      <c r="AX85" s="159" t="s">
        <v>222</v>
      </c>
      <c r="AY85" s="159" t="s">
        <v>222</v>
      </c>
      <c r="AZ85" s="159" t="s">
        <v>222</v>
      </c>
      <c r="BA85" s="159" t="s">
        <v>222</v>
      </c>
      <c r="BB85" s="159" t="s">
        <v>222</v>
      </c>
      <c r="BC85" s="159" t="s">
        <v>222</v>
      </c>
      <c r="BD85" s="159" t="s">
        <v>222</v>
      </c>
      <c r="BE85" s="159" t="s">
        <v>222</v>
      </c>
      <c r="BF85" s="159" t="s">
        <v>222</v>
      </c>
      <c r="BG85" s="159" t="s">
        <v>222</v>
      </c>
      <c r="BH85" s="159" t="s">
        <v>222</v>
      </c>
      <c r="BI85" s="373" t="s">
        <v>222</v>
      </c>
    </row>
    <row r="86" spans="1:61" s="7" customFormat="1" ht="12.75" customHeight="1">
      <c r="A86" s="6"/>
      <c r="B86" s="541"/>
      <c r="C86" s="535"/>
      <c r="D86" s="538"/>
      <c r="E86" s="532"/>
      <c r="F86" s="121" t="s">
        <v>225</v>
      </c>
      <c r="G86" s="550"/>
      <c r="H86" s="553"/>
      <c r="I86" s="154"/>
      <c r="J86" s="159" t="s">
        <v>222</v>
      </c>
      <c r="K86" s="159" t="s">
        <v>222</v>
      </c>
      <c r="L86" s="159" t="s">
        <v>222</v>
      </c>
      <c r="M86" s="159" t="s">
        <v>222</v>
      </c>
      <c r="N86" s="159" t="s">
        <v>222</v>
      </c>
      <c r="O86" s="159" t="s">
        <v>222</v>
      </c>
      <c r="P86" s="159" t="s">
        <v>222</v>
      </c>
      <c r="Q86" s="159" t="s">
        <v>222</v>
      </c>
      <c r="R86" s="154"/>
      <c r="S86" s="159" t="s">
        <v>222</v>
      </c>
      <c r="T86" s="159" t="s">
        <v>222</v>
      </c>
      <c r="U86" s="159" t="s">
        <v>222</v>
      </c>
      <c r="V86" s="159" t="s">
        <v>222</v>
      </c>
      <c r="W86" s="159">
        <v>0</v>
      </c>
      <c r="X86" s="159">
        <f>'2b COVID Adjustment'!$F$326</f>
        <v>0</v>
      </c>
      <c r="Y86" s="159">
        <f>'2b COVID Adjustment'!$G$326</f>
        <v>0</v>
      </c>
      <c r="Z86" s="159" t="s">
        <v>222</v>
      </c>
      <c r="AA86" s="405"/>
      <c r="AB86" s="159">
        <f>'2d Backwardation adjustment'!$I17</f>
        <v>3.7325003146858649</v>
      </c>
      <c r="AC86" s="159">
        <f>'2d Backwardation adjustment'!$I17</f>
        <v>3.7325003146858649</v>
      </c>
      <c r="AD86" s="159">
        <f>'2d Backwardation adjustment'!$J17+'2e COVID true-up adjustment'!F$348</f>
        <v>3.7325003146858649</v>
      </c>
      <c r="AE86" s="159">
        <f>'2d Backwardation adjustment'!$J17+'2e COVID true-up adjustment'!G$348+'2f RO Ringfencing adjustment'!I34</f>
        <v>12.148954333254231</v>
      </c>
      <c r="AF86" s="159">
        <f>'2e COVID true-up adjustment'!H$348+'3m ASC'!$C$8</f>
        <v>4.3827690078309374</v>
      </c>
      <c r="AG86" s="159">
        <f>'2e COVID true-up adjustment'!I$348+'3m ASC'!$C$8</f>
        <v>4.3827690078309374</v>
      </c>
      <c r="AH86" s="406"/>
      <c r="AI86" s="478">
        <f>'3m ASC'!$C$8+'2g Debt related cost adjustment'!$E$43</f>
        <v>4.3827690078309374</v>
      </c>
      <c r="AJ86" s="478">
        <f>'3m ASC'!$C$8+'2g Debt related cost adjustment'!$E$42</f>
        <v>4.3827690078309374</v>
      </c>
      <c r="AK86" s="478">
        <f>'3m ASC'!$C$13+'2g Debt related cost adjustment'!$E$43</f>
        <v>4.3827690078309374</v>
      </c>
      <c r="AL86" s="478">
        <f>'3m ASC'!$C$13+'2g Debt related cost adjustment'!$E$43</f>
        <v>4.3827690078309374</v>
      </c>
      <c r="AM86" s="478">
        <f>'3m ASC'!$C$13+'2g Debt related cost adjustment'!$E$43</f>
        <v>4.3827690078309374</v>
      </c>
      <c r="AN86" s="159" t="s">
        <v>222</v>
      </c>
      <c r="AO86" s="159" t="s">
        <v>222</v>
      </c>
      <c r="AP86" s="159" t="s">
        <v>222</v>
      </c>
      <c r="AQ86" s="159" t="s">
        <v>222</v>
      </c>
      <c r="AR86" s="159" t="s">
        <v>222</v>
      </c>
      <c r="AS86" s="159" t="s">
        <v>222</v>
      </c>
      <c r="AT86" s="159" t="s">
        <v>222</v>
      </c>
      <c r="AU86" s="159" t="s">
        <v>222</v>
      </c>
      <c r="AV86" s="159" t="s">
        <v>222</v>
      </c>
      <c r="AW86" s="159" t="s">
        <v>222</v>
      </c>
      <c r="AX86" s="159" t="s">
        <v>222</v>
      </c>
      <c r="AY86" s="159" t="s">
        <v>222</v>
      </c>
      <c r="AZ86" s="159" t="s">
        <v>222</v>
      </c>
      <c r="BA86" s="159" t="s">
        <v>222</v>
      </c>
      <c r="BB86" s="159" t="s">
        <v>222</v>
      </c>
      <c r="BC86" s="159" t="s">
        <v>222</v>
      </c>
      <c r="BD86" s="159" t="s">
        <v>222</v>
      </c>
      <c r="BE86" s="159" t="s">
        <v>222</v>
      </c>
      <c r="BF86" s="159" t="s">
        <v>222</v>
      </c>
      <c r="BG86" s="159" t="s">
        <v>222</v>
      </c>
      <c r="BH86" s="159" t="s">
        <v>222</v>
      </c>
      <c r="BI86" s="373" t="s">
        <v>222</v>
      </c>
    </row>
    <row r="87" spans="1:61" s="7" customFormat="1" ht="12.75" customHeight="1">
      <c r="A87" s="6"/>
      <c r="B87" s="541"/>
      <c r="C87" s="535"/>
      <c r="D87" s="538"/>
      <c r="E87" s="532"/>
      <c r="F87" s="121" t="s">
        <v>226</v>
      </c>
      <c r="G87" s="550"/>
      <c r="H87" s="553"/>
      <c r="I87" s="154"/>
      <c r="J87" s="159" t="s">
        <v>222</v>
      </c>
      <c r="K87" s="159" t="s">
        <v>222</v>
      </c>
      <c r="L87" s="159" t="s">
        <v>222</v>
      </c>
      <c r="M87" s="159" t="s">
        <v>222</v>
      </c>
      <c r="N87" s="159" t="s">
        <v>222</v>
      </c>
      <c r="O87" s="159" t="s">
        <v>222</v>
      </c>
      <c r="P87" s="159" t="s">
        <v>222</v>
      </c>
      <c r="Q87" s="159" t="s">
        <v>222</v>
      </c>
      <c r="R87" s="154"/>
      <c r="S87" s="159" t="s">
        <v>222</v>
      </c>
      <c r="T87" s="159" t="s">
        <v>222</v>
      </c>
      <c r="U87" s="159" t="s">
        <v>222</v>
      </c>
      <c r="V87" s="159" t="s">
        <v>222</v>
      </c>
      <c r="W87" s="159">
        <v>0</v>
      </c>
      <c r="X87" s="159">
        <f>'2b COVID Adjustment'!$F$326</f>
        <v>0</v>
      </c>
      <c r="Y87" s="159">
        <f>'2b COVID Adjustment'!$G$326</f>
        <v>0</v>
      </c>
      <c r="Z87" s="159" t="s">
        <v>222</v>
      </c>
      <c r="AA87" s="405"/>
      <c r="AB87" s="159">
        <f>'2d Backwardation adjustment'!$I18</f>
        <v>3.6500468921292559</v>
      </c>
      <c r="AC87" s="159">
        <f>'2d Backwardation adjustment'!$I18</f>
        <v>3.6500468921292559</v>
      </c>
      <c r="AD87" s="159">
        <f>'2d Backwardation adjustment'!$J18+'2e COVID true-up adjustment'!F$348</f>
        <v>3.6500468921292559</v>
      </c>
      <c r="AE87" s="159">
        <f>'2d Backwardation adjustment'!$J18+'2e COVID true-up adjustment'!G$348+'2f RO Ringfencing adjustment'!I35</f>
        <v>12.066500910697622</v>
      </c>
      <c r="AF87" s="159">
        <f>'2e COVID true-up adjustment'!H$348+'3m ASC'!$C$8</f>
        <v>4.3827690078309374</v>
      </c>
      <c r="AG87" s="159">
        <f>'2e COVID true-up adjustment'!I$348+'3m ASC'!$C$8</f>
        <v>4.3827690078309374</v>
      </c>
      <c r="AH87" s="406"/>
      <c r="AI87" s="478">
        <f>'3m ASC'!$C$8+'2g Debt related cost adjustment'!$E$43</f>
        <v>4.3827690078309374</v>
      </c>
      <c r="AJ87" s="478">
        <f>'3m ASC'!$C$8+'2g Debt related cost adjustment'!$E$42</f>
        <v>4.3827690078309374</v>
      </c>
      <c r="AK87" s="478">
        <f>'3m ASC'!$C$13+'2g Debt related cost adjustment'!$E$43</f>
        <v>4.3827690078309374</v>
      </c>
      <c r="AL87" s="478">
        <f>'3m ASC'!$C$13+'2g Debt related cost adjustment'!$E$43</f>
        <v>4.3827690078309374</v>
      </c>
      <c r="AM87" s="478">
        <f>'3m ASC'!$C$13+'2g Debt related cost adjustment'!$E$43</f>
        <v>4.3827690078309374</v>
      </c>
      <c r="AN87" s="159" t="s">
        <v>222</v>
      </c>
      <c r="AO87" s="159" t="s">
        <v>222</v>
      </c>
      <c r="AP87" s="159" t="s">
        <v>222</v>
      </c>
      <c r="AQ87" s="159" t="s">
        <v>222</v>
      </c>
      <c r="AR87" s="159" t="s">
        <v>222</v>
      </c>
      <c r="AS87" s="159" t="s">
        <v>222</v>
      </c>
      <c r="AT87" s="159" t="s">
        <v>222</v>
      </c>
      <c r="AU87" s="159" t="s">
        <v>222</v>
      </c>
      <c r="AV87" s="159" t="s">
        <v>222</v>
      </c>
      <c r="AW87" s="159" t="s">
        <v>222</v>
      </c>
      <c r="AX87" s="159" t="s">
        <v>222</v>
      </c>
      <c r="AY87" s="159" t="s">
        <v>222</v>
      </c>
      <c r="AZ87" s="159" t="s">
        <v>222</v>
      </c>
      <c r="BA87" s="159" t="s">
        <v>222</v>
      </c>
      <c r="BB87" s="159" t="s">
        <v>222</v>
      </c>
      <c r="BC87" s="159" t="s">
        <v>222</v>
      </c>
      <c r="BD87" s="159" t="s">
        <v>222</v>
      </c>
      <c r="BE87" s="159" t="s">
        <v>222</v>
      </c>
      <c r="BF87" s="159" t="s">
        <v>222</v>
      </c>
      <c r="BG87" s="159" t="s">
        <v>222</v>
      </c>
      <c r="BH87" s="159" t="s">
        <v>222</v>
      </c>
      <c r="BI87" s="373" t="s">
        <v>222</v>
      </c>
    </row>
    <row r="88" spans="1:61" s="7" customFormat="1" ht="12.75" customHeight="1">
      <c r="A88" s="6"/>
      <c r="B88" s="541"/>
      <c r="C88" s="535"/>
      <c r="D88" s="538"/>
      <c r="E88" s="532"/>
      <c r="F88" s="121" t="s">
        <v>227</v>
      </c>
      <c r="G88" s="550"/>
      <c r="H88" s="553"/>
      <c r="I88" s="154"/>
      <c r="J88" s="159" t="s">
        <v>222</v>
      </c>
      <c r="K88" s="159" t="s">
        <v>222</v>
      </c>
      <c r="L88" s="159" t="s">
        <v>222</v>
      </c>
      <c r="M88" s="159" t="s">
        <v>222</v>
      </c>
      <c r="N88" s="159" t="s">
        <v>222</v>
      </c>
      <c r="O88" s="159" t="s">
        <v>222</v>
      </c>
      <c r="P88" s="159" t="s">
        <v>222</v>
      </c>
      <c r="Q88" s="159" t="s">
        <v>222</v>
      </c>
      <c r="R88" s="154"/>
      <c r="S88" s="159" t="s">
        <v>222</v>
      </c>
      <c r="T88" s="159" t="s">
        <v>222</v>
      </c>
      <c r="U88" s="159" t="s">
        <v>222</v>
      </c>
      <c r="V88" s="159" t="s">
        <v>222</v>
      </c>
      <c r="W88" s="159">
        <v>0</v>
      </c>
      <c r="X88" s="159">
        <f>'2b COVID Adjustment'!$F$326</f>
        <v>0</v>
      </c>
      <c r="Y88" s="159">
        <f>'2b COVID Adjustment'!$G$326</f>
        <v>0</v>
      </c>
      <c r="Z88" s="159" t="s">
        <v>222</v>
      </c>
      <c r="AA88" s="405"/>
      <c r="AB88" s="159">
        <f>'2d Backwardation adjustment'!$I19</f>
        <v>3.5419748884501487</v>
      </c>
      <c r="AC88" s="159">
        <f>'2d Backwardation adjustment'!$I19</f>
        <v>3.5419748884501487</v>
      </c>
      <c r="AD88" s="159">
        <f>'2d Backwardation adjustment'!$J19+'2e COVID true-up adjustment'!F$348</f>
        <v>3.5419748884501487</v>
      </c>
      <c r="AE88" s="159">
        <f>'2d Backwardation adjustment'!$J19+'2e COVID true-up adjustment'!G$348+'2f RO Ringfencing adjustment'!I36</f>
        <v>11.958428907018515</v>
      </c>
      <c r="AF88" s="159">
        <f>'2e COVID true-up adjustment'!H$348+'3m ASC'!$C$8</f>
        <v>4.3827690078309374</v>
      </c>
      <c r="AG88" s="159">
        <f>'2e COVID true-up adjustment'!I$348+'3m ASC'!$C$8</f>
        <v>4.3827690078309374</v>
      </c>
      <c r="AH88" s="406"/>
      <c r="AI88" s="478">
        <f>'3m ASC'!$C$8+'2g Debt related cost adjustment'!$E$43</f>
        <v>4.3827690078309374</v>
      </c>
      <c r="AJ88" s="478">
        <f>'3m ASC'!$C$8+'2g Debt related cost adjustment'!$E$42</f>
        <v>4.3827690078309374</v>
      </c>
      <c r="AK88" s="478">
        <f>'3m ASC'!$C$13+'2g Debt related cost adjustment'!$E$43</f>
        <v>4.3827690078309374</v>
      </c>
      <c r="AL88" s="478">
        <f>'3m ASC'!$C$13+'2g Debt related cost adjustment'!$E$43</f>
        <v>4.3827690078309374</v>
      </c>
      <c r="AM88" s="478">
        <f>'3m ASC'!$C$13+'2g Debt related cost adjustment'!$E$43</f>
        <v>4.3827690078309374</v>
      </c>
      <c r="AN88" s="159" t="s">
        <v>222</v>
      </c>
      <c r="AO88" s="159" t="s">
        <v>222</v>
      </c>
      <c r="AP88" s="159" t="s">
        <v>222</v>
      </c>
      <c r="AQ88" s="159" t="s">
        <v>222</v>
      </c>
      <c r="AR88" s="159" t="s">
        <v>222</v>
      </c>
      <c r="AS88" s="159" t="s">
        <v>222</v>
      </c>
      <c r="AT88" s="159" t="s">
        <v>222</v>
      </c>
      <c r="AU88" s="159" t="s">
        <v>222</v>
      </c>
      <c r="AV88" s="159" t="s">
        <v>222</v>
      </c>
      <c r="AW88" s="159" t="s">
        <v>222</v>
      </c>
      <c r="AX88" s="159" t="s">
        <v>222</v>
      </c>
      <c r="AY88" s="159" t="s">
        <v>222</v>
      </c>
      <c r="AZ88" s="159" t="s">
        <v>222</v>
      </c>
      <c r="BA88" s="159" t="s">
        <v>222</v>
      </c>
      <c r="BB88" s="159" t="s">
        <v>222</v>
      </c>
      <c r="BC88" s="159" t="s">
        <v>222</v>
      </c>
      <c r="BD88" s="159" t="s">
        <v>222</v>
      </c>
      <c r="BE88" s="159" t="s">
        <v>222</v>
      </c>
      <c r="BF88" s="159" t="s">
        <v>222</v>
      </c>
      <c r="BG88" s="159" t="s">
        <v>222</v>
      </c>
      <c r="BH88" s="159" t="s">
        <v>222</v>
      </c>
      <c r="BI88" s="373" t="s">
        <v>222</v>
      </c>
    </row>
    <row r="89" spans="1:61" s="7" customFormat="1" ht="12.75" customHeight="1">
      <c r="A89" s="6"/>
      <c r="B89" s="541"/>
      <c r="C89" s="535"/>
      <c r="D89" s="538"/>
      <c r="E89" s="532"/>
      <c r="F89" s="121" t="s">
        <v>228</v>
      </c>
      <c r="G89" s="550"/>
      <c r="H89" s="553"/>
      <c r="I89" s="154"/>
      <c r="J89" s="159" t="s">
        <v>222</v>
      </c>
      <c r="K89" s="159" t="s">
        <v>222</v>
      </c>
      <c r="L89" s="159" t="s">
        <v>222</v>
      </c>
      <c r="M89" s="159" t="s">
        <v>222</v>
      </c>
      <c r="N89" s="159" t="s">
        <v>222</v>
      </c>
      <c r="O89" s="159" t="s">
        <v>222</v>
      </c>
      <c r="P89" s="159" t="s">
        <v>222</v>
      </c>
      <c r="Q89" s="159" t="s">
        <v>222</v>
      </c>
      <c r="R89" s="154"/>
      <c r="S89" s="159" t="s">
        <v>222</v>
      </c>
      <c r="T89" s="159" t="s">
        <v>222</v>
      </c>
      <c r="U89" s="159" t="s">
        <v>222</v>
      </c>
      <c r="V89" s="159" t="s">
        <v>222</v>
      </c>
      <c r="W89" s="159">
        <v>0</v>
      </c>
      <c r="X89" s="159">
        <f>'2b COVID Adjustment'!$F$326</f>
        <v>0</v>
      </c>
      <c r="Y89" s="159">
        <f>'2b COVID Adjustment'!$G$326</f>
        <v>0</v>
      </c>
      <c r="Z89" s="159" t="s">
        <v>222</v>
      </c>
      <c r="AA89" s="405"/>
      <c r="AB89" s="159">
        <f>'2d Backwardation adjustment'!$I20</f>
        <v>3.5989972783701902</v>
      </c>
      <c r="AC89" s="159">
        <f>'2d Backwardation adjustment'!$I20</f>
        <v>3.5989972783701902</v>
      </c>
      <c r="AD89" s="159">
        <f>'2d Backwardation adjustment'!$J20+'2e COVID true-up adjustment'!F$348</f>
        <v>3.5989972783701902</v>
      </c>
      <c r="AE89" s="159">
        <f>'2d Backwardation adjustment'!$J20+'2e COVID true-up adjustment'!G$348+'2f RO Ringfencing adjustment'!I37</f>
        <v>12.015451296938556</v>
      </c>
      <c r="AF89" s="159">
        <f>'2e COVID true-up adjustment'!H$348+'3m ASC'!$C$8</f>
        <v>4.3827690078309374</v>
      </c>
      <c r="AG89" s="159">
        <f>'2e COVID true-up adjustment'!I$348+'3m ASC'!$C$8</f>
        <v>4.3827690078309374</v>
      </c>
      <c r="AH89" s="406"/>
      <c r="AI89" s="478">
        <f>'3m ASC'!$C$8+'2g Debt related cost adjustment'!$E$43</f>
        <v>4.3827690078309374</v>
      </c>
      <c r="AJ89" s="478">
        <f>'3m ASC'!$C$8+'2g Debt related cost adjustment'!$E$42</f>
        <v>4.3827690078309374</v>
      </c>
      <c r="AK89" s="478">
        <f>'3m ASC'!$C$13+'2g Debt related cost adjustment'!$E$43</f>
        <v>4.3827690078309374</v>
      </c>
      <c r="AL89" s="478">
        <f>'3m ASC'!$C$13+'2g Debt related cost adjustment'!$E$43</f>
        <v>4.3827690078309374</v>
      </c>
      <c r="AM89" s="478">
        <f>'3m ASC'!$C$13+'2g Debt related cost adjustment'!$E$43</f>
        <v>4.3827690078309374</v>
      </c>
      <c r="AN89" s="159" t="s">
        <v>222</v>
      </c>
      <c r="AO89" s="159" t="s">
        <v>222</v>
      </c>
      <c r="AP89" s="159" t="s">
        <v>222</v>
      </c>
      <c r="AQ89" s="159" t="s">
        <v>222</v>
      </c>
      <c r="AR89" s="159" t="s">
        <v>222</v>
      </c>
      <c r="AS89" s="159" t="s">
        <v>222</v>
      </c>
      <c r="AT89" s="159" t="s">
        <v>222</v>
      </c>
      <c r="AU89" s="159" t="s">
        <v>222</v>
      </c>
      <c r="AV89" s="159" t="s">
        <v>222</v>
      </c>
      <c r="AW89" s="159" t="s">
        <v>222</v>
      </c>
      <c r="AX89" s="159" t="s">
        <v>222</v>
      </c>
      <c r="AY89" s="159" t="s">
        <v>222</v>
      </c>
      <c r="AZ89" s="159" t="s">
        <v>222</v>
      </c>
      <c r="BA89" s="159" t="s">
        <v>222</v>
      </c>
      <c r="BB89" s="159" t="s">
        <v>222</v>
      </c>
      <c r="BC89" s="159" t="s">
        <v>222</v>
      </c>
      <c r="BD89" s="159" t="s">
        <v>222</v>
      </c>
      <c r="BE89" s="159" t="s">
        <v>222</v>
      </c>
      <c r="BF89" s="159" t="s">
        <v>222</v>
      </c>
      <c r="BG89" s="159" t="s">
        <v>222</v>
      </c>
      <c r="BH89" s="159" t="s">
        <v>222</v>
      </c>
      <c r="BI89" s="373" t="s">
        <v>222</v>
      </c>
    </row>
    <row r="90" spans="1:61" s="7" customFormat="1" ht="12.75" customHeight="1">
      <c r="A90" s="6"/>
      <c r="B90" s="541"/>
      <c r="C90" s="535"/>
      <c r="D90" s="538"/>
      <c r="E90" s="532"/>
      <c r="F90" s="121" t="s">
        <v>229</v>
      </c>
      <c r="G90" s="550"/>
      <c r="H90" s="553"/>
      <c r="I90" s="154"/>
      <c r="J90" s="159" t="s">
        <v>222</v>
      </c>
      <c r="K90" s="159" t="s">
        <v>222</v>
      </c>
      <c r="L90" s="159" t="s">
        <v>222</v>
      </c>
      <c r="M90" s="159" t="s">
        <v>222</v>
      </c>
      <c r="N90" s="159" t="s">
        <v>222</v>
      </c>
      <c r="O90" s="159" t="s">
        <v>222</v>
      </c>
      <c r="P90" s="159" t="s">
        <v>222</v>
      </c>
      <c r="Q90" s="159" t="s">
        <v>222</v>
      </c>
      <c r="R90" s="154"/>
      <c r="S90" s="159" t="s">
        <v>222</v>
      </c>
      <c r="T90" s="159" t="s">
        <v>222</v>
      </c>
      <c r="U90" s="159" t="s">
        <v>222</v>
      </c>
      <c r="V90" s="159" t="s">
        <v>222</v>
      </c>
      <c r="W90" s="159">
        <v>0</v>
      </c>
      <c r="X90" s="159">
        <f>'2b COVID Adjustment'!$F$326</f>
        <v>0</v>
      </c>
      <c r="Y90" s="159">
        <f>'2b COVID Adjustment'!$G$326</f>
        <v>0</v>
      </c>
      <c r="Z90" s="159" t="s">
        <v>222</v>
      </c>
      <c r="AA90" s="405"/>
      <c r="AB90" s="159">
        <f>'2d Backwardation adjustment'!$I21</f>
        <v>3.6397073452857711</v>
      </c>
      <c r="AC90" s="159">
        <f>'2d Backwardation adjustment'!$I21</f>
        <v>3.6397073452857711</v>
      </c>
      <c r="AD90" s="159">
        <f>'2d Backwardation adjustment'!$J21+'2e COVID true-up adjustment'!F$348</f>
        <v>3.6397073452857711</v>
      </c>
      <c r="AE90" s="159">
        <f>'2d Backwardation adjustment'!$J21+'2e COVID true-up adjustment'!G$348+'2f RO Ringfencing adjustment'!I38</f>
        <v>12.056161363854137</v>
      </c>
      <c r="AF90" s="159">
        <f>'2e COVID true-up adjustment'!H$348+'3m ASC'!$C$8</f>
        <v>4.3827690078309374</v>
      </c>
      <c r="AG90" s="159">
        <f>'2e COVID true-up adjustment'!I$348+'3m ASC'!$C$8</f>
        <v>4.3827690078309374</v>
      </c>
      <c r="AH90" s="406"/>
      <c r="AI90" s="478">
        <f>'3m ASC'!$C$8+'2g Debt related cost adjustment'!$E$43</f>
        <v>4.3827690078309374</v>
      </c>
      <c r="AJ90" s="478">
        <f>'3m ASC'!$C$8+'2g Debt related cost adjustment'!$E$42</f>
        <v>4.3827690078309374</v>
      </c>
      <c r="AK90" s="478">
        <f>'3m ASC'!$C$13+'2g Debt related cost adjustment'!$E$43</f>
        <v>4.3827690078309374</v>
      </c>
      <c r="AL90" s="478">
        <f>'3m ASC'!$C$13+'2g Debt related cost adjustment'!$E$43</f>
        <v>4.3827690078309374</v>
      </c>
      <c r="AM90" s="478">
        <f>'3m ASC'!$C$13+'2g Debt related cost adjustment'!$E$43</f>
        <v>4.3827690078309374</v>
      </c>
      <c r="AN90" s="159" t="s">
        <v>222</v>
      </c>
      <c r="AO90" s="159" t="s">
        <v>222</v>
      </c>
      <c r="AP90" s="159" t="s">
        <v>222</v>
      </c>
      <c r="AQ90" s="159" t="s">
        <v>222</v>
      </c>
      <c r="AR90" s="159" t="s">
        <v>222</v>
      </c>
      <c r="AS90" s="159" t="s">
        <v>222</v>
      </c>
      <c r="AT90" s="159" t="s">
        <v>222</v>
      </c>
      <c r="AU90" s="159" t="s">
        <v>222</v>
      </c>
      <c r="AV90" s="159" t="s">
        <v>222</v>
      </c>
      <c r="AW90" s="159" t="s">
        <v>222</v>
      </c>
      <c r="AX90" s="159" t="s">
        <v>222</v>
      </c>
      <c r="AY90" s="159" t="s">
        <v>222</v>
      </c>
      <c r="AZ90" s="159" t="s">
        <v>222</v>
      </c>
      <c r="BA90" s="159" t="s">
        <v>222</v>
      </c>
      <c r="BB90" s="159" t="s">
        <v>222</v>
      </c>
      <c r="BC90" s="159" t="s">
        <v>222</v>
      </c>
      <c r="BD90" s="159" t="s">
        <v>222</v>
      </c>
      <c r="BE90" s="159" t="s">
        <v>222</v>
      </c>
      <c r="BF90" s="159" t="s">
        <v>222</v>
      </c>
      <c r="BG90" s="159" t="s">
        <v>222</v>
      </c>
      <c r="BH90" s="159" t="s">
        <v>222</v>
      </c>
      <c r="BI90" s="373" t="s">
        <v>222</v>
      </c>
    </row>
    <row r="91" spans="1:61" s="7" customFormat="1" ht="12.75" customHeight="1">
      <c r="A91" s="6"/>
      <c r="B91" s="541"/>
      <c r="C91" s="535"/>
      <c r="D91" s="538"/>
      <c r="E91" s="532"/>
      <c r="F91" s="121" t="s">
        <v>230</v>
      </c>
      <c r="G91" s="550"/>
      <c r="H91" s="553"/>
      <c r="I91" s="154"/>
      <c r="J91" s="159" t="s">
        <v>222</v>
      </c>
      <c r="K91" s="159" t="s">
        <v>222</v>
      </c>
      <c r="L91" s="159" t="s">
        <v>222</v>
      </c>
      <c r="M91" s="159" t="s">
        <v>222</v>
      </c>
      <c r="N91" s="159" t="s">
        <v>222</v>
      </c>
      <c r="O91" s="159" t="s">
        <v>222</v>
      </c>
      <c r="P91" s="159" t="s">
        <v>222</v>
      </c>
      <c r="Q91" s="159" t="s">
        <v>222</v>
      </c>
      <c r="R91" s="154"/>
      <c r="S91" s="159" t="s">
        <v>222</v>
      </c>
      <c r="T91" s="159" t="s">
        <v>222</v>
      </c>
      <c r="U91" s="159" t="s">
        <v>222</v>
      </c>
      <c r="V91" s="159" t="s">
        <v>222</v>
      </c>
      <c r="W91" s="159">
        <v>0</v>
      </c>
      <c r="X91" s="159">
        <f>'2b COVID Adjustment'!$F$326</f>
        <v>0</v>
      </c>
      <c r="Y91" s="159">
        <f>'2b COVID Adjustment'!$G$326</f>
        <v>0</v>
      </c>
      <c r="Z91" s="159" t="s">
        <v>222</v>
      </c>
      <c r="AA91" s="405"/>
      <c r="AB91" s="159">
        <f>'2d Backwardation adjustment'!$I22</f>
        <v>3.6463273715224953</v>
      </c>
      <c r="AC91" s="159">
        <f>'2d Backwardation adjustment'!$I22</f>
        <v>3.6463273715224953</v>
      </c>
      <c r="AD91" s="159">
        <f>'2d Backwardation adjustment'!$J22+'2e COVID true-up adjustment'!F$348</f>
        <v>3.6463273715224953</v>
      </c>
      <c r="AE91" s="159">
        <f>'2d Backwardation adjustment'!$J22+'2e COVID true-up adjustment'!G$348+'2f RO Ringfencing adjustment'!I39</f>
        <v>12.062781390090862</v>
      </c>
      <c r="AF91" s="159">
        <f>'2e COVID true-up adjustment'!H$348+'3m ASC'!$C$8</f>
        <v>4.3827690078309374</v>
      </c>
      <c r="AG91" s="159">
        <f>'2e COVID true-up adjustment'!I$348+'3m ASC'!$C$8</f>
        <v>4.3827690078309374</v>
      </c>
      <c r="AH91" s="406"/>
      <c r="AI91" s="478">
        <f>'3m ASC'!$C$8+'2g Debt related cost adjustment'!$E$43</f>
        <v>4.3827690078309374</v>
      </c>
      <c r="AJ91" s="478">
        <f>'3m ASC'!$C$8+'2g Debt related cost adjustment'!$E$42</f>
        <v>4.3827690078309374</v>
      </c>
      <c r="AK91" s="478">
        <f>'3m ASC'!$C$13+'2g Debt related cost adjustment'!$E$43</f>
        <v>4.3827690078309374</v>
      </c>
      <c r="AL91" s="478">
        <f>'3m ASC'!$C$13+'2g Debt related cost adjustment'!$E$43</f>
        <v>4.3827690078309374</v>
      </c>
      <c r="AM91" s="478">
        <f>'3m ASC'!$C$13+'2g Debt related cost adjustment'!$E$43</f>
        <v>4.3827690078309374</v>
      </c>
      <c r="AN91" s="159" t="s">
        <v>222</v>
      </c>
      <c r="AO91" s="159" t="s">
        <v>222</v>
      </c>
      <c r="AP91" s="159" t="s">
        <v>222</v>
      </c>
      <c r="AQ91" s="159" t="s">
        <v>222</v>
      </c>
      <c r="AR91" s="159" t="s">
        <v>222</v>
      </c>
      <c r="AS91" s="159" t="s">
        <v>222</v>
      </c>
      <c r="AT91" s="159" t="s">
        <v>222</v>
      </c>
      <c r="AU91" s="159" t="s">
        <v>222</v>
      </c>
      <c r="AV91" s="159" t="s">
        <v>222</v>
      </c>
      <c r="AW91" s="159" t="s">
        <v>222</v>
      </c>
      <c r="AX91" s="159" t="s">
        <v>222</v>
      </c>
      <c r="AY91" s="159" t="s">
        <v>222</v>
      </c>
      <c r="AZ91" s="159" t="s">
        <v>222</v>
      </c>
      <c r="BA91" s="159" t="s">
        <v>222</v>
      </c>
      <c r="BB91" s="159" t="s">
        <v>222</v>
      </c>
      <c r="BC91" s="159" t="s">
        <v>222</v>
      </c>
      <c r="BD91" s="159" t="s">
        <v>222</v>
      </c>
      <c r="BE91" s="159" t="s">
        <v>222</v>
      </c>
      <c r="BF91" s="159" t="s">
        <v>222</v>
      </c>
      <c r="BG91" s="159" t="s">
        <v>222</v>
      </c>
      <c r="BH91" s="159" t="s">
        <v>222</v>
      </c>
      <c r="BI91" s="373" t="s">
        <v>222</v>
      </c>
    </row>
    <row r="92" spans="1:61" s="7" customFormat="1" ht="12.75" customHeight="1">
      <c r="A92" s="6"/>
      <c r="B92" s="541"/>
      <c r="C92" s="535"/>
      <c r="D92" s="538"/>
      <c r="E92" s="532"/>
      <c r="F92" s="121" t="s">
        <v>231</v>
      </c>
      <c r="G92" s="550"/>
      <c r="H92" s="553"/>
      <c r="I92" s="154"/>
      <c r="J92" s="159" t="s">
        <v>222</v>
      </c>
      <c r="K92" s="159" t="s">
        <v>222</v>
      </c>
      <c r="L92" s="159" t="s">
        <v>222</v>
      </c>
      <c r="M92" s="159" t="s">
        <v>222</v>
      </c>
      <c r="N92" s="159" t="s">
        <v>222</v>
      </c>
      <c r="O92" s="159" t="s">
        <v>222</v>
      </c>
      <c r="P92" s="159" t="s">
        <v>222</v>
      </c>
      <c r="Q92" s="159" t="s">
        <v>222</v>
      </c>
      <c r="R92" s="154"/>
      <c r="S92" s="159" t="s">
        <v>222</v>
      </c>
      <c r="T92" s="159" t="s">
        <v>222</v>
      </c>
      <c r="U92" s="159" t="s">
        <v>222</v>
      </c>
      <c r="V92" s="159" t="s">
        <v>222</v>
      </c>
      <c r="W92" s="159">
        <v>0</v>
      </c>
      <c r="X92" s="159">
        <f>'2b COVID Adjustment'!$F$326</f>
        <v>0</v>
      </c>
      <c r="Y92" s="159">
        <f>'2b COVID Adjustment'!$G$326</f>
        <v>0</v>
      </c>
      <c r="Z92" s="159" t="s">
        <v>222</v>
      </c>
      <c r="AA92" s="405"/>
      <c r="AB92" s="159">
        <f>'2d Backwardation adjustment'!$I23</f>
        <v>3.6251911460835489</v>
      </c>
      <c r="AC92" s="159">
        <f>'2d Backwardation adjustment'!$I23</f>
        <v>3.6251911460835489</v>
      </c>
      <c r="AD92" s="159">
        <f>'2d Backwardation adjustment'!$J23+'2e COVID true-up adjustment'!F$348</f>
        <v>3.6251911460835489</v>
      </c>
      <c r="AE92" s="159">
        <f>'2d Backwardation adjustment'!$J23+'2e COVID true-up adjustment'!G$348+'2f RO Ringfencing adjustment'!I40</f>
        <v>12.041645164651914</v>
      </c>
      <c r="AF92" s="159">
        <f>'2e COVID true-up adjustment'!H$348+'3m ASC'!$C$8</f>
        <v>4.3827690078309374</v>
      </c>
      <c r="AG92" s="159">
        <f>'2e COVID true-up adjustment'!I$348+'3m ASC'!$C$8</f>
        <v>4.3827690078309374</v>
      </c>
      <c r="AH92" s="406"/>
      <c r="AI92" s="478">
        <f>'3m ASC'!$C$8+'2g Debt related cost adjustment'!$E$43</f>
        <v>4.3827690078309374</v>
      </c>
      <c r="AJ92" s="478">
        <f>'3m ASC'!$C$8+'2g Debt related cost adjustment'!$E$42</f>
        <v>4.3827690078309374</v>
      </c>
      <c r="AK92" s="478">
        <f>'3m ASC'!$C$13+'2g Debt related cost adjustment'!$E$43</f>
        <v>4.3827690078309374</v>
      </c>
      <c r="AL92" s="478">
        <f>'3m ASC'!$C$13+'2g Debt related cost adjustment'!$E$43</f>
        <v>4.3827690078309374</v>
      </c>
      <c r="AM92" s="478">
        <f>'3m ASC'!$C$13+'2g Debt related cost adjustment'!$E$43</f>
        <v>4.3827690078309374</v>
      </c>
      <c r="AN92" s="159" t="s">
        <v>222</v>
      </c>
      <c r="AO92" s="159" t="s">
        <v>222</v>
      </c>
      <c r="AP92" s="159" t="s">
        <v>222</v>
      </c>
      <c r="AQ92" s="159" t="s">
        <v>222</v>
      </c>
      <c r="AR92" s="159" t="s">
        <v>222</v>
      </c>
      <c r="AS92" s="159" t="s">
        <v>222</v>
      </c>
      <c r="AT92" s="159" t="s">
        <v>222</v>
      </c>
      <c r="AU92" s="159" t="s">
        <v>222</v>
      </c>
      <c r="AV92" s="159" t="s">
        <v>222</v>
      </c>
      <c r="AW92" s="159" t="s">
        <v>222</v>
      </c>
      <c r="AX92" s="159" t="s">
        <v>222</v>
      </c>
      <c r="AY92" s="159" t="s">
        <v>222</v>
      </c>
      <c r="AZ92" s="159" t="s">
        <v>222</v>
      </c>
      <c r="BA92" s="159" t="s">
        <v>222</v>
      </c>
      <c r="BB92" s="159" t="s">
        <v>222</v>
      </c>
      <c r="BC92" s="159" t="s">
        <v>222</v>
      </c>
      <c r="BD92" s="159" t="s">
        <v>222</v>
      </c>
      <c r="BE92" s="159" t="s">
        <v>222</v>
      </c>
      <c r="BF92" s="159" t="s">
        <v>222</v>
      </c>
      <c r="BG92" s="159" t="s">
        <v>222</v>
      </c>
      <c r="BH92" s="159" t="s">
        <v>222</v>
      </c>
      <c r="BI92" s="373" t="s">
        <v>222</v>
      </c>
    </row>
    <row r="93" spans="1:61" s="7" customFormat="1" ht="12.75" customHeight="1">
      <c r="A93" s="6"/>
      <c r="B93" s="541"/>
      <c r="C93" s="535"/>
      <c r="D93" s="538"/>
      <c r="E93" s="532"/>
      <c r="F93" s="121" t="s">
        <v>232</v>
      </c>
      <c r="G93" s="550"/>
      <c r="H93" s="553"/>
      <c r="I93" s="154"/>
      <c r="J93" s="159" t="s">
        <v>222</v>
      </c>
      <c r="K93" s="159" t="s">
        <v>222</v>
      </c>
      <c r="L93" s="159" t="s">
        <v>222</v>
      </c>
      <c r="M93" s="159" t="s">
        <v>222</v>
      </c>
      <c r="N93" s="159" t="s">
        <v>222</v>
      </c>
      <c r="O93" s="159" t="s">
        <v>222</v>
      </c>
      <c r="P93" s="159" t="s">
        <v>222</v>
      </c>
      <c r="Q93" s="159" t="s">
        <v>222</v>
      </c>
      <c r="R93" s="154"/>
      <c r="S93" s="159" t="s">
        <v>222</v>
      </c>
      <c r="T93" s="159" t="s">
        <v>222</v>
      </c>
      <c r="U93" s="159" t="s">
        <v>222</v>
      </c>
      <c r="V93" s="159" t="s">
        <v>222</v>
      </c>
      <c r="W93" s="159">
        <v>0</v>
      </c>
      <c r="X93" s="159">
        <f>'2b COVID Adjustment'!$F$326</f>
        <v>0</v>
      </c>
      <c r="Y93" s="159">
        <f>'2b COVID Adjustment'!$G$326</f>
        <v>0</v>
      </c>
      <c r="Z93" s="159" t="s">
        <v>222</v>
      </c>
      <c r="AA93" s="405"/>
      <c r="AB93" s="159">
        <f>'2d Backwardation adjustment'!$I24</f>
        <v>3.5898008879387131</v>
      </c>
      <c r="AC93" s="159">
        <f>'2d Backwardation adjustment'!$I24</f>
        <v>3.5898008879387131</v>
      </c>
      <c r="AD93" s="159">
        <f>'2d Backwardation adjustment'!$J24+'2e COVID true-up adjustment'!F$348</f>
        <v>3.5898008879387131</v>
      </c>
      <c r="AE93" s="159">
        <f>'2d Backwardation adjustment'!$J24+'2e COVID true-up adjustment'!G$348+'2f RO Ringfencing adjustment'!I41</f>
        <v>12.006254906507079</v>
      </c>
      <c r="AF93" s="159">
        <f>'2e COVID true-up adjustment'!H$348+'3m ASC'!$C$8</f>
        <v>4.3827690078309374</v>
      </c>
      <c r="AG93" s="159">
        <f>'2e COVID true-up adjustment'!I$348+'3m ASC'!$C$8</f>
        <v>4.3827690078309374</v>
      </c>
      <c r="AH93" s="406"/>
      <c r="AI93" s="478">
        <f>'3m ASC'!$C$8+'2g Debt related cost adjustment'!$E$43</f>
        <v>4.3827690078309374</v>
      </c>
      <c r="AJ93" s="478">
        <f>'3m ASC'!$C$8+'2g Debt related cost adjustment'!$E$42</f>
        <v>4.3827690078309374</v>
      </c>
      <c r="AK93" s="478">
        <f>'3m ASC'!$C$13+'2g Debt related cost adjustment'!$E$43</f>
        <v>4.3827690078309374</v>
      </c>
      <c r="AL93" s="478">
        <f>'3m ASC'!$C$13+'2g Debt related cost adjustment'!$E$43</f>
        <v>4.3827690078309374</v>
      </c>
      <c r="AM93" s="478">
        <f>'3m ASC'!$C$13+'2g Debt related cost adjustment'!$E$43</f>
        <v>4.3827690078309374</v>
      </c>
      <c r="AN93" s="159" t="s">
        <v>222</v>
      </c>
      <c r="AO93" s="159" t="s">
        <v>222</v>
      </c>
      <c r="AP93" s="159" t="s">
        <v>222</v>
      </c>
      <c r="AQ93" s="159" t="s">
        <v>222</v>
      </c>
      <c r="AR93" s="159" t="s">
        <v>222</v>
      </c>
      <c r="AS93" s="159" t="s">
        <v>222</v>
      </c>
      <c r="AT93" s="159" t="s">
        <v>222</v>
      </c>
      <c r="AU93" s="159" t="s">
        <v>222</v>
      </c>
      <c r="AV93" s="159" t="s">
        <v>222</v>
      </c>
      <c r="AW93" s="159" t="s">
        <v>222</v>
      </c>
      <c r="AX93" s="159" t="s">
        <v>222</v>
      </c>
      <c r="AY93" s="159" t="s">
        <v>222</v>
      </c>
      <c r="AZ93" s="159" t="s">
        <v>222</v>
      </c>
      <c r="BA93" s="159" t="s">
        <v>222</v>
      </c>
      <c r="BB93" s="159" t="s">
        <v>222</v>
      </c>
      <c r="BC93" s="159" t="s">
        <v>222</v>
      </c>
      <c r="BD93" s="159" t="s">
        <v>222</v>
      </c>
      <c r="BE93" s="159" t="s">
        <v>222</v>
      </c>
      <c r="BF93" s="159" t="s">
        <v>222</v>
      </c>
      <c r="BG93" s="159" t="s">
        <v>222</v>
      </c>
      <c r="BH93" s="159" t="s">
        <v>222</v>
      </c>
      <c r="BI93" s="373" t="s">
        <v>222</v>
      </c>
    </row>
    <row r="94" spans="1:61" s="7" customFormat="1" ht="12.75" customHeight="1">
      <c r="A94" s="6"/>
      <c r="B94" s="541"/>
      <c r="C94" s="535"/>
      <c r="D94" s="538"/>
      <c r="E94" s="532"/>
      <c r="F94" s="121" t="s">
        <v>233</v>
      </c>
      <c r="G94" s="550"/>
      <c r="H94" s="553"/>
      <c r="I94" s="154"/>
      <c r="J94" s="159" t="s">
        <v>222</v>
      </c>
      <c r="K94" s="159" t="s">
        <v>222</v>
      </c>
      <c r="L94" s="159" t="s">
        <v>222</v>
      </c>
      <c r="M94" s="159" t="s">
        <v>222</v>
      </c>
      <c r="N94" s="159" t="s">
        <v>222</v>
      </c>
      <c r="O94" s="159" t="s">
        <v>222</v>
      </c>
      <c r="P94" s="159" t="s">
        <v>222</v>
      </c>
      <c r="Q94" s="159" t="s">
        <v>222</v>
      </c>
      <c r="R94" s="154"/>
      <c r="S94" s="159" t="s">
        <v>222</v>
      </c>
      <c r="T94" s="159" t="s">
        <v>222</v>
      </c>
      <c r="U94" s="159" t="s">
        <v>222</v>
      </c>
      <c r="V94" s="159" t="s">
        <v>222</v>
      </c>
      <c r="W94" s="159">
        <v>0</v>
      </c>
      <c r="X94" s="159">
        <f>'2b COVID Adjustment'!$F$326</f>
        <v>0</v>
      </c>
      <c r="Y94" s="159">
        <f>'2b COVID Adjustment'!$G$326</f>
        <v>0</v>
      </c>
      <c r="Z94" s="159" t="s">
        <v>222</v>
      </c>
      <c r="AA94" s="405"/>
      <c r="AB94" s="159">
        <f>'2d Backwardation adjustment'!$I25</f>
        <v>3.6210945526410803</v>
      </c>
      <c r="AC94" s="159">
        <f>'2d Backwardation adjustment'!$I25</f>
        <v>3.6210945526410803</v>
      </c>
      <c r="AD94" s="159">
        <f>'2d Backwardation adjustment'!$J25+'2e COVID true-up adjustment'!F$348</f>
        <v>3.6210945526410803</v>
      </c>
      <c r="AE94" s="159">
        <f>'2d Backwardation adjustment'!$J25+'2e COVID true-up adjustment'!G$348+'2f RO Ringfencing adjustment'!I42</f>
        <v>12.037548571209447</v>
      </c>
      <c r="AF94" s="159">
        <f>'2e COVID true-up adjustment'!H$348+'3m ASC'!$C$8</f>
        <v>4.3827690078309374</v>
      </c>
      <c r="AG94" s="159">
        <f>'2e COVID true-up adjustment'!I$348+'3m ASC'!$C$8</f>
        <v>4.3827690078309374</v>
      </c>
      <c r="AH94" s="406"/>
      <c r="AI94" s="478">
        <f>'3m ASC'!$C$8+'2g Debt related cost adjustment'!$E$43</f>
        <v>4.3827690078309374</v>
      </c>
      <c r="AJ94" s="478">
        <f>'3m ASC'!$C$8+'2g Debt related cost adjustment'!$E$42</f>
        <v>4.3827690078309374</v>
      </c>
      <c r="AK94" s="478">
        <f>'3m ASC'!$C$13+'2g Debt related cost adjustment'!$E$43</f>
        <v>4.3827690078309374</v>
      </c>
      <c r="AL94" s="478">
        <f>'3m ASC'!$C$13+'2g Debt related cost adjustment'!$E$43</f>
        <v>4.3827690078309374</v>
      </c>
      <c r="AM94" s="478">
        <f>'3m ASC'!$C$13+'2g Debt related cost adjustment'!$E$43</f>
        <v>4.3827690078309374</v>
      </c>
      <c r="AN94" s="159" t="s">
        <v>222</v>
      </c>
      <c r="AO94" s="159" t="s">
        <v>222</v>
      </c>
      <c r="AP94" s="159" t="s">
        <v>222</v>
      </c>
      <c r="AQ94" s="159" t="s">
        <v>222</v>
      </c>
      <c r="AR94" s="159" t="s">
        <v>222</v>
      </c>
      <c r="AS94" s="159" t="s">
        <v>222</v>
      </c>
      <c r="AT94" s="159" t="s">
        <v>222</v>
      </c>
      <c r="AU94" s="159" t="s">
        <v>222</v>
      </c>
      <c r="AV94" s="159" t="s">
        <v>222</v>
      </c>
      <c r="AW94" s="159" t="s">
        <v>222</v>
      </c>
      <c r="AX94" s="159" t="s">
        <v>222</v>
      </c>
      <c r="AY94" s="159" t="s">
        <v>222</v>
      </c>
      <c r="AZ94" s="159" t="s">
        <v>222</v>
      </c>
      <c r="BA94" s="159" t="s">
        <v>222</v>
      </c>
      <c r="BB94" s="159" t="s">
        <v>222</v>
      </c>
      <c r="BC94" s="159" t="s">
        <v>222</v>
      </c>
      <c r="BD94" s="159" t="s">
        <v>222</v>
      </c>
      <c r="BE94" s="159" t="s">
        <v>222</v>
      </c>
      <c r="BF94" s="159" t="s">
        <v>222</v>
      </c>
      <c r="BG94" s="159" t="s">
        <v>222</v>
      </c>
      <c r="BH94" s="159" t="s">
        <v>222</v>
      </c>
      <c r="BI94" s="373" t="s">
        <v>222</v>
      </c>
    </row>
    <row r="95" spans="1:61" s="7" customFormat="1" ht="12.75" customHeight="1">
      <c r="A95" s="6"/>
      <c r="B95" s="541"/>
      <c r="C95" s="535"/>
      <c r="D95" s="538"/>
      <c r="E95" s="532"/>
      <c r="F95" s="121" t="s">
        <v>234</v>
      </c>
      <c r="G95" s="550"/>
      <c r="H95" s="553"/>
      <c r="I95" s="154"/>
      <c r="J95" s="159" t="s">
        <v>222</v>
      </c>
      <c r="K95" s="159" t="s">
        <v>222</v>
      </c>
      <c r="L95" s="159" t="s">
        <v>222</v>
      </c>
      <c r="M95" s="159" t="s">
        <v>222</v>
      </c>
      <c r="N95" s="159" t="s">
        <v>222</v>
      </c>
      <c r="O95" s="159" t="s">
        <v>222</v>
      </c>
      <c r="P95" s="159" t="s">
        <v>222</v>
      </c>
      <c r="Q95" s="159" t="s">
        <v>222</v>
      </c>
      <c r="R95" s="154"/>
      <c r="S95" s="159" t="s">
        <v>222</v>
      </c>
      <c r="T95" s="159" t="s">
        <v>222</v>
      </c>
      <c r="U95" s="159" t="s">
        <v>222</v>
      </c>
      <c r="V95" s="159" t="s">
        <v>222</v>
      </c>
      <c r="W95" s="159">
        <v>0</v>
      </c>
      <c r="X95" s="159">
        <f>'2b COVID Adjustment'!$F$326</f>
        <v>0</v>
      </c>
      <c r="Y95" s="159">
        <f>'2b COVID Adjustment'!$G$326</f>
        <v>0</v>
      </c>
      <c r="Z95" s="159" t="s">
        <v>222</v>
      </c>
      <c r="AA95" s="405"/>
      <c r="AB95" s="159">
        <f>'2d Backwardation adjustment'!$I26</f>
        <v>3.6606467622008974</v>
      </c>
      <c r="AC95" s="159">
        <f>'2d Backwardation adjustment'!$I26</f>
        <v>3.6606467622008974</v>
      </c>
      <c r="AD95" s="159">
        <f>'2d Backwardation adjustment'!$J26+'2e COVID true-up adjustment'!F$348</f>
        <v>3.6606467622008974</v>
      </c>
      <c r="AE95" s="159">
        <f>'2d Backwardation adjustment'!$J26+'2e COVID true-up adjustment'!G$348+'2f RO Ringfencing adjustment'!I43</f>
        <v>12.077100780769264</v>
      </c>
      <c r="AF95" s="159">
        <f>'2e COVID true-up adjustment'!H$348+'3m ASC'!$C$8</f>
        <v>4.3827690078309374</v>
      </c>
      <c r="AG95" s="159">
        <f>'2e COVID true-up adjustment'!I$348+'3m ASC'!$C$8</f>
        <v>4.3827690078309374</v>
      </c>
      <c r="AH95" s="406"/>
      <c r="AI95" s="478">
        <f>'3m ASC'!$C$8+'2g Debt related cost adjustment'!$E$43</f>
        <v>4.3827690078309374</v>
      </c>
      <c r="AJ95" s="478">
        <f>'3m ASC'!$C$8+'2g Debt related cost adjustment'!$E$42</f>
        <v>4.3827690078309374</v>
      </c>
      <c r="AK95" s="478">
        <f>'3m ASC'!$C$13+'2g Debt related cost adjustment'!$E$43</f>
        <v>4.3827690078309374</v>
      </c>
      <c r="AL95" s="478">
        <f>'3m ASC'!$C$13+'2g Debt related cost adjustment'!$E$43</f>
        <v>4.3827690078309374</v>
      </c>
      <c r="AM95" s="478">
        <f>'3m ASC'!$C$13+'2g Debt related cost adjustment'!$E$43</f>
        <v>4.3827690078309374</v>
      </c>
      <c r="AN95" s="159" t="s">
        <v>222</v>
      </c>
      <c r="AO95" s="159" t="s">
        <v>222</v>
      </c>
      <c r="AP95" s="159" t="s">
        <v>222</v>
      </c>
      <c r="AQ95" s="159" t="s">
        <v>222</v>
      </c>
      <c r="AR95" s="159" t="s">
        <v>222</v>
      </c>
      <c r="AS95" s="159" t="s">
        <v>222</v>
      </c>
      <c r="AT95" s="159" t="s">
        <v>222</v>
      </c>
      <c r="AU95" s="159" t="s">
        <v>222</v>
      </c>
      <c r="AV95" s="159" t="s">
        <v>222</v>
      </c>
      <c r="AW95" s="159" t="s">
        <v>222</v>
      </c>
      <c r="AX95" s="159" t="s">
        <v>222</v>
      </c>
      <c r="AY95" s="159" t="s">
        <v>222</v>
      </c>
      <c r="AZ95" s="159" t="s">
        <v>222</v>
      </c>
      <c r="BA95" s="159" t="s">
        <v>222</v>
      </c>
      <c r="BB95" s="159" t="s">
        <v>222</v>
      </c>
      <c r="BC95" s="159" t="s">
        <v>222</v>
      </c>
      <c r="BD95" s="159" t="s">
        <v>222</v>
      </c>
      <c r="BE95" s="159" t="s">
        <v>222</v>
      </c>
      <c r="BF95" s="159" t="s">
        <v>222</v>
      </c>
      <c r="BG95" s="159" t="s">
        <v>222</v>
      </c>
      <c r="BH95" s="159" t="s">
        <v>222</v>
      </c>
      <c r="BI95" s="373" t="s">
        <v>222</v>
      </c>
    </row>
    <row r="96" spans="1:61" s="7" customFormat="1" ht="12.75" customHeight="1" thickBot="1">
      <c r="A96" s="6"/>
      <c r="B96" s="541"/>
      <c r="C96" s="536"/>
      <c r="D96" s="539"/>
      <c r="E96" s="533"/>
      <c r="F96" s="84" t="s">
        <v>235</v>
      </c>
      <c r="G96" s="550"/>
      <c r="H96" s="553"/>
      <c r="I96" s="54"/>
      <c r="J96" s="159" t="s">
        <v>222</v>
      </c>
      <c r="K96" s="159" t="s">
        <v>222</v>
      </c>
      <c r="L96" s="159" t="s">
        <v>222</v>
      </c>
      <c r="M96" s="159" t="s">
        <v>222</v>
      </c>
      <c r="N96" s="159" t="s">
        <v>222</v>
      </c>
      <c r="O96" s="159" t="s">
        <v>222</v>
      </c>
      <c r="P96" s="159" t="s">
        <v>222</v>
      </c>
      <c r="Q96" s="159" t="s">
        <v>222</v>
      </c>
      <c r="R96" s="154"/>
      <c r="S96" s="159" t="s">
        <v>222</v>
      </c>
      <c r="T96" s="159" t="s">
        <v>222</v>
      </c>
      <c r="U96" s="159" t="s">
        <v>222</v>
      </c>
      <c r="V96" s="159" t="s">
        <v>222</v>
      </c>
      <c r="W96" s="159">
        <v>0</v>
      </c>
      <c r="X96" s="159">
        <f>'2b COVID Adjustment'!$F$326</f>
        <v>0</v>
      </c>
      <c r="Y96" s="159">
        <f>'2b COVID Adjustment'!$G$326</f>
        <v>0</v>
      </c>
      <c r="Z96" s="159" t="s">
        <v>222</v>
      </c>
      <c r="AA96" s="405"/>
      <c r="AB96" s="159">
        <f>'2d Backwardation adjustment'!$I27</f>
        <v>3.5748690228436746</v>
      </c>
      <c r="AC96" s="159">
        <f>'2d Backwardation adjustment'!$I27</f>
        <v>3.5748690228436746</v>
      </c>
      <c r="AD96" s="159">
        <f>'2d Backwardation adjustment'!$J27+'2e COVID true-up adjustment'!F$348</f>
        <v>3.5748690228436746</v>
      </c>
      <c r="AE96" s="159">
        <f>'2d Backwardation adjustment'!$J27+'2e COVID true-up adjustment'!G$348+'2f RO Ringfencing adjustment'!I44</f>
        <v>11.991323041412041</v>
      </c>
      <c r="AF96" s="159">
        <f>'2e COVID true-up adjustment'!H$348+'3m ASC'!$C$8</f>
        <v>4.3827690078309374</v>
      </c>
      <c r="AG96" s="159">
        <f>'2e COVID true-up adjustment'!I$348+'3m ASC'!$C$8</f>
        <v>4.3827690078309374</v>
      </c>
      <c r="AH96" s="406"/>
      <c r="AI96" s="478">
        <f>'3m ASC'!$C$8+'2g Debt related cost adjustment'!$E$43</f>
        <v>4.3827690078309374</v>
      </c>
      <c r="AJ96" s="478">
        <f>'3m ASC'!$C$8+'2g Debt related cost adjustment'!$E$42</f>
        <v>4.3827690078309374</v>
      </c>
      <c r="AK96" s="478">
        <f>'3m ASC'!$C$13+'2g Debt related cost adjustment'!$E$43</f>
        <v>4.3827690078309374</v>
      </c>
      <c r="AL96" s="478">
        <f>'3m ASC'!$C$13+'2g Debt related cost adjustment'!$E$43</f>
        <v>4.3827690078309374</v>
      </c>
      <c r="AM96" s="478">
        <f>'3m ASC'!$C$13+'2g Debt related cost adjustment'!$E$43</f>
        <v>4.3827690078309374</v>
      </c>
      <c r="AN96" s="159" t="s">
        <v>222</v>
      </c>
      <c r="AO96" s="159" t="s">
        <v>222</v>
      </c>
      <c r="AP96" s="159" t="s">
        <v>222</v>
      </c>
      <c r="AQ96" s="159" t="s">
        <v>222</v>
      </c>
      <c r="AR96" s="159" t="s">
        <v>222</v>
      </c>
      <c r="AS96" s="159" t="s">
        <v>222</v>
      </c>
      <c r="AT96" s="159" t="s">
        <v>222</v>
      </c>
      <c r="AU96" s="159" t="s">
        <v>222</v>
      </c>
      <c r="AV96" s="159" t="s">
        <v>222</v>
      </c>
      <c r="AW96" s="159" t="s">
        <v>222</v>
      </c>
      <c r="AX96" s="159" t="s">
        <v>222</v>
      </c>
      <c r="AY96" s="159" t="s">
        <v>222</v>
      </c>
      <c r="AZ96" s="159" t="s">
        <v>222</v>
      </c>
      <c r="BA96" s="159" t="s">
        <v>222</v>
      </c>
      <c r="BB96" s="159" t="s">
        <v>222</v>
      </c>
      <c r="BC96" s="159" t="s">
        <v>222</v>
      </c>
      <c r="BD96" s="159" t="s">
        <v>222</v>
      </c>
      <c r="BE96" s="159" t="s">
        <v>222</v>
      </c>
      <c r="BF96" s="159" t="s">
        <v>222</v>
      </c>
      <c r="BG96" s="159" t="s">
        <v>222</v>
      </c>
      <c r="BH96" s="159" t="s">
        <v>222</v>
      </c>
      <c r="BI96" s="373" t="s">
        <v>222</v>
      </c>
    </row>
    <row r="97" spans="1:61" s="7" customFormat="1" ht="12.75" customHeight="1">
      <c r="A97" s="6"/>
      <c r="B97" s="541"/>
      <c r="C97" s="534" t="s">
        <v>239</v>
      </c>
      <c r="D97" s="537" t="s">
        <v>218</v>
      </c>
      <c r="E97" s="531" t="s">
        <v>219</v>
      </c>
      <c r="F97" s="83" t="s">
        <v>220</v>
      </c>
      <c r="G97" s="550"/>
      <c r="H97" s="553"/>
      <c r="I97" s="53"/>
      <c r="J97" s="159" t="s">
        <v>222</v>
      </c>
      <c r="K97" s="159" t="s">
        <v>222</v>
      </c>
      <c r="L97" s="159" t="s">
        <v>222</v>
      </c>
      <c r="M97" s="159" t="s">
        <v>222</v>
      </c>
      <c r="N97" s="159" t="s">
        <v>222</v>
      </c>
      <c r="O97" s="159" t="s">
        <v>222</v>
      </c>
      <c r="P97" s="159" t="s">
        <v>222</v>
      </c>
      <c r="Q97" s="159" t="s">
        <v>222</v>
      </c>
      <c r="R97" s="154"/>
      <c r="S97" s="159" t="s">
        <v>222</v>
      </c>
      <c r="T97" s="159" t="s">
        <v>222</v>
      </c>
      <c r="U97" s="159" t="s">
        <v>222</v>
      </c>
      <c r="V97" s="159" t="s">
        <v>222</v>
      </c>
      <c r="W97" s="159">
        <v>0</v>
      </c>
      <c r="X97" s="159">
        <f>'2b COVID Adjustment'!$F$321</f>
        <v>1.4870742269298105</v>
      </c>
      <c r="Y97" s="159">
        <f>'2b COVID Adjustment'!$G$321</f>
        <v>0.70457099735818829</v>
      </c>
      <c r="Z97" s="159" t="s">
        <v>222</v>
      </c>
      <c r="AA97" s="405"/>
      <c r="AB97" s="159">
        <v>0</v>
      </c>
      <c r="AC97" s="159">
        <v>0</v>
      </c>
      <c r="AD97" s="275">
        <f>'2e COVID true-up adjustment'!F$343</f>
        <v>0.4107912515748855</v>
      </c>
      <c r="AE97" s="275">
        <f>'2e COVID true-up adjustment'!G$343</f>
        <v>0.4107912515748855</v>
      </c>
      <c r="AF97" s="275">
        <f>'2e COVID true-up adjustment'!H$343</f>
        <v>0.4107912515748855</v>
      </c>
      <c r="AG97" s="401">
        <f>'2e COVID true-up adjustment'!I$343</f>
        <v>0.4107912515748855</v>
      </c>
      <c r="AH97" s="406"/>
      <c r="AI97" s="478">
        <f>'2g Debt related cost adjustment'!$E$50</f>
        <v>0</v>
      </c>
      <c r="AJ97" s="478">
        <f>'2g Debt related cost adjustment'!$E$50</f>
        <v>0</v>
      </c>
      <c r="AK97" s="478">
        <f>'2g Debt related cost adjustment'!$E$50</f>
        <v>0</v>
      </c>
      <c r="AL97" s="478">
        <f>'2g Debt related cost adjustment'!$E$50</f>
        <v>0</v>
      </c>
      <c r="AM97" s="478">
        <f>'2g Debt related cost adjustment'!$E$50</f>
        <v>0</v>
      </c>
      <c r="AN97" s="159" t="s">
        <v>222</v>
      </c>
      <c r="AO97" s="159" t="s">
        <v>222</v>
      </c>
      <c r="AP97" s="159" t="s">
        <v>222</v>
      </c>
      <c r="AQ97" s="159" t="s">
        <v>222</v>
      </c>
      <c r="AR97" s="159" t="s">
        <v>222</v>
      </c>
      <c r="AS97" s="159" t="s">
        <v>222</v>
      </c>
      <c r="AT97" s="159" t="s">
        <v>222</v>
      </c>
      <c r="AU97" s="159" t="s">
        <v>222</v>
      </c>
      <c r="AV97" s="159" t="s">
        <v>222</v>
      </c>
      <c r="AW97" s="159" t="s">
        <v>222</v>
      </c>
      <c r="AX97" s="159" t="s">
        <v>222</v>
      </c>
      <c r="AY97" s="159" t="s">
        <v>222</v>
      </c>
      <c r="AZ97" s="159" t="s">
        <v>222</v>
      </c>
      <c r="BA97" s="159" t="s">
        <v>222</v>
      </c>
      <c r="BB97" s="159" t="s">
        <v>222</v>
      </c>
      <c r="BC97" s="159" t="s">
        <v>222</v>
      </c>
      <c r="BD97" s="159" t="s">
        <v>222</v>
      </c>
      <c r="BE97" s="159" t="s">
        <v>222</v>
      </c>
      <c r="BF97" s="159" t="s">
        <v>222</v>
      </c>
      <c r="BG97" s="159" t="s">
        <v>222</v>
      </c>
      <c r="BH97" s="159" t="s">
        <v>222</v>
      </c>
      <c r="BI97" s="373" t="s">
        <v>222</v>
      </c>
    </row>
    <row r="98" spans="1:61" s="7" customFormat="1" ht="12.75" customHeight="1">
      <c r="A98" s="6"/>
      <c r="B98" s="541"/>
      <c r="C98" s="535"/>
      <c r="D98" s="538"/>
      <c r="E98" s="532"/>
      <c r="F98" s="121" t="s">
        <v>223</v>
      </c>
      <c r="G98" s="550"/>
      <c r="H98" s="553"/>
      <c r="I98" s="154"/>
      <c r="J98" s="159" t="s">
        <v>222</v>
      </c>
      <c r="K98" s="159" t="s">
        <v>222</v>
      </c>
      <c r="L98" s="159" t="s">
        <v>222</v>
      </c>
      <c r="M98" s="159" t="s">
        <v>222</v>
      </c>
      <c r="N98" s="159" t="s">
        <v>222</v>
      </c>
      <c r="O98" s="159" t="s">
        <v>222</v>
      </c>
      <c r="P98" s="159" t="s">
        <v>222</v>
      </c>
      <c r="Q98" s="159" t="s">
        <v>222</v>
      </c>
      <c r="R98" s="154"/>
      <c r="S98" s="159" t="s">
        <v>222</v>
      </c>
      <c r="T98" s="159" t="s">
        <v>222</v>
      </c>
      <c r="U98" s="159" t="s">
        <v>222</v>
      </c>
      <c r="V98" s="159" t="s">
        <v>222</v>
      </c>
      <c r="W98" s="159">
        <v>0</v>
      </c>
      <c r="X98" s="159">
        <f>'2b COVID Adjustment'!$F$321</f>
        <v>1.4870742269298105</v>
      </c>
      <c r="Y98" s="159">
        <f>'2b COVID Adjustment'!$G$321</f>
        <v>0.70457099735818829</v>
      </c>
      <c r="Z98" s="159" t="s">
        <v>222</v>
      </c>
      <c r="AA98" s="405"/>
      <c r="AB98" s="159">
        <v>0</v>
      </c>
      <c r="AC98" s="159">
        <v>0</v>
      </c>
      <c r="AD98" s="275">
        <f>'2e COVID true-up adjustment'!F$343</f>
        <v>0.4107912515748855</v>
      </c>
      <c r="AE98" s="275">
        <f>'2e COVID true-up adjustment'!G$343</f>
        <v>0.4107912515748855</v>
      </c>
      <c r="AF98" s="275">
        <f>'2e COVID true-up adjustment'!H$343</f>
        <v>0.4107912515748855</v>
      </c>
      <c r="AG98" s="401">
        <f>'2e COVID true-up adjustment'!I$343</f>
        <v>0.4107912515748855</v>
      </c>
      <c r="AH98" s="406"/>
      <c r="AI98" s="478">
        <f>'2g Debt related cost adjustment'!$E$50</f>
        <v>0</v>
      </c>
      <c r="AJ98" s="478">
        <f>'2g Debt related cost adjustment'!$E$50</f>
        <v>0</v>
      </c>
      <c r="AK98" s="478">
        <f>'2g Debt related cost adjustment'!$E$50</f>
        <v>0</v>
      </c>
      <c r="AL98" s="478">
        <f>'2g Debt related cost adjustment'!$E$50</f>
        <v>0</v>
      </c>
      <c r="AM98" s="478">
        <f>'2g Debt related cost adjustment'!$E$50</f>
        <v>0</v>
      </c>
      <c r="AN98" s="159" t="s">
        <v>222</v>
      </c>
      <c r="AO98" s="159" t="s">
        <v>222</v>
      </c>
      <c r="AP98" s="159" t="s">
        <v>222</v>
      </c>
      <c r="AQ98" s="159" t="s">
        <v>222</v>
      </c>
      <c r="AR98" s="159" t="s">
        <v>222</v>
      </c>
      <c r="AS98" s="159" t="s">
        <v>222</v>
      </c>
      <c r="AT98" s="159" t="s">
        <v>222</v>
      </c>
      <c r="AU98" s="159" t="s">
        <v>222</v>
      </c>
      <c r="AV98" s="159" t="s">
        <v>222</v>
      </c>
      <c r="AW98" s="159" t="s">
        <v>222</v>
      </c>
      <c r="AX98" s="159" t="s">
        <v>222</v>
      </c>
      <c r="AY98" s="159" t="s">
        <v>222</v>
      </c>
      <c r="AZ98" s="159" t="s">
        <v>222</v>
      </c>
      <c r="BA98" s="159" t="s">
        <v>222</v>
      </c>
      <c r="BB98" s="159" t="s">
        <v>222</v>
      </c>
      <c r="BC98" s="159" t="s">
        <v>222</v>
      </c>
      <c r="BD98" s="159" t="s">
        <v>222</v>
      </c>
      <c r="BE98" s="159" t="s">
        <v>222</v>
      </c>
      <c r="BF98" s="159" t="s">
        <v>222</v>
      </c>
      <c r="BG98" s="159" t="s">
        <v>222</v>
      </c>
      <c r="BH98" s="159" t="s">
        <v>222</v>
      </c>
      <c r="BI98" s="373" t="s">
        <v>222</v>
      </c>
    </row>
    <row r="99" spans="1:61" s="7" customFormat="1" ht="12.75" customHeight="1">
      <c r="A99" s="6"/>
      <c r="B99" s="541"/>
      <c r="C99" s="535"/>
      <c r="D99" s="538"/>
      <c r="E99" s="532"/>
      <c r="F99" s="121" t="s">
        <v>224</v>
      </c>
      <c r="G99" s="550"/>
      <c r="H99" s="553"/>
      <c r="I99" s="154"/>
      <c r="J99" s="159" t="s">
        <v>222</v>
      </c>
      <c r="K99" s="159" t="s">
        <v>222</v>
      </c>
      <c r="L99" s="159" t="s">
        <v>222</v>
      </c>
      <c r="M99" s="159" t="s">
        <v>222</v>
      </c>
      <c r="N99" s="159" t="s">
        <v>222</v>
      </c>
      <c r="O99" s="159" t="s">
        <v>222</v>
      </c>
      <c r="P99" s="159" t="s">
        <v>222</v>
      </c>
      <c r="Q99" s="159" t="s">
        <v>222</v>
      </c>
      <c r="R99" s="154"/>
      <c r="S99" s="159" t="s">
        <v>222</v>
      </c>
      <c r="T99" s="159" t="s">
        <v>222</v>
      </c>
      <c r="U99" s="159" t="s">
        <v>222</v>
      </c>
      <c r="V99" s="159" t="s">
        <v>222</v>
      </c>
      <c r="W99" s="159">
        <v>0</v>
      </c>
      <c r="X99" s="159">
        <f>'2b COVID Adjustment'!$F$321</f>
        <v>1.4870742269298105</v>
      </c>
      <c r="Y99" s="159">
        <f>'2b COVID Adjustment'!$G$321</f>
        <v>0.70457099735818829</v>
      </c>
      <c r="Z99" s="159" t="s">
        <v>222</v>
      </c>
      <c r="AA99" s="405"/>
      <c r="AB99" s="159">
        <v>0</v>
      </c>
      <c r="AC99" s="159">
        <v>0</v>
      </c>
      <c r="AD99" s="275">
        <f>'2e COVID true-up adjustment'!F$343</f>
        <v>0.4107912515748855</v>
      </c>
      <c r="AE99" s="275">
        <f>'2e COVID true-up adjustment'!G$343</f>
        <v>0.4107912515748855</v>
      </c>
      <c r="AF99" s="275">
        <f>'2e COVID true-up adjustment'!H$343</f>
        <v>0.4107912515748855</v>
      </c>
      <c r="AG99" s="401">
        <f>'2e COVID true-up adjustment'!I$343</f>
        <v>0.4107912515748855</v>
      </c>
      <c r="AH99" s="406"/>
      <c r="AI99" s="478">
        <f>'2g Debt related cost adjustment'!$E$50</f>
        <v>0</v>
      </c>
      <c r="AJ99" s="478">
        <f>'2g Debt related cost adjustment'!$E$50</f>
        <v>0</v>
      </c>
      <c r="AK99" s="478">
        <f>'2g Debt related cost adjustment'!$E$50</f>
        <v>0</v>
      </c>
      <c r="AL99" s="478">
        <f>'2g Debt related cost adjustment'!$E$50</f>
        <v>0</v>
      </c>
      <c r="AM99" s="478">
        <f>'2g Debt related cost adjustment'!$E$50</f>
        <v>0</v>
      </c>
      <c r="AN99" s="159" t="s">
        <v>222</v>
      </c>
      <c r="AO99" s="159" t="s">
        <v>222</v>
      </c>
      <c r="AP99" s="159" t="s">
        <v>222</v>
      </c>
      <c r="AQ99" s="159" t="s">
        <v>222</v>
      </c>
      <c r="AR99" s="159" t="s">
        <v>222</v>
      </c>
      <c r="AS99" s="159" t="s">
        <v>222</v>
      </c>
      <c r="AT99" s="159" t="s">
        <v>222</v>
      </c>
      <c r="AU99" s="159" t="s">
        <v>222</v>
      </c>
      <c r="AV99" s="159" t="s">
        <v>222</v>
      </c>
      <c r="AW99" s="159" t="s">
        <v>222</v>
      </c>
      <c r="AX99" s="159" t="s">
        <v>222</v>
      </c>
      <c r="AY99" s="159" t="s">
        <v>222</v>
      </c>
      <c r="AZ99" s="159" t="s">
        <v>222</v>
      </c>
      <c r="BA99" s="159" t="s">
        <v>222</v>
      </c>
      <c r="BB99" s="159" t="s">
        <v>222</v>
      </c>
      <c r="BC99" s="159" t="s">
        <v>222</v>
      </c>
      <c r="BD99" s="159" t="s">
        <v>222</v>
      </c>
      <c r="BE99" s="159" t="s">
        <v>222</v>
      </c>
      <c r="BF99" s="159" t="s">
        <v>222</v>
      </c>
      <c r="BG99" s="159" t="s">
        <v>222</v>
      </c>
      <c r="BH99" s="159" t="s">
        <v>222</v>
      </c>
      <c r="BI99" s="373" t="s">
        <v>222</v>
      </c>
    </row>
    <row r="100" spans="1:61" s="7" customFormat="1" ht="12.75" customHeight="1">
      <c r="A100" s="6"/>
      <c r="B100" s="541"/>
      <c r="C100" s="535"/>
      <c r="D100" s="538"/>
      <c r="E100" s="532"/>
      <c r="F100" s="121" t="s">
        <v>225</v>
      </c>
      <c r="G100" s="550"/>
      <c r="H100" s="553"/>
      <c r="I100" s="154"/>
      <c r="J100" s="159" t="s">
        <v>222</v>
      </c>
      <c r="K100" s="159" t="s">
        <v>222</v>
      </c>
      <c r="L100" s="159" t="s">
        <v>222</v>
      </c>
      <c r="M100" s="159" t="s">
        <v>222</v>
      </c>
      <c r="N100" s="159" t="s">
        <v>222</v>
      </c>
      <c r="O100" s="159" t="s">
        <v>222</v>
      </c>
      <c r="P100" s="159" t="s">
        <v>222</v>
      </c>
      <c r="Q100" s="159" t="s">
        <v>222</v>
      </c>
      <c r="R100" s="154"/>
      <c r="S100" s="159" t="s">
        <v>222</v>
      </c>
      <c r="T100" s="159" t="s">
        <v>222</v>
      </c>
      <c r="U100" s="159" t="s">
        <v>222</v>
      </c>
      <c r="V100" s="159" t="s">
        <v>222</v>
      </c>
      <c r="W100" s="159">
        <v>0</v>
      </c>
      <c r="X100" s="159">
        <f>'2b COVID Adjustment'!$F$321</f>
        <v>1.4870742269298105</v>
      </c>
      <c r="Y100" s="159">
        <f>'2b COVID Adjustment'!$G$321</f>
        <v>0.70457099735818829</v>
      </c>
      <c r="Z100" s="159" t="s">
        <v>222</v>
      </c>
      <c r="AA100" s="405"/>
      <c r="AB100" s="159">
        <v>0</v>
      </c>
      <c r="AC100" s="159">
        <v>0</v>
      </c>
      <c r="AD100" s="275">
        <f>'2e COVID true-up adjustment'!F$343</f>
        <v>0.4107912515748855</v>
      </c>
      <c r="AE100" s="275">
        <f>'2e COVID true-up adjustment'!G$343</f>
        <v>0.4107912515748855</v>
      </c>
      <c r="AF100" s="275">
        <f>'2e COVID true-up adjustment'!H$343</f>
        <v>0.4107912515748855</v>
      </c>
      <c r="AG100" s="401">
        <f>'2e COVID true-up adjustment'!I$343</f>
        <v>0.4107912515748855</v>
      </c>
      <c r="AH100" s="406"/>
      <c r="AI100" s="478">
        <f>'2g Debt related cost adjustment'!$E$50</f>
        <v>0</v>
      </c>
      <c r="AJ100" s="478">
        <f>'2g Debt related cost adjustment'!$E$50</f>
        <v>0</v>
      </c>
      <c r="AK100" s="478">
        <f>'2g Debt related cost adjustment'!$E$50</f>
        <v>0</v>
      </c>
      <c r="AL100" s="478">
        <f>'2g Debt related cost adjustment'!$E$50</f>
        <v>0</v>
      </c>
      <c r="AM100" s="478">
        <f>'2g Debt related cost adjustment'!$E$50</f>
        <v>0</v>
      </c>
      <c r="AN100" s="159" t="s">
        <v>222</v>
      </c>
      <c r="AO100" s="159" t="s">
        <v>222</v>
      </c>
      <c r="AP100" s="159" t="s">
        <v>222</v>
      </c>
      <c r="AQ100" s="159" t="s">
        <v>222</v>
      </c>
      <c r="AR100" s="159" t="s">
        <v>222</v>
      </c>
      <c r="AS100" s="159" t="s">
        <v>222</v>
      </c>
      <c r="AT100" s="159" t="s">
        <v>222</v>
      </c>
      <c r="AU100" s="159" t="s">
        <v>222</v>
      </c>
      <c r="AV100" s="159" t="s">
        <v>222</v>
      </c>
      <c r="AW100" s="159" t="s">
        <v>222</v>
      </c>
      <c r="AX100" s="159" t="s">
        <v>222</v>
      </c>
      <c r="AY100" s="159" t="s">
        <v>222</v>
      </c>
      <c r="AZ100" s="159" t="s">
        <v>222</v>
      </c>
      <c r="BA100" s="159" t="s">
        <v>222</v>
      </c>
      <c r="BB100" s="159" t="s">
        <v>222</v>
      </c>
      <c r="BC100" s="159" t="s">
        <v>222</v>
      </c>
      <c r="BD100" s="159" t="s">
        <v>222</v>
      </c>
      <c r="BE100" s="159" t="s">
        <v>222</v>
      </c>
      <c r="BF100" s="159" t="s">
        <v>222</v>
      </c>
      <c r="BG100" s="159" t="s">
        <v>222</v>
      </c>
      <c r="BH100" s="159" t="s">
        <v>222</v>
      </c>
      <c r="BI100" s="373" t="s">
        <v>222</v>
      </c>
    </row>
    <row r="101" spans="1:61" s="7" customFormat="1" ht="12.75" customHeight="1">
      <c r="A101" s="6"/>
      <c r="B101" s="541"/>
      <c r="C101" s="535"/>
      <c r="D101" s="538"/>
      <c r="E101" s="532"/>
      <c r="F101" s="121" t="s">
        <v>226</v>
      </c>
      <c r="G101" s="550"/>
      <c r="H101" s="553"/>
      <c r="I101" s="154"/>
      <c r="J101" s="159" t="s">
        <v>222</v>
      </c>
      <c r="K101" s="159" t="s">
        <v>222</v>
      </c>
      <c r="L101" s="159" t="s">
        <v>222</v>
      </c>
      <c r="M101" s="159" t="s">
        <v>222</v>
      </c>
      <c r="N101" s="159" t="s">
        <v>222</v>
      </c>
      <c r="O101" s="159" t="s">
        <v>222</v>
      </c>
      <c r="P101" s="159" t="s">
        <v>222</v>
      </c>
      <c r="Q101" s="159" t="s">
        <v>222</v>
      </c>
      <c r="R101" s="154"/>
      <c r="S101" s="159" t="s">
        <v>222</v>
      </c>
      <c r="T101" s="159" t="s">
        <v>222</v>
      </c>
      <c r="U101" s="159" t="s">
        <v>222</v>
      </c>
      <c r="V101" s="159" t="s">
        <v>222</v>
      </c>
      <c r="W101" s="159">
        <v>0</v>
      </c>
      <c r="X101" s="159">
        <f>'2b COVID Adjustment'!$F$321</f>
        <v>1.4870742269298105</v>
      </c>
      <c r="Y101" s="159">
        <f>'2b COVID Adjustment'!$G$321</f>
        <v>0.70457099735818829</v>
      </c>
      <c r="Z101" s="159" t="s">
        <v>222</v>
      </c>
      <c r="AA101" s="405"/>
      <c r="AB101" s="159">
        <v>0</v>
      </c>
      <c r="AC101" s="159">
        <v>0</v>
      </c>
      <c r="AD101" s="275">
        <f>'2e COVID true-up adjustment'!F$343</f>
        <v>0.4107912515748855</v>
      </c>
      <c r="AE101" s="275">
        <f>'2e COVID true-up adjustment'!G$343</f>
        <v>0.4107912515748855</v>
      </c>
      <c r="AF101" s="275">
        <f>'2e COVID true-up adjustment'!H$343</f>
        <v>0.4107912515748855</v>
      </c>
      <c r="AG101" s="401">
        <f>'2e COVID true-up adjustment'!I$343</f>
        <v>0.4107912515748855</v>
      </c>
      <c r="AH101" s="406"/>
      <c r="AI101" s="478">
        <f>'2g Debt related cost adjustment'!$E$50</f>
        <v>0</v>
      </c>
      <c r="AJ101" s="478">
        <f>'2g Debt related cost adjustment'!$E$50</f>
        <v>0</v>
      </c>
      <c r="AK101" s="478">
        <f>'2g Debt related cost adjustment'!$E$50</f>
        <v>0</v>
      </c>
      <c r="AL101" s="478">
        <f>'2g Debt related cost adjustment'!$E$50</f>
        <v>0</v>
      </c>
      <c r="AM101" s="478">
        <f>'2g Debt related cost adjustment'!$E$50</f>
        <v>0</v>
      </c>
      <c r="AN101" s="159" t="s">
        <v>222</v>
      </c>
      <c r="AO101" s="159" t="s">
        <v>222</v>
      </c>
      <c r="AP101" s="159" t="s">
        <v>222</v>
      </c>
      <c r="AQ101" s="159" t="s">
        <v>222</v>
      </c>
      <c r="AR101" s="159" t="s">
        <v>222</v>
      </c>
      <c r="AS101" s="159" t="s">
        <v>222</v>
      </c>
      <c r="AT101" s="159" t="s">
        <v>222</v>
      </c>
      <c r="AU101" s="159" t="s">
        <v>222</v>
      </c>
      <c r="AV101" s="159" t="s">
        <v>222</v>
      </c>
      <c r="AW101" s="159" t="s">
        <v>222</v>
      </c>
      <c r="AX101" s="159" t="s">
        <v>222</v>
      </c>
      <c r="AY101" s="159" t="s">
        <v>222</v>
      </c>
      <c r="AZ101" s="159" t="s">
        <v>222</v>
      </c>
      <c r="BA101" s="159" t="s">
        <v>222</v>
      </c>
      <c r="BB101" s="159" t="s">
        <v>222</v>
      </c>
      <c r="BC101" s="159" t="s">
        <v>222</v>
      </c>
      <c r="BD101" s="159" t="s">
        <v>222</v>
      </c>
      <c r="BE101" s="159" t="s">
        <v>222</v>
      </c>
      <c r="BF101" s="159" t="s">
        <v>222</v>
      </c>
      <c r="BG101" s="159" t="s">
        <v>222</v>
      </c>
      <c r="BH101" s="159" t="s">
        <v>222</v>
      </c>
      <c r="BI101" s="373" t="s">
        <v>222</v>
      </c>
    </row>
    <row r="102" spans="1:61" s="7" customFormat="1" ht="12.75" customHeight="1">
      <c r="A102" s="6"/>
      <c r="B102" s="541"/>
      <c r="C102" s="535"/>
      <c r="D102" s="538"/>
      <c r="E102" s="532"/>
      <c r="F102" s="121" t="s">
        <v>227</v>
      </c>
      <c r="G102" s="550"/>
      <c r="H102" s="553"/>
      <c r="I102" s="154"/>
      <c r="J102" s="159" t="s">
        <v>222</v>
      </c>
      <c r="K102" s="159" t="s">
        <v>222</v>
      </c>
      <c r="L102" s="159" t="s">
        <v>222</v>
      </c>
      <c r="M102" s="159" t="s">
        <v>222</v>
      </c>
      <c r="N102" s="159" t="s">
        <v>222</v>
      </c>
      <c r="O102" s="159" t="s">
        <v>222</v>
      </c>
      <c r="P102" s="159" t="s">
        <v>222</v>
      </c>
      <c r="Q102" s="159" t="s">
        <v>222</v>
      </c>
      <c r="R102" s="154"/>
      <c r="S102" s="159" t="s">
        <v>222</v>
      </c>
      <c r="T102" s="159" t="s">
        <v>222</v>
      </c>
      <c r="U102" s="159" t="s">
        <v>222</v>
      </c>
      <c r="V102" s="159" t="s">
        <v>222</v>
      </c>
      <c r="W102" s="159">
        <v>0</v>
      </c>
      <c r="X102" s="159">
        <f>'2b COVID Adjustment'!$F$321</f>
        <v>1.4870742269298105</v>
      </c>
      <c r="Y102" s="159">
        <f>'2b COVID Adjustment'!$G$321</f>
        <v>0.70457099735818829</v>
      </c>
      <c r="Z102" s="159" t="s">
        <v>222</v>
      </c>
      <c r="AA102" s="405"/>
      <c r="AB102" s="159">
        <v>0</v>
      </c>
      <c r="AC102" s="159">
        <v>0</v>
      </c>
      <c r="AD102" s="275">
        <f>'2e COVID true-up adjustment'!F$343</f>
        <v>0.4107912515748855</v>
      </c>
      <c r="AE102" s="275">
        <f>'2e COVID true-up adjustment'!G$343</f>
        <v>0.4107912515748855</v>
      </c>
      <c r="AF102" s="275">
        <f>'2e COVID true-up adjustment'!H$343</f>
        <v>0.4107912515748855</v>
      </c>
      <c r="AG102" s="401">
        <f>'2e COVID true-up adjustment'!I$343</f>
        <v>0.4107912515748855</v>
      </c>
      <c r="AH102" s="406"/>
      <c r="AI102" s="478">
        <f>'2g Debt related cost adjustment'!$E$50</f>
        <v>0</v>
      </c>
      <c r="AJ102" s="478">
        <f>'2g Debt related cost adjustment'!$E$50</f>
        <v>0</v>
      </c>
      <c r="AK102" s="478">
        <f>'2g Debt related cost adjustment'!$E$50</f>
        <v>0</v>
      </c>
      <c r="AL102" s="478">
        <f>'2g Debt related cost adjustment'!$E$50</f>
        <v>0</v>
      </c>
      <c r="AM102" s="478">
        <f>'2g Debt related cost adjustment'!$E$50</f>
        <v>0</v>
      </c>
      <c r="AN102" s="159" t="s">
        <v>222</v>
      </c>
      <c r="AO102" s="159" t="s">
        <v>222</v>
      </c>
      <c r="AP102" s="159" t="s">
        <v>222</v>
      </c>
      <c r="AQ102" s="159" t="s">
        <v>222</v>
      </c>
      <c r="AR102" s="159" t="s">
        <v>222</v>
      </c>
      <c r="AS102" s="159" t="s">
        <v>222</v>
      </c>
      <c r="AT102" s="159" t="s">
        <v>222</v>
      </c>
      <c r="AU102" s="159" t="s">
        <v>222</v>
      </c>
      <c r="AV102" s="159" t="s">
        <v>222</v>
      </c>
      <c r="AW102" s="159" t="s">
        <v>222</v>
      </c>
      <c r="AX102" s="159" t="s">
        <v>222</v>
      </c>
      <c r="AY102" s="159" t="s">
        <v>222</v>
      </c>
      <c r="AZ102" s="159" t="s">
        <v>222</v>
      </c>
      <c r="BA102" s="159" t="s">
        <v>222</v>
      </c>
      <c r="BB102" s="159" t="s">
        <v>222</v>
      </c>
      <c r="BC102" s="159" t="s">
        <v>222</v>
      </c>
      <c r="BD102" s="159" t="s">
        <v>222</v>
      </c>
      <c r="BE102" s="159" t="s">
        <v>222</v>
      </c>
      <c r="BF102" s="159" t="s">
        <v>222</v>
      </c>
      <c r="BG102" s="159" t="s">
        <v>222</v>
      </c>
      <c r="BH102" s="159" t="s">
        <v>222</v>
      </c>
      <c r="BI102" s="373" t="s">
        <v>222</v>
      </c>
    </row>
    <row r="103" spans="1:61" s="7" customFormat="1" ht="12.75" customHeight="1">
      <c r="A103" s="6"/>
      <c r="B103" s="541"/>
      <c r="C103" s="535"/>
      <c r="D103" s="538"/>
      <c r="E103" s="532"/>
      <c r="F103" s="121" t="s">
        <v>228</v>
      </c>
      <c r="G103" s="550"/>
      <c r="H103" s="553"/>
      <c r="I103" s="154"/>
      <c r="J103" s="159" t="s">
        <v>222</v>
      </c>
      <c r="K103" s="159" t="s">
        <v>222</v>
      </c>
      <c r="L103" s="159" t="s">
        <v>222</v>
      </c>
      <c r="M103" s="159" t="s">
        <v>222</v>
      </c>
      <c r="N103" s="159" t="s">
        <v>222</v>
      </c>
      <c r="O103" s="159" t="s">
        <v>222</v>
      </c>
      <c r="P103" s="159" t="s">
        <v>222</v>
      </c>
      <c r="Q103" s="159" t="s">
        <v>222</v>
      </c>
      <c r="R103" s="154"/>
      <c r="S103" s="159" t="s">
        <v>222</v>
      </c>
      <c r="T103" s="159" t="s">
        <v>222</v>
      </c>
      <c r="U103" s="159" t="s">
        <v>222</v>
      </c>
      <c r="V103" s="159" t="s">
        <v>222</v>
      </c>
      <c r="W103" s="159">
        <v>0</v>
      </c>
      <c r="X103" s="159">
        <f>'2b COVID Adjustment'!$F$321</f>
        <v>1.4870742269298105</v>
      </c>
      <c r="Y103" s="159">
        <f>'2b COVID Adjustment'!$G$321</f>
        <v>0.70457099735818829</v>
      </c>
      <c r="Z103" s="159" t="s">
        <v>222</v>
      </c>
      <c r="AA103" s="405"/>
      <c r="AB103" s="159">
        <v>0</v>
      </c>
      <c r="AC103" s="159">
        <v>0</v>
      </c>
      <c r="AD103" s="275">
        <f>'2e COVID true-up adjustment'!F$343</f>
        <v>0.4107912515748855</v>
      </c>
      <c r="AE103" s="275">
        <f>'2e COVID true-up adjustment'!G$343</f>
        <v>0.4107912515748855</v>
      </c>
      <c r="AF103" s="275">
        <f>'2e COVID true-up adjustment'!H$343</f>
        <v>0.4107912515748855</v>
      </c>
      <c r="AG103" s="401">
        <f>'2e COVID true-up adjustment'!I$343</f>
        <v>0.4107912515748855</v>
      </c>
      <c r="AH103" s="406"/>
      <c r="AI103" s="478">
        <f>'2g Debt related cost adjustment'!$E$50</f>
        <v>0</v>
      </c>
      <c r="AJ103" s="478">
        <f>'2g Debt related cost adjustment'!$E$50</f>
        <v>0</v>
      </c>
      <c r="AK103" s="478">
        <f>'2g Debt related cost adjustment'!$E$50</f>
        <v>0</v>
      </c>
      <c r="AL103" s="478">
        <f>'2g Debt related cost adjustment'!$E$50</f>
        <v>0</v>
      </c>
      <c r="AM103" s="478">
        <f>'2g Debt related cost adjustment'!$E$50</f>
        <v>0</v>
      </c>
      <c r="AN103" s="159" t="s">
        <v>222</v>
      </c>
      <c r="AO103" s="159" t="s">
        <v>222</v>
      </c>
      <c r="AP103" s="159" t="s">
        <v>222</v>
      </c>
      <c r="AQ103" s="159" t="s">
        <v>222</v>
      </c>
      <c r="AR103" s="159" t="s">
        <v>222</v>
      </c>
      <c r="AS103" s="159" t="s">
        <v>222</v>
      </c>
      <c r="AT103" s="159" t="s">
        <v>222</v>
      </c>
      <c r="AU103" s="159" t="s">
        <v>222</v>
      </c>
      <c r="AV103" s="159" t="s">
        <v>222</v>
      </c>
      <c r="AW103" s="159" t="s">
        <v>222</v>
      </c>
      <c r="AX103" s="159" t="s">
        <v>222</v>
      </c>
      <c r="AY103" s="159" t="s">
        <v>222</v>
      </c>
      <c r="AZ103" s="159" t="s">
        <v>222</v>
      </c>
      <c r="BA103" s="159" t="s">
        <v>222</v>
      </c>
      <c r="BB103" s="159" t="s">
        <v>222</v>
      </c>
      <c r="BC103" s="159" t="s">
        <v>222</v>
      </c>
      <c r="BD103" s="159" t="s">
        <v>222</v>
      </c>
      <c r="BE103" s="159" t="s">
        <v>222</v>
      </c>
      <c r="BF103" s="159" t="s">
        <v>222</v>
      </c>
      <c r="BG103" s="159" t="s">
        <v>222</v>
      </c>
      <c r="BH103" s="159" t="s">
        <v>222</v>
      </c>
      <c r="BI103" s="373" t="s">
        <v>222</v>
      </c>
    </row>
    <row r="104" spans="1:61" s="7" customFormat="1" ht="12.75" customHeight="1">
      <c r="A104" s="6"/>
      <c r="B104" s="541"/>
      <c r="C104" s="535"/>
      <c r="D104" s="538"/>
      <c r="E104" s="532"/>
      <c r="F104" s="121" t="s">
        <v>229</v>
      </c>
      <c r="G104" s="550"/>
      <c r="H104" s="553"/>
      <c r="I104" s="154"/>
      <c r="J104" s="159" t="s">
        <v>222</v>
      </c>
      <c r="K104" s="159" t="s">
        <v>222</v>
      </c>
      <c r="L104" s="159" t="s">
        <v>222</v>
      </c>
      <c r="M104" s="159" t="s">
        <v>222</v>
      </c>
      <c r="N104" s="159" t="s">
        <v>222</v>
      </c>
      <c r="O104" s="159" t="s">
        <v>222</v>
      </c>
      <c r="P104" s="159" t="s">
        <v>222</v>
      </c>
      <c r="Q104" s="159" t="s">
        <v>222</v>
      </c>
      <c r="R104" s="154"/>
      <c r="S104" s="159" t="s">
        <v>222</v>
      </c>
      <c r="T104" s="159" t="s">
        <v>222</v>
      </c>
      <c r="U104" s="159" t="s">
        <v>222</v>
      </c>
      <c r="V104" s="159" t="s">
        <v>222</v>
      </c>
      <c r="W104" s="159">
        <v>0</v>
      </c>
      <c r="X104" s="159">
        <f>'2b COVID Adjustment'!$F$321</f>
        <v>1.4870742269298105</v>
      </c>
      <c r="Y104" s="159">
        <f>'2b COVID Adjustment'!$G$321</f>
        <v>0.70457099735818829</v>
      </c>
      <c r="Z104" s="159" t="s">
        <v>222</v>
      </c>
      <c r="AA104" s="405"/>
      <c r="AB104" s="159">
        <v>0</v>
      </c>
      <c r="AC104" s="159">
        <v>0</v>
      </c>
      <c r="AD104" s="275">
        <f>'2e COVID true-up adjustment'!F$343</f>
        <v>0.4107912515748855</v>
      </c>
      <c r="AE104" s="275">
        <f>'2e COVID true-up adjustment'!G$343</f>
        <v>0.4107912515748855</v>
      </c>
      <c r="AF104" s="275">
        <f>'2e COVID true-up adjustment'!H$343</f>
        <v>0.4107912515748855</v>
      </c>
      <c r="AG104" s="401">
        <f>'2e COVID true-up adjustment'!I$343</f>
        <v>0.4107912515748855</v>
      </c>
      <c r="AH104" s="406"/>
      <c r="AI104" s="478">
        <f>'2g Debt related cost adjustment'!$E$50</f>
        <v>0</v>
      </c>
      <c r="AJ104" s="478">
        <f>'2g Debt related cost adjustment'!$E$50</f>
        <v>0</v>
      </c>
      <c r="AK104" s="478">
        <f>'2g Debt related cost adjustment'!$E$50</f>
        <v>0</v>
      </c>
      <c r="AL104" s="478">
        <f>'2g Debt related cost adjustment'!$E$50</f>
        <v>0</v>
      </c>
      <c r="AM104" s="478">
        <f>'2g Debt related cost adjustment'!$E$50</f>
        <v>0</v>
      </c>
      <c r="AN104" s="159" t="s">
        <v>222</v>
      </c>
      <c r="AO104" s="159" t="s">
        <v>222</v>
      </c>
      <c r="AP104" s="159" t="s">
        <v>222</v>
      </c>
      <c r="AQ104" s="159" t="s">
        <v>222</v>
      </c>
      <c r="AR104" s="159" t="s">
        <v>222</v>
      </c>
      <c r="AS104" s="159" t="s">
        <v>222</v>
      </c>
      <c r="AT104" s="159" t="s">
        <v>222</v>
      </c>
      <c r="AU104" s="159" t="s">
        <v>222</v>
      </c>
      <c r="AV104" s="159" t="s">
        <v>222</v>
      </c>
      <c r="AW104" s="159" t="s">
        <v>222</v>
      </c>
      <c r="AX104" s="159" t="s">
        <v>222</v>
      </c>
      <c r="AY104" s="159" t="s">
        <v>222</v>
      </c>
      <c r="AZ104" s="159" t="s">
        <v>222</v>
      </c>
      <c r="BA104" s="159" t="s">
        <v>222</v>
      </c>
      <c r="BB104" s="159" t="s">
        <v>222</v>
      </c>
      <c r="BC104" s="159" t="s">
        <v>222</v>
      </c>
      <c r="BD104" s="159" t="s">
        <v>222</v>
      </c>
      <c r="BE104" s="159" t="s">
        <v>222</v>
      </c>
      <c r="BF104" s="159" t="s">
        <v>222</v>
      </c>
      <c r="BG104" s="159" t="s">
        <v>222</v>
      </c>
      <c r="BH104" s="159" t="s">
        <v>222</v>
      </c>
      <c r="BI104" s="373" t="s">
        <v>222</v>
      </c>
    </row>
    <row r="105" spans="1:61" s="7" customFormat="1" ht="12.75" customHeight="1">
      <c r="A105" s="6"/>
      <c r="B105" s="541"/>
      <c r="C105" s="535"/>
      <c r="D105" s="538"/>
      <c r="E105" s="532"/>
      <c r="F105" s="121" t="s">
        <v>230</v>
      </c>
      <c r="G105" s="550"/>
      <c r="H105" s="553"/>
      <c r="I105" s="154"/>
      <c r="J105" s="159" t="s">
        <v>222</v>
      </c>
      <c r="K105" s="159" t="s">
        <v>222</v>
      </c>
      <c r="L105" s="159" t="s">
        <v>222</v>
      </c>
      <c r="M105" s="159" t="s">
        <v>222</v>
      </c>
      <c r="N105" s="159" t="s">
        <v>222</v>
      </c>
      <c r="O105" s="159" t="s">
        <v>222</v>
      </c>
      <c r="P105" s="159" t="s">
        <v>222</v>
      </c>
      <c r="Q105" s="159" t="s">
        <v>222</v>
      </c>
      <c r="R105" s="154"/>
      <c r="S105" s="159" t="s">
        <v>222</v>
      </c>
      <c r="T105" s="159" t="s">
        <v>222</v>
      </c>
      <c r="U105" s="159" t="s">
        <v>222</v>
      </c>
      <c r="V105" s="159" t="s">
        <v>222</v>
      </c>
      <c r="W105" s="159">
        <v>0</v>
      </c>
      <c r="X105" s="159">
        <f>'2b COVID Adjustment'!$F$321</f>
        <v>1.4870742269298105</v>
      </c>
      <c r="Y105" s="159">
        <f>'2b COVID Adjustment'!$G$321</f>
        <v>0.70457099735818829</v>
      </c>
      <c r="Z105" s="159" t="s">
        <v>222</v>
      </c>
      <c r="AA105" s="405"/>
      <c r="AB105" s="159">
        <v>0</v>
      </c>
      <c r="AC105" s="159">
        <v>0</v>
      </c>
      <c r="AD105" s="275">
        <f>'2e COVID true-up adjustment'!F$343</f>
        <v>0.4107912515748855</v>
      </c>
      <c r="AE105" s="275">
        <f>'2e COVID true-up adjustment'!G$343</f>
        <v>0.4107912515748855</v>
      </c>
      <c r="AF105" s="275">
        <f>'2e COVID true-up adjustment'!H$343</f>
        <v>0.4107912515748855</v>
      </c>
      <c r="AG105" s="401">
        <f>'2e COVID true-up adjustment'!I$343</f>
        <v>0.4107912515748855</v>
      </c>
      <c r="AH105" s="406"/>
      <c r="AI105" s="478">
        <f>'2g Debt related cost adjustment'!$E$50</f>
        <v>0</v>
      </c>
      <c r="AJ105" s="478">
        <f>'2g Debt related cost adjustment'!$E$50</f>
        <v>0</v>
      </c>
      <c r="AK105" s="478">
        <f>'2g Debt related cost adjustment'!$E$50</f>
        <v>0</v>
      </c>
      <c r="AL105" s="478">
        <f>'2g Debt related cost adjustment'!$E$50</f>
        <v>0</v>
      </c>
      <c r="AM105" s="478">
        <f>'2g Debt related cost adjustment'!$E$50</f>
        <v>0</v>
      </c>
      <c r="AN105" s="159" t="s">
        <v>222</v>
      </c>
      <c r="AO105" s="159" t="s">
        <v>222</v>
      </c>
      <c r="AP105" s="159" t="s">
        <v>222</v>
      </c>
      <c r="AQ105" s="159" t="s">
        <v>222</v>
      </c>
      <c r="AR105" s="159" t="s">
        <v>222</v>
      </c>
      <c r="AS105" s="159" t="s">
        <v>222</v>
      </c>
      <c r="AT105" s="159" t="s">
        <v>222</v>
      </c>
      <c r="AU105" s="159" t="s">
        <v>222</v>
      </c>
      <c r="AV105" s="159" t="s">
        <v>222</v>
      </c>
      <c r="AW105" s="159" t="s">
        <v>222</v>
      </c>
      <c r="AX105" s="159" t="s">
        <v>222</v>
      </c>
      <c r="AY105" s="159" t="s">
        <v>222</v>
      </c>
      <c r="AZ105" s="159" t="s">
        <v>222</v>
      </c>
      <c r="BA105" s="159" t="s">
        <v>222</v>
      </c>
      <c r="BB105" s="159" t="s">
        <v>222</v>
      </c>
      <c r="BC105" s="159" t="s">
        <v>222</v>
      </c>
      <c r="BD105" s="159" t="s">
        <v>222</v>
      </c>
      <c r="BE105" s="159" t="s">
        <v>222</v>
      </c>
      <c r="BF105" s="159" t="s">
        <v>222</v>
      </c>
      <c r="BG105" s="159" t="s">
        <v>222</v>
      </c>
      <c r="BH105" s="159" t="s">
        <v>222</v>
      </c>
      <c r="BI105" s="373" t="s">
        <v>222</v>
      </c>
    </row>
    <row r="106" spans="1:61" s="7" customFormat="1" ht="12.75" customHeight="1">
      <c r="A106" s="6"/>
      <c r="B106" s="541"/>
      <c r="C106" s="535"/>
      <c r="D106" s="538"/>
      <c r="E106" s="532"/>
      <c r="F106" s="121" t="s">
        <v>231</v>
      </c>
      <c r="G106" s="550"/>
      <c r="H106" s="553"/>
      <c r="I106" s="154"/>
      <c r="J106" s="159" t="s">
        <v>222</v>
      </c>
      <c r="K106" s="159" t="s">
        <v>222</v>
      </c>
      <c r="L106" s="159" t="s">
        <v>222</v>
      </c>
      <c r="M106" s="159" t="s">
        <v>222</v>
      </c>
      <c r="N106" s="159" t="s">
        <v>222</v>
      </c>
      <c r="O106" s="159" t="s">
        <v>222</v>
      </c>
      <c r="P106" s="159" t="s">
        <v>222</v>
      </c>
      <c r="Q106" s="159" t="s">
        <v>222</v>
      </c>
      <c r="R106" s="154"/>
      <c r="S106" s="159" t="s">
        <v>222</v>
      </c>
      <c r="T106" s="159" t="s">
        <v>222</v>
      </c>
      <c r="U106" s="159" t="s">
        <v>222</v>
      </c>
      <c r="V106" s="159" t="s">
        <v>222</v>
      </c>
      <c r="W106" s="159">
        <v>0</v>
      </c>
      <c r="X106" s="159">
        <f>'2b COVID Adjustment'!$F$321</f>
        <v>1.4870742269298105</v>
      </c>
      <c r="Y106" s="159">
        <f>'2b COVID Adjustment'!$G$321</f>
        <v>0.70457099735818829</v>
      </c>
      <c r="Z106" s="159" t="s">
        <v>222</v>
      </c>
      <c r="AA106" s="405"/>
      <c r="AB106" s="159">
        <v>0</v>
      </c>
      <c r="AC106" s="159">
        <v>0</v>
      </c>
      <c r="AD106" s="275">
        <f>'2e COVID true-up adjustment'!F$343</f>
        <v>0.4107912515748855</v>
      </c>
      <c r="AE106" s="275">
        <f>'2e COVID true-up adjustment'!G$343</f>
        <v>0.4107912515748855</v>
      </c>
      <c r="AF106" s="275">
        <f>'2e COVID true-up adjustment'!H$343</f>
        <v>0.4107912515748855</v>
      </c>
      <c r="AG106" s="401">
        <f>'2e COVID true-up adjustment'!I$343</f>
        <v>0.4107912515748855</v>
      </c>
      <c r="AH106" s="406"/>
      <c r="AI106" s="478">
        <f>'2g Debt related cost adjustment'!$E$50</f>
        <v>0</v>
      </c>
      <c r="AJ106" s="478">
        <f>'2g Debt related cost adjustment'!$E$50</f>
        <v>0</v>
      </c>
      <c r="AK106" s="478">
        <f>'2g Debt related cost adjustment'!$E$50</f>
        <v>0</v>
      </c>
      <c r="AL106" s="478">
        <f>'2g Debt related cost adjustment'!$E$50</f>
        <v>0</v>
      </c>
      <c r="AM106" s="478">
        <f>'2g Debt related cost adjustment'!$E$50</f>
        <v>0</v>
      </c>
      <c r="AN106" s="159" t="s">
        <v>222</v>
      </c>
      <c r="AO106" s="159" t="s">
        <v>222</v>
      </c>
      <c r="AP106" s="159" t="s">
        <v>222</v>
      </c>
      <c r="AQ106" s="159" t="s">
        <v>222</v>
      </c>
      <c r="AR106" s="159" t="s">
        <v>222</v>
      </c>
      <c r="AS106" s="159" t="s">
        <v>222</v>
      </c>
      <c r="AT106" s="159" t="s">
        <v>222</v>
      </c>
      <c r="AU106" s="159" t="s">
        <v>222</v>
      </c>
      <c r="AV106" s="159" t="s">
        <v>222</v>
      </c>
      <c r="AW106" s="159" t="s">
        <v>222</v>
      </c>
      <c r="AX106" s="159" t="s">
        <v>222</v>
      </c>
      <c r="AY106" s="159" t="s">
        <v>222</v>
      </c>
      <c r="AZ106" s="159" t="s">
        <v>222</v>
      </c>
      <c r="BA106" s="159" t="s">
        <v>222</v>
      </c>
      <c r="BB106" s="159" t="s">
        <v>222</v>
      </c>
      <c r="BC106" s="159" t="s">
        <v>222</v>
      </c>
      <c r="BD106" s="159" t="s">
        <v>222</v>
      </c>
      <c r="BE106" s="159" t="s">
        <v>222</v>
      </c>
      <c r="BF106" s="159" t="s">
        <v>222</v>
      </c>
      <c r="BG106" s="159" t="s">
        <v>222</v>
      </c>
      <c r="BH106" s="159" t="s">
        <v>222</v>
      </c>
      <c r="BI106" s="373" t="s">
        <v>222</v>
      </c>
    </row>
    <row r="107" spans="1:61" s="7" customFormat="1" ht="12.75" customHeight="1">
      <c r="A107" s="6"/>
      <c r="B107" s="541"/>
      <c r="C107" s="535"/>
      <c r="D107" s="538"/>
      <c r="E107" s="532"/>
      <c r="F107" s="121" t="s">
        <v>232</v>
      </c>
      <c r="G107" s="550"/>
      <c r="H107" s="553"/>
      <c r="I107" s="154"/>
      <c r="J107" s="159" t="s">
        <v>222</v>
      </c>
      <c r="K107" s="159" t="s">
        <v>222</v>
      </c>
      <c r="L107" s="159" t="s">
        <v>222</v>
      </c>
      <c r="M107" s="159" t="s">
        <v>222</v>
      </c>
      <c r="N107" s="159" t="s">
        <v>222</v>
      </c>
      <c r="O107" s="159" t="s">
        <v>222</v>
      </c>
      <c r="P107" s="159" t="s">
        <v>222</v>
      </c>
      <c r="Q107" s="159" t="s">
        <v>222</v>
      </c>
      <c r="R107" s="154"/>
      <c r="S107" s="159" t="s">
        <v>222</v>
      </c>
      <c r="T107" s="159" t="s">
        <v>222</v>
      </c>
      <c r="U107" s="159" t="s">
        <v>222</v>
      </c>
      <c r="V107" s="159" t="s">
        <v>222</v>
      </c>
      <c r="W107" s="159">
        <v>0</v>
      </c>
      <c r="X107" s="159">
        <f>'2b COVID Adjustment'!$F$321</f>
        <v>1.4870742269298105</v>
      </c>
      <c r="Y107" s="159">
        <f>'2b COVID Adjustment'!$G$321</f>
        <v>0.70457099735818829</v>
      </c>
      <c r="Z107" s="159" t="s">
        <v>222</v>
      </c>
      <c r="AA107" s="405"/>
      <c r="AB107" s="159">
        <v>0</v>
      </c>
      <c r="AC107" s="159">
        <v>0</v>
      </c>
      <c r="AD107" s="275">
        <f>'2e COVID true-up adjustment'!F$343</f>
        <v>0.4107912515748855</v>
      </c>
      <c r="AE107" s="275">
        <f>'2e COVID true-up adjustment'!G$343</f>
        <v>0.4107912515748855</v>
      </c>
      <c r="AF107" s="275">
        <f>'2e COVID true-up adjustment'!H$343</f>
        <v>0.4107912515748855</v>
      </c>
      <c r="AG107" s="401">
        <f>'2e COVID true-up adjustment'!I$343</f>
        <v>0.4107912515748855</v>
      </c>
      <c r="AH107" s="406"/>
      <c r="AI107" s="478">
        <f>'2g Debt related cost adjustment'!$E$50</f>
        <v>0</v>
      </c>
      <c r="AJ107" s="478">
        <f>'2g Debt related cost adjustment'!$E$50</f>
        <v>0</v>
      </c>
      <c r="AK107" s="478">
        <f>'2g Debt related cost adjustment'!$E$50</f>
        <v>0</v>
      </c>
      <c r="AL107" s="478">
        <f>'2g Debt related cost adjustment'!$E$50</f>
        <v>0</v>
      </c>
      <c r="AM107" s="478">
        <f>'2g Debt related cost adjustment'!$E$50</f>
        <v>0</v>
      </c>
      <c r="AN107" s="159" t="s">
        <v>222</v>
      </c>
      <c r="AO107" s="159" t="s">
        <v>222</v>
      </c>
      <c r="AP107" s="159" t="s">
        <v>222</v>
      </c>
      <c r="AQ107" s="159" t="s">
        <v>222</v>
      </c>
      <c r="AR107" s="159" t="s">
        <v>222</v>
      </c>
      <c r="AS107" s="159" t="s">
        <v>222</v>
      </c>
      <c r="AT107" s="159" t="s">
        <v>222</v>
      </c>
      <c r="AU107" s="159" t="s">
        <v>222</v>
      </c>
      <c r="AV107" s="159" t="s">
        <v>222</v>
      </c>
      <c r="AW107" s="159" t="s">
        <v>222</v>
      </c>
      <c r="AX107" s="159" t="s">
        <v>222</v>
      </c>
      <c r="AY107" s="159" t="s">
        <v>222</v>
      </c>
      <c r="AZ107" s="159" t="s">
        <v>222</v>
      </c>
      <c r="BA107" s="159" t="s">
        <v>222</v>
      </c>
      <c r="BB107" s="159" t="s">
        <v>222</v>
      </c>
      <c r="BC107" s="159" t="s">
        <v>222</v>
      </c>
      <c r="BD107" s="159" t="s">
        <v>222</v>
      </c>
      <c r="BE107" s="159" t="s">
        <v>222</v>
      </c>
      <c r="BF107" s="159" t="s">
        <v>222</v>
      </c>
      <c r="BG107" s="159" t="s">
        <v>222</v>
      </c>
      <c r="BH107" s="159" t="s">
        <v>222</v>
      </c>
      <c r="BI107" s="373" t="s">
        <v>222</v>
      </c>
    </row>
    <row r="108" spans="1:61" s="7" customFormat="1" ht="12.75" customHeight="1">
      <c r="A108" s="6"/>
      <c r="B108" s="541"/>
      <c r="C108" s="535"/>
      <c r="D108" s="538"/>
      <c r="E108" s="532"/>
      <c r="F108" s="121" t="s">
        <v>233</v>
      </c>
      <c r="G108" s="550"/>
      <c r="H108" s="553"/>
      <c r="I108" s="154"/>
      <c r="J108" s="159" t="s">
        <v>222</v>
      </c>
      <c r="K108" s="159" t="s">
        <v>222</v>
      </c>
      <c r="L108" s="159" t="s">
        <v>222</v>
      </c>
      <c r="M108" s="159" t="s">
        <v>222</v>
      </c>
      <c r="N108" s="159" t="s">
        <v>222</v>
      </c>
      <c r="O108" s="159" t="s">
        <v>222</v>
      </c>
      <c r="P108" s="159" t="s">
        <v>222</v>
      </c>
      <c r="Q108" s="159" t="s">
        <v>222</v>
      </c>
      <c r="R108" s="154"/>
      <c r="S108" s="159" t="s">
        <v>222</v>
      </c>
      <c r="T108" s="159" t="s">
        <v>222</v>
      </c>
      <c r="U108" s="159" t="s">
        <v>222</v>
      </c>
      <c r="V108" s="159" t="s">
        <v>222</v>
      </c>
      <c r="W108" s="159">
        <v>0</v>
      </c>
      <c r="X108" s="159">
        <f>'2b COVID Adjustment'!$F$321</f>
        <v>1.4870742269298105</v>
      </c>
      <c r="Y108" s="159">
        <f>'2b COVID Adjustment'!$G$321</f>
        <v>0.70457099735818829</v>
      </c>
      <c r="Z108" s="159" t="s">
        <v>222</v>
      </c>
      <c r="AA108" s="405"/>
      <c r="AB108" s="159">
        <v>0</v>
      </c>
      <c r="AC108" s="159">
        <v>0</v>
      </c>
      <c r="AD108" s="275">
        <f>'2e COVID true-up adjustment'!F$343</f>
        <v>0.4107912515748855</v>
      </c>
      <c r="AE108" s="275">
        <f>'2e COVID true-up adjustment'!G$343</f>
        <v>0.4107912515748855</v>
      </c>
      <c r="AF108" s="275">
        <f>'2e COVID true-up adjustment'!H$343</f>
        <v>0.4107912515748855</v>
      </c>
      <c r="AG108" s="401">
        <f>'2e COVID true-up adjustment'!I$343</f>
        <v>0.4107912515748855</v>
      </c>
      <c r="AH108" s="406"/>
      <c r="AI108" s="478">
        <f>'2g Debt related cost adjustment'!$E$50</f>
        <v>0</v>
      </c>
      <c r="AJ108" s="478">
        <f>'2g Debt related cost adjustment'!$E$50</f>
        <v>0</v>
      </c>
      <c r="AK108" s="478">
        <f>'2g Debt related cost adjustment'!$E$50</f>
        <v>0</v>
      </c>
      <c r="AL108" s="478">
        <f>'2g Debt related cost adjustment'!$E$50</f>
        <v>0</v>
      </c>
      <c r="AM108" s="478">
        <f>'2g Debt related cost adjustment'!$E$50</f>
        <v>0</v>
      </c>
      <c r="AN108" s="159" t="s">
        <v>222</v>
      </c>
      <c r="AO108" s="159" t="s">
        <v>222</v>
      </c>
      <c r="AP108" s="159" t="s">
        <v>222</v>
      </c>
      <c r="AQ108" s="159" t="s">
        <v>222</v>
      </c>
      <c r="AR108" s="159" t="s">
        <v>222</v>
      </c>
      <c r="AS108" s="159" t="s">
        <v>222</v>
      </c>
      <c r="AT108" s="159" t="s">
        <v>222</v>
      </c>
      <c r="AU108" s="159" t="s">
        <v>222</v>
      </c>
      <c r="AV108" s="159" t="s">
        <v>222</v>
      </c>
      <c r="AW108" s="159" t="s">
        <v>222</v>
      </c>
      <c r="AX108" s="159" t="s">
        <v>222</v>
      </c>
      <c r="AY108" s="159" t="s">
        <v>222</v>
      </c>
      <c r="AZ108" s="159" t="s">
        <v>222</v>
      </c>
      <c r="BA108" s="159" t="s">
        <v>222</v>
      </c>
      <c r="BB108" s="159" t="s">
        <v>222</v>
      </c>
      <c r="BC108" s="159" t="s">
        <v>222</v>
      </c>
      <c r="BD108" s="159" t="s">
        <v>222</v>
      </c>
      <c r="BE108" s="159" t="s">
        <v>222</v>
      </c>
      <c r="BF108" s="159" t="s">
        <v>222</v>
      </c>
      <c r="BG108" s="159" t="s">
        <v>222</v>
      </c>
      <c r="BH108" s="159" t="s">
        <v>222</v>
      </c>
      <c r="BI108" s="373" t="s">
        <v>222</v>
      </c>
    </row>
    <row r="109" spans="1:61" s="7" customFormat="1" ht="12.75" customHeight="1">
      <c r="A109" s="6"/>
      <c r="B109" s="541"/>
      <c r="C109" s="535"/>
      <c r="D109" s="538"/>
      <c r="E109" s="532"/>
      <c r="F109" s="121" t="s">
        <v>234</v>
      </c>
      <c r="G109" s="550"/>
      <c r="H109" s="553"/>
      <c r="I109" s="154"/>
      <c r="J109" s="159" t="s">
        <v>222</v>
      </c>
      <c r="K109" s="159" t="s">
        <v>222</v>
      </c>
      <c r="L109" s="159" t="s">
        <v>222</v>
      </c>
      <c r="M109" s="159" t="s">
        <v>222</v>
      </c>
      <c r="N109" s="159" t="s">
        <v>222</v>
      </c>
      <c r="O109" s="159" t="s">
        <v>222</v>
      </c>
      <c r="P109" s="159" t="s">
        <v>222</v>
      </c>
      <c r="Q109" s="159" t="s">
        <v>222</v>
      </c>
      <c r="R109" s="154"/>
      <c r="S109" s="159" t="s">
        <v>222</v>
      </c>
      <c r="T109" s="159" t="s">
        <v>222</v>
      </c>
      <c r="U109" s="159" t="s">
        <v>222</v>
      </c>
      <c r="V109" s="159" t="s">
        <v>222</v>
      </c>
      <c r="W109" s="159">
        <v>0</v>
      </c>
      <c r="X109" s="159">
        <f>'2b COVID Adjustment'!$F$321</f>
        <v>1.4870742269298105</v>
      </c>
      <c r="Y109" s="159">
        <f>'2b COVID Adjustment'!$G$321</f>
        <v>0.70457099735818829</v>
      </c>
      <c r="Z109" s="159" t="s">
        <v>222</v>
      </c>
      <c r="AA109" s="405"/>
      <c r="AB109" s="159">
        <v>0</v>
      </c>
      <c r="AC109" s="159">
        <v>0</v>
      </c>
      <c r="AD109" s="275">
        <f>'2e COVID true-up adjustment'!F$343</f>
        <v>0.4107912515748855</v>
      </c>
      <c r="AE109" s="275">
        <f>'2e COVID true-up adjustment'!G$343</f>
        <v>0.4107912515748855</v>
      </c>
      <c r="AF109" s="275">
        <f>'2e COVID true-up adjustment'!H$343</f>
        <v>0.4107912515748855</v>
      </c>
      <c r="AG109" s="401">
        <f>'2e COVID true-up adjustment'!I$343</f>
        <v>0.4107912515748855</v>
      </c>
      <c r="AH109" s="406"/>
      <c r="AI109" s="478">
        <f>'2g Debt related cost adjustment'!$E$50</f>
        <v>0</v>
      </c>
      <c r="AJ109" s="478">
        <f>'2g Debt related cost adjustment'!$E$50</f>
        <v>0</v>
      </c>
      <c r="AK109" s="478">
        <f>'2g Debt related cost adjustment'!$E$50</f>
        <v>0</v>
      </c>
      <c r="AL109" s="478">
        <f>'2g Debt related cost adjustment'!$E$50</f>
        <v>0</v>
      </c>
      <c r="AM109" s="478">
        <f>'2g Debt related cost adjustment'!$E$50</f>
        <v>0</v>
      </c>
      <c r="AN109" s="159" t="s">
        <v>222</v>
      </c>
      <c r="AO109" s="159" t="s">
        <v>222</v>
      </c>
      <c r="AP109" s="159" t="s">
        <v>222</v>
      </c>
      <c r="AQ109" s="159" t="s">
        <v>222</v>
      </c>
      <c r="AR109" s="159" t="s">
        <v>222</v>
      </c>
      <c r="AS109" s="159" t="s">
        <v>222</v>
      </c>
      <c r="AT109" s="159" t="s">
        <v>222</v>
      </c>
      <c r="AU109" s="159" t="s">
        <v>222</v>
      </c>
      <c r="AV109" s="159" t="s">
        <v>222</v>
      </c>
      <c r="AW109" s="159" t="s">
        <v>222</v>
      </c>
      <c r="AX109" s="159" t="s">
        <v>222</v>
      </c>
      <c r="AY109" s="159" t="s">
        <v>222</v>
      </c>
      <c r="AZ109" s="159" t="s">
        <v>222</v>
      </c>
      <c r="BA109" s="159" t="s">
        <v>222</v>
      </c>
      <c r="BB109" s="159" t="s">
        <v>222</v>
      </c>
      <c r="BC109" s="159" t="s">
        <v>222</v>
      </c>
      <c r="BD109" s="159" t="s">
        <v>222</v>
      </c>
      <c r="BE109" s="159" t="s">
        <v>222</v>
      </c>
      <c r="BF109" s="159" t="s">
        <v>222</v>
      </c>
      <c r="BG109" s="159" t="s">
        <v>222</v>
      </c>
      <c r="BH109" s="159" t="s">
        <v>222</v>
      </c>
      <c r="BI109" s="373" t="s">
        <v>222</v>
      </c>
    </row>
    <row r="110" spans="1:61" s="7" customFormat="1" ht="12.75" customHeight="1" thickBot="1">
      <c r="A110" s="6"/>
      <c r="B110" s="541"/>
      <c r="C110" s="536"/>
      <c r="D110" s="539"/>
      <c r="E110" s="533"/>
      <c r="F110" s="84" t="s">
        <v>235</v>
      </c>
      <c r="G110" s="550"/>
      <c r="H110" s="553"/>
      <c r="I110" s="54"/>
      <c r="J110" s="159" t="s">
        <v>222</v>
      </c>
      <c r="K110" s="159" t="s">
        <v>222</v>
      </c>
      <c r="L110" s="159" t="s">
        <v>222</v>
      </c>
      <c r="M110" s="159" t="s">
        <v>222</v>
      </c>
      <c r="N110" s="159" t="s">
        <v>222</v>
      </c>
      <c r="O110" s="159" t="s">
        <v>222</v>
      </c>
      <c r="P110" s="159" t="s">
        <v>222</v>
      </c>
      <c r="Q110" s="159" t="s">
        <v>222</v>
      </c>
      <c r="R110" s="154"/>
      <c r="S110" s="159" t="s">
        <v>222</v>
      </c>
      <c r="T110" s="159" t="s">
        <v>222</v>
      </c>
      <c r="U110" s="159" t="s">
        <v>222</v>
      </c>
      <c r="V110" s="159" t="s">
        <v>222</v>
      </c>
      <c r="W110" s="159">
        <v>0</v>
      </c>
      <c r="X110" s="159">
        <f>'2b COVID Adjustment'!$F$321</f>
        <v>1.4870742269298105</v>
      </c>
      <c r="Y110" s="159">
        <f>'2b COVID Adjustment'!$G$321</f>
        <v>0.70457099735818829</v>
      </c>
      <c r="Z110" s="159" t="s">
        <v>222</v>
      </c>
      <c r="AA110" s="405"/>
      <c r="AB110" s="159">
        <v>0</v>
      </c>
      <c r="AC110" s="159">
        <v>0</v>
      </c>
      <c r="AD110" s="275">
        <f>'2e COVID true-up adjustment'!F$343</f>
        <v>0.4107912515748855</v>
      </c>
      <c r="AE110" s="275">
        <f>'2e COVID true-up adjustment'!G$343</f>
        <v>0.4107912515748855</v>
      </c>
      <c r="AF110" s="275">
        <f>'2e COVID true-up adjustment'!H$343</f>
        <v>0.4107912515748855</v>
      </c>
      <c r="AG110" s="401">
        <f>'2e COVID true-up adjustment'!I$343</f>
        <v>0.4107912515748855</v>
      </c>
      <c r="AH110" s="406"/>
      <c r="AI110" s="478">
        <f>'2g Debt related cost adjustment'!$E$50</f>
        <v>0</v>
      </c>
      <c r="AJ110" s="478">
        <f>'2g Debt related cost adjustment'!$E$50</f>
        <v>0</v>
      </c>
      <c r="AK110" s="478">
        <f>'2g Debt related cost adjustment'!$E$50</f>
        <v>0</v>
      </c>
      <c r="AL110" s="478">
        <f>'2g Debt related cost adjustment'!$E$50</f>
        <v>0</v>
      </c>
      <c r="AM110" s="478">
        <f>'2g Debt related cost adjustment'!$E$50</f>
        <v>0</v>
      </c>
      <c r="AN110" s="159" t="s">
        <v>222</v>
      </c>
      <c r="AO110" s="159" t="s">
        <v>222</v>
      </c>
      <c r="AP110" s="159" t="s">
        <v>222</v>
      </c>
      <c r="AQ110" s="159" t="s">
        <v>222</v>
      </c>
      <c r="AR110" s="159" t="s">
        <v>222</v>
      </c>
      <c r="AS110" s="159" t="s">
        <v>222</v>
      </c>
      <c r="AT110" s="159" t="s">
        <v>222</v>
      </c>
      <c r="AU110" s="159" t="s">
        <v>222</v>
      </c>
      <c r="AV110" s="159" t="s">
        <v>222</v>
      </c>
      <c r="AW110" s="159" t="s">
        <v>222</v>
      </c>
      <c r="AX110" s="159" t="s">
        <v>222</v>
      </c>
      <c r="AY110" s="159" t="s">
        <v>222</v>
      </c>
      <c r="AZ110" s="159" t="s">
        <v>222</v>
      </c>
      <c r="BA110" s="159" t="s">
        <v>222</v>
      </c>
      <c r="BB110" s="159" t="s">
        <v>222</v>
      </c>
      <c r="BC110" s="159" t="s">
        <v>222</v>
      </c>
      <c r="BD110" s="159" t="s">
        <v>222</v>
      </c>
      <c r="BE110" s="159" t="s">
        <v>222</v>
      </c>
      <c r="BF110" s="159" t="s">
        <v>222</v>
      </c>
      <c r="BG110" s="159" t="s">
        <v>222</v>
      </c>
      <c r="BH110" s="159" t="s">
        <v>222</v>
      </c>
      <c r="BI110" s="373" t="s">
        <v>222</v>
      </c>
    </row>
    <row r="111" spans="1:61" s="7" customFormat="1" ht="12.75" customHeight="1">
      <c r="A111" s="6"/>
      <c r="B111" s="541"/>
      <c r="C111" s="534" t="s">
        <v>239</v>
      </c>
      <c r="D111" s="537" t="s">
        <v>218</v>
      </c>
      <c r="E111" s="531" t="s">
        <v>236</v>
      </c>
      <c r="F111" s="83" t="s">
        <v>220</v>
      </c>
      <c r="G111" s="550"/>
      <c r="H111" s="553"/>
      <c r="I111" s="53"/>
      <c r="J111" s="159" t="s">
        <v>222</v>
      </c>
      <c r="K111" s="159" t="s">
        <v>222</v>
      </c>
      <c r="L111" s="159" t="s">
        <v>222</v>
      </c>
      <c r="M111" s="159" t="s">
        <v>222</v>
      </c>
      <c r="N111" s="159" t="s">
        <v>222</v>
      </c>
      <c r="O111" s="159" t="s">
        <v>222</v>
      </c>
      <c r="P111" s="159" t="s">
        <v>222</v>
      </c>
      <c r="Q111" s="159" t="s">
        <v>222</v>
      </c>
      <c r="R111" s="154"/>
      <c r="S111" s="159" t="s">
        <v>222</v>
      </c>
      <c r="T111" s="159" t="s">
        <v>222</v>
      </c>
      <c r="U111" s="159" t="s">
        <v>222</v>
      </c>
      <c r="V111" s="159" t="s">
        <v>222</v>
      </c>
      <c r="W111" s="159">
        <f>'2a Q1 Adjustment Component'!H65</f>
        <v>6.6015737169206874</v>
      </c>
      <c r="X111" s="159">
        <f>'2b COVID Adjustment'!$F$322</f>
        <v>9.9756950960531068</v>
      </c>
      <c r="Y111" s="159">
        <f>'2b COVID Adjustment'!$G$322</f>
        <v>4.43</v>
      </c>
      <c r="Z111" s="159" t="s">
        <v>222</v>
      </c>
      <c r="AA111" s="405"/>
      <c r="AB111" s="159">
        <f>'2c AWC adjustment'!$I28+'2d Backwardation adjustment'!$I28</f>
        <v>20.776449606704151</v>
      </c>
      <c r="AC111" s="159">
        <f>'2c AWC adjustment'!$I28+'2d Backwardation adjustment'!$I28</f>
        <v>20.776449606704151</v>
      </c>
      <c r="AD111" s="159">
        <f>'2c AWC adjustment'!$J28+'2d Backwardation adjustment'!$J28+'2e COVID true-up adjustment'!F$344</f>
        <v>26.787666820295904</v>
      </c>
      <c r="AE111" s="159">
        <f>'2c AWC adjustment'!$J28+'2d Backwardation adjustment'!$J28+'2e COVID true-up adjustment'!G$344+'2f RO Ringfencing adjustment'!I45</f>
        <v>38.190604522872398</v>
      </c>
      <c r="AF111" s="159">
        <f>'2e COVID true-up adjustment'!H$344</f>
        <v>6.0112172135917517</v>
      </c>
      <c r="AG111" s="374">
        <f>'2e COVID true-up adjustment'!I$344</f>
        <v>6.0112172135917517</v>
      </c>
      <c r="AH111" s="406"/>
      <c r="AI111" s="478">
        <f>'2g Debt related cost adjustment'!$E$51</f>
        <v>15.899644085837116</v>
      </c>
      <c r="AJ111" s="478">
        <f>'2g Debt related cost adjustment'!$E$51</f>
        <v>15.899644085837116</v>
      </c>
      <c r="AK111" s="478">
        <f>'2g Debt related cost adjustment'!$E$51</f>
        <v>15.899644085837116</v>
      </c>
      <c r="AL111" s="478">
        <f>'2g Debt related cost adjustment'!$E$51</f>
        <v>15.899644085837116</v>
      </c>
      <c r="AM111" s="478">
        <f>'2g Debt related cost adjustment'!$E$51</f>
        <v>15.899644085837116</v>
      </c>
      <c r="AN111" s="159" t="s">
        <v>222</v>
      </c>
      <c r="AO111" s="159" t="s">
        <v>222</v>
      </c>
      <c r="AP111" s="159" t="s">
        <v>222</v>
      </c>
      <c r="AQ111" s="159" t="s">
        <v>222</v>
      </c>
      <c r="AR111" s="159" t="s">
        <v>222</v>
      </c>
      <c r="AS111" s="159" t="s">
        <v>222</v>
      </c>
      <c r="AT111" s="159" t="s">
        <v>222</v>
      </c>
      <c r="AU111" s="159" t="s">
        <v>222</v>
      </c>
      <c r="AV111" s="159" t="s">
        <v>222</v>
      </c>
      <c r="AW111" s="159" t="s">
        <v>222</v>
      </c>
      <c r="AX111" s="159" t="s">
        <v>222</v>
      </c>
      <c r="AY111" s="159" t="s">
        <v>222</v>
      </c>
      <c r="AZ111" s="159" t="s">
        <v>222</v>
      </c>
      <c r="BA111" s="159" t="s">
        <v>222</v>
      </c>
      <c r="BB111" s="159" t="s">
        <v>222</v>
      </c>
      <c r="BC111" s="159" t="s">
        <v>222</v>
      </c>
      <c r="BD111" s="159" t="s">
        <v>222</v>
      </c>
      <c r="BE111" s="159" t="s">
        <v>222</v>
      </c>
      <c r="BF111" s="159" t="s">
        <v>222</v>
      </c>
      <c r="BG111" s="159" t="s">
        <v>222</v>
      </c>
      <c r="BH111" s="159" t="s">
        <v>222</v>
      </c>
      <c r="BI111" s="373" t="s">
        <v>222</v>
      </c>
    </row>
    <row r="112" spans="1:61" s="7" customFormat="1" ht="12.75" customHeight="1">
      <c r="A112" s="6"/>
      <c r="B112" s="541"/>
      <c r="C112" s="535"/>
      <c r="D112" s="538"/>
      <c r="E112" s="532"/>
      <c r="F112" s="121" t="s">
        <v>223</v>
      </c>
      <c r="G112" s="550"/>
      <c r="H112" s="553"/>
      <c r="I112" s="154"/>
      <c r="J112" s="159" t="s">
        <v>222</v>
      </c>
      <c r="K112" s="159" t="s">
        <v>222</v>
      </c>
      <c r="L112" s="159" t="s">
        <v>222</v>
      </c>
      <c r="M112" s="159" t="s">
        <v>222</v>
      </c>
      <c r="N112" s="159" t="s">
        <v>222</v>
      </c>
      <c r="O112" s="159" t="s">
        <v>222</v>
      </c>
      <c r="P112" s="159" t="s">
        <v>222</v>
      </c>
      <c r="Q112" s="159" t="s">
        <v>222</v>
      </c>
      <c r="R112" s="154"/>
      <c r="S112" s="159" t="s">
        <v>222</v>
      </c>
      <c r="T112" s="159" t="s">
        <v>222</v>
      </c>
      <c r="U112" s="159" t="s">
        <v>222</v>
      </c>
      <c r="V112" s="159" t="s">
        <v>222</v>
      </c>
      <c r="W112" s="159">
        <f>'2a Q1 Adjustment Component'!H66</f>
        <v>6.5264823320775012</v>
      </c>
      <c r="X112" s="159">
        <f>'2b COVID Adjustment'!$F$322</f>
        <v>9.9756950960531068</v>
      </c>
      <c r="Y112" s="159">
        <f>'2b COVID Adjustment'!$G$322</f>
        <v>4.43</v>
      </c>
      <c r="Z112" s="159" t="s">
        <v>222</v>
      </c>
      <c r="AA112" s="405"/>
      <c r="AB112" s="159">
        <f>'2c AWC adjustment'!$I29+'2d Backwardation adjustment'!$I29</f>
        <v>20.439523217664604</v>
      </c>
      <c r="AC112" s="159">
        <f>'2c AWC adjustment'!$I29+'2d Backwardation adjustment'!$I29</f>
        <v>20.439523217664604</v>
      </c>
      <c r="AD112" s="159">
        <f>'2c AWC adjustment'!$J29+'2d Backwardation adjustment'!$J29+'2e COVID true-up adjustment'!F$344</f>
        <v>26.450740431256357</v>
      </c>
      <c r="AE112" s="159">
        <f>'2c AWC adjustment'!$J29+'2d Backwardation adjustment'!$J29+'2e COVID true-up adjustment'!G$344+'2f RO Ringfencing adjustment'!I46</f>
        <v>37.853678133832851</v>
      </c>
      <c r="AF112" s="159">
        <f>'2e COVID true-up adjustment'!H$344</f>
        <v>6.0112172135917517</v>
      </c>
      <c r="AG112" s="374">
        <f>'2e COVID true-up adjustment'!I$344</f>
        <v>6.0112172135917517</v>
      </c>
      <c r="AH112" s="406"/>
      <c r="AI112" s="478">
        <f>'2g Debt related cost adjustment'!$E$51</f>
        <v>15.899644085837116</v>
      </c>
      <c r="AJ112" s="478">
        <f>'2g Debt related cost adjustment'!$E$51</f>
        <v>15.899644085837116</v>
      </c>
      <c r="AK112" s="478">
        <f>'2g Debt related cost adjustment'!$E$51</f>
        <v>15.899644085837116</v>
      </c>
      <c r="AL112" s="478">
        <f>'2g Debt related cost adjustment'!$E$51</f>
        <v>15.899644085837116</v>
      </c>
      <c r="AM112" s="478">
        <f>'2g Debt related cost adjustment'!$E$51</f>
        <v>15.899644085837116</v>
      </c>
      <c r="AN112" s="159" t="s">
        <v>222</v>
      </c>
      <c r="AO112" s="159" t="s">
        <v>222</v>
      </c>
      <c r="AP112" s="159" t="s">
        <v>222</v>
      </c>
      <c r="AQ112" s="159" t="s">
        <v>222</v>
      </c>
      <c r="AR112" s="159" t="s">
        <v>222</v>
      </c>
      <c r="AS112" s="159" t="s">
        <v>222</v>
      </c>
      <c r="AT112" s="159" t="s">
        <v>222</v>
      </c>
      <c r="AU112" s="159" t="s">
        <v>222</v>
      </c>
      <c r="AV112" s="159" t="s">
        <v>222</v>
      </c>
      <c r="AW112" s="159" t="s">
        <v>222</v>
      </c>
      <c r="AX112" s="159" t="s">
        <v>222</v>
      </c>
      <c r="AY112" s="159" t="s">
        <v>222</v>
      </c>
      <c r="AZ112" s="159" t="s">
        <v>222</v>
      </c>
      <c r="BA112" s="159" t="s">
        <v>222</v>
      </c>
      <c r="BB112" s="159" t="s">
        <v>222</v>
      </c>
      <c r="BC112" s="159" t="s">
        <v>222</v>
      </c>
      <c r="BD112" s="159" t="s">
        <v>222</v>
      </c>
      <c r="BE112" s="159" t="s">
        <v>222</v>
      </c>
      <c r="BF112" s="159" t="s">
        <v>222</v>
      </c>
      <c r="BG112" s="159" t="s">
        <v>222</v>
      </c>
      <c r="BH112" s="159" t="s">
        <v>222</v>
      </c>
      <c r="BI112" s="373" t="s">
        <v>222</v>
      </c>
    </row>
    <row r="113" spans="1:61" s="7" customFormat="1" ht="12.75" customHeight="1">
      <c r="A113" s="6"/>
      <c r="B113" s="541"/>
      <c r="C113" s="535"/>
      <c r="D113" s="538"/>
      <c r="E113" s="532"/>
      <c r="F113" s="121" t="s">
        <v>224</v>
      </c>
      <c r="G113" s="550"/>
      <c r="H113" s="553"/>
      <c r="I113" s="154"/>
      <c r="J113" s="159" t="s">
        <v>222</v>
      </c>
      <c r="K113" s="159" t="s">
        <v>222</v>
      </c>
      <c r="L113" s="159" t="s">
        <v>222</v>
      </c>
      <c r="M113" s="159" t="s">
        <v>222</v>
      </c>
      <c r="N113" s="159" t="s">
        <v>222</v>
      </c>
      <c r="O113" s="159" t="s">
        <v>222</v>
      </c>
      <c r="P113" s="159" t="s">
        <v>222</v>
      </c>
      <c r="Q113" s="159" t="s">
        <v>222</v>
      </c>
      <c r="R113" s="154"/>
      <c r="S113" s="159" t="s">
        <v>222</v>
      </c>
      <c r="T113" s="159" t="s">
        <v>222</v>
      </c>
      <c r="U113" s="159" t="s">
        <v>222</v>
      </c>
      <c r="V113" s="159" t="s">
        <v>222</v>
      </c>
      <c r="W113" s="159">
        <f>'2a Q1 Adjustment Component'!H67</f>
        <v>6.6547871150899178</v>
      </c>
      <c r="X113" s="159">
        <f>'2b COVID Adjustment'!$F$322</f>
        <v>9.9756950960531068</v>
      </c>
      <c r="Y113" s="159">
        <f>'2b COVID Adjustment'!$G$322</f>
        <v>4.43</v>
      </c>
      <c r="Z113" s="159" t="s">
        <v>222</v>
      </c>
      <c r="AA113" s="405"/>
      <c r="AB113" s="159">
        <f>'2c AWC adjustment'!$I30+'2d Backwardation adjustment'!$I30</f>
        <v>21.024150948431132</v>
      </c>
      <c r="AC113" s="159">
        <f>'2c AWC adjustment'!$I30+'2d Backwardation adjustment'!$I30</f>
        <v>21.024150948431132</v>
      </c>
      <c r="AD113" s="159">
        <f>'2c AWC adjustment'!$J30+'2d Backwardation adjustment'!$J30+'2e COVID true-up adjustment'!F$344</f>
        <v>27.035368162022884</v>
      </c>
      <c r="AE113" s="159">
        <f>'2c AWC adjustment'!$J30+'2d Backwardation adjustment'!$J30+'2e COVID true-up adjustment'!G$344+'2f RO Ringfencing adjustment'!I47</f>
        <v>38.438305864599378</v>
      </c>
      <c r="AF113" s="159">
        <f>'2e COVID true-up adjustment'!H$344</f>
        <v>6.0112172135917517</v>
      </c>
      <c r="AG113" s="374">
        <f>'2e COVID true-up adjustment'!I$344</f>
        <v>6.0112172135917517</v>
      </c>
      <c r="AH113" s="406"/>
      <c r="AI113" s="478">
        <f>'2g Debt related cost adjustment'!$E$51</f>
        <v>15.899644085837116</v>
      </c>
      <c r="AJ113" s="478">
        <f>'2g Debt related cost adjustment'!$E$51</f>
        <v>15.899644085837116</v>
      </c>
      <c r="AK113" s="478">
        <f>'2g Debt related cost adjustment'!$E$51</f>
        <v>15.899644085837116</v>
      </c>
      <c r="AL113" s="478">
        <f>'2g Debt related cost adjustment'!$E$51</f>
        <v>15.899644085837116</v>
      </c>
      <c r="AM113" s="478">
        <f>'2g Debt related cost adjustment'!$E$51</f>
        <v>15.899644085837116</v>
      </c>
      <c r="AN113" s="159" t="s">
        <v>222</v>
      </c>
      <c r="AO113" s="159" t="s">
        <v>222</v>
      </c>
      <c r="AP113" s="159" t="s">
        <v>222</v>
      </c>
      <c r="AQ113" s="159" t="s">
        <v>222</v>
      </c>
      <c r="AR113" s="159" t="s">
        <v>222</v>
      </c>
      <c r="AS113" s="159" t="s">
        <v>222</v>
      </c>
      <c r="AT113" s="159" t="s">
        <v>222</v>
      </c>
      <c r="AU113" s="159" t="s">
        <v>222</v>
      </c>
      <c r="AV113" s="159" t="s">
        <v>222</v>
      </c>
      <c r="AW113" s="159" t="s">
        <v>222</v>
      </c>
      <c r="AX113" s="159" t="s">
        <v>222</v>
      </c>
      <c r="AY113" s="159" t="s">
        <v>222</v>
      </c>
      <c r="AZ113" s="159" t="s">
        <v>222</v>
      </c>
      <c r="BA113" s="159" t="s">
        <v>222</v>
      </c>
      <c r="BB113" s="159" t="s">
        <v>222</v>
      </c>
      <c r="BC113" s="159" t="s">
        <v>222</v>
      </c>
      <c r="BD113" s="159" t="s">
        <v>222</v>
      </c>
      <c r="BE113" s="159" t="s">
        <v>222</v>
      </c>
      <c r="BF113" s="159" t="s">
        <v>222</v>
      </c>
      <c r="BG113" s="159" t="s">
        <v>222</v>
      </c>
      <c r="BH113" s="159" t="s">
        <v>222</v>
      </c>
      <c r="BI113" s="373" t="s">
        <v>222</v>
      </c>
    </row>
    <row r="114" spans="1:61" s="7" customFormat="1" ht="12.75" customHeight="1">
      <c r="A114" s="6"/>
      <c r="B114" s="541"/>
      <c r="C114" s="535"/>
      <c r="D114" s="538"/>
      <c r="E114" s="532"/>
      <c r="F114" s="121" t="s">
        <v>225</v>
      </c>
      <c r="G114" s="550"/>
      <c r="H114" s="553"/>
      <c r="I114" s="154"/>
      <c r="J114" s="159" t="s">
        <v>222</v>
      </c>
      <c r="K114" s="159" t="s">
        <v>222</v>
      </c>
      <c r="L114" s="159" t="s">
        <v>222</v>
      </c>
      <c r="M114" s="159" t="s">
        <v>222</v>
      </c>
      <c r="N114" s="159" t="s">
        <v>222</v>
      </c>
      <c r="O114" s="159" t="s">
        <v>222</v>
      </c>
      <c r="P114" s="159" t="s">
        <v>222</v>
      </c>
      <c r="Q114" s="159" t="s">
        <v>222</v>
      </c>
      <c r="R114" s="154"/>
      <c r="S114" s="159" t="s">
        <v>222</v>
      </c>
      <c r="T114" s="159" t="s">
        <v>222</v>
      </c>
      <c r="U114" s="159" t="s">
        <v>222</v>
      </c>
      <c r="V114" s="159" t="s">
        <v>222</v>
      </c>
      <c r="W114" s="159">
        <f>'2a Q1 Adjustment Component'!H68</f>
        <v>6.6964565814818311</v>
      </c>
      <c r="X114" s="159">
        <f>'2b COVID Adjustment'!$F$322</f>
        <v>9.9756950960531068</v>
      </c>
      <c r="Y114" s="159">
        <f>'2b COVID Adjustment'!$G$322</f>
        <v>4.43</v>
      </c>
      <c r="Z114" s="159" t="s">
        <v>222</v>
      </c>
      <c r="AA114" s="405"/>
      <c r="AB114" s="159">
        <f>'2c AWC adjustment'!$I31+'2d Backwardation adjustment'!$I31</f>
        <v>21.237987179006147</v>
      </c>
      <c r="AC114" s="159">
        <f>'2c AWC adjustment'!$I31+'2d Backwardation adjustment'!$I31</f>
        <v>21.237987179006147</v>
      </c>
      <c r="AD114" s="159">
        <f>'2c AWC adjustment'!$J31+'2d Backwardation adjustment'!$J31+'2e COVID true-up adjustment'!F$344</f>
        <v>27.2492043925979</v>
      </c>
      <c r="AE114" s="159">
        <f>'2c AWC adjustment'!$J31+'2d Backwardation adjustment'!$J31+'2e COVID true-up adjustment'!G$344+'2f RO Ringfencing adjustment'!I48</f>
        <v>38.652142095174398</v>
      </c>
      <c r="AF114" s="159">
        <f>'2e COVID true-up adjustment'!H$344</f>
        <v>6.0112172135917517</v>
      </c>
      <c r="AG114" s="374">
        <f>'2e COVID true-up adjustment'!I$344</f>
        <v>6.0112172135917517</v>
      </c>
      <c r="AH114" s="406"/>
      <c r="AI114" s="478">
        <f>'2g Debt related cost adjustment'!$E$51</f>
        <v>15.899644085837116</v>
      </c>
      <c r="AJ114" s="478">
        <f>'2g Debt related cost adjustment'!$E$51</f>
        <v>15.899644085837116</v>
      </c>
      <c r="AK114" s="478">
        <f>'2g Debt related cost adjustment'!$E$51</f>
        <v>15.899644085837116</v>
      </c>
      <c r="AL114" s="478">
        <f>'2g Debt related cost adjustment'!$E$51</f>
        <v>15.899644085837116</v>
      </c>
      <c r="AM114" s="478">
        <f>'2g Debt related cost adjustment'!$E$51</f>
        <v>15.899644085837116</v>
      </c>
      <c r="AN114" s="159" t="s">
        <v>222</v>
      </c>
      <c r="AO114" s="159" t="s">
        <v>222</v>
      </c>
      <c r="AP114" s="159" t="s">
        <v>222</v>
      </c>
      <c r="AQ114" s="159" t="s">
        <v>222</v>
      </c>
      <c r="AR114" s="159" t="s">
        <v>222</v>
      </c>
      <c r="AS114" s="159" t="s">
        <v>222</v>
      </c>
      <c r="AT114" s="159" t="s">
        <v>222</v>
      </c>
      <c r="AU114" s="159" t="s">
        <v>222</v>
      </c>
      <c r="AV114" s="159" t="s">
        <v>222</v>
      </c>
      <c r="AW114" s="159" t="s">
        <v>222</v>
      </c>
      <c r="AX114" s="159" t="s">
        <v>222</v>
      </c>
      <c r="AY114" s="159" t="s">
        <v>222</v>
      </c>
      <c r="AZ114" s="159" t="s">
        <v>222</v>
      </c>
      <c r="BA114" s="159" t="s">
        <v>222</v>
      </c>
      <c r="BB114" s="159" t="s">
        <v>222</v>
      </c>
      <c r="BC114" s="159" t="s">
        <v>222</v>
      </c>
      <c r="BD114" s="159" t="s">
        <v>222</v>
      </c>
      <c r="BE114" s="159" t="s">
        <v>222</v>
      </c>
      <c r="BF114" s="159" t="s">
        <v>222</v>
      </c>
      <c r="BG114" s="159" t="s">
        <v>222</v>
      </c>
      <c r="BH114" s="159" t="s">
        <v>222</v>
      </c>
      <c r="BI114" s="373" t="s">
        <v>222</v>
      </c>
    </row>
    <row r="115" spans="1:61" s="7" customFormat="1" ht="12.75" customHeight="1">
      <c r="A115" s="6"/>
      <c r="B115" s="541"/>
      <c r="C115" s="535"/>
      <c r="D115" s="538"/>
      <c r="E115" s="532"/>
      <c r="F115" s="121" t="s">
        <v>226</v>
      </c>
      <c r="G115" s="550"/>
      <c r="H115" s="553"/>
      <c r="I115" s="154"/>
      <c r="J115" s="159" t="s">
        <v>222</v>
      </c>
      <c r="K115" s="159" t="s">
        <v>222</v>
      </c>
      <c r="L115" s="159" t="s">
        <v>222</v>
      </c>
      <c r="M115" s="159" t="s">
        <v>222</v>
      </c>
      <c r="N115" s="159" t="s">
        <v>222</v>
      </c>
      <c r="O115" s="159" t="s">
        <v>222</v>
      </c>
      <c r="P115" s="159" t="s">
        <v>222</v>
      </c>
      <c r="Q115" s="159" t="s">
        <v>222</v>
      </c>
      <c r="R115" s="154"/>
      <c r="S115" s="159" t="s">
        <v>222</v>
      </c>
      <c r="T115" s="159" t="s">
        <v>222</v>
      </c>
      <c r="U115" s="159" t="s">
        <v>222</v>
      </c>
      <c r="V115" s="159" t="s">
        <v>222</v>
      </c>
      <c r="W115" s="159">
        <f>'2a Q1 Adjustment Component'!H69</f>
        <v>6.5710705399754694</v>
      </c>
      <c r="X115" s="159">
        <f>'2b COVID Adjustment'!$F$322</f>
        <v>9.9756950960531068</v>
      </c>
      <c r="Y115" s="159">
        <f>'2b COVID Adjustment'!$G$322</f>
        <v>4.43</v>
      </c>
      <c r="Z115" s="159" t="s">
        <v>222</v>
      </c>
      <c r="AA115" s="405"/>
      <c r="AB115" s="159">
        <f>'2c AWC adjustment'!$I32+'2d Backwardation adjustment'!$I32</f>
        <v>20.83766717230861</v>
      </c>
      <c r="AC115" s="159">
        <f>'2c AWC adjustment'!$I32+'2d Backwardation adjustment'!$I32</f>
        <v>20.83766717230861</v>
      </c>
      <c r="AD115" s="159">
        <f>'2c AWC adjustment'!$J32+'2d Backwardation adjustment'!$J32+'2e COVID true-up adjustment'!F$344</f>
        <v>26.848884385900362</v>
      </c>
      <c r="AE115" s="159">
        <f>'2c AWC adjustment'!$J32+'2d Backwardation adjustment'!$J32+'2e COVID true-up adjustment'!G$344+'2f RO Ringfencing adjustment'!I49</f>
        <v>38.251822088476857</v>
      </c>
      <c r="AF115" s="159">
        <f>'2e COVID true-up adjustment'!H$344</f>
        <v>6.0112172135917517</v>
      </c>
      <c r="AG115" s="374">
        <f>'2e COVID true-up adjustment'!I$344</f>
        <v>6.0112172135917517</v>
      </c>
      <c r="AH115" s="406"/>
      <c r="AI115" s="478">
        <f>'2g Debt related cost adjustment'!$E$51</f>
        <v>15.899644085837116</v>
      </c>
      <c r="AJ115" s="478">
        <f>'2g Debt related cost adjustment'!$E$51</f>
        <v>15.899644085837116</v>
      </c>
      <c r="AK115" s="478">
        <f>'2g Debt related cost adjustment'!$E$51</f>
        <v>15.899644085837116</v>
      </c>
      <c r="AL115" s="478">
        <f>'2g Debt related cost adjustment'!$E$51</f>
        <v>15.899644085837116</v>
      </c>
      <c r="AM115" s="478">
        <f>'2g Debt related cost adjustment'!$E$51</f>
        <v>15.899644085837116</v>
      </c>
      <c r="AN115" s="159" t="s">
        <v>222</v>
      </c>
      <c r="AO115" s="159" t="s">
        <v>222</v>
      </c>
      <c r="AP115" s="159" t="s">
        <v>222</v>
      </c>
      <c r="AQ115" s="159" t="s">
        <v>222</v>
      </c>
      <c r="AR115" s="159" t="s">
        <v>222</v>
      </c>
      <c r="AS115" s="159" t="s">
        <v>222</v>
      </c>
      <c r="AT115" s="159" t="s">
        <v>222</v>
      </c>
      <c r="AU115" s="159" t="s">
        <v>222</v>
      </c>
      <c r="AV115" s="159" t="s">
        <v>222</v>
      </c>
      <c r="AW115" s="159" t="s">
        <v>222</v>
      </c>
      <c r="AX115" s="159" t="s">
        <v>222</v>
      </c>
      <c r="AY115" s="159" t="s">
        <v>222</v>
      </c>
      <c r="AZ115" s="159" t="s">
        <v>222</v>
      </c>
      <c r="BA115" s="159" t="s">
        <v>222</v>
      </c>
      <c r="BB115" s="159" t="s">
        <v>222</v>
      </c>
      <c r="BC115" s="159" t="s">
        <v>222</v>
      </c>
      <c r="BD115" s="159" t="s">
        <v>222</v>
      </c>
      <c r="BE115" s="159" t="s">
        <v>222</v>
      </c>
      <c r="BF115" s="159" t="s">
        <v>222</v>
      </c>
      <c r="BG115" s="159" t="s">
        <v>222</v>
      </c>
      <c r="BH115" s="159" t="s">
        <v>222</v>
      </c>
      <c r="BI115" s="373" t="s">
        <v>222</v>
      </c>
    </row>
    <row r="116" spans="1:61" s="7" customFormat="1" ht="12.75" customHeight="1">
      <c r="A116" s="6"/>
      <c r="B116" s="541"/>
      <c r="C116" s="535"/>
      <c r="D116" s="538"/>
      <c r="E116" s="532"/>
      <c r="F116" s="121" t="s">
        <v>227</v>
      </c>
      <c r="G116" s="550"/>
      <c r="H116" s="553"/>
      <c r="I116" s="154"/>
      <c r="J116" s="159" t="s">
        <v>222</v>
      </c>
      <c r="K116" s="159" t="s">
        <v>222</v>
      </c>
      <c r="L116" s="159" t="s">
        <v>222</v>
      </c>
      <c r="M116" s="159" t="s">
        <v>222</v>
      </c>
      <c r="N116" s="159" t="s">
        <v>222</v>
      </c>
      <c r="O116" s="159" t="s">
        <v>222</v>
      </c>
      <c r="P116" s="159" t="s">
        <v>222</v>
      </c>
      <c r="Q116" s="159" t="s">
        <v>222</v>
      </c>
      <c r="R116" s="154"/>
      <c r="S116" s="159" t="s">
        <v>222</v>
      </c>
      <c r="T116" s="159" t="s">
        <v>222</v>
      </c>
      <c r="U116" s="159" t="s">
        <v>222</v>
      </c>
      <c r="V116" s="159" t="s">
        <v>222</v>
      </c>
      <c r="W116" s="159">
        <f>'2a Q1 Adjustment Component'!H70</f>
        <v>6.4883725243317887</v>
      </c>
      <c r="X116" s="159">
        <f>'2b COVID Adjustment'!$F$322</f>
        <v>9.9756950960531068</v>
      </c>
      <c r="Y116" s="159">
        <f>'2b COVID Adjustment'!$G$322</f>
        <v>4.43</v>
      </c>
      <c r="Z116" s="159" t="s">
        <v>222</v>
      </c>
      <c r="AA116" s="405"/>
      <c r="AB116" s="159">
        <f>'2c AWC adjustment'!$I33+'2d Backwardation adjustment'!$I33</f>
        <v>20.219374094906922</v>
      </c>
      <c r="AC116" s="159">
        <f>'2c AWC adjustment'!$I33+'2d Backwardation adjustment'!$I33</f>
        <v>20.219374094906922</v>
      </c>
      <c r="AD116" s="159">
        <f>'2c AWC adjustment'!$J33+'2d Backwardation adjustment'!$J33+'2e COVID true-up adjustment'!F$344</f>
        <v>26.230591308498674</v>
      </c>
      <c r="AE116" s="159">
        <f>'2c AWC adjustment'!$J33+'2d Backwardation adjustment'!$J33+'2e COVID true-up adjustment'!G$344+'2f RO Ringfencing adjustment'!I50</f>
        <v>37.633529011075169</v>
      </c>
      <c r="AF116" s="159">
        <f>'2e COVID true-up adjustment'!H$344</f>
        <v>6.0112172135917517</v>
      </c>
      <c r="AG116" s="374">
        <f>'2e COVID true-up adjustment'!I$344</f>
        <v>6.0112172135917517</v>
      </c>
      <c r="AH116" s="406"/>
      <c r="AI116" s="478">
        <f>'2g Debt related cost adjustment'!$E$51</f>
        <v>15.899644085837116</v>
      </c>
      <c r="AJ116" s="478">
        <f>'2g Debt related cost adjustment'!$E$51</f>
        <v>15.899644085837116</v>
      </c>
      <c r="AK116" s="478">
        <f>'2g Debt related cost adjustment'!$E$51</f>
        <v>15.899644085837116</v>
      </c>
      <c r="AL116" s="478">
        <f>'2g Debt related cost adjustment'!$E$51</f>
        <v>15.899644085837116</v>
      </c>
      <c r="AM116" s="478">
        <f>'2g Debt related cost adjustment'!$E$51</f>
        <v>15.899644085837116</v>
      </c>
      <c r="AN116" s="159" t="s">
        <v>222</v>
      </c>
      <c r="AO116" s="159" t="s">
        <v>222</v>
      </c>
      <c r="AP116" s="159" t="s">
        <v>222</v>
      </c>
      <c r="AQ116" s="159" t="s">
        <v>222</v>
      </c>
      <c r="AR116" s="159" t="s">
        <v>222</v>
      </c>
      <c r="AS116" s="159" t="s">
        <v>222</v>
      </c>
      <c r="AT116" s="159" t="s">
        <v>222</v>
      </c>
      <c r="AU116" s="159" t="s">
        <v>222</v>
      </c>
      <c r="AV116" s="159" t="s">
        <v>222</v>
      </c>
      <c r="AW116" s="159" t="s">
        <v>222</v>
      </c>
      <c r="AX116" s="159" t="s">
        <v>222</v>
      </c>
      <c r="AY116" s="159" t="s">
        <v>222</v>
      </c>
      <c r="AZ116" s="159" t="s">
        <v>222</v>
      </c>
      <c r="BA116" s="159" t="s">
        <v>222</v>
      </c>
      <c r="BB116" s="159" t="s">
        <v>222</v>
      </c>
      <c r="BC116" s="159" t="s">
        <v>222</v>
      </c>
      <c r="BD116" s="159" t="s">
        <v>222</v>
      </c>
      <c r="BE116" s="159" t="s">
        <v>222</v>
      </c>
      <c r="BF116" s="159" t="s">
        <v>222</v>
      </c>
      <c r="BG116" s="159" t="s">
        <v>222</v>
      </c>
      <c r="BH116" s="159" t="s">
        <v>222</v>
      </c>
      <c r="BI116" s="373" t="s">
        <v>222</v>
      </c>
    </row>
    <row r="117" spans="1:61" s="7" customFormat="1" ht="12.75" customHeight="1">
      <c r="A117" s="6"/>
      <c r="B117" s="541"/>
      <c r="C117" s="535"/>
      <c r="D117" s="538"/>
      <c r="E117" s="532"/>
      <c r="F117" s="121" t="s">
        <v>228</v>
      </c>
      <c r="G117" s="550"/>
      <c r="H117" s="553"/>
      <c r="I117" s="154"/>
      <c r="J117" s="159" t="s">
        <v>222</v>
      </c>
      <c r="K117" s="159" t="s">
        <v>222</v>
      </c>
      <c r="L117" s="159" t="s">
        <v>222</v>
      </c>
      <c r="M117" s="159" t="s">
        <v>222</v>
      </c>
      <c r="N117" s="159" t="s">
        <v>222</v>
      </c>
      <c r="O117" s="159" t="s">
        <v>222</v>
      </c>
      <c r="P117" s="159" t="s">
        <v>222</v>
      </c>
      <c r="Q117" s="159" t="s">
        <v>222</v>
      </c>
      <c r="R117" s="154"/>
      <c r="S117" s="159" t="s">
        <v>222</v>
      </c>
      <c r="T117" s="159" t="s">
        <v>222</v>
      </c>
      <c r="U117" s="159" t="s">
        <v>222</v>
      </c>
      <c r="V117" s="159" t="s">
        <v>222</v>
      </c>
      <c r="W117" s="159">
        <f>'2a Q1 Adjustment Component'!H71</f>
        <v>6.5994843569704162</v>
      </c>
      <c r="X117" s="159">
        <f>'2b COVID Adjustment'!$F$322</f>
        <v>9.9756950960531068</v>
      </c>
      <c r="Y117" s="159">
        <f>'2b COVID Adjustment'!$G$322</f>
        <v>4.43</v>
      </c>
      <c r="Z117" s="159" t="s">
        <v>222</v>
      </c>
      <c r="AA117" s="405"/>
      <c r="AB117" s="159">
        <f>'2c AWC adjustment'!$I34+'2d Backwardation adjustment'!$I34</f>
        <v>20.533735959244328</v>
      </c>
      <c r="AC117" s="159">
        <f>'2c AWC adjustment'!$I34+'2d Backwardation adjustment'!$I34</f>
        <v>20.533735959244328</v>
      </c>
      <c r="AD117" s="159">
        <f>'2c AWC adjustment'!$J34+'2d Backwardation adjustment'!$J34+'2e COVID true-up adjustment'!F$344</f>
        <v>26.544953172836081</v>
      </c>
      <c r="AE117" s="159">
        <f>'2c AWC adjustment'!$J34+'2d Backwardation adjustment'!$J34+'2e COVID true-up adjustment'!G$344+'2f RO Ringfencing adjustment'!I51</f>
        <v>37.947890875412575</v>
      </c>
      <c r="AF117" s="159">
        <f>'2e COVID true-up adjustment'!H$344</f>
        <v>6.0112172135917517</v>
      </c>
      <c r="AG117" s="374">
        <f>'2e COVID true-up adjustment'!I$344</f>
        <v>6.0112172135917517</v>
      </c>
      <c r="AH117" s="406"/>
      <c r="AI117" s="478">
        <f>'2g Debt related cost adjustment'!$E$51</f>
        <v>15.899644085837116</v>
      </c>
      <c r="AJ117" s="478">
        <f>'2g Debt related cost adjustment'!$E$51</f>
        <v>15.899644085837116</v>
      </c>
      <c r="AK117" s="478">
        <f>'2g Debt related cost adjustment'!$E$51</f>
        <v>15.899644085837116</v>
      </c>
      <c r="AL117" s="478">
        <f>'2g Debt related cost adjustment'!$E$51</f>
        <v>15.899644085837116</v>
      </c>
      <c r="AM117" s="478">
        <f>'2g Debt related cost adjustment'!$E$51</f>
        <v>15.899644085837116</v>
      </c>
      <c r="AN117" s="159" t="s">
        <v>222</v>
      </c>
      <c r="AO117" s="159" t="s">
        <v>222</v>
      </c>
      <c r="AP117" s="159" t="s">
        <v>222</v>
      </c>
      <c r="AQ117" s="159" t="s">
        <v>222</v>
      </c>
      <c r="AR117" s="159" t="s">
        <v>222</v>
      </c>
      <c r="AS117" s="159" t="s">
        <v>222</v>
      </c>
      <c r="AT117" s="159" t="s">
        <v>222</v>
      </c>
      <c r="AU117" s="159" t="s">
        <v>222</v>
      </c>
      <c r="AV117" s="159" t="s">
        <v>222</v>
      </c>
      <c r="AW117" s="159" t="s">
        <v>222</v>
      </c>
      <c r="AX117" s="159" t="s">
        <v>222</v>
      </c>
      <c r="AY117" s="159" t="s">
        <v>222</v>
      </c>
      <c r="AZ117" s="159" t="s">
        <v>222</v>
      </c>
      <c r="BA117" s="159" t="s">
        <v>222</v>
      </c>
      <c r="BB117" s="159" t="s">
        <v>222</v>
      </c>
      <c r="BC117" s="159" t="s">
        <v>222</v>
      </c>
      <c r="BD117" s="159" t="s">
        <v>222</v>
      </c>
      <c r="BE117" s="159" t="s">
        <v>222</v>
      </c>
      <c r="BF117" s="159" t="s">
        <v>222</v>
      </c>
      <c r="BG117" s="159" t="s">
        <v>222</v>
      </c>
      <c r="BH117" s="159" t="s">
        <v>222</v>
      </c>
      <c r="BI117" s="373" t="s">
        <v>222</v>
      </c>
    </row>
    <row r="118" spans="1:61" s="7" customFormat="1" ht="12.75" customHeight="1">
      <c r="A118" s="6"/>
      <c r="B118" s="541"/>
      <c r="C118" s="535"/>
      <c r="D118" s="538"/>
      <c r="E118" s="532"/>
      <c r="F118" s="121" t="s">
        <v>229</v>
      </c>
      <c r="G118" s="550"/>
      <c r="H118" s="553"/>
      <c r="I118" s="154"/>
      <c r="J118" s="159" t="s">
        <v>222</v>
      </c>
      <c r="K118" s="159" t="s">
        <v>222</v>
      </c>
      <c r="L118" s="159" t="s">
        <v>222</v>
      </c>
      <c r="M118" s="159" t="s">
        <v>222</v>
      </c>
      <c r="N118" s="159" t="s">
        <v>222</v>
      </c>
      <c r="O118" s="159" t="s">
        <v>222</v>
      </c>
      <c r="P118" s="159" t="s">
        <v>222</v>
      </c>
      <c r="Q118" s="159" t="s">
        <v>222</v>
      </c>
      <c r="R118" s="154"/>
      <c r="S118" s="159" t="s">
        <v>222</v>
      </c>
      <c r="T118" s="159" t="s">
        <v>222</v>
      </c>
      <c r="U118" s="159" t="s">
        <v>222</v>
      </c>
      <c r="V118" s="159" t="s">
        <v>222</v>
      </c>
      <c r="W118" s="159">
        <f>'2a Q1 Adjustment Component'!H72</f>
        <v>6.5557245473282446</v>
      </c>
      <c r="X118" s="159">
        <f>'2b COVID Adjustment'!$F$322</f>
        <v>9.9756950960531068</v>
      </c>
      <c r="Y118" s="159">
        <f>'2b COVID Adjustment'!$G$322</f>
        <v>4.43</v>
      </c>
      <c r="Z118" s="159" t="s">
        <v>222</v>
      </c>
      <c r="AA118" s="405"/>
      <c r="AB118" s="159">
        <f>'2c AWC adjustment'!$I35+'2d Backwardation adjustment'!$I35</f>
        <v>20.791660367715085</v>
      </c>
      <c r="AC118" s="159">
        <f>'2c AWC adjustment'!$I35+'2d Backwardation adjustment'!$I35</f>
        <v>20.791660367715085</v>
      </c>
      <c r="AD118" s="159">
        <f>'2c AWC adjustment'!$J35+'2d Backwardation adjustment'!$J35+'2e COVID true-up adjustment'!F$344</f>
        <v>26.802877581306838</v>
      </c>
      <c r="AE118" s="159">
        <f>'2c AWC adjustment'!$J35+'2d Backwardation adjustment'!$J35+'2e COVID true-up adjustment'!G$344+'2f RO Ringfencing adjustment'!I52</f>
        <v>38.205815283883332</v>
      </c>
      <c r="AF118" s="159">
        <f>'2e COVID true-up adjustment'!H$344</f>
        <v>6.0112172135917517</v>
      </c>
      <c r="AG118" s="374">
        <f>'2e COVID true-up adjustment'!I$344</f>
        <v>6.0112172135917517</v>
      </c>
      <c r="AH118" s="406"/>
      <c r="AI118" s="478">
        <f>'2g Debt related cost adjustment'!$E$51</f>
        <v>15.899644085837116</v>
      </c>
      <c r="AJ118" s="478">
        <f>'2g Debt related cost adjustment'!$E$51</f>
        <v>15.899644085837116</v>
      </c>
      <c r="AK118" s="478">
        <f>'2g Debt related cost adjustment'!$E$51</f>
        <v>15.899644085837116</v>
      </c>
      <c r="AL118" s="478">
        <f>'2g Debt related cost adjustment'!$E$51</f>
        <v>15.899644085837116</v>
      </c>
      <c r="AM118" s="478">
        <f>'2g Debt related cost adjustment'!$E$51</f>
        <v>15.899644085837116</v>
      </c>
      <c r="AN118" s="159" t="s">
        <v>222</v>
      </c>
      <c r="AO118" s="159" t="s">
        <v>222</v>
      </c>
      <c r="AP118" s="159" t="s">
        <v>222</v>
      </c>
      <c r="AQ118" s="159" t="s">
        <v>222</v>
      </c>
      <c r="AR118" s="159" t="s">
        <v>222</v>
      </c>
      <c r="AS118" s="159" t="s">
        <v>222</v>
      </c>
      <c r="AT118" s="159" t="s">
        <v>222</v>
      </c>
      <c r="AU118" s="159" t="s">
        <v>222</v>
      </c>
      <c r="AV118" s="159" t="s">
        <v>222</v>
      </c>
      <c r="AW118" s="159" t="s">
        <v>222</v>
      </c>
      <c r="AX118" s="159" t="s">
        <v>222</v>
      </c>
      <c r="AY118" s="159" t="s">
        <v>222</v>
      </c>
      <c r="AZ118" s="159" t="s">
        <v>222</v>
      </c>
      <c r="BA118" s="159" t="s">
        <v>222</v>
      </c>
      <c r="BB118" s="159" t="s">
        <v>222</v>
      </c>
      <c r="BC118" s="159" t="s">
        <v>222</v>
      </c>
      <c r="BD118" s="159" t="s">
        <v>222</v>
      </c>
      <c r="BE118" s="159" t="s">
        <v>222</v>
      </c>
      <c r="BF118" s="159" t="s">
        <v>222</v>
      </c>
      <c r="BG118" s="159" t="s">
        <v>222</v>
      </c>
      <c r="BH118" s="159" t="s">
        <v>222</v>
      </c>
      <c r="BI118" s="373" t="s">
        <v>222</v>
      </c>
    </row>
    <row r="119" spans="1:61" s="7" customFormat="1" ht="12.75" customHeight="1">
      <c r="A119" s="6"/>
      <c r="B119" s="541"/>
      <c r="C119" s="535"/>
      <c r="D119" s="538"/>
      <c r="E119" s="532"/>
      <c r="F119" s="121" t="s">
        <v>230</v>
      </c>
      <c r="G119" s="550"/>
      <c r="H119" s="553"/>
      <c r="I119" s="154"/>
      <c r="J119" s="159" t="s">
        <v>222</v>
      </c>
      <c r="K119" s="159" t="s">
        <v>222</v>
      </c>
      <c r="L119" s="159" t="s">
        <v>222</v>
      </c>
      <c r="M119" s="159" t="s">
        <v>222</v>
      </c>
      <c r="N119" s="159" t="s">
        <v>222</v>
      </c>
      <c r="O119" s="159" t="s">
        <v>222</v>
      </c>
      <c r="P119" s="159" t="s">
        <v>222</v>
      </c>
      <c r="Q119" s="159" t="s">
        <v>222</v>
      </c>
      <c r="R119" s="154"/>
      <c r="S119" s="159" t="s">
        <v>222</v>
      </c>
      <c r="T119" s="159" t="s">
        <v>222</v>
      </c>
      <c r="U119" s="159" t="s">
        <v>222</v>
      </c>
      <c r="V119" s="159" t="s">
        <v>222</v>
      </c>
      <c r="W119" s="159">
        <f>'2a Q1 Adjustment Component'!H73</f>
        <v>6.5635011987920642</v>
      </c>
      <c r="X119" s="159">
        <f>'2b COVID Adjustment'!$F$322</f>
        <v>9.9756950960531068</v>
      </c>
      <c r="Y119" s="159">
        <f>'2b COVID Adjustment'!$G$322</f>
        <v>4.43</v>
      </c>
      <c r="Z119" s="159" t="s">
        <v>222</v>
      </c>
      <c r="AA119" s="405"/>
      <c r="AB119" s="159">
        <f>'2c AWC adjustment'!$I36+'2d Backwardation adjustment'!$I36</f>
        <v>20.789339339467748</v>
      </c>
      <c r="AC119" s="159">
        <f>'2c AWC adjustment'!$I36+'2d Backwardation adjustment'!$I36</f>
        <v>20.789339339467748</v>
      </c>
      <c r="AD119" s="159">
        <f>'2c AWC adjustment'!$J36+'2d Backwardation adjustment'!$J36+'2e COVID true-up adjustment'!F$344</f>
        <v>26.800556553059501</v>
      </c>
      <c r="AE119" s="159">
        <f>'2c AWC adjustment'!$J36+'2d Backwardation adjustment'!$J36+'2e COVID true-up adjustment'!G$344+'2f RO Ringfencing adjustment'!I53</f>
        <v>38.203494255635995</v>
      </c>
      <c r="AF119" s="159">
        <f>'2e COVID true-up adjustment'!H$344</f>
        <v>6.0112172135917517</v>
      </c>
      <c r="AG119" s="374">
        <f>'2e COVID true-up adjustment'!I$344</f>
        <v>6.0112172135917517</v>
      </c>
      <c r="AH119" s="406"/>
      <c r="AI119" s="478">
        <f>'2g Debt related cost adjustment'!$E$51</f>
        <v>15.899644085837116</v>
      </c>
      <c r="AJ119" s="478">
        <f>'2g Debt related cost adjustment'!$E$51</f>
        <v>15.899644085837116</v>
      </c>
      <c r="AK119" s="478">
        <f>'2g Debt related cost adjustment'!$E$51</f>
        <v>15.899644085837116</v>
      </c>
      <c r="AL119" s="478">
        <f>'2g Debt related cost adjustment'!$E$51</f>
        <v>15.899644085837116</v>
      </c>
      <c r="AM119" s="478">
        <f>'2g Debt related cost adjustment'!$E$51</f>
        <v>15.899644085837116</v>
      </c>
      <c r="AN119" s="159" t="s">
        <v>222</v>
      </c>
      <c r="AO119" s="159" t="s">
        <v>222</v>
      </c>
      <c r="AP119" s="159" t="s">
        <v>222</v>
      </c>
      <c r="AQ119" s="159" t="s">
        <v>222</v>
      </c>
      <c r="AR119" s="159" t="s">
        <v>222</v>
      </c>
      <c r="AS119" s="159" t="s">
        <v>222</v>
      </c>
      <c r="AT119" s="159" t="s">
        <v>222</v>
      </c>
      <c r="AU119" s="159" t="s">
        <v>222</v>
      </c>
      <c r="AV119" s="159" t="s">
        <v>222</v>
      </c>
      <c r="AW119" s="159" t="s">
        <v>222</v>
      </c>
      <c r="AX119" s="159" t="s">
        <v>222</v>
      </c>
      <c r="AY119" s="159" t="s">
        <v>222</v>
      </c>
      <c r="AZ119" s="159" t="s">
        <v>222</v>
      </c>
      <c r="BA119" s="159" t="s">
        <v>222</v>
      </c>
      <c r="BB119" s="159" t="s">
        <v>222</v>
      </c>
      <c r="BC119" s="159" t="s">
        <v>222</v>
      </c>
      <c r="BD119" s="159" t="s">
        <v>222</v>
      </c>
      <c r="BE119" s="159" t="s">
        <v>222</v>
      </c>
      <c r="BF119" s="159" t="s">
        <v>222</v>
      </c>
      <c r="BG119" s="159" t="s">
        <v>222</v>
      </c>
      <c r="BH119" s="159" t="s">
        <v>222</v>
      </c>
      <c r="BI119" s="373" t="s">
        <v>222</v>
      </c>
    </row>
    <row r="120" spans="1:61" s="7" customFormat="1" ht="12.75" customHeight="1">
      <c r="A120" s="6"/>
      <c r="B120" s="541"/>
      <c r="C120" s="535"/>
      <c r="D120" s="538"/>
      <c r="E120" s="532"/>
      <c r="F120" s="121" t="s">
        <v>231</v>
      </c>
      <c r="G120" s="550"/>
      <c r="H120" s="553"/>
      <c r="I120" s="154"/>
      <c r="J120" s="159" t="s">
        <v>222</v>
      </c>
      <c r="K120" s="159" t="s">
        <v>222</v>
      </c>
      <c r="L120" s="159" t="s">
        <v>222</v>
      </c>
      <c r="M120" s="159" t="s">
        <v>222</v>
      </c>
      <c r="N120" s="159" t="s">
        <v>222</v>
      </c>
      <c r="O120" s="159" t="s">
        <v>222</v>
      </c>
      <c r="P120" s="159" t="s">
        <v>222</v>
      </c>
      <c r="Q120" s="159" t="s">
        <v>222</v>
      </c>
      <c r="R120" s="154"/>
      <c r="S120" s="159" t="s">
        <v>222</v>
      </c>
      <c r="T120" s="159" t="s">
        <v>222</v>
      </c>
      <c r="U120" s="159" t="s">
        <v>222</v>
      </c>
      <c r="V120" s="159" t="s">
        <v>222</v>
      </c>
      <c r="W120" s="159">
        <f>'2a Q1 Adjustment Component'!H74</f>
        <v>6.4789109694111353</v>
      </c>
      <c r="X120" s="159">
        <f>'2b COVID Adjustment'!$F$322</f>
        <v>9.9756950960531068</v>
      </c>
      <c r="Y120" s="159">
        <f>'2b COVID Adjustment'!$G$322</f>
        <v>4.43</v>
      </c>
      <c r="Z120" s="159" t="s">
        <v>222</v>
      </c>
      <c r="AA120" s="405"/>
      <c r="AB120" s="159">
        <f>'2c AWC adjustment'!$I37+'2d Backwardation adjustment'!$I37</f>
        <v>20.726479639735103</v>
      </c>
      <c r="AC120" s="159">
        <f>'2c AWC adjustment'!$I37+'2d Backwardation adjustment'!$I37</f>
        <v>20.726479639735103</v>
      </c>
      <c r="AD120" s="159">
        <f>'2c AWC adjustment'!$J37+'2d Backwardation adjustment'!$J37+'2e COVID true-up adjustment'!F$344</f>
        <v>26.737696853326856</v>
      </c>
      <c r="AE120" s="159">
        <f>'2c AWC adjustment'!$J37+'2d Backwardation adjustment'!$J37+'2e COVID true-up adjustment'!G$344+'2f RO Ringfencing adjustment'!I54</f>
        <v>38.140634555903354</v>
      </c>
      <c r="AF120" s="159">
        <f>'2e COVID true-up adjustment'!H$344</f>
        <v>6.0112172135917517</v>
      </c>
      <c r="AG120" s="374">
        <f>'2e COVID true-up adjustment'!I$344</f>
        <v>6.0112172135917517</v>
      </c>
      <c r="AH120" s="406"/>
      <c r="AI120" s="478">
        <f>'2g Debt related cost adjustment'!$E$51</f>
        <v>15.899644085837116</v>
      </c>
      <c r="AJ120" s="478">
        <f>'2g Debt related cost adjustment'!$E$51</f>
        <v>15.899644085837116</v>
      </c>
      <c r="AK120" s="478">
        <f>'2g Debt related cost adjustment'!$E$51</f>
        <v>15.899644085837116</v>
      </c>
      <c r="AL120" s="478">
        <f>'2g Debt related cost adjustment'!$E$51</f>
        <v>15.899644085837116</v>
      </c>
      <c r="AM120" s="478">
        <f>'2g Debt related cost adjustment'!$E$51</f>
        <v>15.899644085837116</v>
      </c>
      <c r="AN120" s="159" t="s">
        <v>222</v>
      </c>
      <c r="AO120" s="159" t="s">
        <v>222</v>
      </c>
      <c r="AP120" s="159" t="s">
        <v>222</v>
      </c>
      <c r="AQ120" s="159" t="s">
        <v>222</v>
      </c>
      <c r="AR120" s="159" t="s">
        <v>222</v>
      </c>
      <c r="AS120" s="159" t="s">
        <v>222</v>
      </c>
      <c r="AT120" s="159" t="s">
        <v>222</v>
      </c>
      <c r="AU120" s="159" t="s">
        <v>222</v>
      </c>
      <c r="AV120" s="159" t="s">
        <v>222</v>
      </c>
      <c r="AW120" s="159" t="s">
        <v>222</v>
      </c>
      <c r="AX120" s="159" t="s">
        <v>222</v>
      </c>
      <c r="AY120" s="159" t="s">
        <v>222</v>
      </c>
      <c r="AZ120" s="159" t="s">
        <v>222</v>
      </c>
      <c r="BA120" s="159" t="s">
        <v>222</v>
      </c>
      <c r="BB120" s="159" t="s">
        <v>222</v>
      </c>
      <c r="BC120" s="159" t="s">
        <v>222</v>
      </c>
      <c r="BD120" s="159" t="s">
        <v>222</v>
      </c>
      <c r="BE120" s="159" t="s">
        <v>222</v>
      </c>
      <c r="BF120" s="159" t="s">
        <v>222</v>
      </c>
      <c r="BG120" s="159" t="s">
        <v>222</v>
      </c>
      <c r="BH120" s="159" t="s">
        <v>222</v>
      </c>
      <c r="BI120" s="373" t="s">
        <v>222</v>
      </c>
    </row>
    <row r="121" spans="1:61" s="7" customFormat="1" ht="12.75" customHeight="1">
      <c r="A121" s="6"/>
      <c r="B121" s="541"/>
      <c r="C121" s="535"/>
      <c r="D121" s="538"/>
      <c r="E121" s="532"/>
      <c r="F121" s="121" t="s">
        <v>232</v>
      </c>
      <c r="G121" s="550"/>
      <c r="H121" s="553"/>
      <c r="I121" s="154"/>
      <c r="J121" s="159" t="s">
        <v>222</v>
      </c>
      <c r="K121" s="159" t="s">
        <v>222</v>
      </c>
      <c r="L121" s="159" t="s">
        <v>222</v>
      </c>
      <c r="M121" s="159" t="s">
        <v>222</v>
      </c>
      <c r="N121" s="159" t="s">
        <v>222</v>
      </c>
      <c r="O121" s="159" t="s">
        <v>222</v>
      </c>
      <c r="P121" s="159" t="s">
        <v>222</v>
      </c>
      <c r="Q121" s="159" t="s">
        <v>222</v>
      </c>
      <c r="R121" s="154"/>
      <c r="S121" s="159" t="s">
        <v>222</v>
      </c>
      <c r="T121" s="159" t="s">
        <v>222</v>
      </c>
      <c r="U121" s="159" t="s">
        <v>222</v>
      </c>
      <c r="V121" s="159" t="s">
        <v>222</v>
      </c>
      <c r="W121" s="159">
        <f>'2a Q1 Adjustment Component'!H75</f>
        <v>6.4541776280509611</v>
      </c>
      <c r="X121" s="159">
        <f>'2b COVID Adjustment'!$F$322</f>
        <v>9.9756950960531068</v>
      </c>
      <c r="Y121" s="159">
        <f>'2b COVID Adjustment'!$G$322</f>
        <v>4.43</v>
      </c>
      <c r="Z121" s="159" t="s">
        <v>222</v>
      </c>
      <c r="AA121" s="405"/>
      <c r="AB121" s="159">
        <f>'2c AWC adjustment'!$I38+'2d Backwardation adjustment'!$I38</f>
        <v>20.528902949146971</v>
      </c>
      <c r="AC121" s="159">
        <f>'2c AWC adjustment'!$I38+'2d Backwardation adjustment'!$I38</f>
        <v>20.528902949146971</v>
      </c>
      <c r="AD121" s="159">
        <f>'2c AWC adjustment'!$J38+'2d Backwardation adjustment'!$J38+'2e COVID true-up adjustment'!F$344</f>
        <v>26.540120162738724</v>
      </c>
      <c r="AE121" s="159">
        <f>'2c AWC adjustment'!$J38+'2d Backwardation adjustment'!$J38+'2e COVID true-up adjustment'!G$344+'2f RO Ringfencing adjustment'!I55</f>
        <v>37.943057865315218</v>
      </c>
      <c r="AF121" s="159">
        <f>'2e COVID true-up adjustment'!H$344</f>
        <v>6.0112172135917517</v>
      </c>
      <c r="AG121" s="374">
        <f>'2e COVID true-up adjustment'!I$344</f>
        <v>6.0112172135917517</v>
      </c>
      <c r="AH121" s="406"/>
      <c r="AI121" s="478">
        <f>'2g Debt related cost adjustment'!$E$51</f>
        <v>15.899644085837116</v>
      </c>
      <c r="AJ121" s="478">
        <f>'2g Debt related cost adjustment'!$E$51</f>
        <v>15.899644085837116</v>
      </c>
      <c r="AK121" s="478">
        <f>'2g Debt related cost adjustment'!$E$51</f>
        <v>15.899644085837116</v>
      </c>
      <c r="AL121" s="478">
        <f>'2g Debt related cost adjustment'!$E$51</f>
        <v>15.899644085837116</v>
      </c>
      <c r="AM121" s="478">
        <f>'2g Debt related cost adjustment'!$E$51</f>
        <v>15.899644085837116</v>
      </c>
      <c r="AN121" s="159" t="s">
        <v>222</v>
      </c>
      <c r="AO121" s="159" t="s">
        <v>222</v>
      </c>
      <c r="AP121" s="159" t="s">
        <v>222</v>
      </c>
      <c r="AQ121" s="159" t="s">
        <v>222</v>
      </c>
      <c r="AR121" s="159" t="s">
        <v>222</v>
      </c>
      <c r="AS121" s="159" t="s">
        <v>222</v>
      </c>
      <c r="AT121" s="159" t="s">
        <v>222</v>
      </c>
      <c r="AU121" s="159" t="s">
        <v>222</v>
      </c>
      <c r="AV121" s="159" t="s">
        <v>222</v>
      </c>
      <c r="AW121" s="159" t="s">
        <v>222</v>
      </c>
      <c r="AX121" s="159" t="s">
        <v>222</v>
      </c>
      <c r="AY121" s="159" t="s">
        <v>222</v>
      </c>
      <c r="AZ121" s="159" t="s">
        <v>222</v>
      </c>
      <c r="BA121" s="159" t="s">
        <v>222</v>
      </c>
      <c r="BB121" s="159" t="s">
        <v>222</v>
      </c>
      <c r="BC121" s="159" t="s">
        <v>222</v>
      </c>
      <c r="BD121" s="159" t="s">
        <v>222</v>
      </c>
      <c r="BE121" s="159" t="s">
        <v>222</v>
      </c>
      <c r="BF121" s="159" t="s">
        <v>222</v>
      </c>
      <c r="BG121" s="159" t="s">
        <v>222</v>
      </c>
      <c r="BH121" s="159" t="s">
        <v>222</v>
      </c>
      <c r="BI121" s="373" t="s">
        <v>222</v>
      </c>
    </row>
    <row r="122" spans="1:61" s="7" customFormat="1" ht="12.75" customHeight="1">
      <c r="A122" s="6"/>
      <c r="B122" s="541"/>
      <c r="C122" s="535"/>
      <c r="D122" s="538"/>
      <c r="E122" s="532"/>
      <c r="F122" s="121" t="s">
        <v>233</v>
      </c>
      <c r="G122" s="550"/>
      <c r="H122" s="553"/>
      <c r="I122" s="154"/>
      <c r="J122" s="159" t="s">
        <v>222</v>
      </c>
      <c r="K122" s="159" t="s">
        <v>222</v>
      </c>
      <c r="L122" s="159" t="s">
        <v>222</v>
      </c>
      <c r="M122" s="159" t="s">
        <v>222</v>
      </c>
      <c r="N122" s="159" t="s">
        <v>222</v>
      </c>
      <c r="O122" s="159" t="s">
        <v>222</v>
      </c>
      <c r="P122" s="159" t="s">
        <v>222</v>
      </c>
      <c r="Q122" s="159" t="s">
        <v>222</v>
      </c>
      <c r="R122" s="154"/>
      <c r="S122" s="159" t="s">
        <v>222</v>
      </c>
      <c r="T122" s="159" t="s">
        <v>222</v>
      </c>
      <c r="U122" s="159" t="s">
        <v>222</v>
      </c>
      <c r="V122" s="159" t="s">
        <v>222</v>
      </c>
      <c r="W122" s="159">
        <f>'2a Q1 Adjustment Component'!H76</f>
        <v>6.5683504833372695</v>
      </c>
      <c r="X122" s="159">
        <f>'2b COVID Adjustment'!$F$322</f>
        <v>9.9756950960531068</v>
      </c>
      <c r="Y122" s="159">
        <f>'2b COVID Adjustment'!$G$322</f>
        <v>4.43</v>
      </c>
      <c r="Z122" s="159" t="s">
        <v>222</v>
      </c>
      <c r="AA122" s="405"/>
      <c r="AB122" s="159">
        <f>'2c AWC adjustment'!$I39+'2d Backwardation adjustment'!$I39</f>
        <v>20.639993667674457</v>
      </c>
      <c r="AC122" s="159">
        <f>'2c AWC adjustment'!$I39+'2d Backwardation adjustment'!$I39</f>
        <v>20.639993667674457</v>
      </c>
      <c r="AD122" s="159">
        <f>'2c AWC adjustment'!$J39+'2d Backwardation adjustment'!$J39+'2e COVID true-up adjustment'!F$344</f>
        <v>26.651210881266209</v>
      </c>
      <c r="AE122" s="159">
        <f>'2c AWC adjustment'!$J39+'2d Backwardation adjustment'!$J39+'2e COVID true-up adjustment'!G$344+'2f RO Ringfencing adjustment'!I56</f>
        <v>38.054148583842704</v>
      </c>
      <c r="AF122" s="159">
        <f>'2e COVID true-up adjustment'!H$344</f>
        <v>6.0112172135917517</v>
      </c>
      <c r="AG122" s="374">
        <f>'2e COVID true-up adjustment'!I$344</f>
        <v>6.0112172135917517</v>
      </c>
      <c r="AH122" s="406"/>
      <c r="AI122" s="478">
        <f>'2g Debt related cost adjustment'!$E$51</f>
        <v>15.899644085837116</v>
      </c>
      <c r="AJ122" s="478">
        <f>'2g Debt related cost adjustment'!$E$51</f>
        <v>15.899644085837116</v>
      </c>
      <c r="AK122" s="478">
        <f>'2g Debt related cost adjustment'!$E$51</f>
        <v>15.899644085837116</v>
      </c>
      <c r="AL122" s="478">
        <f>'2g Debt related cost adjustment'!$E$51</f>
        <v>15.899644085837116</v>
      </c>
      <c r="AM122" s="478">
        <f>'2g Debt related cost adjustment'!$E$51</f>
        <v>15.899644085837116</v>
      </c>
      <c r="AN122" s="159" t="s">
        <v>222</v>
      </c>
      <c r="AO122" s="159" t="s">
        <v>222</v>
      </c>
      <c r="AP122" s="159" t="s">
        <v>222</v>
      </c>
      <c r="AQ122" s="159" t="s">
        <v>222</v>
      </c>
      <c r="AR122" s="159" t="s">
        <v>222</v>
      </c>
      <c r="AS122" s="159" t="s">
        <v>222</v>
      </c>
      <c r="AT122" s="159" t="s">
        <v>222</v>
      </c>
      <c r="AU122" s="159" t="s">
        <v>222</v>
      </c>
      <c r="AV122" s="159" t="s">
        <v>222</v>
      </c>
      <c r="AW122" s="159" t="s">
        <v>222</v>
      </c>
      <c r="AX122" s="159" t="s">
        <v>222</v>
      </c>
      <c r="AY122" s="159" t="s">
        <v>222</v>
      </c>
      <c r="AZ122" s="159" t="s">
        <v>222</v>
      </c>
      <c r="BA122" s="159" t="s">
        <v>222</v>
      </c>
      <c r="BB122" s="159" t="s">
        <v>222</v>
      </c>
      <c r="BC122" s="159" t="s">
        <v>222</v>
      </c>
      <c r="BD122" s="159" t="s">
        <v>222</v>
      </c>
      <c r="BE122" s="159" t="s">
        <v>222</v>
      </c>
      <c r="BF122" s="159" t="s">
        <v>222</v>
      </c>
      <c r="BG122" s="159" t="s">
        <v>222</v>
      </c>
      <c r="BH122" s="159" t="s">
        <v>222</v>
      </c>
      <c r="BI122" s="373" t="s">
        <v>222</v>
      </c>
    </row>
    <row r="123" spans="1:61" s="7" customFormat="1" ht="12.75" customHeight="1">
      <c r="A123" s="6"/>
      <c r="B123" s="541"/>
      <c r="C123" s="535"/>
      <c r="D123" s="538"/>
      <c r="E123" s="532"/>
      <c r="F123" s="121" t="s">
        <v>234</v>
      </c>
      <c r="G123" s="550"/>
      <c r="H123" s="553"/>
      <c r="I123" s="154"/>
      <c r="J123" s="159" t="s">
        <v>222</v>
      </c>
      <c r="K123" s="159" t="s">
        <v>222</v>
      </c>
      <c r="L123" s="159" t="s">
        <v>222</v>
      </c>
      <c r="M123" s="159" t="s">
        <v>222</v>
      </c>
      <c r="N123" s="159" t="s">
        <v>222</v>
      </c>
      <c r="O123" s="159" t="s">
        <v>222</v>
      </c>
      <c r="P123" s="159" t="s">
        <v>222</v>
      </c>
      <c r="Q123" s="159" t="s">
        <v>222</v>
      </c>
      <c r="R123" s="154"/>
      <c r="S123" s="159" t="s">
        <v>222</v>
      </c>
      <c r="T123" s="159" t="s">
        <v>222</v>
      </c>
      <c r="U123" s="159" t="s">
        <v>222</v>
      </c>
      <c r="V123" s="159" t="s">
        <v>222</v>
      </c>
      <c r="W123" s="159">
        <f>'2a Q1 Adjustment Component'!H77</f>
        <v>6.5662839570283182</v>
      </c>
      <c r="X123" s="159">
        <f>'2b COVID Adjustment'!$F$322</f>
        <v>9.9756950960531068</v>
      </c>
      <c r="Y123" s="159">
        <f>'2b COVID Adjustment'!$G$322</f>
        <v>4.43</v>
      </c>
      <c r="Z123" s="159" t="s">
        <v>222</v>
      </c>
      <c r="AA123" s="405"/>
      <c r="AB123" s="159">
        <f>'2c AWC adjustment'!$I40+'2d Backwardation adjustment'!$I40</f>
        <v>20.844949774329585</v>
      </c>
      <c r="AC123" s="159">
        <f>'2c AWC adjustment'!$I40+'2d Backwardation adjustment'!$I40</f>
        <v>20.844949774329585</v>
      </c>
      <c r="AD123" s="159">
        <f>'2c AWC adjustment'!$J40+'2d Backwardation adjustment'!$J40+'2e COVID true-up adjustment'!F$344</f>
        <v>26.856166987921338</v>
      </c>
      <c r="AE123" s="159">
        <f>'2c AWC adjustment'!$J40+'2d Backwardation adjustment'!$J40+'2e COVID true-up adjustment'!G$344+'2f RO Ringfencing adjustment'!I57</f>
        <v>38.259104690497836</v>
      </c>
      <c r="AF123" s="159">
        <f>'2e COVID true-up adjustment'!H$344</f>
        <v>6.0112172135917517</v>
      </c>
      <c r="AG123" s="374">
        <f>'2e COVID true-up adjustment'!I$344</f>
        <v>6.0112172135917517</v>
      </c>
      <c r="AH123" s="406"/>
      <c r="AI123" s="478">
        <f>'2g Debt related cost adjustment'!$E$51</f>
        <v>15.899644085837116</v>
      </c>
      <c r="AJ123" s="478">
        <f>'2g Debt related cost adjustment'!$E$51</f>
        <v>15.899644085837116</v>
      </c>
      <c r="AK123" s="478">
        <f>'2g Debt related cost adjustment'!$E$51</f>
        <v>15.899644085837116</v>
      </c>
      <c r="AL123" s="478">
        <f>'2g Debt related cost adjustment'!$E$51</f>
        <v>15.899644085837116</v>
      </c>
      <c r="AM123" s="478">
        <f>'2g Debt related cost adjustment'!$E$51</f>
        <v>15.899644085837116</v>
      </c>
      <c r="AN123" s="159" t="s">
        <v>222</v>
      </c>
      <c r="AO123" s="159" t="s">
        <v>222</v>
      </c>
      <c r="AP123" s="159" t="s">
        <v>222</v>
      </c>
      <c r="AQ123" s="159" t="s">
        <v>222</v>
      </c>
      <c r="AR123" s="159" t="s">
        <v>222</v>
      </c>
      <c r="AS123" s="159" t="s">
        <v>222</v>
      </c>
      <c r="AT123" s="159" t="s">
        <v>222</v>
      </c>
      <c r="AU123" s="159" t="s">
        <v>222</v>
      </c>
      <c r="AV123" s="159" t="s">
        <v>222</v>
      </c>
      <c r="AW123" s="159" t="s">
        <v>222</v>
      </c>
      <c r="AX123" s="159" t="s">
        <v>222</v>
      </c>
      <c r="AY123" s="159" t="s">
        <v>222</v>
      </c>
      <c r="AZ123" s="159" t="s">
        <v>222</v>
      </c>
      <c r="BA123" s="159" t="s">
        <v>222</v>
      </c>
      <c r="BB123" s="159" t="s">
        <v>222</v>
      </c>
      <c r="BC123" s="159" t="s">
        <v>222</v>
      </c>
      <c r="BD123" s="159" t="s">
        <v>222</v>
      </c>
      <c r="BE123" s="159" t="s">
        <v>222</v>
      </c>
      <c r="BF123" s="159" t="s">
        <v>222</v>
      </c>
      <c r="BG123" s="159" t="s">
        <v>222</v>
      </c>
      <c r="BH123" s="159" t="s">
        <v>222</v>
      </c>
      <c r="BI123" s="373" t="s">
        <v>222</v>
      </c>
    </row>
    <row r="124" spans="1:61" s="7" customFormat="1" ht="12.75" customHeight="1" thickBot="1">
      <c r="A124" s="6"/>
      <c r="B124" s="541"/>
      <c r="C124" s="536"/>
      <c r="D124" s="539"/>
      <c r="E124" s="533"/>
      <c r="F124" s="84" t="s">
        <v>235</v>
      </c>
      <c r="G124" s="550"/>
      <c r="H124" s="553"/>
      <c r="I124" s="54"/>
      <c r="J124" s="159" t="s">
        <v>222</v>
      </c>
      <c r="K124" s="159" t="s">
        <v>222</v>
      </c>
      <c r="L124" s="159" t="s">
        <v>222</v>
      </c>
      <c r="M124" s="159" t="s">
        <v>222</v>
      </c>
      <c r="N124" s="159" t="s">
        <v>222</v>
      </c>
      <c r="O124" s="159" t="s">
        <v>222</v>
      </c>
      <c r="P124" s="159" t="s">
        <v>222</v>
      </c>
      <c r="Q124" s="159" t="s">
        <v>222</v>
      </c>
      <c r="R124" s="154"/>
      <c r="S124" s="159" t="s">
        <v>222</v>
      </c>
      <c r="T124" s="159" t="s">
        <v>222</v>
      </c>
      <c r="U124" s="159" t="s">
        <v>222</v>
      </c>
      <c r="V124" s="159" t="s">
        <v>222</v>
      </c>
      <c r="W124" s="159">
        <f>'2a Q1 Adjustment Component'!H78</f>
        <v>6.510851378312795</v>
      </c>
      <c r="X124" s="159">
        <f>'2b COVID Adjustment'!$F$322</f>
        <v>9.9756950960531068</v>
      </c>
      <c r="Y124" s="159">
        <f>'2b COVID Adjustment'!$G$322</f>
        <v>4.43</v>
      </c>
      <c r="Z124" s="159" t="s">
        <v>222</v>
      </c>
      <c r="AA124" s="405"/>
      <c r="AB124" s="159">
        <f>'2c AWC adjustment'!$I41+'2d Backwardation adjustment'!$I41</f>
        <v>20.436822830914313</v>
      </c>
      <c r="AC124" s="159">
        <f>'2c AWC adjustment'!$I41+'2d Backwardation adjustment'!$I41</f>
        <v>20.436822830914313</v>
      </c>
      <c r="AD124" s="159">
        <f>'2c AWC adjustment'!$J41+'2d Backwardation adjustment'!$J41+'2e COVID true-up adjustment'!F$344</f>
        <v>26.448040044506065</v>
      </c>
      <c r="AE124" s="159">
        <f>'2c AWC adjustment'!$J41+'2d Backwardation adjustment'!$J41+'2e COVID true-up adjustment'!G$344+'2f RO Ringfencing adjustment'!I58</f>
        <v>37.85097774708256</v>
      </c>
      <c r="AF124" s="159">
        <f>'2e COVID true-up adjustment'!H$344</f>
        <v>6.0112172135917517</v>
      </c>
      <c r="AG124" s="374">
        <f>'2e COVID true-up adjustment'!I$344</f>
        <v>6.0112172135917517</v>
      </c>
      <c r="AH124" s="406"/>
      <c r="AI124" s="478">
        <f>'2g Debt related cost adjustment'!$E$51</f>
        <v>15.899644085837116</v>
      </c>
      <c r="AJ124" s="478">
        <f>'2g Debt related cost adjustment'!$E$51</f>
        <v>15.899644085837116</v>
      </c>
      <c r="AK124" s="478">
        <f>'2g Debt related cost adjustment'!$E$51</f>
        <v>15.899644085837116</v>
      </c>
      <c r="AL124" s="478">
        <f>'2g Debt related cost adjustment'!$E$51</f>
        <v>15.899644085837116</v>
      </c>
      <c r="AM124" s="478">
        <f>'2g Debt related cost adjustment'!$E$51</f>
        <v>15.899644085837116</v>
      </c>
      <c r="AN124" s="159" t="s">
        <v>222</v>
      </c>
      <c r="AO124" s="159" t="s">
        <v>222</v>
      </c>
      <c r="AP124" s="159" t="s">
        <v>222</v>
      </c>
      <c r="AQ124" s="159" t="s">
        <v>222</v>
      </c>
      <c r="AR124" s="159" t="s">
        <v>222</v>
      </c>
      <c r="AS124" s="159" t="s">
        <v>222</v>
      </c>
      <c r="AT124" s="159" t="s">
        <v>222</v>
      </c>
      <c r="AU124" s="159" t="s">
        <v>222</v>
      </c>
      <c r="AV124" s="159" t="s">
        <v>222</v>
      </c>
      <c r="AW124" s="159" t="s">
        <v>222</v>
      </c>
      <c r="AX124" s="159" t="s">
        <v>222</v>
      </c>
      <c r="AY124" s="159" t="s">
        <v>222</v>
      </c>
      <c r="AZ124" s="159" t="s">
        <v>222</v>
      </c>
      <c r="BA124" s="159" t="s">
        <v>222</v>
      </c>
      <c r="BB124" s="159" t="s">
        <v>222</v>
      </c>
      <c r="BC124" s="159" t="s">
        <v>222</v>
      </c>
      <c r="BD124" s="159" t="s">
        <v>222</v>
      </c>
      <c r="BE124" s="159" t="s">
        <v>222</v>
      </c>
      <c r="BF124" s="159" t="s">
        <v>222</v>
      </c>
      <c r="BG124" s="159" t="s">
        <v>222</v>
      </c>
      <c r="BH124" s="159" t="s">
        <v>222</v>
      </c>
      <c r="BI124" s="373" t="s">
        <v>222</v>
      </c>
    </row>
    <row r="125" spans="1:61" s="7" customFormat="1" ht="12.75" customHeight="1">
      <c r="A125" s="6"/>
      <c r="B125" s="541"/>
      <c r="C125" s="534" t="s">
        <v>239</v>
      </c>
      <c r="D125" s="537" t="s">
        <v>237</v>
      </c>
      <c r="E125" s="531" t="s">
        <v>219</v>
      </c>
      <c r="F125" s="83" t="s">
        <v>220</v>
      </c>
      <c r="G125" s="550"/>
      <c r="H125" s="553"/>
      <c r="I125" s="53"/>
      <c r="J125" s="159" t="s">
        <v>222</v>
      </c>
      <c r="K125" s="159" t="s">
        <v>222</v>
      </c>
      <c r="L125" s="159" t="s">
        <v>222</v>
      </c>
      <c r="M125" s="159" t="s">
        <v>222</v>
      </c>
      <c r="N125" s="159" t="s">
        <v>222</v>
      </c>
      <c r="O125" s="159" t="s">
        <v>222</v>
      </c>
      <c r="P125" s="159" t="s">
        <v>222</v>
      </c>
      <c r="Q125" s="159" t="s">
        <v>222</v>
      </c>
      <c r="R125" s="154"/>
      <c r="S125" s="159" t="s">
        <v>222</v>
      </c>
      <c r="T125" s="159" t="s">
        <v>222</v>
      </c>
      <c r="U125" s="159" t="s">
        <v>222</v>
      </c>
      <c r="V125" s="159" t="s">
        <v>222</v>
      </c>
      <c r="W125" s="159">
        <v>0</v>
      </c>
      <c r="X125" s="159">
        <f>'2b COVID Adjustment'!$F$323</f>
        <v>1.4870742269298105</v>
      </c>
      <c r="Y125" s="159">
        <f>'2b COVID Adjustment'!$G$323</f>
        <v>0.70457099735818829</v>
      </c>
      <c r="Z125" s="159" t="s">
        <v>222</v>
      </c>
      <c r="AA125" s="405"/>
      <c r="AB125" s="159">
        <v>0</v>
      </c>
      <c r="AC125" s="159">
        <v>0</v>
      </c>
      <c r="AD125" s="275">
        <f>'2e COVID true-up adjustment'!F$345</f>
        <v>0.4107912515748855</v>
      </c>
      <c r="AE125" s="275">
        <f>'2e COVID true-up adjustment'!G$345</f>
        <v>0.4107912515748855</v>
      </c>
      <c r="AF125" s="275">
        <f>'2e COVID true-up adjustment'!H$345</f>
        <v>0.4107912515748855</v>
      </c>
      <c r="AG125" s="401">
        <f>'2e COVID true-up adjustment'!I$345</f>
        <v>0.4107912515748855</v>
      </c>
      <c r="AH125" s="406"/>
      <c r="AI125" s="478">
        <f>'2g Debt related cost adjustment'!$E$52</f>
        <v>0</v>
      </c>
      <c r="AJ125" s="478">
        <f>'2g Debt related cost adjustment'!$E$52</f>
        <v>0</v>
      </c>
      <c r="AK125" s="478">
        <f>'2g Debt related cost adjustment'!$E$52</f>
        <v>0</v>
      </c>
      <c r="AL125" s="478">
        <f>'2g Debt related cost adjustment'!$E$52</f>
        <v>0</v>
      </c>
      <c r="AM125" s="478">
        <f>'2g Debt related cost adjustment'!$E$52</f>
        <v>0</v>
      </c>
      <c r="AN125" s="159" t="s">
        <v>222</v>
      </c>
      <c r="AO125" s="159" t="s">
        <v>222</v>
      </c>
      <c r="AP125" s="159" t="s">
        <v>222</v>
      </c>
      <c r="AQ125" s="159" t="s">
        <v>222</v>
      </c>
      <c r="AR125" s="159" t="s">
        <v>222</v>
      </c>
      <c r="AS125" s="159" t="s">
        <v>222</v>
      </c>
      <c r="AT125" s="159" t="s">
        <v>222</v>
      </c>
      <c r="AU125" s="159" t="s">
        <v>222</v>
      </c>
      <c r="AV125" s="159" t="s">
        <v>222</v>
      </c>
      <c r="AW125" s="159" t="s">
        <v>222</v>
      </c>
      <c r="AX125" s="159" t="s">
        <v>222</v>
      </c>
      <c r="AY125" s="159" t="s">
        <v>222</v>
      </c>
      <c r="AZ125" s="159" t="s">
        <v>222</v>
      </c>
      <c r="BA125" s="159" t="s">
        <v>222</v>
      </c>
      <c r="BB125" s="159" t="s">
        <v>222</v>
      </c>
      <c r="BC125" s="159" t="s">
        <v>222</v>
      </c>
      <c r="BD125" s="159" t="s">
        <v>222</v>
      </c>
      <c r="BE125" s="159" t="s">
        <v>222</v>
      </c>
      <c r="BF125" s="159" t="s">
        <v>222</v>
      </c>
      <c r="BG125" s="159" t="s">
        <v>222</v>
      </c>
      <c r="BH125" s="159" t="s">
        <v>222</v>
      </c>
      <c r="BI125" s="373" t="s">
        <v>222</v>
      </c>
    </row>
    <row r="126" spans="1:61" s="7" customFormat="1" ht="12.75" customHeight="1">
      <c r="A126" s="6"/>
      <c r="B126" s="541"/>
      <c r="C126" s="535"/>
      <c r="D126" s="538"/>
      <c r="E126" s="532"/>
      <c r="F126" s="121" t="s">
        <v>223</v>
      </c>
      <c r="G126" s="550"/>
      <c r="H126" s="553"/>
      <c r="I126" s="154"/>
      <c r="J126" s="159" t="s">
        <v>222</v>
      </c>
      <c r="K126" s="159" t="s">
        <v>222</v>
      </c>
      <c r="L126" s="159" t="s">
        <v>222</v>
      </c>
      <c r="M126" s="159" t="s">
        <v>222</v>
      </c>
      <c r="N126" s="159" t="s">
        <v>222</v>
      </c>
      <c r="O126" s="159" t="s">
        <v>222</v>
      </c>
      <c r="P126" s="159" t="s">
        <v>222</v>
      </c>
      <c r="Q126" s="159" t="s">
        <v>222</v>
      </c>
      <c r="R126" s="154"/>
      <c r="S126" s="159" t="s">
        <v>222</v>
      </c>
      <c r="T126" s="159" t="s">
        <v>222</v>
      </c>
      <c r="U126" s="159" t="s">
        <v>222</v>
      </c>
      <c r="V126" s="159" t="s">
        <v>222</v>
      </c>
      <c r="W126" s="159">
        <v>0</v>
      </c>
      <c r="X126" s="159">
        <f>'2b COVID Adjustment'!$F$323</f>
        <v>1.4870742269298105</v>
      </c>
      <c r="Y126" s="159">
        <f>'2b COVID Adjustment'!$G$323</f>
        <v>0.70457099735818829</v>
      </c>
      <c r="Z126" s="159" t="s">
        <v>222</v>
      </c>
      <c r="AA126" s="405"/>
      <c r="AB126" s="159">
        <v>0</v>
      </c>
      <c r="AC126" s="159">
        <v>0</v>
      </c>
      <c r="AD126" s="275">
        <f>'2e COVID true-up adjustment'!F$345</f>
        <v>0.4107912515748855</v>
      </c>
      <c r="AE126" s="275">
        <f>'2e COVID true-up adjustment'!G$345</f>
        <v>0.4107912515748855</v>
      </c>
      <c r="AF126" s="275">
        <f>'2e COVID true-up adjustment'!H$345</f>
        <v>0.4107912515748855</v>
      </c>
      <c r="AG126" s="401">
        <f>'2e COVID true-up adjustment'!I$345</f>
        <v>0.4107912515748855</v>
      </c>
      <c r="AH126" s="406"/>
      <c r="AI126" s="478">
        <f>'2g Debt related cost adjustment'!$E$52</f>
        <v>0</v>
      </c>
      <c r="AJ126" s="478">
        <f>'2g Debt related cost adjustment'!$E$52</f>
        <v>0</v>
      </c>
      <c r="AK126" s="478">
        <f>'2g Debt related cost adjustment'!$E$52</f>
        <v>0</v>
      </c>
      <c r="AL126" s="478">
        <f>'2g Debt related cost adjustment'!$E$52</f>
        <v>0</v>
      </c>
      <c r="AM126" s="478">
        <f>'2g Debt related cost adjustment'!$E$52</f>
        <v>0</v>
      </c>
      <c r="AN126" s="159" t="s">
        <v>222</v>
      </c>
      <c r="AO126" s="159" t="s">
        <v>222</v>
      </c>
      <c r="AP126" s="159" t="s">
        <v>222</v>
      </c>
      <c r="AQ126" s="159" t="s">
        <v>222</v>
      </c>
      <c r="AR126" s="159" t="s">
        <v>222</v>
      </c>
      <c r="AS126" s="159" t="s">
        <v>222</v>
      </c>
      <c r="AT126" s="159" t="s">
        <v>222</v>
      </c>
      <c r="AU126" s="159" t="s">
        <v>222</v>
      </c>
      <c r="AV126" s="159" t="s">
        <v>222</v>
      </c>
      <c r="AW126" s="159" t="s">
        <v>222</v>
      </c>
      <c r="AX126" s="159" t="s">
        <v>222</v>
      </c>
      <c r="AY126" s="159" t="s">
        <v>222</v>
      </c>
      <c r="AZ126" s="159" t="s">
        <v>222</v>
      </c>
      <c r="BA126" s="159" t="s">
        <v>222</v>
      </c>
      <c r="BB126" s="159" t="s">
        <v>222</v>
      </c>
      <c r="BC126" s="159" t="s">
        <v>222</v>
      </c>
      <c r="BD126" s="159" t="s">
        <v>222</v>
      </c>
      <c r="BE126" s="159" t="s">
        <v>222</v>
      </c>
      <c r="BF126" s="159" t="s">
        <v>222</v>
      </c>
      <c r="BG126" s="159" t="s">
        <v>222</v>
      </c>
      <c r="BH126" s="159" t="s">
        <v>222</v>
      </c>
      <c r="BI126" s="373" t="s">
        <v>222</v>
      </c>
    </row>
    <row r="127" spans="1:61" s="7" customFormat="1" ht="12.75" customHeight="1">
      <c r="A127" s="6"/>
      <c r="B127" s="541"/>
      <c r="C127" s="535"/>
      <c r="D127" s="538"/>
      <c r="E127" s="532"/>
      <c r="F127" s="121" t="s">
        <v>224</v>
      </c>
      <c r="G127" s="550"/>
      <c r="H127" s="553"/>
      <c r="I127" s="154"/>
      <c r="J127" s="159" t="s">
        <v>222</v>
      </c>
      <c r="K127" s="159" t="s">
        <v>222</v>
      </c>
      <c r="L127" s="159" t="s">
        <v>222</v>
      </c>
      <c r="M127" s="159" t="s">
        <v>222</v>
      </c>
      <c r="N127" s="159" t="s">
        <v>222</v>
      </c>
      <c r="O127" s="159" t="s">
        <v>222</v>
      </c>
      <c r="P127" s="159" t="s">
        <v>222</v>
      </c>
      <c r="Q127" s="159" t="s">
        <v>222</v>
      </c>
      <c r="R127" s="154"/>
      <c r="S127" s="159" t="s">
        <v>222</v>
      </c>
      <c r="T127" s="159" t="s">
        <v>222</v>
      </c>
      <c r="U127" s="159" t="s">
        <v>222</v>
      </c>
      <c r="V127" s="159" t="s">
        <v>222</v>
      </c>
      <c r="W127" s="159">
        <v>0</v>
      </c>
      <c r="X127" s="159">
        <f>'2b COVID Adjustment'!$F$323</f>
        <v>1.4870742269298105</v>
      </c>
      <c r="Y127" s="159">
        <f>'2b COVID Adjustment'!$G$323</f>
        <v>0.70457099735818829</v>
      </c>
      <c r="Z127" s="159" t="s">
        <v>222</v>
      </c>
      <c r="AA127" s="405"/>
      <c r="AB127" s="159">
        <v>0</v>
      </c>
      <c r="AC127" s="159">
        <v>0</v>
      </c>
      <c r="AD127" s="275">
        <f>'2e COVID true-up adjustment'!F$345</f>
        <v>0.4107912515748855</v>
      </c>
      <c r="AE127" s="275">
        <f>'2e COVID true-up adjustment'!G$345</f>
        <v>0.4107912515748855</v>
      </c>
      <c r="AF127" s="275">
        <f>'2e COVID true-up adjustment'!H$345</f>
        <v>0.4107912515748855</v>
      </c>
      <c r="AG127" s="401">
        <f>'2e COVID true-up adjustment'!I$345</f>
        <v>0.4107912515748855</v>
      </c>
      <c r="AH127" s="406"/>
      <c r="AI127" s="478">
        <f>'2g Debt related cost adjustment'!$E$52</f>
        <v>0</v>
      </c>
      <c r="AJ127" s="478">
        <f>'2g Debt related cost adjustment'!$E$52</f>
        <v>0</v>
      </c>
      <c r="AK127" s="478">
        <f>'2g Debt related cost adjustment'!$E$52</f>
        <v>0</v>
      </c>
      <c r="AL127" s="478">
        <f>'2g Debt related cost adjustment'!$E$52</f>
        <v>0</v>
      </c>
      <c r="AM127" s="478">
        <f>'2g Debt related cost adjustment'!$E$52</f>
        <v>0</v>
      </c>
      <c r="AN127" s="159" t="s">
        <v>222</v>
      </c>
      <c r="AO127" s="159" t="s">
        <v>222</v>
      </c>
      <c r="AP127" s="159" t="s">
        <v>222</v>
      </c>
      <c r="AQ127" s="159" t="s">
        <v>222</v>
      </c>
      <c r="AR127" s="159" t="s">
        <v>222</v>
      </c>
      <c r="AS127" s="159" t="s">
        <v>222</v>
      </c>
      <c r="AT127" s="159" t="s">
        <v>222</v>
      </c>
      <c r="AU127" s="159" t="s">
        <v>222</v>
      </c>
      <c r="AV127" s="159" t="s">
        <v>222</v>
      </c>
      <c r="AW127" s="159" t="s">
        <v>222</v>
      </c>
      <c r="AX127" s="159" t="s">
        <v>222</v>
      </c>
      <c r="AY127" s="159" t="s">
        <v>222</v>
      </c>
      <c r="AZ127" s="159" t="s">
        <v>222</v>
      </c>
      <c r="BA127" s="159" t="s">
        <v>222</v>
      </c>
      <c r="BB127" s="159" t="s">
        <v>222</v>
      </c>
      <c r="BC127" s="159" t="s">
        <v>222</v>
      </c>
      <c r="BD127" s="159" t="s">
        <v>222</v>
      </c>
      <c r="BE127" s="159" t="s">
        <v>222</v>
      </c>
      <c r="BF127" s="159" t="s">
        <v>222</v>
      </c>
      <c r="BG127" s="159" t="s">
        <v>222</v>
      </c>
      <c r="BH127" s="159" t="s">
        <v>222</v>
      </c>
      <c r="BI127" s="373" t="s">
        <v>222</v>
      </c>
    </row>
    <row r="128" spans="1:61" s="7" customFormat="1" ht="12.75" customHeight="1">
      <c r="A128" s="6"/>
      <c r="B128" s="541"/>
      <c r="C128" s="535"/>
      <c r="D128" s="538"/>
      <c r="E128" s="532"/>
      <c r="F128" s="121" t="s">
        <v>225</v>
      </c>
      <c r="G128" s="550"/>
      <c r="H128" s="553"/>
      <c r="I128" s="154"/>
      <c r="J128" s="159" t="s">
        <v>222</v>
      </c>
      <c r="K128" s="159" t="s">
        <v>222</v>
      </c>
      <c r="L128" s="159" t="s">
        <v>222</v>
      </c>
      <c r="M128" s="159" t="s">
        <v>222</v>
      </c>
      <c r="N128" s="159" t="s">
        <v>222</v>
      </c>
      <c r="O128" s="159" t="s">
        <v>222</v>
      </c>
      <c r="P128" s="159" t="s">
        <v>222</v>
      </c>
      <c r="Q128" s="159" t="s">
        <v>222</v>
      </c>
      <c r="R128" s="154"/>
      <c r="S128" s="159" t="s">
        <v>222</v>
      </c>
      <c r="T128" s="159" t="s">
        <v>222</v>
      </c>
      <c r="U128" s="159" t="s">
        <v>222</v>
      </c>
      <c r="V128" s="159" t="s">
        <v>222</v>
      </c>
      <c r="W128" s="159">
        <v>0</v>
      </c>
      <c r="X128" s="159">
        <f>'2b COVID Adjustment'!$F$323</f>
        <v>1.4870742269298105</v>
      </c>
      <c r="Y128" s="159">
        <f>'2b COVID Adjustment'!$G$323</f>
        <v>0.70457099735818829</v>
      </c>
      <c r="Z128" s="159" t="s">
        <v>222</v>
      </c>
      <c r="AA128" s="405"/>
      <c r="AB128" s="159">
        <v>0</v>
      </c>
      <c r="AC128" s="159">
        <v>0</v>
      </c>
      <c r="AD128" s="275">
        <f>'2e COVID true-up adjustment'!F$345</f>
        <v>0.4107912515748855</v>
      </c>
      <c r="AE128" s="275">
        <f>'2e COVID true-up adjustment'!G$345</f>
        <v>0.4107912515748855</v>
      </c>
      <c r="AF128" s="275">
        <f>'2e COVID true-up adjustment'!H$345</f>
        <v>0.4107912515748855</v>
      </c>
      <c r="AG128" s="401">
        <f>'2e COVID true-up adjustment'!I$345</f>
        <v>0.4107912515748855</v>
      </c>
      <c r="AH128" s="406"/>
      <c r="AI128" s="478">
        <f>'2g Debt related cost adjustment'!$E$52</f>
        <v>0</v>
      </c>
      <c r="AJ128" s="478">
        <f>'2g Debt related cost adjustment'!$E$52</f>
        <v>0</v>
      </c>
      <c r="AK128" s="478">
        <f>'2g Debt related cost adjustment'!$E$52</f>
        <v>0</v>
      </c>
      <c r="AL128" s="478">
        <f>'2g Debt related cost adjustment'!$E$52</f>
        <v>0</v>
      </c>
      <c r="AM128" s="478">
        <f>'2g Debt related cost adjustment'!$E$52</f>
        <v>0</v>
      </c>
      <c r="AN128" s="159" t="s">
        <v>222</v>
      </c>
      <c r="AO128" s="159" t="s">
        <v>222</v>
      </c>
      <c r="AP128" s="159" t="s">
        <v>222</v>
      </c>
      <c r="AQ128" s="159" t="s">
        <v>222</v>
      </c>
      <c r="AR128" s="159" t="s">
        <v>222</v>
      </c>
      <c r="AS128" s="159" t="s">
        <v>222</v>
      </c>
      <c r="AT128" s="159" t="s">
        <v>222</v>
      </c>
      <c r="AU128" s="159" t="s">
        <v>222</v>
      </c>
      <c r="AV128" s="159" t="s">
        <v>222</v>
      </c>
      <c r="AW128" s="159" t="s">
        <v>222</v>
      </c>
      <c r="AX128" s="159" t="s">
        <v>222</v>
      </c>
      <c r="AY128" s="159" t="s">
        <v>222</v>
      </c>
      <c r="AZ128" s="159" t="s">
        <v>222</v>
      </c>
      <c r="BA128" s="159" t="s">
        <v>222</v>
      </c>
      <c r="BB128" s="159" t="s">
        <v>222</v>
      </c>
      <c r="BC128" s="159" t="s">
        <v>222</v>
      </c>
      <c r="BD128" s="159" t="s">
        <v>222</v>
      </c>
      <c r="BE128" s="159" t="s">
        <v>222</v>
      </c>
      <c r="BF128" s="159" t="s">
        <v>222</v>
      </c>
      <c r="BG128" s="159" t="s">
        <v>222</v>
      </c>
      <c r="BH128" s="159" t="s">
        <v>222</v>
      </c>
      <c r="BI128" s="373" t="s">
        <v>222</v>
      </c>
    </row>
    <row r="129" spans="1:61" s="7" customFormat="1" ht="12.75" customHeight="1">
      <c r="A129" s="6"/>
      <c r="B129" s="541"/>
      <c r="C129" s="535"/>
      <c r="D129" s="538"/>
      <c r="E129" s="532"/>
      <c r="F129" s="121" t="s">
        <v>226</v>
      </c>
      <c r="G129" s="550"/>
      <c r="H129" s="553"/>
      <c r="I129" s="154"/>
      <c r="J129" s="159" t="s">
        <v>222</v>
      </c>
      <c r="K129" s="159" t="s">
        <v>222</v>
      </c>
      <c r="L129" s="159" t="s">
        <v>222</v>
      </c>
      <c r="M129" s="159" t="s">
        <v>222</v>
      </c>
      <c r="N129" s="159" t="s">
        <v>222</v>
      </c>
      <c r="O129" s="159" t="s">
        <v>222</v>
      </c>
      <c r="P129" s="159" t="s">
        <v>222</v>
      </c>
      <c r="Q129" s="159" t="s">
        <v>222</v>
      </c>
      <c r="R129" s="154"/>
      <c r="S129" s="159" t="s">
        <v>222</v>
      </c>
      <c r="T129" s="159" t="s">
        <v>222</v>
      </c>
      <c r="U129" s="159" t="s">
        <v>222</v>
      </c>
      <c r="V129" s="159" t="s">
        <v>222</v>
      </c>
      <c r="W129" s="159">
        <v>0</v>
      </c>
      <c r="X129" s="159">
        <f>'2b COVID Adjustment'!$F$323</f>
        <v>1.4870742269298105</v>
      </c>
      <c r="Y129" s="159">
        <f>'2b COVID Adjustment'!$G$323</f>
        <v>0.70457099735818829</v>
      </c>
      <c r="Z129" s="159" t="s">
        <v>222</v>
      </c>
      <c r="AA129" s="405"/>
      <c r="AB129" s="159">
        <v>0</v>
      </c>
      <c r="AC129" s="159">
        <v>0</v>
      </c>
      <c r="AD129" s="275">
        <f>'2e COVID true-up adjustment'!F$345</f>
        <v>0.4107912515748855</v>
      </c>
      <c r="AE129" s="275">
        <f>'2e COVID true-up adjustment'!G$345</f>
        <v>0.4107912515748855</v>
      </c>
      <c r="AF129" s="275">
        <f>'2e COVID true-up adjustment'!H$345</f>
        <v>0.4107912515748855</v>
      </c>
      <c r="AG129" s="401">
        <f>'2e COVID true-up adjustment'!I$345</f>
        <v>0.4107912515748855</v>
      </c>
      <c r="AH129" s="406"/>
      <c r="AI129" s="478">
        <f>'2g Debt related cost adjustment'!$E$52</f>
        <v>0</v>
      </c>
      <c r="AJ129" s="478">
        <f>'2g Debt related cost adjustment'!$E$52</f>
        <v>0</v>
      </c>
      <c r="AK129" s="478">
        <f>'2g Debt related cost adjustment'!$E$52</f>
        <v>0</v>
      </c>
      <c r="AL129" s="478">
        <f>'2g Debt related cost adjustment'!$E$52</f>
        <v>0</v>
      </c>
      <c r="AM129" s="478">
        <f>'2g Debt related cost adjustment'!$E$52</f>
        <v>0</v>
      </c>
      <c r="AN129" s="159" t="s">
        <v>222</v>
      </c>
      <c r="AO129" s="159" t="s">
        <v>222</v>
      </c>
      <c r="AP129" s="159" t="s">
        <v>222</v>
      </c>
      <c r="AQ129" s="159" t="s">
        <v>222</v>
      </c>
      <c r="AR129" s="159" t="s">
        <v>222</v>
      </c>
      <c r="AS129" s="159" t="s">
        <v>222</v>
      </c>
      <c r="AT129" s="159" t="s">
        <v>222</v>
      </c>
      <c r="AU129" s="159" t="s">
        <v>222</v>
      </c>
      <c r="AV129" s="159" t="s">
        <v>222</v>
      </c>
      <c r="AW129" s="159" t="s">
        <v>222</v>
      </c>
      <c r="AX129" s="159" t="s">
        <v>222</v>
      </c>
      <c r="AY129" s="159" t="s">
        <v>222</v>
      </c>
      <c r="AZ129" s="159" t="s">
        <v>222</v>
      </c>
      <c r="BA129" s="159" t="s">
        <v>222</v>
      </c>
      <c r="BB129" s="159" t="s">
        <v>222</v>
      </c>
      <c r="BC129" s="159" t="s">
        <v>222</v>
      </c>
      <c r="BD129" s="159" t="s">
        <v>222</v>
      </c>
      <c r="BE129" s="159" t="s">
        <v>222</v>
      </c>
      <c r="BF129" s="159" t="s">
        <v>222</v>
      </c>
      <c r="BG129" s="159" t="s">
        <v>222</v>
      </c>
      <c r="BH129" s="159" t="s">
        <v>222</v>
      </c>
      <c r="BI129" s="373" t="s">
        <v>222</v>
      </c>
    </row>
    <row r="130" spans="1:61" s="7" customFormat="1" ht="12.75" customHeight="1">
      <c r="A130" s="6"/>
      <c r="B130" s="541"/>
      <c r="C130" s="535"/>
      <c r="D130" s="538"/>
      <c r="E130" s="532"/>
      <c r="F130" s="121" t="s">
        <v>227</v>
      </c>
      <c r="G130" s="550"/>
      <c r="H130" s="553"/>
      <c r="I130" s="154"/>
      <c r="J130" s="159" t="s">
        <v>222</v>
      </c>
      <c r="K130" s="159" t="s">
        <v>222</v>
      </c>
      <c r="L130" s="159" t="s">
        <v>222</v>
      </c>
      <c r="M130" s="159" t="s">
        <v>222</v>
      </c>
      <c r="N130" s="159" t="s">
        <v>222</v>
      </c>
      <c r="O130" s="159" t="s">
        <v>222</v>
      </c>
      <c r="P130" s="159" t="s">
        <v>222</v>
      </c>
      <c r="Q130" s="159" t="s">
        <v>222</v>
      </c>
      <c r="R130" s="154"/>
      <c r="S130" s="159" t="s">
        <v>222</v>
      </c>
      <c r="T130" s="159" t="s">
        <v>222</v>
      </c>
      <c r="U130" s="159" t="s">
        <v>222</v>
      </c>
      <c r="V130" s="159" t="s">
        <v>222</v>
      </c>
      <c r="W130" s="159">
        <v>0</v>
      </c>
      <c r="X130" s="159">
        <f>'2b COVID Adjustment'!$F$323</f>
        <v>1.4870742269298105</v>
      </c>
      <c r="Y130" s="159">
        <f>'2b COVID Adjustment'!$G$323</f>
        <v>0.70457099735818829</v>
      </c>
      <c r="Z130" s="159" t="s">
        <v>222</v>
      </c>
      <c r="AA130" s="405"/>
      <c r="AB130" s="159">
        <v>0</v>
      </c>
      <c r="AC130" s="159">
        <v>0</v>
      </c>
      <c r="AD130" s="275">
        <f>'2e COVID true-up adjustment'!F$345</f>
        <v>0.4107912515748855</v>
      </c>
      <c r="AE130" s="275">
        <f>'2e COVID true-up adjustment'!G$345</f>
        <v>0.4107912515748855</v>
      </c>
      <c r="AF130" s="275">
        <f>'2e COVID true-up adjustment'!H$345</f>
        <v>0.4107912515748855</v>
      </c>
      <c r="AG130" s="401">
        <f>'2e COVID true-up adjustment'!I$345</f>
        <v>0.4107912515748855</v>
      </c>
      <c r="AH130" s="406"/>
      <c r="AI130" s="478">
        <f>'2g Debt related cost adjustment'!$E$52</f>
        <v>0</v>
      </c>
      <c r="AJ130" s="478">
        <f>'2g Debt related cost adjustment'!$E$52</f>
        <v>0</v>
      </c>
      <c r="AK130" s="478">
        <f>'2g Debt related cost adjustment'!$E$52</f>
        <v>0</v>
      </c>
      <c r="AL130" s="478">
        <f>'2g Debt related cost adjustment'!$E$52</f>
        <v>0</v>
      </c>
      <c r="AM130" s="478">
        <f>'2g Debt related cost adjustment'!$E$52</f>
        <v>0</v>
      </c>
      <c r="AN130" s="159" t="s">
        <v>222</v>
      </c>
      <c r="AO130" s="159" t="s">
        <v>222</v>
      </c>
      <c r="AP130" s="159" t="s">
        <v>222</v>
      </c>
      <c r="AQ130" s="159" t="s">
        <v>222</v>
      </c>
      <c r="AR130" s="159" t="s">
        <v>222</v>
      </c>
      <c r="AS130" s="159" t="s">
        <v>222</v>
      </c>
      <c r="AT130" s="159" t="s">
        <v>222</v>
      </c>
      <c r="AU130" s="159" t="s">
        <v>222</v>
      </c>
      <c r="AV130" s="159" t="s">
        <v>222</v>
      </c>
      <c r="AW130" s="159" t="s">
        <v>222</v>
      </c>
      <c r="AX130" s="159" t="s">
        <v>222</v>
      </c>
      <c r="AY130" s="159" t="s">
        <v>222</v>
      </c>
      <c r="AZ130" s="159" t="s">
        <v>222</v>
      </c>
      <c r="BA130" s="159" t="s">
        <v>222</v>
      </c>
      <c r="BB130" s="159" t="s">
        <v>222</v>
      </c>
      <c r="BC130" s="159" t="s">
        <v>222</v>
      </c>
      <c r="BD130" s="159" t="s">
        <v>222</v>
      </c>
      <c r="BE130" s="159" t="s">
        <v>222</v>
      </c>
      <c r="BF130" s="159" t="s">
        <v>222</v>
      </c>
      <c r="BG130" s="159" t="s">
        <v>222</v>
      </c>
      <c r="BH130" s="159" t="s">
        <v>222</v>
      </c>
      <c r="BI130" s="373" t="s">
        <v>222</v>
      </c>
    </row>
    <row r="131" spans="1:61" s="7" customFormat="1" ht="12.75" customHeight="1">
      <c r="A131" s="6"/>
      <c r="B131" s="541"/>
      <c r="C131" s="535"/>
      <c r="D131" s="538"/>
      <c r="E131" s="532"/>
      <c r="F131" s="121" t="s">
        <v>228</v>
      </c>
      <c r="G131" s="550"/>
      <c r="H131" s="553"/>
      <c r="I131" s="154"/>
      <c r="J131" s="159" t="s">
        <v>222</v>
      </c>
      <c r="K131" s="159" t="s">
        <v>222</v>
      </c>
      <c r="L131" s="159" t="s">
        <v>222</v>
      </c>
      <c r="M131" s="159" t="s">
        <v>222</v>
      </c>
      <c r="N131" s="159" t="s">
        <v>222</v>
      </c>
      <c r="O131" s="159" t="s">
        <v>222</v>
      </c>
      <c r="P131" s="159" t="s">
        <v>222</v>
      </c>
      <c r="Q131" s="159" t="s">
        <v>222</v>
      </c>
      <c r="R131" s="154"/>
      <c r="S131" s="159" t="s">
        <v>222</v>
      </c>
      <c r="T131" s="159" t="s">
        <v>222</v>
      </c>
      <c r="U131" s="159" t="s">
        <v>222</v>
      </c>
      <c r="V131" s="159" t="s">
        <v>222</v>
      </c>
      <c r="W131" s="159">
        <v>0</v>
      </c>
      <c r="X131" s="159">
        <f>'2b COVID Adjustment'!$F$323</f>
        <v>1.4870742269298105</v>
      </c>
      <c r="Y131" s="159">
        <f>'2b COVID Adjustment'!$G$323</f>
        <v>0.70457099735818829</v>
      </c>
      <c r="Z131" s="159" t="s">
        <v>222</v>
      </c>
      <c r="AA131" s="405"/>
      <c r="AB131" s="159">
        <v>0</v>
      </c>
      <c r="AC131" s="159">
        <v>0</v>
      </c>
      <c r="AD131" s="275">
        <f>'2e COVID true-up adjustment'!F$345</f>
        <v>0.4107912515748855</v>
      </c>
      <c r="AE131" s="275">
        <f>'2e COVID true-up adjustment'!G$345</f>
        <v>0.4107912515748855</v>
      </c>
      <c r="AF131" s="275">
        <f>'2e COVID true-up adjustment'!H$345</f>
        <v>0.4107912515748855</v>
      </c>
      <c r="AG131" s="401">
        <f>'2e COVID true-up adjustment'!I$345</f>
        <v>0.4107912515748855</v>
      </c>
      <c r="AH131" s="406"/>
      <c r="AI131" s="478">
        <f>'2g Debt related cost adjustment'!$E$52</f>
        <v>0</v>
      </c>
      <c r="AJ131" s="478">
        <f>'2g Debt related cost adjustment'!$E$52</f>
        <v>0</v>
      </c>
      <c r="AK131" s="478">
        <f>'2g Debt related cost adjustment'!$E$52</f>
        <v>0</v>
      </c>
      <c r="AL131" s="478">
        <f>'2g Debt related cost adjustment'!$E$52</f>
        <v>0</v>
      </c>
      <c r="AM131" s="478">
        <f>'2g Debt related cost adjustment'!$E$52</f>
        <v>0</v>
      </c>
      <c r="AN131" s="159" t="s">
        <v>222</v>
      </c>
      <c r="AO131" s="159" t="s">
        <v>222</v>
      </c>
      <c r="AP131" s="159" t="s">
        <v>222</v>
      </c>
      <c r="AQ131" s="159" t="s">
        <v>222</v>
      </c>
      <c r="AR131" s="159" t="s">
        <v>222</v>
      </c>
      <c r="AS131" s="159" t="s">
        <v>222</v>
      </c>
      <c r="AT131" s="159" t="s">
        <v>222</v>
      </c>
      <c r="AU131" s="159" t="s">
        <v>222</v>
      </c>
      <c r="AV131" s="159" t="s">
        <v>222</v>
      </c>
      <c r="AW131" s="159" t="s">
        <v>222</v>
      </c>
      <c r="AX131" s="159" t="s">
        <v>222</v>
      </c>
      <c r="AY131" s="159" t="s">
        <v>222</v>
      </c>
      <c r="AZ131" s="159" t="s">
        <v>222</v>
      </c>
      <c r="BA131" s="159" t="s">
        <v>222</v>
      </c>
      <c r="BB131" s="159" t="s">
        <v>222</v>
      </c>
      <c r="BC131" s="159" t="s">
        <v>222</v>
      </c>
      <c r="BD131" s="159" t="s">
        <v>222</v>
      </c>
      <c r="BE131" s="159" t="s">
        <v>222</v>
      </c>
      <c r="BF131" s="159" t="s">
        <v>222</v>
      </c>
      <c r="BG131" s="159" t="s">
        <v>222</v>
      </c>
      <c r="BH131" s="159" t="s">
        <v>222</v>
      </c>
      <c r="BI131" s="373" t="s">
        <v>222</v>
      </c>
    </row>
    <row r="132" spans="1:61" s="7" customFormat="1" ht="12.75" customHeight="1">
      <c r="A132" s="6"/>
      <c r="B132" s="541"/>
      <c r="C132" s="535"/>
      <c r="D132" s="538"/>
      <c r="E132" s="532"/>
      <c r="F132" s="121" t="s">
        <v>229</v>
      </c>
      <c r="G132" s="550"/>
      <c r="H132" s="553"/>
      <c r="I132" s="154"/>
      <c r="J132" s="159" t="s">
        <v>222</v>
      </c>
      <c r="K132" s="159" t="s">
        <v>222</v>
      </c>
      <c r="L132" s="159" t="s">
        <v>222</v>
      </c>
      <c r="M132" s="159" t="s">
        <v>222</v>
      </c>
      <c r="N132" s="159" t="s">
        <v>222</v>
      </c>
      <c r="O132" s="159" t="s">
        <v>222</v>
      </c>
      <c r="P132" s="159" t="s">
        <v>222</v>
      </c>
      <c r="Q132" s="159" t="s">
        <v>222</v>
      </c>
      <c r="R132" s="154"/>
      <c r="S132" s="159" t="s">
        <v>222</v>
      </c>
      <c r="T132" s="159" t="s">
        <v>222</v>
      </c>
      <c r="U132" s="159" t="s">
        <v>222</v>
      </c>
      <c r="V132" s="159" t="s">
        <v>222</v>
      </c>
      <c r="W132" s="159">
        <v>0</v>
      </c>
      <c r="X132" s="159">
        <f>'2b COVID Adjustment'!$F$323</f>
        <v>1.4870742269298105</v>
      </c>
      <c r="Y132" s="159">
        <f>'2b COVID Adjustment'!$G$323</f>
        <v>0.70457099735818829</v>
      </c>
      <c r="Z132" s="159" t="s">
        <v>222</v>
      </c>
      <c r="AA132" s="405"/>
      <c r="AB132" s="159">
        <v>0</v>
      </c>
      <c r="AC132" s="159">
        <v>0</v>
      </c>
      <c r="AD132" s="275">
        <f>'2e COVID true-up adjustment'!F$345</f>
        <v>0.4107912515748855</v>
      </c>
      <c r="AE132" s="275">
        <f>'2e COVID true-up adjustment'!G$345</f>
        <v>0.4107912515748855</v>
      </c>
      <c r="AF132" s="275">
        <f>'2e COVID true-up adjustment'!H$345</f>
        <v>0.4107912515748855</v>
      </c>
      <c r="AG132" s="401">
        <f>'2e COVID true-up adjustment'!I$345</f>
        <v>0.4107912515748855</v>
      </c>
      <c r="AH132" s="406"/>
      <c r="AI132" s="478">
        <f>'2g Debt related cost adjustment'!$E$52</f>
        <v>0</v>
      </c>
      <c r="AJ132" s="478">
        <f>'2g Debt related cost adjustment'!$E$52</f>
        <v>0</v>
      </c>
      <c r="AK132" s="478">
        <f>'2g Debt related cost adjustment'!$E$52</f>
        <v>0</v>
      </c>
      <c r="AL132" s="478">
        <f>'2g Debt related cost adjustment'!$E$52</f>
        <v>0</v>
      </c>
      <c r="AM132" s="478">
        <f>'2g Debt related cost adjustment'!$E$52</f>
        <v>0</v>
      </c>
      <c r="AN132" s="159" t="s">
        <v>222</v>
      </c>
      <c r="AO132" s="159" t="s">
        <v>222</v>
      </c>
      <c r="AP132" s="159" t="s">
        <v>222</v>
      </c>
      <c r="AQ132" s="159" t="s">
        <v>222</v>
      </c>
      <c r="AR132" s="159" t="s">
        <v>222</v>
      </c>
      <c r="AS132" s="159" t="s">
        <v>222</v>
      </c>
      <c r="AT132" s="159" t="s">
        <v>222</v>
      </c>
      <c r="AU132" s="159" t="s">
        <v>222</v>
      </c>
      <c r="AV132" s="159" t="s">
        <v>222</v>
      </c>
      <c r="AW132" s="159" t="s">
        <v>222</v>
      </c>
      <c r="AX132" s="159" t="s">
        <v>222</v>
      </c>
      <c r="AY132" s="159" t="s">
        <v>222</v>
      </c>
      <c r="AZ132" s="159" t="s">
        <v>222</v>
      </c>
      <c r="BA132" s="159" t="s">
        <v>222</v>
      </c>
      <c r="BB132" s="159" t="s">
        <v>222</v>
      </c>
      <c r="BC132" s="159" t="s">
        <v>222</v>
      </c>
      <c r="BD132" s="159" t="s">
        <v>222</v>
      </c>
      <c r="BE132" s="159" t="s">
        <v>222</v>
      </c>
      <c r="BF132" s="159" t="s">
        <v>222</v>
      </c>
      <c r="BG132" s="159" t="s">
        <v>222</v>
      </c>
      <c r="BH132" s="159" t="s">
        <v>222</v>
      </c>
      <c r="BI132" s="373" t="s">
        <v>222</v>
      </c>
    </row>
    <row r="133" spans="1:61" s="7" customFormat="1" ht="12.75" customHeight="1">
      <c r="A133" s="6"/>
      <c r="B133" s="541"/>
      <c r="C133" s="535"/>
      <c r="D133" s="538"/>
      <c r="E133" s="532"/>
      <c r="F133" s="121" t="s">
        <v>230</v>
      </c>
      <c r="G133" s="550"/>
      <c r="H133" s="553"/>
      <c r="I133" s="154"/>
      <c r="J133" s="159" t="s">
        <v>222</v>
      </c>
      <c r="K133" s="159" t="s">
        <v>222</v>
      </c>
      <c r="L133" s="159" t="s">
        <v>222</v>
      </c>
      <c r="M133" s="159" t="s">
        <v>222</v>
      </c>
      <c r="N133" s="159" t="s">
        <v>222</v>
      </c>
      <c r="O133" s="159" t="s">
        <v>222</v>
      </c>
      <c r="P133" s="159" t="s">
        <v>222</v>
      </c>
      <c r="Q133" s="159" t="s">
        <v>222</v>
      </c>
      <c r="R133" s="154"/>
      <c r="S133" s="159" t="s">
        <v>222</v>
      </c>
      <c r="T133" s="159" t="s">
        <v>222</v>
      </c>
      <c r="U133" s="159" t="s">
        <v>222</v>
      </c>
      <c r="V133" s="159" t="s">
        <v>222</v>
      </c>
      <c r="W133" s="159">
        <v>0</v>
      </c>
      <c r="X133" s="159">
        <f>'2b COVID Adjustment'!$F$323</f>
        <v>1.4870742269298105</v>
      </c>
      <c r="Y133" s="159">
        <f>'2b COVID Adjustment'!$G$323</f>
        <v>0.70457099735818829</v>
      </c>
      <c r="Z133" s="159" t="s">
        <v>222</v>
      </c>
      <c r="AA133" s="405"/>
      <c r="AB133" s="159">
        <v>0</v>
      </c>
      <c r="AC133" s="159">
        <v>0</v>
      </c>
      <c r="AD133" s="275">
        <f>'2e COVID true-up adjustment'!F$345</f>
        <v>0.4107912515748855</v>
      </c>
      <c r="AE133" s="275">
        <f>'2e COVID true-up adjustment'!G$345</f>
        <v>0.4107912515748855</v>
      </c>
      <c r="AF133" s="275">
        <f>'2e COVID true-up adjustment'!H$345</f>
        <v>0.4107912515748855</v>
      </c>
      <c r="AG133" s="401">
        <f>'2e COVID true-up adjustment'!I$345</f>
        <v>0.4107912515748855</v>
      </c>
      <c r="AH133" s="406"/>
      <c r="AI133" s="478">
        <f>'2g Debt related cost adjustment'!$E$52</f>
        <v>0</v>
      </c>
      <c r="AJ133" s="478">
        <f>'2g Debt related cost adjustment'!$E$52</f>
        <v>0</v>
      </c>
      <c r="AK133" s="478">
        <f>'2g Debt related cost adjustment'!$E$52</f>
        <v>0</v>
      </c>
      <c r="AL133" s="478">
        <f>'2g Debt related cost adjustment'!$E$52</f>
        <v>0</v>
      </c>
      <c r="AM133" s="478">
        <f>'2g Debt related cost adjustment'!$E$52</f>
        <v>0</v>
      </c>
      <c r="AN133" s="159" t="s">
        <v>222</v>
      </c>
      <c r="AO133" s="159" t="s">
        <v>222</v>
      </c>
      <c r="AP133" s="159" t="s">
        <v>222</v>
      </c>
      <c r="AQ133" s="159" t="s">
        <v>222</v>
      </c>
      <c r="AR133" s="159" t="s">
        <v>222</v>
      </c>
      <c r="AS133" s="159" t="s">
        <v>222</v>
      </c>
      <c r="AT133" s="159" t="s">
        <v>222</v>
      </c>
      <c r="AU133" s="159" t="s">
        <v>222</v>
      </c>
      <c r="AV133" s="159" t="s">
        <v>222</v>
      </c>
      <c r="AW133" s="159" t="s">
        <v>222</v>
      </c>
      <c r="AX133" s="159" t="s">
        <v>222</v>
      </c>
      <c r="AY133" s="159" t="s">
        <v>222</v>
      </c>
      <c r="AZ133" s="159" t="s">
        <v>222</v>
      </c>
      <c r="BA133" s="159" t="s">
        <v>222</v>
      </c>
      <c r="BB133" s="159" t="s">
        <v>222</v>
      </c>
      <c r="BC133" s="159" t="s">
        <v>222</v>
      </c>
      <c r="BD133" s="159" t="s">
        <v>222</v>
      </c>
      <c r="BE133" s="159" t="s">
        <v>222</v>
      </c>
      <c r="BF133" s="159" t="s">
        <v>222</v>
      </c>
      <c r="BG133" s="159" t="s">
        <v>222</v>
      </c>
      <c r="BH133" s="159" t="s">
        <v>222</v>
      </c>
      <c r="BI133" s="373" t="s">
        <v>222</v>
      </c>
    </row>
    <row r="134" spans="1:61" s="7" customFormat="1" ht="12.75" customHeight="1">
      <c r="A134" s="6"/>
      <c r="B134" s="541"/>
      <c r="C134" s="535"/>
      <c r="D134" s="538"/>
      <c r="E134" s="532"/>
      <c r="F134" s="121" t="s">
        <v>231</v>
      </c>
      <c r="G134" s="550"/>
      <c r="H134" s="553"/>
      <c r="I134" s="154"/>
      <c r="J134" s="159" t="s">
        <v>222</v>
      </c>
      <c r="K134" s="159" t="s">
        <v>222</v>
      </c>
      <c r="L134" s="159" t="s">
        <v>222</v>
      </c>
      <c r="M134" s="159" t="s">
        <v>222</v>
      </c>
      <c r="N134" s="159" t="s">
        <v>222</v>
      </c>
      <c r="O134" s="159" t="s">
        <v>222</v>
      </c>
      <c r="P134" s="159" t="s">
        <v>222</v>
      </c>
      <c r="Q134" s="159" t="s">
        <v>222</v>
      </c>
      <c r="R134" s="154"/>
      <c r="S134" s="159" t="s">
        <v>222</v>
      </c>
      <c r="T134" s="159" t="s">
        <v>222</v>
      </c>
      <c r="U134" s="159" t="s">
        <v>222</v>
      </c>
      <c r="V134" s="159" t="s">
        <v>222</v>
      </c>
      <c r="W134" s="159">
        <v>0</v>
      </c>
      <c r="X134" s="159">
        <f>'2b COVID Adjustment'!$F$323</f>
        <v>1.4870742269298105</v>
      </c>
      <c r="Y134" s="159">
        <f>'2b COVID Adjustment'!$G$323</f>
        <v>0.70457099735818829</v>
      </c>
      <c r="Z134" s="159" t="s">
        <v>222</v>
      </c>
      <c r="AA134" s="405"/>
      <c r="AB134" s="159">
        <v>0</v>
      </c>
      <c r="AC134" s="159">
        <v>0</v>
      </c>
      <c r="AD134" s="275">
        <f>'2e COVID true-up adjustment'!F$345</f>
        <v>0.4107912515748855</v>
      </c>
      <c r="AE134" s="275">
        <f>'2e COVID true-up adjustment'!G$345</f>
        <v>0.4107912515748855</v>
      </c>
      <c r="AF134" s="275">
        <f>'2e COVID true-up adjustment'!H$345</f>
        <v>0.4107912515748855</v>
      </c>
      <c r="AG134" s="401">
        <f>'2e COVID true-up adjustment'!I$345</f>
        <v>0.4107912515748855</v>
      </c>
      <c r="AH134" s="406"/>
      <c r="AI134" s="478">
        <f>'2g Debt related cost adjustment'!$E$52</f>
        <v>0</v>
      </c>
      <c r="AJ134" s="478">
        <f>'2g Debt related cost adjustment'!$E$52</f>
        <v>0</v>
      </c>
      <c r="AK134" s="478">
        <f>'2g Debt related cost adjustment'!$E$52</f>
        <v>0</v>
      </c>
      <c r="AL134" s="478">
        <f>'2g Debt related cost adjustment'!$E$52</f>
        <v>0</v>
      </c>
      <c r="AM134" s="478">
        <f>'2g Debt related cost adjustment'!$E$52</f>
        <v>0</v>
      </c>
      <c r="AN134" s="159" t="s">
        <v>222</v>
      </c>
      <c r="AO134" s="159" t="s">
        <v>222</v>
      </c>
      <c r="AP134" s="159" t="s">
        <v>222</v>
      </c>
      <c r="AQ134" s="159" t="s">
        <v>222</v>
      </c>
      <c r="AR134" s="159" t="s">
        <v>222</v>
      </c>
      <c r="AS134" s="159" t="s">
        <v>222</v>
      </c>
      <c r="AT134" s="159" t="s">
        <v>222</v>
      </c>
      <c r="AU134" s="159" t="s">
        <v>222</v>
      </c>
      <c r="AV134" s="159" t="s">
        <v>222</v>
      </c>
      <c r="AW134" s="159" t="s">
        <v>222</v>
      </c>
      <c r="AX134" s="159" t="s">
        <v>222</v>
      </c>
      <c r="AY134" s="159" t="s">
        <v>222</v>
      </c>
      <c r="AZ134" s="159" t="s">
        <v>222</v>
      </c>
      <c r="BA134" s="159" t="s">
        <v>222</v>
      </c>
      <c r="BB134" s="159" t="s">
        <v>222</v>
      </c>
      <c r="BC134" s="159" t="s">
        <v>222</v>
      </c>
      <c r="BD134" s="159" t="s">
        <v>222</v>
      </c>
      <c r="BE134" s="159" t="s">
        <v>222</v>
      </c>
      <c r="BF134" s="159" t="s">
        <v>222</v>
      </c>
      <c r="BG134" s="159" t="s">
        <v>222</v>
      </c>
      <c r="BH134" s="159" t="s">
        <v>222</v>
      </c>
      <c r="BI134" s="373" t="s">
        <v>222</v>
      </c>
    </row>
    <row r="135" spans="1:61" s="7" customFormat="1" ht="12.75" customHeight="1">
      <c r="A135" s="6"/>
      <c r="B135" s="541"/>
      <c r="C135" s="535"/>
      <c r="D135" s="538"/>
      <c r="E135" s="532"/>
      <c r="F135" s="121" t="s">
        <v>232</v>
      </c>
      <c r="G135" s="550"/>
      <c r="H135" s="553"/>
      <c r="I135" s="154"/>
      <c r="J135" s="159" t="s">
        <v>222</v>
      </c>
      <c r="K135" s="159" t="s">
        <v>222</v>
      </c>
      <c r="L135" s="159" t="s">
        <v>222</v>
      </c>
      <c r="M135" s="159" t="s">
        <v>222</v>
      </c>
      <c r="N135" s="159" t="s">
        <v>222</v>
      </c>
      <c r="O135" s="159" t="s">
        <v>222</v>
      </c>
      <c r="P135" s="159" t="s">
        <v>222</v>
      </c>
      <c r="Q135" s="159" t="s">
        <v>222</v>
      </c>
      <c r="R135" s="154"/>
      <c r="S135" s="159" t="s">
        <v>222</v>
      </c>
      <c r="T135" s="159" t="s">
        <v>222</v>
      </c>
      <c r="U135" s="159" t="s">
        <v>222</v>
      </c>
      <c r="V135" s="159" t="s">
        <v>222</v>
      </c>
      <c r="W135" s="159">
        <v>0</v>
      </c>
      <c r="X135" s="159">
        <f>'2b COVID Adjustment'!$F$323</f>
        <v>1.4870742269298105</v>
      </c>
      <c r="Y135" s="159">
        <f>'2b COVID Adjustment'!$G$323</f>
        <v>0.70457099735818829</v>
      </c>
      <c r="Z135" s="159" t="s">
        <v>222</v>
      </c>
      <c r="AA135" s="405"/>
      <c r="AB135" s="159">
        <v>0</v>
      </c>
      <c r="AC135" s="159">
        <v>0</v>
      </c>
      <c r="AD135" s="275">
        <f>'2e COVID true-up adjustment'!F$345</f>
        <v>0.4107912515748855</v>
      </c>
      <c r="AE135" s="275">
        <f>'2e COVID true-up adjustment'!G$345</f>
        <v>0.4107912515748855</v>
      </c>
      <c r="AF135" s="275">
        <f>'2e COVID true-up adjustment'!H$345</f>
        <v>0.4107912515748855</v>
      </c>
      <c r="AG135" s="401">
        <f>'2e COVID true-up adjustment'!I$345</f>
        <v>0.4107912515748855</v>
      </c>
      <c r="AH135" s="406"/>
      <c r="AI135" s="478">
        <f>'2g Debt related cost adjustment'!$E$52</f>
        <v>0</v>
      </c>
      <c r="AJ135" s="478">
        <f>'2g Debt related cost adjustment'!$E$52</f>
        <v>0</v>
      </c>
      <c r="AK135" s="478">
        <f>'2g Debt related cost adjustment'!$E$52</f>
        <v>0</v>
      </c>
      <c r="AL135" s="478">
        <f>'2g Debt related cost adjustment'!$E$52</f>
        <v>0</v>
      </c>
      <c r="AM135" s="478">
        <f>'2g Debt related cost adjustment'!$E$52</f>
        <v>0</v>
      </c>
      <c r="AN135" s="159" t="s">
        <v>222</v>
      </c>
      <c r="AO135" s="159" t="s">
        <v>222</v>
      </c>
      <c r="AP135" s="159" t="s">
        <v>222</v>
      </c>
      <c r="AQ135" s="159" t="s">
        <v>222</v>
      </c>
      <c r="AR135" s="159" t="s">
        <v>222</v>
      </c>
      <c r="AS135" s="159" t="s">
        <v>222</v>
      </c>
      <c r="AT135" s="159" t="s">
        <v>222</v>
      </c>
      <c r="AU135" s="159" t="s">
        <v>222</v>
      </c>
      <c r="AV135" s="159" t="s">
        <v>222</v>
      </c>
      <c r="AW135" s="159" t="s">
        <v>222</v>
      </c>
      <c r="AX135" s="159" t="s">
        <v>222</v>
      </c>
      <c r="AY135" s="159" t="s">
        <v>222</v>
      </c>
      <c r="AZ135" s="159" t="s">
        <v>222</v>
      </c>
      <c r="BA135" s="159" t="s">
        <v>222</v>
      </c>
      <c r="BB135" s="159" t="s">
        <v>222</v>
      </c>
      <c r="BC135" s="159" t="s">
        <v>222</v>
      </c>
      <c r="BD135" s="159" t="s">
        <v>222</v>
      </c>
      <c r="BE135" s="159" t="s">
        <v>222</v>
      </c>
      <c r="BF135" s="159" t="s">
        <v>222</v>
      </c>
      <c r="BG135" s="159" t="s">
        <v>222</v>
      </c>
      <c r="BH135" s="159" t="s">
        <v>222</v>
      </c>
      <c r="BI135" s="373" t="s">
        <v>222</v>
      </c>
    </row>
    <row r="136" spans="1:61" s="7" customFormat="1" ht="12.75" customHeight="1">
      <c r="A136" s="6"/>
      <c r="B136" s="541"/>
      <c r="C136" s="535"/>
      <c r="D136" s="538"/>
      <c r="E136" s="532"/>
      <c r="F136" s="121" t="s">
        <v>233</v>
      </c>
      <c r="G136" s="550"/>
      <c r="H136" s="553"/>
      <c r="I136" s="154"/>
      <c r="J136" s="159" t="s">
        <v>222</v>
      </c>
      <c r="K136" s="159" t="s">
        <v>222</v>
      </c>
      <c r="L136" s="159" t="s">
        <v>222</v>
      </c>
      <c r="M136" s="159" t="s">
        <v>222</v>
      </c>
      <c r="N136" s="159" t="s">
        <v>222</v>
      </c>
      <c r="O136" s="159" t="s">
        <v>222</v>
      </c>
      <c r="P136" s="159" t="s">
        <v>222</v>
      </c>
      <c r="Q136" s="159" t="s">
        <v>222</v>
      </c>
      <c r="R136" s="154"/>
      <c r="S136" s="159" t="s">
        <v>222</v>
      </c>
      <c r="T136" s="159" t="s">
        <v>222</v>
      </c>
      <c r="U136" s="159" t="s">
        <v>222</v>
      </c>
      <c r="V136" s="159" t="s">
        <v>222</v>
      </c>
      <c r="W136" s="159">
        <v>0</v>
      </c>
      <c r="X136" s="159">
        <f>'2b COVID Adjustment'!$F$323</f>
        <v>1.4870742269298105</v>
      </c>
      <c r="Y136" s="159">
        <f>'2b COVID Adjustment'!$G$323</f>
        <v>0.70457099735818829</v>
      </c>
      <c r="Z136" s="159" t="s">
        <v>222</v>
      </c>
      <c r="AA136" s="405"/>
      <c r="AB136" s="159">
        <v>0</v>
      </c>
      <c r="AC136" s="159">
        <v>0</v>
      </c>
      <c r="AD136" s="275">
        <f>'2e COVID true-up adjustment'!F$345</f>
        <v>0.4107912515748855</v>
      </c>
      <c r="AE136" s="275">
        <f>'2e COVID true-up adjustment'!G$345</f>
        <v>0.4107912515748855</v>
      </c>
      <c r="AF136" s="275">
        <f>'2e COVID true-up adjustment'!H$345</f>
        <v>0.4107912515748855</v>
      </c>
      <c r="AG136" s="401">
        <f>'2e COVID true-up adjustment'!I$345</f>
        <v>0.4107912515748855</v>
      </c>
      <c r="AH136" s="406"/>
      <c r="AI136" s="478">
        <f>'2g Debt related cost adjustment'!$E$52</f>
        <v>0</v>
      </c>
      <c r="AJ136" s="478">
        <f>'2g Debt related cost adjustment'!$E$52</f>
        <v>0</v>
      </c>
      <c r="AK136" s="478">
        <f>'2g Debt related cost adjustment'!$E$52</f>
        <v>0</v>
      </c>
      <c r="AL136" s="478">
        <f>'2g Debt related cost adjustment'!$E$52</f>
        <v>0</v>
      </c>
      <c r="AM136" s="478">
        <f>'2g Debt related cost adjustment'!$E$52</f>
        <v>0</v>
      </c>
      <c r="AN136" s="159" t="s">
        <v>222</v>
      </c>
      <c r="AO136" s="159" t="s">
        <v>222</v>
      </c>
      <c r="AP136" s="159" t="s">
        <v>222</v>
      </c>
      <c r="AQ136" s="159" t="s">
        <v>222</v>
      </c>
      <c r="AR136" s="159" t="s">
        <v>222</v>
      </c>
      <c r="AS136" s="159" t="s">
        <v>222</v>
      </c>
      <c r="AT136" s="159" t="s">
        <v>222</v>
      </c>
      <c r="AU136" s="159" t="s">
        <v>222</v>
      </c>
      <c r="AV136" s="159" t="s">
        <v>222</v>
      </c>
      <c r="AW136" s="159" t="s">
        <v>222</v>
      </c>
      <c r="AX136" s="159" t="s">
        <v>222</v>
      </c>
      <c r="AY136" s="159" t="s">
        <v>222</v>
      </c>
      <c r="AZ136" s="159" t="s">
        <v>222</v>
      </c>
      <c r="BA136" s="159" t="s">
        <v>222</v>
      </c>
      <c r="BB136" s="159" t="s">
        <v>222</v>
      </c>
      <c r="BC136" s="159" t="s">
        <v>222</v>
      </c>
      <c r="BD136" s="159" t="s">
        <v>222</v>
      </c>
      <c r="BE136" s="159" t="s">
        <v>222</v>
      </c>
      <c r="BF136" s="159" t="s">
        <v>222</v>
      </c>
      <c r="BG136" s="159" t="s">
        <v>222</v>
      </c>
      <c r="BH136" s="159" t="s">
        <v>222</v>
      </c>
      <c r="BI136" s="373" t="s">
        <v>222</v>
      </c>
    </row>
    <row r="137" spans="1:61" s="7" customFormat="1" ht="12.75" customHeight="1">
      <c r="A137" s="6"/>
      <c r="B137" s="541"/>
      <c r="C137" s="535"/>
      <c r="D137" s="538"/>
      <c r="E137" s="532"/>
      <c r="F137" s="121" t="s">
        <v>234</v>
      </c>
      <c r="G137" s="550"/>
      <c r="H137" s="553"/>
      <c r="I137" s="154"/>
      <c r="J137" s="159" t="s">
        <v>222</v>
      </c>
      <c r="K137" s="159" t="s">
        <v>222</v>
      </c>
      <c r="L137" s="159" t="s">
        <v>222</v>
      </c>
      <c r="M137" s="159" t="s">
        <v>222</v>
      </c>
      <c r="N137" s="159" t="s">
        <v>222</v>
      </c>
      <c r="O137" s="159" t="s">
        <v>222</v>
      </c>
      <c r="P137" s="159" t="s">
        <v>222</v>
      </c>
      <c r="Q137" s="159" t="s">
        <v>222</v>
      </c>
      <c r="R137" s="154"/>
      <c r="S137" s="159" t="s">
        <v>222</v>
      </c>
      <c r="T137" s="159" t="s">
        <v>222</v>
      </c>
      <c r="U137" s="159" t="s">
        <v>222</v>
      </c>
      <c r="V137" s="159" t="s">
        <v>222</v>
      </c>
      <c r="W137" s="159">
        <v>0</v>
      </c>
      <c r="X137" s="159">
        <f>'2b COVID Adjustment'!$F$323</f>
        <v>1.4870742269298105</v>
      </c>
      <c r="Y137" s="159">
        <f>'2b COVID Adjustment'!$G$323</f>
        <v>0.70457099735818829</v>
      </c>
      <c r="Z137" s="159" t="s">
        <v>222</v>
      </c>
      <c r="AA137" s="405"/>
      <c r="AB137" s="159">
        <v>0</v>
      </c>
      <c r="AC137" s="159">
        <v>0</v>
      </c>
      <c r="AD137" s="275">
        <f>'2e COVID true-up adjustment'!F$345</f>
        <v>0.4107912515748855</v>
      </c>
      <c r="AE137" s="275">
        <f>'2e COVID true-up adjustment'!G$345</f>
        <v>0.4107912515748855</v>
      </c>
      <c r="AF137" s="275">
        <f>'2e COVID true-up adjustment'!H$345</f>
        <v>0.4107912515748855</v>
      </c>
      <c r="AG137" s="401">
        <f>'2e COVID true-up adjustment'!I$345</f>
        <v>0.4107912515748855</v>
      </c>
      <c r="AH137" s="406"/>
      <c r="AI137" s="478">
        <f>'2g Debt related cost adjustment'!$E$52</f>
        <v>0</v>
      </c>
      <c r="AJ137" s="478">
        <f>'2g Debt related cost adjustment'!$E$52</f>
        <v>0</v>
      </c>
      <c r="AK137" s="478">
        <f>'2g Debt related cost adjustment'!$E$52</f>
        <v>0</v>
      </c>
      <c r="AL137" s="478">
        <f>'2g Debt related cost adjustment'!$E$52</f>
        <v>0</v>
      </c>
      <c r="AM137" s="478">
        <f>'2g Debt related cost adjustment'!$E$52</f>
        <v>0</v>
      </c>
      <c r="AN137" s="159" t="s">
        <v>222</v>
      </c>
      <c r="AO137" s="159" t="s">
        <v>222</v>
      </c>
      <c r="AP137" s="159" t="s">
        <v>222</v>
      </c>
      <c r="AQ137" s="159" t="s">
        <v>222</v>
      </c>
      <c r="AR137" s="159" t="s">
        <v>222</v>
      </c>
      <c r="AS137" s="159" t="s">
        <v>222</v>
      </c>
      <c r="AT137" s="159" t="s">
        <v>222</v>
      </c>
      <c r="AU137" s="159" t="s">
        <v>222</v>
      </c>
      <c r="AV137" s="159" t="s">
        <v>222</v>
      </c>
      <c r="AW137" s="159" t="s">
        <v>222</v>
      </c>
      <c r="AX137" s="159" t="s">
        <v>222</v>
      </c>
      <c r="AY137" s="159" t="s">
        <v>222</v>
      </c>
      <c r="AZ137" s="159" t="s">
        <v>222</v>
      </c>
      <c r="BA137" s="159" t="s">
        <v>222</v>
      </c>
      <c r="BB137" s="159" t="s">
        <v>222</v>
      </c>
      <c r="BC137" s="159" t="s">
        <v>222</v>
      </c>
      <c r="BD137" s="159" t="s">
        <v>222</v>
      </c>
      <c r="BE137" s="159" t="s">
        <v>222</v>
      </c>
      <c r="BF137" s="159" t="s">
        <v>222</v>
      </c>
      <c r="BG137" s="159" t="s">
        <v>222</v>
      </c>
      <c r="BH137" s="159" t="s">
        <v>222</v>
      </c>
      <c r="BI137" s="373" t="s">
        <v>222</v>
      </c>
    </row>
    <row r="138" spans="1:61" s="7" customFormat="1" ht="12.75" customHeight="1" thickBot="1">
      <c r="A138" s="6"/>
      <c r="B138" s="541"/>
      <c r="C138" s="536"/>
      <c r="D138" s="539"/>
      <c r="E138" s="533"/>
      <c r="F138" s="84" t="s">
        <v>235</v>
      </c>
      <c r="G138" s="550"/>
      <c r="H138" s="553"/>
      <c r="I138" s="54"/>
      <c r="J138" s="159" t="s">
        <v>222</v>
      </c>
      <c r="K138" s="159" t="s">
        <v>222</v>
      </c>
      <c r="L138" s="159" t="s">
        <v>222</v>
      </c>
      <c r="M138" s="159" t="s">
        <v>222</v>
      </c>
      <c r="N138" s="159" t="s">
        <v>222</v>
      </c>
      <c r="O138" s="159" t="s">
        <v>222</v>
      </c>
      <c r="P138" s="159" t="s">
        <v>222</v>
      </c>
      <c r="Q138" s="159" t="s">
        <v>222</v>
      </c>
      <c r="R138" s="154"/>
      <c r="S138" s="159" t="s">
        <v>222</v>
      </c>
      <c r="T138" s="159" t="s">
        <v>222</v>
      </c>
      <c r="U138" s="159" t="s">
        <v>222</v>
      </c>
      <c r="V138" s="159" t="s">
        <v>222</v>
      </c>
      <c r="W138" s="159">
        <v>0</v>
      </c>
      <c r="X138" s="159">
        <f>'2b COVID Adjustment'!$F$323</f>
        <v>1.4870742269298105</v>
      </c>
      <c r="Y138" s="159">
        <f>'2b COVID Adjustment'!$G$323</f>
        <v>0.70457099735818829</v>
      </c>
      <c r="Z138" s="159" t="s">
        <v>222</v>
      </c>
      <c r="AA138" s="405"/>
      <c r="AB138" s="159">
        <v>0</v>
      </c>
      <c r="AC138" s="159">
        <v>0</v>
      </c>
      <c r="AD138" s="275">
        <f>'2e COVID true-up adjustment'!F$345</f>
        <v>0.4107912515748855</v>
      </c>
      <c r="AE138" s="275">
        <f>'2e COVID true-up adjustment'!G$345</f>
        <v>0.4107912515748855</v>
      </c>
      <c r="AF138" s="275">
        <f>'2e COVID true-up adjustment'!H$345</f>
        <v>0.4107912515748855</v>
      </c>
      <c r="AG138" s="401">
        <f>'2e COVID true-up adjustment'!I$345</f>
        <v>0.4107912515748855</v>
      </c>
      <c r="AH138" s="406"/>
      <c r="AI138" s="478">
        <f>'2g Debt related cost adjustment'!$E$52</f>
        <v>0</v>
      </c>
      <c r="AJ138" s="478">
        <f>'2g Debt related cost adjustment'!$E$52</f>
        <v>0</v>
      </c>
      <c r="AK138" s="478">
        <f>'2g Debt related cost adjustment'!$E$52</f>
        <v>0</v>
      </c>
      <c r="AL138" s="478">
        <f>'2g Debt related cost adjustment'!$E$52</f>
        <v>0</v>
      </c>
      <c r="AM138" s="478">
        <f>'2g Debt related cost adjustment'!$E$52</f>
        <v>0</v>
      </c>
      <c r="AN138" s="159" t="s">
        <v>222</v>
      </c>
      <c r="AO138" s="159" t="s">
        <v>222</v>
      </c>
      <c r="AP138" s="159" t="s">
        <v>222</v>
      </c>
      <c r="AQ138" s="159" t="s">
        <v>222</v>
      </c>
      <c r="AR138" s="159" t="s">
        <v>222</v>
      </c>
      <c r="AS138" s="159" t="s">
        <v>222</v>
      </c>
      <c r="AT138" s="159" t="s">
        <v>222</v>
      </c>
      <c r="AU138" s="159" t="s">
        <v>222</v>
      </c>
      <c r="AV138" s="159" t="s">
        <v>222</v>
      </c>
      <c r="AW138" s="159" t="s">
        <v>222</v>
      </c>
      <c r="AX138" s="159" t="s">
        <v>222</v>
      </c>
      <c r="AY138" s="159" t="s">
        <v>222</v>
      </c>
      <c r="AZ138" s="159" t="s">
        <v>222</v>
      </c>
      <c r="BA138" s="159" t="s">
        <v>222</v>
      </c>
      <c r="BB138" s="159" t="s">
        <v>222</v>
      </c>
      <c r="BC138" s="159" t="s">
        <v>222</v>
      </c>
      <c r="BD138" s="159" t="s">
        <v>222</v>
      </c>
      <c r="BE138" s="159" t="s">
        <v>222</v>
      </c>
      <c r="BF138" s="159" t="s">
        <v>222</v>
      </c>
      <c r="BG138" s="159" t="s">
        <v>222</v>
      </c>
      <c r="BH138" s="159" t="s">
        <v>222</v>
      </c>
      <c r="BI138" s="373" t="s">
        <v>222</v>
      </c>
    </row>
    <row r="139" spans="1:61" s="7" customFormat="1" ht="12.75" customHeight="1">
      <c r="A139" s="6"/>
      <c r="B139" s="541"/>
      <c r="C139" s="534" t="s">
        <v>239</v>
      </c>
      <c r="D139" s="537" t="s">
        <v>237</v>
      </c>
      <c r="E139" s="531" t="s">
        <v>236</v>
      </c>
      <c r="F139" s="83" t="s">
        <v>220</v>
      </c>
      <c r="G139" s="550"/>
      <c r="H139" s="553"/>
      <c r="I139" s="53"/>
      <c r="J139" s="159" t="s">
        <v>222</v>
      </c>
      <c r="K139" s="159" t="s">
        <v>222</v>
      </c>
      <c r="L139" s="159" t="s">
        <v>222</v>
      </c>
      <c r="M139" s="159" t="s">
        <v>222</v>
      </c>
      <c r="N139" s="159" t="s">
        <v>222</v>
      </c>
      <c r="O139" s="159" t="s">
        <v>222</v>
      </c>
      <c r="P139" s="159" t="s">
        <v>222</v>
      </c>
      <c r="Q139" s="159" t="s">
        <v>222</v>
      </c>
      <c r="R139" s="154"/>
      <c r="S139" s="159" t="s">
        <v>222</v>
      </c>
      <c r="T139" s="159" t="s">
        <v>222</v>
      </c>
      <c r="U139" s="159" t="s">
        <v>222</v>
      </c>
      <c r="V139" s="159" t="s">
        <v>222</v>
      </c>
      <c r="W139" s="159">
        <f>'2a Q1 Adjustment Component'!H65</f>
        <v>6.6015737169206874</v>
      </c>
      <c r="X139" s="159">
        <f>'2b COVID Adjustment'!$F$324</f>
        <v>9.9756950960531068</v>
      </c>
      <c r="Y139" s="159">
        <f>'2b COVID Adjustment'!$G$324</f>
        <v>4.43</v>
      </c>
      <c r="Z139" s="159" t="s">
        <v>222</v>
      </c>
      <c r="AA139" s="405"/>
      <c r="AB139" s="159">
        <f>'2c AWC adjustment'!$I28+'2d Backwardation adjustment'!$I28</f>
        <v>20.776449606704151</v>
      </c>
      <c r="AC139" s="159">
        <f>'2c AWC adjustment'!$I28+'2d Backwardation adjustment'!$I28</f>
        <v>20.776449606704151</v>
      </c>
      <c r="AD139" s="159">
        <f>'2c AWC adjustment'!$J28+'2d Backwardation adjustment'!$J28+'2e COVID true-up adjustment'!F$346</f>
        <v>26.787666820295904</v>
      </c>
      <c r="AE139" s="159">
        <f>'2c AWC adjustment'!$J28+'2d Backwardation adjustment'!$J28+'2e COVID true-up adjustment'!G$346+'2f RO Ringfencing adjustment'!I45</f>
        <v>38.190604522872398</v>
      </c>
      <c r="AF139" s="159">
        <f>'2e COVID true-up adjustment'!H$346</f>
        <v>6.0112172135917517</v>
      </c>
      <c r="AG139" s="374">
        <f>'2e COVID true-up adjustment'!I$346</f>
        <v>6.0112172135917517</v>
      </c>
      <c r="AH139" s="406"/>
      <c r="AI139" s="478">
        <f>'2g Debt related cost adjustment'!$E$53</f>
        <v>15.899644085837116</v>
      </c>
      <c r="AJ139" s="478">
        <f>'2g Debt related cost adjustment'!$E$53</f>
        <v>15.899644085837116</v>
      </c>
      <c r="AK139" s="478">
        <f>'2g Debt related cost adjustment'!$E$53</f>
        <v>15.899644085837116</v>
      </c>
      <c r="AL139" s="478">
        <f>'2g Debt related cost adjustment'!$E$53</f>
        <v>15.899644085837116</v>
      </c>
      <c r="AM139" s="478">
        <f>'2g Debt related cost adjustment'!$E$53</f>
        <v>15.899644085837116</v>
      </c>
      <c r="AN139" s="159" t="s">
        <v>222</v>
      </c>
      <c r="AO139" s="159" t="s">
        <v>222</v>
      </c>
      <c r="AP139" s="159" t="s">
        <v>222</v>
      </c>
      <c r="AQ139" s="159" t="s">
        <v>222</v>
      </c>
      <c r="AR139" s="159" t="s">
        <v>222</v>
      </c>
      <c r="AS139" s="159" t="s">
        <v>222</v>
      </c>
      <c r="AT139" s="159" t="s">
        <v>222</v>
      </c>
      <c r="AU139" s="159" t="s">
        <v>222</v>
      </c>
      <c r="AV139" s="159" t="s">
        <v>222</v>
      </c>
      <c r="AW139" s="159" t="s">
        <v>222</v>
      </c>
      <c r="AX139" s="159" t="s">
        <v>222</v>
      </c>
      <c r="AY139" s="159" t="s">
        <v>222</v>
      </c>
      <c r="AZ139" s="159" t="s">
        <v>222</v>
      </c>
      <c r="BA139" s="159" t="s">
        <v>222</v>
      </c>
      <c r="BB139" s="159" t="s">
        <v>222</v>
      </c>
      <c r="BC139" s="159" t="s">
        <v>222</v>
      </c>
      <c r="BD139" s="159" t="s">
        <v>222</v>
      </c>
      <c r="BE139" s="159" t="s">
        <v>222</v>
      </c>
      <c r="BF139" s="159" t="s">
        <v>222</v>
      </c>
      <c r="BG139" s="159" t="s">
        <v>222</v>
      </c>
      <c r="BH139" s="159" t="s">
        <v>222</v>
      </c>
      <c r="BI139" s="373" t="s">
        <v>222</v>
      </c>
    </row>
    <row r="140" spans="1:61" s="7" customFormat="1" ht="12.75" customHeight="1">
      <c r="A140" s="6"/>
      <c r="B140" s="541"/>
      <c r="C140" s="535"/>
      <c r="D140" s="538"/>
      <c r="E140" s="532"/>
      <c r="F140" s="121" t="s">
        <v>223</v>
      </c>
      <c r="G140" s="550"/>
      <c r="H140" s="553"/>
      <c r="I140" s="154"/>
      <c r="J140" s="159" t="s">
        <v>222</v>
      </c>
      <c r="K140" s="159" t="s">
        <v>222</v>
      </c>
      <c r="L140" s="159" t="s">
        <v>222</v>
      </c>
      <c r="M140" s="159" t="s">
        <v>222</v>
      </c>
      <c r="N140" s="159" t="s">
        <v>222</v>
      </c>
      <c r="O140" s="159" t="s">
        <v>222</v>
      </c>
      <c r="P140" s="159" t="s">
        <v>222</v>
      </c>
      <c r="Q140" s="159" t="s">
        <v>222</v>
      </c>
      <c r="R140" s="154"/>
      <c r="S140" s="159" t="s">
        <v>222</v>
      </c>
      <c r="T140" s="159" t="s">
        <v>222</v>
      </c>
      <c r="U140" s="159" t="s">
        <v>222</v>
      </c>
      <c r="V140" s="159" t="s">
        <v>222</v>
      </c>
      <c r="W140" s="159">
        <f>'2a Q1 Adjustment Component'!H66</f>
        <v>6.5264823320775012</v>
      </c>
      <c r="X140" s="159">
        <f>'2b COVID Adjustment'!$F$324</f>
        <v>9.9756950960531068</v>
      </c>
      <c r="Y140" s="159">
        <f>'2b COVID Adjustment'!$G$324</f>
        <v>4.43</v>
      </c>
      <c r="Z140" s="159" t="s">
        <v>222</v>
      </c>
      <c r="AA140" s="405"/>
      <c r="AB140" s="159">
        <f>'2c AWC adjustment'!$I29+'2d Backwardation adjustment'!$I29</f>
        <v>20.439523217664604</v>
      </c>
      <c r="AC140" s="159">
        <f>'2c AWC adjustment'!$I29+'2d Backwardation adjustment'!$I29</f>
        <v>20.439523217664604</v>
      </c>
      <c r="AD140" s="159">
        <f>'2c AWC adjustment'!$J29+'2d Backwardation adjustment'!$J29+'2e COVID true-up adjustment'!F$346</f>
        <v>26.450740431256357</v>
      </c>
      <c r="AE140" s="159">
        <f>'2c AWC adjustment'!$J29+'2d Backwardation adjustment'!$J29+'2e COVID true-up adjustment'!G$346+'2f RO Ringfencing adjustment'!I46</f>
        <v>37.853678133832851</v>
      </c>
      <c r="AF140" s="159">
        <f>'2e COVID true-up adjustment'!H$346</f>
        <v>6.0112172135917517</v>
      </c>
      <c r="AG140" s="374">
        <f>'2e COVID true-up adjustment'!I$346</f>
        <v>6.0112172135917517</v>
      </c>
      <c r="AH140" s="406"/>
      <c r="AI140" s="478">
        <f>'2g Debt related cost adjustment'!$E$53</f>
        <v>15.899644085837116</v>
      </c>
      <c r="AJ140" s="478">
        <f>'2g Debt related cost adjustment'!$E$53</f>
        <v>15.899644085837116</v>
      </c>
      <c r="AK140" s="478">
        <f>'2g Debt related cost adjustment'!$E$53</f>
        <v>15.899644085837116</v>
      </c>
      <c r="AL140" s="478">
        <f>'2g Debt related cost adjustment'!$E$53</f>
        <v>15.899644085837116</v>
      </c>
      <c r="AM140" s="478">
        <f>'2g Debt related cost adjustment'!$E$53</f>
        <v>15.899644085837116</v>
      </c>
      <c r="AN140" s="159" t="s">
        <v>222</v>
      </c>
      <c r="AO140" s="159" t="s">
        <v>222</v>
      </c>
      <c r="AP140" s="159" t="s">
        <v>222</v>
      </c>
      <c r="AQ140" s="159" t="s">
        <v>222</v>
      </c>
      <c r="AR140" s="159" t="s">
        <v>222</v>
      </c>
      <c r="AS140" s="159" t="s">
        <v>222</v>
      </c>
      <c r="AT140" s="159" t="s">
        <v>222</v>
      </c>
      <c r="AU140" s="159" t="s">
        <v>222</v>
      </c>
      <c r="AV140" s="159" t="s">
        <v>222</v>
      </c>
      <c r="AW140" s="159" t="s">
        <v>222</v>
      </c>
      <c r="AX140" s="159" t="s">
        <v>222</v>
      </c>
      <c r="AY140" s="159" t="s">
        <v>222</v>
      </c>
      <c r="AZ140" s="159" t="s">
        <v>222</v>
      </c>
      <c r="BA140" s="159" t="s">
        <v>222</v>
      </c>
      <c r="BB140" s="159" t="s">
        <v>222</v>
      </c>
      <c r="BC140" s="159" t="s">
        <v>222</v>
      </c>
      <c r="BD140" s="159" t="s">
        <v>222</v>
      </c>
      <c r="BE140" s="159" t="s">
        <v>222</v>
      </c>
      <c r="BF140" s="159" t="s">
        <v>222</v>
      </c>
      <c r="BG140" s="159" t="s">
        <v>222</v>
      </c>
      <c r="BH140" s="159" t="s">
        <v>222</v>
      </c>
      <c r="BI140" s="373" t="s">
        <v>222</v>
      </c>
    </row>
    <row r="141" spans="1:61" s="7" customFormat="1" ht="12.75" customHeight="1">
      <c r="A141" s="6"/>
      <c r="B141" s="541"/>
      <c r="C141" s="535"/>
      <c r="D141" s="538"/>
      <c r="E141" s="532"/>
      <c r="F141" s="121" t="s">
        <v>224</v>
      </c>
      <c r="G141" s="550"/>
      <c r="H141" s="553"/>
      <c r="I141" s="154"/>
      <c r="J141" s="159" t="s">
        <v>222</v>
      </c>
      <c r="K141" s="159" t="s">
        <v>222</v>
      </c>
      <c r="L141" s="159" t="s">
        <v>222</v>
      </c>
      <c r="M141" s="159" t="s">
        <v>222</v>
      </c>
      <c r="N141" s="159" t="s">
        <v>222</v>
      </c>
      <c r="O141" s="159" t="s">
        <v>222</v>
      </c>
      <c r="P141" s="159" t="s">
        <v>222</v>
      </c>
      <c r="Q141" s="159" t="s">
        <v>222</v>
      </c>
      <c r="R141" s="154"/>
      <c r="S141" s="159" t="s">
        <v>222</v>
      </c>
      <c r="T141" s="159" t="s">
        <v>222</v>
      </c>
      <c r="U141" s="159" t="s">
        <v>222</v>
      </c>
      <c r="V141" s="159" t="s">
        <v>222</v>
      </c>
      <c r="W141" s="159">
        <f>'2a Q1 Adjustment Component'!H67</f>
        <v>6.6547871150899178</v>
      </c>
      <c r="X141" s="159">
        <f>'2b COVID Adjustment'!$F$324</f>
        <v>9.9756950960531068</v>
      </c>
      <c r="Y141" s="159">
        <f>'2b COVID Adjustment'!$G$324</f>
        <v>4.43</v>
      </c>
      <c r="Z141" s="159" t="s">
        <v>222</v>
      </c>
      <c r="AA141" s="405"/>
      <c r="AB141" s="159">
        <f>'2c AWC adjustment'!$I30+'2d Backwardation adjustment'!$I30</f>
        <v>21.024150948431132</v>
      </c>
      <c r="AC141" s="159">
        <f>'2c AWC adjustment'!$I30+'2d Backwardation adjustment'!$I30</f>
        <v>21.024150948431132</v>
      </c>
      <c r="AD141" s="159">
        <f>'2c AWC adjustment'!$J30+'2d Backwardation adjustment'!$J30+'2e COVID true-up adjustment'!F$346</f>
        <v>27.035368162022884</v>
      </c>
      <c r="AE141" s="159">
        <f>'2c AWC adjustment'!$J30+'2d Backwardation adjustment'!$J30+'2e COVID true-up adjustment'!G$346+'2f RO Ringfencing adjustment'!I47</f>
        <v>38.438305864599378</v>
      </c>
      <c r="AF141" s="159">
        <f>'2e COVID true-up adjustment'!H$346</f>
        <v>6.0112172135917517</v>
      </c>
      <c r="AG141" s="374">
        <f>'2e COVID true-up adjustment'!I$346</f>
        <v>6.0112172135917517</v>
      </c>
      <c r="AH141" s="406"/>
      <c r="AI141" s="478">
        <f>'2g Debt related cost adjustment'!$E$53</f>
        <v>15.899644085837116</v>
      </c>
      <c r="AJ141" s="478">
        <f>'2g Debt related cost adjustment'!$E$53</f>
        <v>15.899644085837116</v>
      </c>
      <c r="AK141" s="478">
        <f>'2g Debt related cost adjustment'!$E$53</f>
        <v>15.899644085837116</v>
      </c>
      <c r="AL141" s="478">
        <f>'2g Debt related cost adjustment'!$E$53</f>
        <v>15.899644085837116</v>
      </c>
      <c r="AM141" s="478">
        <f>'2g Debt related cost adjustment'!$E$53</f>
        <v>15.899644085837116</v>
      </c>
      <c r="AN141" s="159" t="s">
        <v>222</v>
      </c>
      <c r="AO141" s="159" t="s">
        <v>222</v>
      </c>
      <c r="AP141" s="159" t="s">
        <v>222</v>
      </c>
      <c r="AQ141" s="159" t="s">
        <v>222</v>
      </c>
      <c r="AR141" s="159" t="s">
        <v>222</v>
      </c>
      <c r="AS141" s="159" t="s">
        <v>222</v>
      </c>
      <c r="AT141" s="159" t="s">
        <v>222</v>
      </c>
      <c r="AU141" s="159" t="s">
        <v>222</v>
      </c>
      <c r="AV141" s="159" t="s">
        <v>222</v>
      </c>
      <c r="AW141" s="159" t="s">
        <v>222</v>
      </c>
      <c r="AX141" s="159" t="s">
        <v>222</v>
      </c>
      <c r="AY141" s="159" t="s">
        <v>222</v>
      </c>
      <c r="AZ141" s="159" t="s">
        <v>222</v>
      </c>
      <c r="BA141" s="159" t="s">
        <v>222</v>
      </c>
      <c r="BB141" s="159" t="s">
        <v>222</v>
      </c>
      <c r="BC141" s="159" t="s">
        <v>222</v>
      </c>
      <c r="BD141" s="159" t="s">
        <v>222</v>
      </c>
      <c r="BE141" s="159" t="s">
        <v>222</v>
      </c>
      <c r="BF141" s="159" t="s">
        <v>222</v>
      </c>
      <c r="BG141" s="159" t="s">
        <v>222</v>
      </c>
      <c r="BH141" s="159" t="s">
        <v>222</v>
      </c>
      <c r="BI141" s="373" t="s">
        <v>222</v>
      </c>
    </row>
    <row r="142" spans="1:61" s="7" customFormat="1" ht="12.75" customHeight="1">
      <c r="A142" s="6"/>
      <c r="B142" s="541"/>
      <c r="C142" s="535"/>
      <c r="D142" s="538"/>
      <c r="E142" s="532"/>
      <c r="F142" s="121" t="s">
        <v>225</v>
      </c>
      <c r="G142" s="550"/>
      <c r="H142" s="553"/>
      <c r="I142" s="154"/>
      <c r="J142" s="159" t="s">
        <v>222</v>
      </c>
      <c r="K142" s="159" t="s">
        <v>222</v>
      </c>
      <c r="L142" s="159" t="s">
        <v>222</v>
      </c>
      <c r="M142" s="159" t="s">
        <v>222</v>
      </c>
      <c r="N142" s="159" t="s">
        <v>222</v>
      </c>
      <c r="O142" s="159" t="s">
        <v>222</v>
      </c>
      <c r="P142" s="159" t="s">
        <v>222</v>
      </c>
      <c r="Q142" s="159" t="s">
        <v>222</v>
      </c>
      <c r="R142" s="154"/>
      <c r="S142" s="159" t="s">
        <v>222</v>
      </c>
      <c r="T142" s="159" t="s">
        <v>222</v>
      </c>
      <c r="U142" s="159" t="s">
        <v>222</v>
      </c>
      <c r="V142" s="159" t="s">
        <v>222</v>
      </c>
      <c r="W142" s="159">
        <f>'2a Q1 Adjustment Component'!H68</f>
        <v>6.6964565814818311</v>
      </c>
      <c r="X142" s="159">
        <f>'2b COVID Adjustment'!$F$324</f>
        <v>9.9756950960531068</v>
      </c>
      <c r="Y142" s="159">
        <f>'2b COVID Adjustment'!$G$324</f>
        <v>4.43</v>
      </c>
      <c r="Z142" s="159" t="s">
        <v>222</v>
      </c>
      <c r="AA142" s="405"/>
      <c r="AB142" s="159">
        <f>'2c AWC adjustment'!$I31+'2d Backwardation adjustment'!$I31</f>
        <v>21.237987179006147</v>
      </c>
      <c r="AC142" s="159">
        <f>'2c AWC adjustment'!$I31+'2d Backwardation adjustment'!$I31</f>
        <v>21.237987179006147</v>
      </c>
      <c r="AD142" s="159">
        <f>'2c AWC adjustment'!$J31+'2d Backwardation adjustment'!$J31+'2e COVID true-up adjustment'!F$346</f>
        <v>27.2492043925979</v>
      </c>
      <c r="AE142" s="159">
        <f>'2c AWC adjustment'!$J31+'2d Backwardation adjustment'!$J31+'2e COVID true-up adjustment'!G$346+'2f RO Ringfencing adjustment'!I48</f>
        <v>38.652142095174398</v>
      </c>
      <c r="AF142" s="159">
        <f>'2e COVID true-up adjustment'!H$346</f>
        <v>6.0112172135917517</v>
      </c>
      <c r="AG142" s="374">
        <f>'2e COVID true-up adjustment'!I$346</f>
        <v>6.0112172135917517</v>
      </c>
      <c r="AH142" s="406"/>
      <c r="AI142" s="478">
        <f>'2g Debt related cost adjustment'!$E$53</f>
        <v>15.899644085837116</v>
      </c>
      <c r="AJ142" s="478">
        <f>'2g Debt related cost adjustment'!$E$53</f>
        <v>15.899644085837116</v>
      </c>
      <c r="AK142" s="478">
        <f>'2g Debt related cost adjustment'!$E$53</f>
        <v>15.899644085837116</v>
      </c>
      <c r="AL142" s="478">
        <f>'2g Debt related cost adjustment'!$E$53</f>
        <v>15.899644085837116</v>
      </c>
      <c r="AM142" s="478">
        <f>'2g Debt related cost adjustment'!$E$53</f>
        <v>15.899644085837116</v>
      </c>
      <c r="AN142" s="159" t="s">
        <v>222</v>
      </c>
      <c r="AO142" s="159" t="s">
        <v>222</v>
      </c>
      <c r="AP142" s="159" t="s">
        <v>222</v>
      </c>
      <c r="AQ142" s="159" t="s">
        <v>222</v>
      </c>
      <c r="AR142" s="159" t="s">
        <v>222</v>
      </c>
      <c r="AS142" s="159" t="s">
        <v>222</v>
      </c>
      <c r="AT142" s="159" t="s">
        <v>222</v>
      </c>
      <c r="AU142" s="159" t="s">
        <v>222</v>
      </c>
      <c r="AV142" s="159" t="s">
        <v>222</v>
      </c>
      <c r="AW142" s="159" t="s">
        <v>222</v>
      </c>
      <c r="AX142" s="159" t="s">
        <v>222</v>
      </c>
      <c r="AY142" s="159" t="s">
        <v>222</v>
      </c>
      <c r="AZ142" s="159" t="s">
        <v>222</v>
      </c>
      <c r="BA142" s="159" t="s">
        <v>222</v>
      </c>
      <c r="BB142" s="159" t="s">
        <v>222</v>
      </c>
      <c r="BC142" s="159" t="s">
        <v>222</v>
      </c>
      <c r="BD142" s="159" t="s">
        <v>222</v>
      </c>
      <c r="BE142" s="159" t="s">
        <v>222</v>
      </c>
      <c r="BF142" s="159" t="s">
        <v>222</v>
      </c>
      <c r="BG142" s="159" t="s">
        <v>222</v>
      </c>
      <c r="BH142" s="159" t="s">
        <v>222</v>
      </c>
      <c r="BI142" s="373" t="s">
        <v>222</v>
      </c>
    </row>
    <row r="143" spans="1:61" s="7" customFormat="1" ht="12.75" customHeight="1">
      <c r="A143" s="6"/>
      <c r="B143" s="541"/>
      <c r="C143" s="535"/>
      <c r="D143" s="538"/>
      <c r="E143" s="532"/>
      <c r="F143" s="121" t="s">
        <v>226</v>
      </c>
      <c r="G143" s="550"/>
      <c r="H143" s="553"/>
      <c r="I143" s="154"/>
      <c r="J143" s="159" t="s">
        <v>222</v>
      </c>
      <c r="K143" s="159" t="s">
        <v>222</v>
      </c>
      <c r="L143" s="159" t="s">
        <v>222</v>
      </c>
      <c r="M143" s="159" t="s">
        <v>222</v>
      </c>
      <c r="N143" s="159" t="s">
        <v>222</v>
      </c>
      <c r="O143" s="159" t="s">
        <v>222</v>
      </c>
      <c r="P143" s="159" t="s">
        <v>222</v>
      </c>
      <c r="Q143" s="159" t="s">
        <v>222</v>
      </c>
      <c r="R143" s="154"/>
      <c r="S143" s="159" t="s">
        <v>222</v>
      </c>
      <c r="T143" s="159" t="s">
        <v>222</v>
      </c>
      <c r="U143" s="159" t="s">
        <v>222</v>
      </c>
      <c r="V143" s="159" t="s">
        <v>222</v>
      </c>
      <c r="W143" s="159">
        <f>'2a Q1 Adjustment Component'!H69</f>
        <v>6.5710705399754694</v>
      </c>
      <c r="X143" s="159">
        <f>'2b COVID Adjustment'!$F$324</f>
        <v>9.9756950960531068</v>
      </c>
      <c r="Y143" s="159">
        <f>'2b COVID Adjustment'!$G$324</f>
        <v>4.43</v>
      </c>
      <c r="Z143" s="159" t="s">
        <v>222</v>
      </c>
      <c r="AA143" s="405"/>
      <c r="AB143" s="159">
        <f>'2c AWC adjustment'!$I32+'2d Backwardation adjustment'!$I32</f>
        <v>20.83766717230861</v>
      </c>
      <c r="AC143" s="159">
        <f>'2c AWC adjustment'!$I32+'2d Backwardation adjustment'!$I32</f>
        <v>20.83766717230861</v>
      </c>
      <c r="AD143" s="159">
        <f>'2c AWC adjustment'!$J32+'2d Backwardation adjustment'!$J32+'2e COVID true-up adjustment'!F$346</f>
        <v>26.848884385900362</v>
      </c>
      <c r="AE143" s="159">
        <f>'2c AWC adjustment'!$J32+'2d Backwardation adjustment'!$J32+'2e COVID true-up adjustment'!G$346+'2f RO Ringfencing adjustment'!I49</f>
        <v>38.251822088476857</v>
      </c>
      <c r="AF143" s="159">
        <f>'2e COVID true-up adjustment'!H$346</f>
        <v>6.0112172135917517</v>
      </c>
      <c r="AG143" s="374">
        <f>'2e COVID true-up adjustment'!I$346</f>
        <v>6.0112172135917517</v>
      </c>
      <c r="AH143" s="406"/>
      <c r="AI143" s="478">
        <f>'2g Debt related cost adjustment'!$E$53</f>
        <v>15.899644085837116</v>
      </c>
      <c r="AJ143" s="478">
        <f>'2g Debt related cost adjustment'!$E$53</f>
        <v>15.899644085837116</v>
      </c>
      <c r="AK143" s="478">
        <f>'2g Debt related cost adjustment'!$E$53</f>
        <v>15.899644085837116</v>
      </c>
      <c r="AL143" s="478">
        <f>'2g Debt related cost adjustment'!$E$53</f>
        <v>15.899644085837116</v>
      </c>
      <c r="AM143" s="478">
        <f>'2g Debt related cost adjustment'!$E$53</f>
        <v>15.899644085837116</v>
      </c>
      <c r="AN143" s="159" t="s">
        <v>222</v>
      </c>
      <c r="AO143" s="159" t="s">
        <v>222</v>
      </c>
      <c r="AP143" s="159" t="s">
        <v>222</v>
      </c>
      <c r="AQ143" s="159" t="s">
        <v>222</v>
      </c>
      <c r="AR143" s="159" t="s">
        <v>222</v>
      </c>
      <c r="AS143" s="159" t="s">
        <v>222</v>
      </c>
      <c r="AT143" s="159" t="s">
        <v>222</v>
      </c>
      <c r="AU143" s="159" t="s">
        <v>222</v>
      </c>
      <c r="AV143" s="159" t="s">
        <v>222</v>
      </c>
      <c r="AW143" s="159" t="s">
        <v>222</v>
      </c>
      <c r="AX143" s="159" t="s">
        <v>222</v>
      </c>
      <c r="AY143" s="159" t="s">
        <v>222</v>
      </c>
      <c r="AZ143" s="159" t="s">
        <v>222</v>
      </c>
      <c r="BA143" s="159" t="s">
        <v>222</v>
      </c>
      <c r="BB143" s="159" t="s">
        <v>222</v>
      </c>
      <c r="BC143" s="159" t="s">
        <v>222</v>
      </c>
      <c r="BD143" s="159" t="s">
        <v>222</v>
      </c>
      <c r="BE143" s="159" t="s">
        <v>222</v>
      </c>
      <c r="BF143" s="159" t="s">
        <v>222</v>
      </c>
      <c r="BG143" s="159" t="s">
        <v>222</v>
      </c>
      <c r="BH143" s="159" t="s">
        <v>222</v>
      </c>
      <c r="BI143" s="373" t="s">
        <v>222</v>
      </c>
    </row>
    <row r="144" spans="1:61" s="7" customFormat="1" ht="12.75" customHeight="1">
      <c r="A144" s="6"/>
      <c r="B144" s="541"/>
      <c r="C144" s="535"/>
      <c r="D144" s="538"/>
      <c r="E144" s="532"/>
      <c r="F144" s="121" t="s">
        <v>227</v>
      </c>
      <c r="G144" s="550"/>
      <c r="H144" s="553"/>
      <c r="I144" s="154"/>
      <c r="J144" s="159" t="s">
        <v>222</v>
      </c>
      <c r="K144" s="159" t="s">
        <v>222</v>
      </c>
      <c r="L144" s="159" t="s">
        <v>222</v>
      </c>
      <c r="M144" s="159" t="s">
        <v>222</v>
      </c>
      <c r="N144" s="159" t="s">
        <v>222</v>
      </c>
      <c r="O144" s="159" t="s">
        <v>222</v>
      </c>
      <c r="P144" s="159" t="s">
        <v>222</v>
      </c>
      <c r="Q144" s="159" t="s">
        <v>222</v>
      </c>
      <c r="R144" s="154"/>
      <c r="S144" s="159" t="s">
        <v>222</v>
      </c>
      <c r="T144" s="159" t="s">
        <v>222</v>
      </c>
      <c r="U144" s="159" t="s">
        <v>222</v>
      </c>
      <c r="V144" s="159" t="s">
        <v>222</v>
      </c>
      <c r="W144" s="159">
        <f>'2a Q1 Adjustment Component'!H70</f>
        <v>6.4883725243317887</v>
      </c>
      <c r="X144" s="159">
        <f>'2b COVID Adjustment'!$F$324</f>
        <v>9.9756950960531068</v>
      </c>
      <c r="Y144" s="159">
        <f>'2b COVID Adjustment'!$G$324</f>
        <v>4.43</v>
      </c>
      <c r="Z144" s="159" t="s">
        <v>222</v>
      </c>
      <c r="AA144" s="405"/>
      <c r="AB144" s="159">
        <f>'2c AWC adjustment'!$I33+'2d Backwardation adjustment'!$I33</f>
        <v>20.219374094906922</v>
      </c>
      <c r="AC144" s="159">
        <f>'2c AWC adjustment'!$I33+'2d Backwardation adjustment'!$I33</f>
        <v>20.219374094906922</v>
      </c>
      <c r="AD144" s="159">
        <f>'2c AWC adjustment'!$J33+'2d Backwardation adjustment'!$J33+'2e COVID true-up adjustment'!F$346</f>
        <v>26.230591308498674</v>
      </c>
      <c r="AE144" s="159">
        <f>'2c AWC adjustment'!$J33+'2d Backwardation adjustment'!$J33+'2e COVID true-up adjustment'!G$346+'2f RO Ringfencing adjustment'!I50</f>
        <v>37.633529011075169</v>
      </c>
      <c r="AF144" s="159">
        <f>'2e COVID true-up adjustment'!H$346</f>
        <v>6.0112172135917517</v>
      </c>
      <c r="AG144" s="374">
        <f>'2e COVID true-up adjustment'!I$346</f>
        <v>6.0112172135917517</v>
      </c>
      <c r="AH144" s="406"/>
      <c r="AI144" s="478">
        <f>'2g Debt related cost adjustment'!$E$53</f>
        <v>15.899644085837116</v>
      </c>
      <c r="AJ144" s="478">
        <f>'2g Debt related cost adjustment'!$E$53</f>
        <v>15.899644085837116</v>
      </c>
      <c r="AK144" s="478">
        <f>'2g Debt related cost adjustment'!$E$53</f>
        <v>15.899644085837116</v>
      </c>
      <c r="AL144" s="478">
        <f>'2g Debt related cost adjustment'!$E$53</f>
        <v>15.899644085837116</v>
      </c>
      <c r="AM144" s="478">
        <f>'2g Debt related cost adjustment'!$E$53</f>
        <v>15.899644085837116</v>
      </c>
      <c r="AN144" s="159" t="s">
        <v>222</v>
      </c>
      <c r="AO144" s="159" t="s">
        <v>222</v>
      </c>
      <c r="AP144" s="159" t="s">
        <v>222</v>
      </c>
      <c r="AQ144" s="159" t="s">
        <v>222</v>
      </c>
      <c r="AR144" s="159" t="s">
        <v>222</v>
      </c>
      <c r="AS144" s="159" t="s">
        <v>222</v>
      </c>
      <c r="AT144" s="159" t="s">
        <v>222</v>
      </c>
      <c r="AU144" s="159" t="s">
        <v>222</v>
      </c>
      <c r="AV144" s="159" t="s">
        <v>222</v>
      </c>
      <c r="AW144" s="159" t="s">
        <v>222</v>
      </c>
      <c r="AX144" s="159" t="s">
        <v>222</v>
      </c>
      <c r="AY144" s="159" t="s">
        <v>222</v>
      </c>
      <c r="AZ144" s="159" t="s">
        <v>222</v>
      </c>
      <c r="BA144" s="159" t="s">
        <v>222</v>
      </c>
      <c r="BB144" s="159" t="s">
        <v>222</v>
      </c>
      <c r="BC144" s="159" t="s">
        <v>222</v>
      </c>
      <c r="BD144" s="159" t="s">
        <v>222</v>
      </c>
      <c r="BE144" s="159" t="s">
        <v>222</v>
      </c>
      <c r="BF144" s="159" t="s">
        <v>222</v>
      </c>
      <c r="BG144" s="159" t="s">
        <v>222</v>
      </c>
      <c r="BH144" s="159" t="s">
        <v>222</v>
      </c>
      <c r="BI144" s="373" t="s">
        <v>222</v>
      </c>
    </row>
    <row r="145" spans="1:61" s="7" customFormat="1" ht="12.75" customHeight="1">
      <c r="A145" s="6"/>
      <c r="B145" s="541"/>
      <c r="C145" s="535"/>
      <c r="D145" s="538"/>
      <c r="E145" s="532"/>
      <c r="F145" s="121" t="s">
        <v>228</v>
      </c>
      <c r="G145" s="550"/>
      <c r="H145" s="553"/>
      <c r="I145" s="154"/>
      <c r="J145" s="159" t="s">
        <v>222</v>
      </c>
      <c r="K145" s="159" t="s">
        <v>222</v>
      </c>
      <c r="L145" s="159" t="s">
        <v>222</v>
      </c>
      <c r="M145" s="159" t="s">
        <v>222</v>
      </c>
      <c r="N145" s="159" t="s">
        <v>222</v>
      </c>
      <c r="O145" s="159" t="s">
        <v>222</v>
      </c>
      <c r="P145" s="159" t="s">
        <v>222</v>
      </c>
      <c r="Q145" s="159" t="s">
        <v>222</v>
      </c>
      <c r="R145" s="154"/>
      <c r="S145" s="159" t="s">
        <v>222</v>
      </c>
      <c r="T145" s="159" t="s">
        <v>222</v>
      </c>
      <c r="U145" s="159" t="s">
        <v>222</v>
      </c>
      <c r="V145" s="159" t="s">
        <v>222</v>
      </c>
      <c r="W145" s="159">
        <f>'2a Q1 Adjustment Component'!H71</f>
        <v>6.5994843569704162</v>
      </c>
      <c r="X145" s="159">
        <f>'2b COVID Adjustment'!$F$324</f>
        <v>9.9756950960531068</v>
      </c>
      <c r="Y145" s="159">
        <f>'2b COVID Adjustment'!$G$324</f>
        <v>4.43</v>
      </c>
      <c r="Z145" s="159" t="s">
        <v>222</v>
      </c>
      <c r="AA145" s="405"/>
      <c r="AB145" s="159">
        <f>'2c AWC adjustment'!$I34+'2d Backwardation adjustment'!$I34</f>
        <v>20.533735959244328</v>
      </c>
      <c r="AC145" s="159">
        <f>'2c AWC adjustment'!$I34+'2d Backwardation adjustment'!$I34</f>
        <v>20.533735959244328</v>
      </c>
      <c r="AD145" s="159">
        <f>'2c AWC adjustment'!$J34+'2d Backwardation adjustment'!$J34+'2e COVID true-up adjustment'!F$346</f>
        <v>26.544953172836081</v>
      </c>
      <c r="AE145" s="159">
        <f>'2c AWC adjustment'!$J34+'2d Backwardation adjustment'!$J34+'2e COVID true-up adjustment'!G$346+'2f RO Ringfencing adjustment'!I51</f>
        <v>37.947890875412575</v>
      </c>
      <c r="AF145" s="159">
        <f>'2e COVID true-up adjustment'!H$346</f>
        <v>6.0112172135917517</v>
      </c>
      <c r="AG145" s="374">
        <f>'2e COVID true-up adjustment'!I$346</f>
        <v>6.0112172135917517</v>
      </c>
      <c r="AH145" s="406"/>
      <c r="AI145" s="478">
        <f>'2g Debt related cost adjustment'!$E$53</f>
        <v>15.899644085837116</v>
      </c>
      <c r="AJ145" s="478">
        <f>'2g Debt related cost adjustment'!$E$53</f>
        <v>15.899644085837116</v>
      </c>
      <c r="AK145" s="478">
        <f>'2g Debt related cost adjustment'!$E$53</f>
        <v>15.899644085837116</v>
      </c>
      <c r="AL145" s="478">
        <f>'2g Debt related cost adjustment'!$E$53</f>
        <v>15.899644085837116</v>
      </c>
      <c r="AM145" s="478">
        <f>'2g Debt related cost adjustment'!$E$53</f>
        <v>15.899644085837116</v>
      </c>
      <c r="AN145" s="159" t="s">
        <v>222</v>
      </c>
      <c r="AO145" s="159" t="s">
        <v>222</v>
      </c>
      <c r="AP145" s="159" t="s">
        <v>222</v>
      </c>
      <c r="AQ145" s="159" t="s">
        <v>222</v>
      </c>
      <c r="AR145" s="159" t="s">
        <v>222</v>
      </c>
      <c r="AS145" s="159" t="s">
        <v>222</v>
      </c>
      <c r="AT145" s="159" t="s">
        <v>222</v>
      </c>
      <c r="AU145" s="159" t="s">
        <v>222</v>
      </c>
      <c r="AV145" s="159" t="s">
        <v>222</v>
      </c>
      <c r="AW145" s="159" t="s">
        <v>222</v>
      </c>
      <c r="AX145" s="159" t="s">
        <v>222</v>
      </c>
      <c r="AY145" s="159" t="s">
        <v>222</v>
      </c>
      <c r="AZ145" s="159" t="s">
        <v>222</v>
      </c>
      <c r="BA145" s="159" t="s">
        <v>222</v>
      </c>
      <c r="BB145" s="159" t="s">
        <v>222</v>
      </c>
      <c r="BC145" s="159" t="s">
        <v>222</v>
      </c>
      <c r="BD145" s="159" t="s">
        <v>222</v>
      </c>
      <c r="BE145" s="159" t="s">
        <v>222</v>
      </c>
      <c r="BF145" s="159" t="s">
        <v>222</v>
      </c>
      <c r="BG145" s="159" t="s">
        <v>222</v>
      </c>
      <c r="BH145" s="159" t="s">
        <v>222</v>
      </c>
      <c r="BI145" s="373" t="s">
        <v>222</v>
      </c>
    </row>
    <row r="146" spans="1:61" s="7" customFormat="1" ht="12.75" customHeight="1">
      <c r="A146" s="6"/>
      <c r="B146" s="541"/>
      <c r="C146" s="535"/>
      <c r="D146" s="538"/>
      <c r="E146" s="532"/>
      <c r="F146" s="121" t="s">
        <v>229</v>
      </c>
      <c r="G146" s="550"/>
      <c r="H146" s="553"/>
      <c r="I146" s="154"/>
      <c r="J146" s="159" t="s">
        <v>222</v>
      </c>
      <c r="K146" s="159" t="s">
        <v>222</v>
      </c>
      <c r="L146" s="159" t="s">
        <v>222</v>
      </c>
      <c r="M146" s="159" t="s">
        <v>222</v>
      </c>
      <c r="N146" s="159" t="s">
        <v>222</v>
      </c>
      <c r="O146" s="159" t="s">
        <v>222</v>
      </c>
      <c r="P146" s="159" t="s">
        <v>222</v>
      </c>
      <c r="Q146" s="159" t="s">
        <v>222</v>
      </c>
      <c r="R146" s="154"/>
      <c r="S146" s="159" t="s">
        <v>222</v>
      </c>
      <c r="T146" s="159" t="s">
        <v>222</v>
      </c>
      <c r="U146" s="159" t="s">
        <v>222</v>
      </c>
      <c r="V146" s="159" t="s">
        <v>222</v>
      </c>
      <c r="W146" s="159">
        <f>'2a Q1 Adjustment Component'!H72</f>
        <v>6.5557245473282446</v>
      </c>
      <c r="X146" s="159">
        <f>'2b COVID Adjustment'!$F$324</f>
        <v>9.9756950960531068</v>
      </c>
      <c r="Y146" s="159">
        <f>'2b COVID Adjustment'!$G$324</f>
        <v>4.43</v>
      </c>
      <c r="Z146" s="159" t="s">
        <v>222</v>
      </c>
      <c r="AA146" s="405"/>
      <c r="AB146" s="159">
        <f>'2c AWC adjustment'!$I35+'2d Backwardation adjustment'!$I35</f>
        <v>20.791660367715085</v>
      </c>
      <c r="AC146" s="159">
        <f>'2c AWC adjustment'!$I35+'2d Backwardation adjustment'!$I35</f>
        <v>20.791660367715085</v>
      </c>
      <c r="AD146" s="159">
        <f>'2c AWC adjustment'!$J35+'2d Backwardation adjustment'!$J35+'2e COVID true-up adjustment'!F$346</f>
        <v>26.802877581306838</v>
      </c>
      <c r="AE146" s="159">
        <f>'2c AWC adjustment'!$J35+'2d Backwardation adjustment'!$J35+'2e COVID true-up adjustment'!G$346+'2f RO Ringfencing adjustment'!I52</f>
        <v>38.205815283883332</v>
      </c>
      <c r="AF146" s="159">
        <f>'2e COVID true-up adjustment'!H$346</f>
        <v>6.0112172135917517</v>
      </c>
      <c r="AG146" s="374">
        <f>'2e COVID true-up adjustment'!I$346</f>
        <v>6.0112172135917517</v>
      </c>
      <c r="AH146" s="406"/>
      <c r="AI146" s="478">
        <f>'2g Debt related cost adjustment'!$E$53</f>
        <v>15.899644085837116</v>
      </c>
      <c r="AJ146" s="478">
        <f>'2g Debt related cost adjustment'!$E$53</f>
        <v>15.899644085837116</v>
      </c>
      <c r="AK146" s="478">
        <f>'2g Debt related cost adjustment'!$E$53</f>
        <v>15.899644085837116</v>
      </c>
      <c r="AL146" s="478">
        <f>'2g Debt related cost adjustment'!$E$53</f>
        <v>15.899644085837116</v>
      </c>
      <c r="AM146" s="478">
        <f>'2g Debt related cost adjustment'!$E$53</f>
        <v>15.899644085837116</v>
      </c>
      <c r="AN146" s="159" t="s">
        <v>222</v>
      </c>
      <c r="AO146" s="159" t="s">
        <v>222</v>
      </c>
      <c r="AP146" s="159" t="s">
        <v>222</v>
      </c>
      <c r="AQ146" s="159" t="s">
        <v>222</v>
      </c>
      <c r="AR146" s="159" t="s">
        <v>222</v>
      </c>
      <c r="AS146" s="159" t="s">
        <v>222</v>
      </c>
      <c r="AT146" s="159" t="s">
        <v>222</v>
      </c>
      <c r="AU146" s="159" t="s">
        <v>222</v>
      </c>
      <c r="AV146" s="159" t="s">
        <v>222</v>
      </c>
      <c r="AW146" s="159" t="s">
        <v>222</v>
      </c>
      <c r="AX146" s="159" t="s">
        <v>222</v>
      </c>
      <c r="AY146" s="159" t="s">
        <v>222</v>
      </c>
      <c r="AZ146" s="159" t="s">
        <v>222</v>
      </c>
      <c r="BA146" s="159" t="s">
        <v>222</v>
      </c>
      <c r="BB146" s="159" t="s">
        <v>222</v>
      </c>
      <c r="BC146" s="159" t="s">
        <v>222</v>
      </c>
      <c r="BD146" s="159" t="s">
        <v>222</v>
      </c>
      <c r="BE146" s="159" t="s">
        <v>222</v>
      </c>
      <c r="BF146" s="159" t="s">
        <v>222</v>
      </c>
      <c r="BG146" s="159" t="s">
        <v>222</v>
      </c>
      <c r="BH146" s="159" t="s">
        <v>222</v>
      </c>
      <c r="BI146" s="373" t="s">
        <v>222</v>
      </c>
    </row>
    <row r="147" spans="1:61" s="7" customFormat="1" ht="12.75" customHeight="1">
      <c r="A147" s="6"/>
      <c r="B147" s="541"/>
      <c r="C147" s="535"/>
      <c r="D147" s="538"/>
      <c r="E147" s="532"/>
      <c r="F147" s="121" t="s">
        <v>230</v>
      </c>
      <c r="G147" s="550"/>
      <c r="H147" s="553"/>
      <c r="I147" s="154"/>
      <c r="J147" s="159" t="s">
        <v>222</v>
      </c>
      <c r="K147" s="159" t="s">
        <v>222</v>
      </c>
      <c r="L147" s="159" t="s">
        <v>222</v>
      </c>
      <c r="M147" s="159" t="s">
        <v>222</v>
      </c>
      <c r="N147" s="159" t="s">
        <v>222</v>
      </c>
      <c r="O147" s="159" t="s">
        <v>222</v>
      </c>
      <c r="P147" s="159" t="s">
        <v>222</v>
      </c>
      <c r="Q147" s="159" t="s">
        <v>222</v>
      </c>
      <c r="R147" s="154"/>
      <c r="S147" s="159" t="s">
        <v>222</v>
      </c>
      <c r="T147" s="159" t="s">
        <v>222</v>
      </c>
      <c r="U147" s="159" t="s">
        <v>222</v>
      </c>
      <c r="V147" s="159" t="s">
        <v>222</v>
      </c>
      <c r="W147" s="159">
        <f>'2a Q1 Adjustment Component'!H73</f>
        <v>6.5635011987920642</v>
      </c>
      <c r="X147" s="159">
        <f>'2b COVID Adjustment'!$F$324</f>
        <v>9.9756950960531068</v>
      </c>
      <c r="Y147" s="159">
        <f>'2b COVID Adjustment'!$G$324</f>
        <v>4.43</v>
      </c>
      <c r="Z147" s="159" t="s">
        <v>222</v>
      </c>
      <c r="AA147" s="405"/>
      <c r="AB147" s="159">
        <f>'2c AWC adjustment'!$I36+'2d Backwardation adjustment'!$I36</f>
        <v>20.789339339467748</v>
      </c>
      <c r="AC147" s="159">
        <f>'2c AWC adjustment'!$I36+'2d Backwardation adjustment'!$I36</f>
        <v>20.789339339467748</v>
      </c>
      <c r="AD147" s="159">
        <f>'2c AWC adjustment'!$J36+'2d Backwardation adjustment'!$J36+'2e COVID true-up adjustment'!F$346</f>
        <v>26.800556553059501</v>
      </c>
      <c r="AE147" s="159">
        <f>'2c AWC adjustment'!$J36+'2d Backwardation adjustment'!$J36+'2e COVID true-up adjustment'!G$346+'2f RO Ringfencing adjustment'!I53</f>
        <v>38.203494255635995</v>
      </c>
      <c r="AF147" s="159">
        <f>'2e COVID true-up adjustment'!H$346</f>
        <v>6.0112172135917517</v>
      </c>
      <c r="AG147" s="374">
        <f>'2e COVID true-up adjustment'!I$346</f>
        <v>6.0112172135917517</v>
      </c>
      <c r="AH147" s="406"/>
      <c r="AI147" s="478">
        <f>'2g Debt related cost adjustment'!$E$53</f>
        <v>15.899644085837116</v>
      </c>
      <c r="AJ147" s="478">
        <f>'2g Debt related cost adjustment'!$E$53</f>
        <v>15.899644085837116</v>
      </c>
      <c r="AK147" s="478">
        <f>'2g Debt related cost adjustment'!$E$53</f>
        <v>15.899644085837116</v>
      </c>
      <c r="AL147" s="478">
        <f>'2g Debt related cost adjustment'!$E$53</f>
        <v>15.899644085837116</v>
      </c>
      <c r="AM147" s="478">
        <f>'2g Debt related cost adjustment'!$E$53</f>
        <v>15.899644085837116</v>
      </c>
      <c r="AN147" s="159" t="s">
        <v>222</v>
      </c>
      <c r="AO147" s="159" t="s">
        <v>222</v>
      </c>
      <c r="AP147" s="159" t="s">
        <v>222</v>
      </c>
      <c r="AQ147" s="159" t="s">
        <v>222</v>
      </c>
      <c r="AR147" s="159" t="s">
        <v>222</v>
      </c>
      <c r="AS147" s="159" t="s">
        <v>222</v>
      </c>
      <c r="AT147" s="159" t="s">
        <v>222</v>
      </c>
      <c r="AU147" s="159" t="s">
        <v>222</v>
      </c>
      <c r="AV147" s="159" t="s">
        <v>222</v>
      </c>
      <c r="AW147" s="159" t="s">
        <v>222</v>
      </c>
      <c r="AX147" s="159" t="s">
        <v>222</v>
      </c>
      <c r="AY147" s="159" t="s">
        <v>222</v>
      </c>
      <c r="AZ147" s="159" t="s">
        <v>222</v>
      </c>
      <c r="BA147" s="159" t="s">
        <v>222</v>
      </c>
      <c r="BB147" s="159" t="s">
        <v>222</v>
      </c>
      <c r="BC147" s="159" t="s">
        <v>222</v>
      </c>
      <c r="BD147" s="159" t="s">
        <v>222</v>
      </c>
      <c r="BE147" s="159" t="s">
        <v>222</v>
      </c>
      <c r="BF147" s="159" t="s">
        <v>222</v>
      </c>
      <c r="BG147" s="159" t="s">
        <v>222</v>
      </c>
      <c r="BH147" s="159" t="s">
        <v>222</v>
      </c>
      <c r="BI147" s="373" t="s">
        <v>222</v>
      </c>
    </row>
    <row r="148" spans="1:61" s="7" customFormat="1" ht="12.75" customHeight="1">
      <c r="A148" s="6"/>
      <c r="B148" s="541"/>
      <c r="C148" s="535"/>
      <c r="D148" s="538"/>
      <c r="E148" s="532"/>
      <c r="F148" s="121" t="s">
        <v>231</v>
      </c>
      <c r="G148" s="550"/>
      <c r="H148" s="553"/>
      <c r="I148" s="154"/>
      <c r="J148" s="159" t="s">
        <v>222</v>
      </c>
      <c r="K148" s="159" t="s">
        <v>222</v>
      </c>
      <c r="L148" s="159" t="s">
        <v>222</v>
      </c>
      <c r="M148" s="159" t="s">
        <v>222</v>
      </c>
      <c r="N148" s="159" t="s">
        <v>222</v>
      </c>
      <c r="O148" s="159" t="s">
        <v>222</v>
      </c>
      <c r="P148" s="159" t="s">
        <v>222</v>
      </c>
      <c r="Q148" s="159" t="s">
        <v>222</v>
      </c>
      <c r="R148" s="154"/>
      <c r="S148" s="159" t="s">
        <v>222</v>
      </c>
      <c r="T148" s="159" t="s">
        <v>222</v>
      </c>
      <c r="U148" s="159" t="s">
        <v>222</v>
      </c>
      <c r="V148" s="159" t="s">
        <v>222</v>
      </c>
      <c r="W148" s="159">
        <f>'2a Q1 Adjustment Component'!H74</f>
        <v>6.4789109694111353</v>
      </c>
      <c r="X148" s="159">
        <f>'2b COVID Adjustment'!$F$324</f>
        <v>9.9756950960531068</v>
      </c>
      <c r="Y148" s="159">
        <f>'2b COVID Adjustment'!$G$324</f>
        <v>4.43</v>
      </c>
      <c r="Z148" s="159" t="s">
        <v>222</v>
      </c>
      <c r="AA148" s="405"/>
      <c r="AB148" s="159">
        <f>'2c AWC adjustment'!$I37+'2d Backwardation adjustment'!$I37</f>
        <v>20.726479639735103</v>
      </c>
      <c r="AC148" s="159">
        <f>'2c AWC adjustment'!$I37+'2d Backwardation adjustment'!$I37</f>
        <v>20.726479639735103</v>
      </c>
      <c r="AD148" s="159">
        <f>'2c AWC adjustment'!$J37+'2d Backwardation adjustment'!$J37+'2e COVID true-up adjustment'!F$346</f>
        <v>26.737696853326856</v>
      </c>
      <c r="AE148" s="159">
        <f>'2c AWC adjustment'!$J37+'2d Backwardation adjustment'!$J37+'2e COVID true-up adjustment'!G$346+'2f RO Ringfencing adjustment'!I54</f>
        <v>38.140634555903354</v>
      </c>
      <c r="AF148" s="159">
        <f>'2e COVID true-up adjustment'!H$346</f>
        <v>6.0112172135917517</v>
      </c>
      <c r="AG148" s="374">
        <f>'2e COVID true-up adjustment'!I$346</f>
        <v>6.0112172135917517</v>
      </c>
      <c r="AH148" s="406"/>
      <c r="AI148" s="478">
        <f>'2g Debt related cost adjustment'!$E$53</f>
        <v>15.899644085837116</v>
      </c>
      <c r="AJ148" s="478">
        <f>'2g Debt related cost adjustment'!$E$53</f>
        <v>15.899644085837116</v>
      </c>
      <c r="AK148" s="478">
        <f>'2g Debt related cost adjustment'!$E$53</f>
        <v>15.899644085837116</v>
      </c>
      <c r="AL148" s="478">
        <f>'2g Debt related cost adjustment'!$E$53</f>
        <v>15.899644085837116</v>
      </c>
      <c r="AM148" s="478">
        <f>'2g Debt related cost adjustment'!$E$53</f>
        <v>15.899644085837116</v>
      </c>
      <c r="AN148" s="159" t="s">
        <v>222</v>
      </c>
      <c r="AO148" s="159" t="s">
        <v>222</v>
      </c>
      <c r="AP148" s="159" t="s">
        <v>222</v>
      </c>
      <c r="AQ148" s="159" t="s">
        <v>222</v>
      </c>
      <c r="AR148" s="159" t="s">
        <v>222</v>
      </c>
      <c r="AS148" s="159" t="s">
        <v>222</v>
      </c>
      <c r="AT148" s="159" t="s">
        <v>222</v>
      </c>
      <c r="AU148" s="159" t="s">
        <v>222</v>
      </c>
      <c r="AV148" s="159" t="s">
        <v>222</v>
      </c>
      <c r="AW148" s="159" t="s">
        <v>222</v>
      </c>
      <c r="AX148" s="159" t="s">
        <v>222</v>
      </c>
      <c r="AY148" s="159" t="s">
        <v>222</v>
      </c>
      <c r="AZ148" s="159" t="s">
        <v>222</v>
      </c>
      <c r="BA148" s="159" t="s">
        <v>222</v>
      </c>
      <c r="BB148" s="159" t="s">
        <v>222</v>
      </c>
      <c r="BC148" s="159" t="s">
        <v>222</v>
      </c>
      <c r="BD148" s="159" t="s">
        <v>222</v>
      </c>
      <c r="BE148" s="159" t="s">
        <v>222</v>
      </c>
      <c r="BF148" s="159" t="s">
        <v>222</v>
      </c>
      <c r="BG148" s="159" t="s">
        <v>222</v>
      </c>
      <c r="BH148" s="159" t="s">
        <v>222</v>
      </c>
      <c r="BI148" s="373" t="s">
        <v>222</v>
      </c>
    </row>
    <row r="149" spans="1:61" s="7" customFormat="1" ht="12.75" customHeight="1">
      <c r="A149" s="6"/>
      <c r="B149" s="541"/>
      <c r="C149" s="535"/>
      <c r="D149" s="538"/>
      <c r="E149" s="532"/>
      <c r="F149" s="121" t="s">
        <v>232</v>
      </c>
      <c r="G149" s="550"/>
      <c r="H149" s="553"/>
      <c r="I149" s="154"/>
      <c r="J149" s="159" t="s">
        <v>222</v>
      </c>
      <c r="K149" s="159" t="s">
        <v>222</v>
      </c>
      <c r="L149" s="159" t="s">
        <v>222</v>
      </c>
      <c r="M149" s="159" t="s">
        <v>222</v>
      </c>
      <c r="N149" s="159" t="s">
        <v>222</v>
      </c>
      <c r="O149" s="159" t="s">
        <v>222</v>
      </c>
      <c r="P149" s="159" t="s">
        <v>222</v>
      </c>
      <c r="Q149" s="159" t="s">
        <v>222</v>
      </c>
      <c r="R149" s="154"/>
      <c r="S149" s="159" t="s">
        <v>222</v>
      </c>
      <c r="T149" s="159" t="s">
        <v>222</v>
      </c>
      <c r="U149" s="159" t="s">
        <v>222</v>
      </c>
      <c r="V149" s="159" t="s">
        <v>222</v>
      </c>
      <c r="W149" s="159">
        <f>'2a Q1 Adjustment Component'!H75</f>
        <v>6.4541776280509611</v>
      </c>
      <c r="X149" s="159">
        <f>'2b COVID Adjustment'!$F$324</f>
        <v>9.9756950960531068</v>
      </c>
      <c r="Y149" s="159">
        <f>'2b COVID Adjustment'!$G$324</f>
        <v>4.43</v>
      </c>
      <c r="Z149" s="159" t="s">
        <v>222</v>
      </c>
      <c r="AA149" s="405"/>
      <c r="AB149" s="159">
        <f>'2c AWC adjustment'!$I38+'2d Backwardation adjustment'!$I38</f>
        <v>20.528902949146971</v>
      </c>
      <c r="AC149" s="159">
        <f>'2c AWC adjustment'!$I38+'2d Backwardation adjustment'!$I38</f>
        <v>20.528902949146971</v>
      </c>
      <c r="AD149" s="159">
        <f>'2c AWC adjustment'!$J38+'2d Backwardation adjustment'!$J38+'2e COVID true-up adjustment'!F$346</f>
        <v>26.540120162738724</v>
      </c>
      <c r="AE149" s="159">
        <f>'2c AWC adjustment'!$J38+'2d Backwardation adjustment'!$J38+'2e COVID true-up adjustment'!G$346+'2f RO Ringfencing adjustment'!I55</f>
        <v>37.943057865315218</v>
      </c>
      <c r="AF149" s="159">
        <f>'2e COVID true-up adjustment'!H$346</f>
        <v>6.0112172135917517</v>
      </c>
      <c r="AG149" s="374">
        <f>'2e COVID true-up adjustment'!I$346</f>
        <v>6.0112172135917517</v>
      </c>
      <c r="AH149" s="406"/>
      <c r="AI149" s="478">
        <f>'2g Debt related cost adjustment'!$E$53</f>
        <v>15.899644085837116</v>
      </c>
      <c r="AJ149" s="478">
        <f>'2g Debt related cost adjustment'!$E$53</f>
        <v>15.899644085837116</v>
      </c>
      <c r="AK149" s="478">
        <f>'2g Debt related cost adjustment'!$E$53</f>
        <v>15.899644085837116</v>
      </c>
      <c r="AL149" s="478">
        <f>'2g Debt related cost adjustment'!$E$53</f>
        <v>15.899644085837116</v>
      </c>
      <c r="AM149" s="478">
        <f>'2g Debt related cost adjustment'!$E$53</f>
        <v>15.899644085837116</v>
      </c>
      <c r="AN149" s="159" t="s">
        <v>222</v>
      </c>
      <c r="AO149" s="159" t="s">
        <v>222</v>
      </c>
      <c r="AP149" s="159" t="s">
        <v>222</v>
      </c>
      <c r="AQ149" s="159" t="s">
        <v>222</v>
      </c>
      <c r="AR149" s="159" t="s">
        <v>222</v>
      </c>
      <c r="AS149" s="159" t="s">
        <v>222</v>
      </c>
      <c r="AT149" s="159" t="s">
        <v>222</v>
      </c>
      <c r="AU149" s="159" t="s">
        <v>222</v>
      </c>
      <c r="AV149" s="159" t="s">
        <v>222</v>
      </c>
      <c r="AW149" s="159" t="s">
        <v>222</v>
      </c>
      <c r="AX149" s="159" t="s">
        <v>222</v>
      </c>
      <c r="AY149" s="159" t="s">
        <v>222</v>
      </c>
      <c r="AZ149" s="159" t="s">
        <v>222</v>
      </c>
      <c r="BA149" s="159" t="s">
        <v>222</v>
      </c>
      <c r="BB149" s="159" t="s">
        <v>222</v>
      </c>
      <c r="BC149" s="159" t="s">
        <v>222</v>
      </c>
      <c r="BD149" s="159" t="s">
        <v>222</v>
      </c>
      <c r="BE149" s="159" t="s">
        <v>222</v>
      </c>
      <c r="BF149" s="159" t="s">
        <v>222</v>
      </c>
      <c r="BG149" s="159" t="s">
        <v>222</v>
      </c>
      <c r="BH149" s="159" t="s">
        <v>222</v>
      </c>
      <c r="BI149" s="373" t="s">
        <v>222</v>
      </c>
    </row>
    <row r="150" spans="1:61" s="7" customFormat="1" ht="12.75" customHeight="1">
      <c r="A150" s="6"/>
      <c r="B150" s="541"/>
      <c r="C150" s="535"/>
      <c r="D150" s="538"/>
      <c r="E150" s="532"/>
      <c r="F150" s="121" t="s">
        <v>233</v>
      </c>
      <c r="G150" s="550"/>
      <c r="H150" s="553"/>
      <c r="I150" s="154"/>
      <c r="J150" s="159" t="s">
        <v>222</v>
      </c>
      <c r="K150" s="159" t="s">
        <v>222</v>
      </c>
      <c r="L150" s="159" t="s">
        <v>222</v>
      </c>
      <c r="M150" s="159" t="s">
        <v>222</v>
      </c>
      <c r="N150" s="159" t="s">
        <v>222</v>
      </c>
      <c r="O150" s="159" t="s">
        <v>222</v>
      </c>
      <c r="P150" s="159" t="s">
        <v>222</v>
      </c>
      <c r="Q150" s="159" t="s">
        <v>222</v>
      </c>
      <c r="R150" s="154"/>
      <c r="S150" s="159" t="s">
        <v>222</v>
      </c>
      <c r="T150" s="159" t="s">
        <v>222</v>
      </c>
      <c r="U150" s="159" t="s">
        <v>222</v>
      </c>
      <c r="V150" s="159" t="s">
        <v>222</v>
      </c>
      <c r="W150" s="159">
        <f>'2a Q1 Adjustment Component'!H76</f>
        <v>6.5683504833372695</v>
      </c>
      <c r="X150" s="159">
        <f>'2b COVID Adjustment'!$F$324</f>
        <v>9.9756950960531068</v>
      </c>
      <c r="Y150" s="159">
        <f>'2b COVID Adjustment'!$G$324</f>
        <v>4.43</v>
      </c>
      <c r="Z150" s="159" t="s">
        <v>222</v>
      </c>
      <c r="AA150" s="405"/>
      <c r="AB150" s="159">
        <f>'2c AWC adjustment'!$I39+'2d Backwardation adjustment'!$I39</f>
        <v>20.639993667674457</v>
      </c>
      <c r="AC150" s="159">
        <f>'2c AWC adjustment'!$I39+'2d Backwardation adjustment'!$I39</f>
        <v>20.639993667674457</v>
      </c>
      <c r="AD150" s="159">
        <f>'2c AWC adjustment'!$J39+'2d Backwardation adjustment'!$J39+'2e COVID true-up adjustment'!F$346</f>
        <v>26.651210881266209</v>
      </c>
      <c r="AE150" s="159">
        <f>'2c AWC adjustment'!$J39+'2d Backwardation adjustment'!$J39+'2e COVID true-up adjustment'!G$346+'2f RO Ringfencing adjustment'!I56</f>
        <v>38.054148583842704</v>
      </c>
      <c r="AF150" s="159">
        <f>'2e COVID true-up adjustment'!H$346</f>
        <v>6.0112172135917517</v>
      </c>
      <c r="AG150" s="374">
        <f>'2e COVID true-up adjustment'!I$346</f>
        <v>6.0112172135917517</v>
      </c>
      <c r="AH150" s="406"/>
      <c r="AI150" s="478">
        <f>'2g Debt related cost adjustment'!$E$53</f>
        <v>15.899644085837116</v>
      </c>
      <c r="AJ150" s="478">
        <f>'2g Debt related cost adjustment'!$E$53</f>
        <v>15.899644085837116</v>
      </c>
      <c r="AK150" s="478">
        <f>'2g Debt related cost adjustment'!$E$53</f>
        <v>15.899644085837116</v>
      </c>
      <c r="AL150" s="478">
        <f>'2g Debt related cost adjustment'!$E$53</f>
        <v>15.899644085837116</v>
      </c>
      <c r="AM150" s="478">
        <f>'2g Debt related cost adjustment'!$E$53</f>
        <v>15.899644085837116</v>
      </c>
      <c r="AN150" s="159" t="s">
        <v>222</v>
      </c>
      <c r="AO150" s="159" t="s">
        <v>222</v>
      </c>
      <c r="AP150" s="159" t="s">
        <v>222</v>
      </c>
      <c r="AQ150" s="159" t="s">
        <v>222</v>
      </c>
      <c r="AR150" s="159" t="s">
        <v>222</v>
      </c>
      <c r="AS150" s="159" t="s">
        <v>222</v>
      </c>
      <c r="AT150" s="159" t="s">
        <v>222</v>
      </c>
      <c r="AU150" s="159" t="s">
        <v>222</v>
      </c>
      <c r="AV150" s="159" t="s">
        <v>222</v>
      </c>
      <c r="AW150" s="159" t="s">
        <v>222</v>
      </c>
      <c r="AX150" s="159" t="s">
        <v>222</v>
      </c>
      <c r="AY150" s="159" t="s">
        <v>222</v>
      </c>
      <c r="AZ150" s="159" t="s">
        <v>222</v>
      </c>
      <c r="BA150" s="159" t="s">
        <v>222</v>
      </c>
      <c r="BB150" s="159" t="s">
        <v>222</v>
      </c>
      <c r="BC150" s="159" t="s">
        <v>222</v>
      </c>
      <c r="BD150" s="159" t="s">
        <v>222</v>
      </c>
      <c r="BE150" s="159" t="s">
        <v>222</v>
      </c>
      <c r="BF150" s="159" t="s">
        <v>222</v>
      </c>
      <c r="BG150" s="159" t="s">
        <v>222</v>
      </c>
      <c r="BH150" s="159" t="s">
        <v>222</v>
      </c>
      <c r="BI150" s="373" t="s">
        <v>222</v>
      </c>
    </row>
    <row r="151" spans="1:61" s="7" customFormat="1" ht="12.75" customHeight="1">
      <c r="A151" s="6"/>
      <c r="B151" s="541"/>
      <c r="C151" s="535"/>
      <c r="D151" s="538"/>
      <c r="E151" s="532"/>
      <c r="F151" s="121" t="s">
        <v>234</v>
      </c>
      <c r="G151" s="550"/>
      <c r="H151" s="553"/>
      <c r="I151" s="154"/>
      <c r="J151" s="159" t="s">
        <v>222</v>
      </c>
      <c r="K151" s="159" t="s">
        <v>222</v>
      </c>
      <c r="L151" s="159" t="s">
        <v>222</v>
      </c>
      <c r="M151" s="159" t="s">
        <v>222</v>
      </c>
      <c r="N151" s="159" t="s">
        <v>222</v>
      </c>
      <c r="O151" s="159" t="s">
        <v>222</v>
      </c>
      <c r="P151" s="159" t="s">
        <v>222</v>
      </c>
      <c r="Q151" s="159" t="s">
        <v>222</v>
      </c>
      <c r="R151" s="154"/>
      <c r="S151" s="159" t="s">
        <v>222</v>
      </c>
      <c r="T151" s="159" t="s">
        <v>222</v>
      </c>
      <c r="U151" s="159" t="s">
        <v>222</v>
      </c>
      <c r="V151" s="159" t="s">
        <v>222</v>
      </c>
      <c r="W151" s="159">
        <f>'2a Q1 Adjustment Component'!H77</f>
        <v>6.5662839570283182</v>
      </c>
      <c r="X151" s="159">
        <f>'2b COVID Adjustment'!$F$324</f>
        <v>9.9756950960531068</v>
      </c>
      <c r="Y151" s="159">
        <f>'2b COVID Adjustment'!$G$324</f>
        <v>4.43</v>
      </c>
      <c r="Z151" s="159" t="s">
        <v>222</v>
      </c>
      <c r="AA151" s="405"/>
      <c r="AB151" s="159">
        <f>'2c AWC adjustment'!$I40+'2d Backwardation adjustment'!$I40</f>
        <v>20.844949774329585</v>
      </c>
      <c r="AC151" s="159">
        <f>'2c AWC adjustment'!$I40+'2d Backwardation adjustment'!$I40</f>
        <v>20.844949774329585</v>
      </c>
      <c r="AD151" s="159">
        <f>'2c AWC adjustment'!$J40+'2d Backwardation adjustment'!$J40+'2e COVID true-up adjustment'!F$346</f>
        <v>26.856166987921338</v>
      </c>
      <c r="AE151" s="159">
        <f>'2c AWC adjustment'!$J40+'2d Backwardation adjustment'!$J40+'2e COVID true-up adjustment'!G$346+'2f RO Ringfencing adjustment'!I57</f>
        <v>38.259104690497836</v>
      </c>
      <c r="AF151" s="159">
        <f>'2e COVID true-up adjustment'!H$346</f>
        <v>6.0112172135917517</v>
      </c>
      <c r="AG151" s="374">
        <f>'2e COVID true-up adjustment'!I$346</f>
        <v>6.0112172135917517</v>
      </c>
      <c r="AH151" s="406"/>
      <c r="AI151" s="478">
        <f>'2g Debt related cost adjustment'!$E$53</f>
        <v>15.899644085837116</v>
      </c>
      <c r="AJ151" s="478">
        <f>'2g Debt related cost adjustment'!$E$53</f>
        <v>15.899644085837116</v>
      </c>
      <c r="AK151" s="478">
        <f>'2g Debt related cost adjustment'!$E$53</f>
        <v>15.899644085837116</v>
      </c>
      <c r="AL151" s="478">
        <f>'2g Debt related cost adjustment'!$E$53</f>
        <v>15.899644085837116</v>
      </c>
      <c r="AM151" s="478">
        <f>'2g Debt related cost adjustment'!$E$53</f>
        <v>15.899644085837116</v>
      </c>
      <c r="AN151" s="159" t="s">
        <v>222</v>
      </c>
      <c r="AO151" s="159" t="s">
        <v>222</v>
      </c>
      <c r="AP151" s="159" t="s">
        <v>222</v>
      </c>
      <c r="AQ151" s="159" t="s">
        <v>222</v>
      </c>
      <c r="AR151" s="159" t="s">
        <v>222</v>
      </c>
      <c r="AS151" s="159" t="s">
        <v>222</v>
      </c>
      <c r="AT151" s="159" t="s">
        <v>222</v>
      </c>
      <c r="AU151" s="159" t="s">
        <v>222</v>
      </c>
      <c r="AV151" s="159" t="s">
        <v>222</v>
      </c>
      <c r="AW151" s="159" t="s">
        <v>222</v>
      </c>
      <c r="AX151" s="159" t="s">
        <v>222</v>
      </c>
      <c r="AY151" s="159" t="s">
        <v>222</v>
      </c>
      <c r="AZ151" s="159" t="s">
        <v>222</v>
      </c>
      <c r="BA151" s="159" t="s">
        <v>222</v>
      </c>
      <c r="BB151" s="159" t="s">
        <v>222</v>
      </c>
      <c r="BC151" s="159" t="s">
        <v>222</v>
      </c>
      <c r="BD151" s="159" t="s">
        <v>222</v>
      </c>
      <c r="BE151" s="159" t="s">
        <v>222</v>
      </c>
      <c r="BF151" s="159" t="s">
        <v>222</v>
      </c>
      <c r="BG151" s="159" t="s">
        <v>222</v>
      </c>
      <c r="BH151" s="159" t="s">
        <v>222</v>
      </c>
      <c r="BI151" s="373" t="s">
        <v>222</v>
      </c>
    </row>
    <row r="152" spans="1:61" s="7" customFormat="1" ht="12.75" customHeight="1" thickBot="1">
      <c r="A152" s="6"/>
      <c r="B152" s="541"/>
      <c r="C152" s="536"/>
      <c r="D152" s="539"/>
      <c r="E152" s="533"/>
      <c r="F152" s="84" t="s">
        <v>235</v>
      </c>
      <c r="G152" s="550"/>
      <c r="H152" s="553"/>
      <c r="I152" s="54"/>
      <c r="J152" s="159" t="s">
        <v>222</v>
      </c>
      <c r="K152" s="159" t="s">
        <v>222</v>
      </c>
      <c r="L152" s="159" t="s">
        <v>222</v>
      </c>
      <c r="M152" s="159" t="s">
        <v>222</v>
      </c>
      <c r="N152" s="159" t="s">
        <v>222</v>
      </c>
      <c r="O152" s="159" t="s">
        <v>222</v>
      </c>
      <c r="P152" s="159" t="s">
        <v>222</v>
      </c>
      <c r="Q152" s="159" t="s">
        <v>222</v>
      </c>
      <c r="R152" s="154"/>
      <c r="S152" s="159" t="s">
        <v>222</v>
      </c>
      <c r="T152" s="159" t="s">
        <v>222</v>
      </c>
      <c r="U152" s="159" t="s">
        <v>222</v>
      </c>
      <c r="V152" s="159" t="s">
        <v>222</v>
      </c>
      <c r="W152" s="159">
        <f>'2a Q1 Adjustment Component'!H78</f>
        <v>6.510851378312795</v>
      </c>
      <c r="X152" s="159">
        <f>'2b COVID Adjustment'!$F$324</f>
        <v>9.9756950960531068</v>
      </c>
      <c r="Y152" s="159">
        <f>'2b COVID Adjustment'!$G$324</f>
        <v>4.43</v>
      </c>
      <c r="Z152" s="159" t="s">
        <v>222</v>
      </c>
      <c r="AA152" s="405"/>
      <c r="AB152" s="159">
        <f>'2c AWC adjustment'!$I41+'2d Backwardation adjustment'!$I41</f>
        <v>20.436822830914313</v>
      </c>
      <c r="AC152" s="159">
        <f>'2c AWC adjustment'!$I41+'2d Backwardation adjustment'!$I41</f>
        <v>20.436822830914313</v>
      </c>
      <c r="AD152" s="159">
        <f>'2c AWC adjustment'!$J41+'2d Backwardation adjustment'!$J41+'2e COVID true-up adjustment'!F$346</f>
        <v>26.448040044506065</v>
      </c>
      <c r="AE152" s="159">
        <f>'2c AWC adjustment'!$J41+'2d Backwardation adjustment'!$J41+'2e COVID true-up adjustment'!G$346+'2f RO Ringfencing adjustment'!I58</f>
        <v>37.85097774708256</v>
      </c>
      <c r="AF152" s="159">
        <f>'2e COVID true-up adjustment'!H$346</f>
        <v>6.0112172135917517</v>
      </c>
      <c r="AG152" s="374">
        <f>'2e COVID true-up adjustment'!I$346</f>
        <v>6.0112172135917517</v>
      </c>
      <c r="AH152" s="406"/>
      <c r="AI152" s="478">
        <f>'2g Debt related cost adjustment'!$E$53</f>
        <v>15.899644085837116</v>
      </c>
      <c r="AJ152" s="478">
        <f>'2g Debt related cost adjustment'!$E$53</f>
        <v>15.899644085837116</v>
      </c>
      <c r="AK152" s="478">
        <f>'2g Debt related cost adjustment'!$E$53</f>
        <v>15.899644085837116</v>
      </c>
      <c r="AL152" s="478">
        <f>'2g Debt related cost adjustment'!$E$53</f>
        <v>15.899644085837116</v>
      </c>
      <c r="AM152" s="478">
        <f>'2g Debt related cost adjustment'!$E$53</f>
        <v>15.899644085837116</v>
      </c>
      <c r="AN152" s="159" t="s">
        <v>222</v>
      </c>
      <c r="AO152" s="159" t="s">
        <v>222</v>
      </c>
      <c r="AP152" s="159" t="s">
        <v>222</v>
      </c>
      <c r="AQ152" s="159" t="s">
        <v>222</v>
      </c>
      <c r="AR152" s="159" t="s">
        <v>222</v>
      </c>
      <c r="AS152" s="159" t="s">
        <v>222</v>
      </c>
      <c r="AT152" s="159" t="s">
        <v>222</v>
      </c>
      <c r="AU152" s="159" t="s">
        <v>222</v>
      </c>
      <c r="AV152" s="159" t="s">
        <v>222</v>
      </c>
      <c r="AW152" s="159" t="s">
        <v>222</v>
      </c>
      <c r="AX152" s="159" t="s">
        <v>222</v>
      </c>
      <c r="AY152" s="159" t="s">
        <v>222</v>
      </c>
      <c r="AZ152" s="159" t="s">
        <v>222</v>
      </c>
      <c r="BA152" s="159" t="s">
        <v>222</v>
      </c>
      <c r="BB152" s="159" t="s">
        <v>222</v>
      </c>
      <c r="BC152" s="159" t="s">
        <v>222</v>
      </c>
      <c r="BD152" s="159" t="s">
        <v>222</v>
      </c>
      <c r="BE152" s="159" t="s">
        <v>222</v>
      </c>
      <c r="BF152" s="159" t="s">
        <v>222</v>
      </c>
      <c r="BG152" s="159" t="s">
        <v>222</v>
      </c>
      <c r="BH152" s="159" t="s">
        <v>222</v>
      </c>
      <c r="BI152" s="373" t="s">
        <v>222</v>
      </c>
    </row>
    <row r="153" spans="1:61" s="7" customFormat="1" ht="12.75" customHeight="1">
      <c r="A153" s="6"/>
      <c r="B153" s="541"/>
      <c r="C153" s="534" t="s">
        <v>239</v>
      </c>
      <c r="D153" s="537" t="s">
        <v>238</v>
      </c>
      <c r="E153" s="531" t="s">
        <v>219</v>
      </c>
      <c r="F153" s="83" t="s">
        <v>220</v>
      </c>
      <c r="G153" s="550"/>
      <c r="H153" s="553"/>
      <c r="I153" s="53"/>
      <c r="J153" s="159" t="s">
        <v>222</v>
      </c>
      <c r="K153" s="159" t="s">
        <v>222</v>
      </c>
      <c r="L153" s="159" t="s">
        <v>222</v>
      </c>
      <c r="M153" s="159" t="s">
        <v>222</v>
      </c>
      <c r="N153" s="159" t="s">
        <v>222</v>
      </c>
      <c r="O153" s="159" t="s">
        <v>222</v>
      </c>
      <c r="P153" s="159" t="s">
        <v>222</v>
      </c>
      <c r="Q153" s="159" t="s">
        <v>222</v>
      </c>
      <c r="R153" s="154"/>
      <c r="S153" s="159" t="s">
        <v>222</v>
      </c>
      <c r="T153" s="159" t="s">
        <v>222</v>
      </c>
      <c r="U153" s="159" t="s">
        <v>222</v>
      </c>
      <c r="V153" s="159" t="s">
        <v>222</v>
      </c>
      <c r="W153" s="159">
        <v>0</v>
      </c>
      <c r="X153" s="159">
        <f>'2b COVID Adjustment'!$F$325</f>
        <v>0</v>
      </c>
      <c r="Y153" s="159">
        <f>'2b COVID Adjustment'!$G$325</f>
        <v>0</v>
      </c>
      <c r="Z153" s="159" t="s">
        <v>222</v>
      </c>
      <c r="AA153" s="405"/>
      <c r="AB153" s="159">
        <v>0</v>
      </c>
      <c r="AC153" s="159">
        <v>0</v>
      </c>
      <c r="AD153" s="159">
        <f>'2e COVID true-up adjustment'!F$347</f>
        <v>0</v>
      </c>
      <c r="AE153" s="159">
        <f>'2e COVID true-up adjustment'!G$347</f>
        <v>0</v>
      </c>
      <c r="AF153" s="159">
        <f>'2e COVID true-up adjustment'!H$347+'3m ASC'!$C$8</f>
        <v>4.3827690078309374</v>
      </c>
      <c r="AG153" s="159">
        <f>'2e COVID true-up adjustment'!I$347+'3m ASC'!$C$8</f>
        <v>4.3827690078309374</v>
      </c>
      <c r="AH153" s="406"/>
      <c r="AI153" s="478">
        <f>'3m ASC'!$C$8+'2g Debt related cost adjustment'!$E$54</f>
        <v>4.3827690078309374</v>
      </c>
      <c r="AJ153" s="478">
        <f>'3m ASC'!$C$8+'2g Debt related cost adjustment'!$E$54</f>
        <v>4.3827690078309374</v>
      </c>
      <c r="AK153" s="478">
        <f>'3m ASC'!$C$13+'2g Debt related cost adjustment'!$E$54</f>
        <v>4.3827690078309374</v>
      </c>
      <c r="AL153" s="478">
        <f>'3m ASC'!$C$13+'2g Debt related cost adjustment'!$E$54</f>
        <v>4.3827690078309374</v>
      </c>
      <c r="AM153" s="478">
        <f>'3m ASC'!$C$13+'2g Debt related cost adjustment'!$E$54</f>
        <v>4.3827690078309374</v>
      </c>
      <c r="AN153" s="159" t="s">
        <v>222</v>
      </c>
      <c r="AO153" s="159" t="s">
        <v>222</v>
      </c>
      <c r="AP153" s="159" t="s">
        <v>222</v>
      </c>
      <c r="AQ153" s="159" t="s">
        <v>222</v>
      </c>
      <c r="AR153" s="159" t="s">
        <v>222</v>
      </c>
      <c r="AS153" s="159" t="s">
        <v>222</v>
      </c>
      <c r="AT153" s="159" t="s">
        <v>222</v>
      </c>
      <c r="AU153" s="159" t="s">
        <v>222</v>
      </c>
      <c r="AV153" s="159" t="s">
        <v>222</v>
      </c>
      <c r="AW153" s="159" t="s">
        <v>222</v>
      </c>
      <c r="AX153" s="159" t="s">
        <v>222</v>
      </c>
      <c r="AY153" s="159" t="s">
        <v>222</v>
      </c>
      <c r="AZ153" s="159" t="s">
        <v>222</v>
      </c>
      <c r="BA153" s="159" t="s">
        <v>222</v>
      </c>
      <c r="BB153" s="159" t="s">
        <v>222</v>
      </c>
      <c r="BC153" s="159" t="s">
        <v>222</v>
      </c>
      <c r="BD153" s="159" t="s">
        <v>222</v>
      </c>
      <c r="BE153" s="159" t="s">
        <v>222</v>
      </c>
      <c r="BF153" s="159" t="s">
        <v>222</v>
      </c>
      <c r="BG153" s="159" t="s">
        <v>222</v>
      </c>
      <c r="BH153" s="159" t="s">
        <v>222</v>
      </c>
      <c r="BI153" s="373" t="s">
        <v>222</v>
      </c>
    </row>
    <row r="154" spans="1:61" s="7" customFormat="1" ht="12.75" customHeight="1">
      <c r="A154" s="6"/>
      <c r="B154" s="541"/>
      <c r="C154" s="535"/>
      <c r="D154" s="538"/>
      <c r="E154" s="532"/>
      <c r="F154" s="121" t="s">
        <v>223</v>
      </c>
      <c r="G154" s="550"/>
      <c r="H154" s="553"/>
      <c r="I154" s="154"/>
      <c r="J154" s="159" t="s">
        <v>222</v>
      </c>
      <c r="K154" s="159" t="s">
        <v>222</v>
      </c>
      <c r="L154" s="159" t="s">
        <v>222</v>
      </c>
      <c r="M154" s="159" t="s">
        <v>222</v>
      </c>
      <c r="N154" s="159" t="s">
        <v>222</v>
      </c>
      <c r="O154" s="159" t="s">
        <v>222</v>
      </c>
      <c r="P154" s="159" t="s">
        <v>222</v>
      </c>
      <c r="Q154" s="159" t="s">
        <v>222</v>
      </c>
      <c r="R154" s="154"/>
      <c r="S154" s="159" t="s">
        <v>222</v>
      </c>
      <c r="T154" s="159" t="s">
        <v>222</v>
      </c>
      <c r="U154" s="159" t="s">
        <v>222</v>
      </c>
      <c r="V154" s="159" t="s">
        <v>222</v>
      </c>
      <c r="W154" s="159">
        <v>0</v>
      </c>
      <c r="X154" s="159">
        <f>'2b COVID Adjustment'!$F$325</f>
        <v>0</v>
      </c>
      <c r="Y154" s="159">
        <f>'2b COVID Adjustment'!$G$325</f>
        <v>0</v>
      </c>
      <c r="Z154" s="159" t="s">
        <v>222</v>
      </c>
      <c r="AA154" s="405"/>
      <c r="AB154" s="159">
        <v>0</v>
      </c>
      <c r="AC154" s="159">
        <v>0</v>
      </c>
      <c r="AD154" s="159">
        <f>'2e COVID true-up adjustment'!F$347</f>
        <v>0</v>
      </c>
      <c r="AE154" s="159">
        <f>'2e COVID true-up adjustment'!G$347</f>
        <v>0</v>
      </c>
      <c r="AF154" s="159">
        <f>'2e COVID true-up adjustment'!H$347+'3m ASC'!$C$8</f>
        <v>4.3827690078309374</v>
      </c>
      <c r="AG154" s="159">
        <f>'2e COVID true-up adjustment'!I$347+'3m ASC'!$C$8</f>
        <v>4.3827690078309374</v>
      </c>
      <c r="AH154" s="406"/>
      <c r="AI154" s="478">
        <f>'3m ASC'!$C$8+'2g Debt related cost adjustment'!$E$54</f>
        <v>4.3827690078309374</v>
      </c>
      <c r="AJ154" s="478">
        <f>'3m ASC'!$C$8+'2g Debt related cost adjustment'!$E$54</f>
        <v>4.3827690078309374</v>
      </c>
      <c r="AK154" s="478">
        <f>'3m ASC'!$C$13+'2g Debt related cost adjustment'!$E$54</f>
        <v>4.3827690078309374</v>
      </c>
      <c r="AL154" s="478">
        <f>'3m ASC'!$C$13+'2g Debt related cost adjustment'!$E$54</f>
        <v>4.3827690078309374</v>
      </c>
      <c r="AM154" s="478">
        <f>'3m ASC'!$C$13+'2g Debt related cost adjustment'!$E$54</f>
        <v>4.3827690078309374</v>
      </c>
      <c r="AN154" s="159" t="s">
        <v>222</v>
      </c>
      <c r="AO154" s="159" t="s">
        <v>222</v>
      </c>
      <c r="AP154" s="159" t="s">
        <v>222</v>
      </c>
      <c r="AQ154" s="159" t="s">
        <v>222</v>
      </c>
      <c r="AR154" s="159" t="s">
        <v>222</v>
      </c>
      <c r="AS154" s="159" t="s">
        <v>222</v>
      </c>
      <c r="AT154" s="159" t="s">
        <v>222</v>
      </c>
      <c r="AU154" s="159" t="s">
        <v>222</v>
      </c>
      <c r="AV154" s="159" t="s">
        <v>222</v>
      </c>
      <c r="AW154" s="159" t="s">
        <v>222</v>
      </c>
      <c r="AX154" s="159" t="s">
        <v>222</v>
      </c>
      <c r="AY154" s="159" t="s">
        <v>222</v>
      </c>
      <c r="AZ154" s="159" t="s">
        <v>222</v>
      </c>
      <c r="BA154" s="159" t="s">
        <v>222</v>
      </c>
      <c r="BB154" s="159" t="s">
        <v>222</v>
      </c>
      <c r="BC154" s="159" t="s">
        <v>222</v>
      </c>
      <c r="BD154" s="159" t="s">
        <v>222</v>
      </c>
      <c r="BE154" s="159" t="s">
        <v>222</v>
      </c>
      <c r="BF154" s="159" t="s">
        <v>222</v>
      </c>
      <c r="BG154" s="159" t="s">
        <v>222</v>
      </c>
      <c r="BH154" s="159" t="s">
        <v>222</v>
      </c>
      <c r="BI154" s="373" t="s">
        <v>222</v>
      </c>
    </row>
    <row r="155" spans="1:61" s="7" customFormat="1" ht="12.75" customHeight="1">
      <c r="A155" s="6"/>
      <c r="B155" s="541"/>
      <c r="C155" s="535"/>
      <c r="D155" s="538"/>
      <c r="E155" s="532"/>
      <c r="F155" s="121" t="s">
        <v>224</v>
      </c>
      <c r="G155" s="550"/>
      <c r="H155" s="553"/>
      <c r="I155" s="154"/>
      <c r="J155" s="159" t="s">
        <v>222</v>
      </c>
      <c r="K155" s="159" t="s">
        <v>222</v>
      </c>
      <c r="L155" s="159" t="s">
        <v>222</v>
      </c>
      <c r="M155" s="159" t="s">
        <v>222</v>
      </c>
      <c r="N155" s="159" t="s">
        <v>222</v>
      </c>
      <c r="O155" s="159" t="s">
        <v>222</v>
      </c>
      <c r="P155" s="159" t="s">
        <v>222</v>
      </c>
      <c r="Q155" s="159" t="s">
        <v>222</v>
      </c>
      <c r="R155" s="154"/>
      <c r="S155" s="159" t="s">
        <v>222</v>
      </c>
      <c r="T155" s="159" t="s">
        <v>222</v>
      </c>
      <c r="U155" s="159" t="s">
        <v>222</v>
      </c>
      <c r="V155" s="159" t="s">
        <v>222</v>
      </c>
      <c r="W155" s="159">
        <v>0</v>
      </c>
      <c r="X155" s="159">
        <f>'2b COVID Adjustment'!$F$325</f>
        <v>0</v>
      </c>
      <c r="Y155" s="159">
        <f>'2b COVID Adjustment'!$G$325</f>
        <v>0</v>
      </c>
      <c r="Z155" s="159" t="s">
        <v>222</v>
      </c>
      <c r="AA155" s="405"/>
      <c r="AB155" s="159">
        <v>0</v>
      </c>
      <c r="AC155" s="159">
        <v>0</v>
      </c>
      <c r="AD155" s="159">
        <f>'2e COVID true-up adjustment'!F$347</f>
        <v>0</v>
      </c>
      <c r="AE155" s="159">
        <f>'2e COVID true-up adjustment'!G$347</f>
        <v>0</v>
      </c>
      <c r="AF155" s="159">
        <f>'2e COVID true-up adjustment'!H$347+'3m ASC'!$C$8</f>
        <v>4.3827690078309374</v>
      </c>
      <c r="AG155" s="159">
        <f>'2e COVID true-up adjustment'!I$347+'3m ASC'!$C$8</f>
        <v>4.3827690078309374</v>
      </c>
      <c r="AH155" s="406"/>
      <c r="AI155" s="478">
        <f>'3m ASC'!$C$8+'2g Debt related cost adjustment'!$E$54</f>
        <v>4.3827690078309374</v>
      </c>
      <c r="AJ155" s="478">
        <f>'3m ASC'!$C$8+'2g Debt related cost adjustment'!$E$54</f>
        <v>4.3827690078309374</v>
      </c>
      <c r="AK155" s="478">
        <f>'3m ASC'!$C$13+'2g Debt related cost adjustment'!$E$54</f>
        <v>4.3827690078309374</v>
      </c>
      <c r="AL155" s="478">
        <f>'3m ASC'!$C$13+'2g Debt related cost adjustment'!$E$54</f>
        <v>4.3827690078309374</v>
      </c>
      <c r="AM155" s="478">
        <f>'3m ASC'!$C$13+'2g Debt related cost adjustment'!$E$54</f>
        <v>4.3827690078309374</v>
      </c>
      <c r="AN155" s="159" t="s">
        <v>222</v>
      </c>
      <c r="AO155" s="159" t="s">
        <v>222</v>
      </c>
      <c r="AP155" s="159" t="s">
        <v>222</v>
      </c>
      <c r="AQ155" s="159" t="s">
        <v>222</v>
      </c>
      <c r="AR155" s="159" t="s">
        <v>222</v>
      </c>
      <c r="AS155" s="159" t="s">
        <v>222</v>
      </c>
      <c r="AT155" s="159" t="s">
        <v>222</v>
      </c>
      <c r="AU155" s="159" t="s">
        <v>222</v>
      </c>
      <c r="AV155" s="159" t="s">
        <v>222</v>
      </c>
      <c r="AW155" s="159" t="s">
        <v>222</v>
      </c>
      <c r="AX155" s="159" t="s">
        <v>222</v>
      </c>
      <c r="AY155" s="159" t="s">
        <v>222</v>
      </c>
      <c r="AZ155" s="159" t="s">
        <v>222</v>
      </c>
      <c r="BA155" s="159" t="s">
        <v>222</v>
      </c>
      <c r="BB155" s="159" t="s">
        <v>222</v>
      </c>
      <c r="BC155" s="159" t="s">
        <v>222</v>
      </c>
      <c r="BD155" s="159" t="s">
        <v>222</v>
      </c>
      <c r="BE155" s="159" t="s">
        <v>222</v>
      </c>
      <c r="BF155" s="159" t="s">
        <v>222</v>
      </c>
      <c r="BG155" s="159" t="s">
        <v>222</v>
      </c>
      <c r="BH155" s="159" t="s">
        <v>222</v>
      </c>
      <c r="BI155" s="373" t="s">
        <v>222</v>
      </c>
    </row>
    <row r="156" spans="1:61" s="7" customFormat="1" ht="12.75" customHeight="1">
      <c r="A156" s="6"/>
      <c r="B156" s="541"/>
      <c r="C156" s="535"/>
      <c r="D156" s="538"/>
      <c r="E156" s="532"/>
      <c r="F156" s="121" t="s">
        <v>225</v>
      </c>
      <c r="G156" s="550"/>
      <c r="H156" s="553"/>
      <c r="I156" s="154"/>
      <c r="J156" s="159" t="s">
        <v>222</v>
      </c>
      <c r="K156" s="159" t="s">
        <v>222</v>
      </c>
      <c r="L156" s="159" t="s">
        <v>222</v>
      </c>
      <c r="M156" s="159" t="s">
        <v>222</v>
      </c>
      <c r="N156" s="159" t="s">
        <v>222</v>
      </c>
      <c r="O156" s="159" t="s">
        <v>222</v>
      </c>
      <c r="P156" s="159" t="s">
        <v>222</v>
      </c>
      <c r="Q156" s="159" t="s">
        <v>222</v>
      </c>
      <c r="R156" s="154"/>
      <c r="S156" s="159" t="s">
        <v>222</v>
      </c>
      <c r="T156" s="159" t="s">
        <v>222</v>
      </c>
      <c r="U156" s="159" t="s">
        <v>222</v>
      </c>
      <c r="V156" s="159" t="s">
        <v>222</v>
      </c>
      <c r="W156" s="159">
        <v>0</v>
      </c>
      <c r="X156" s="159">
        <f>'2b COVID Adjustment'!$F$325</f>
        <v>0</v>
      </c>
      <c r="Y156" s="159">
        <f>'2b COVID Adjustment'!$G$325</f>
        <v>0</v>
      </c>
      <c r="Z156" s="159" t="s">
        <v>222</v>
      </c>
      <c r="AA156" s="405"/>
      <c r="AB156" s="159">
        <v>0</v>
      </c>
      <c r="AC156" s="159">
        <v>0</v>
      </c>
      <c r="AD156" s="159">
        <f>'2e COVID true-up adjustment'!F$347</f>
        <v>0</v>
      </c>
      <c r="AE156" s="159">
        <f>'2e COVID true-up adjustment'!G$347</f>
        <v>0</v>
      </c>
      <c r="AF156" s="159">
        <f>'2e COVID true-up adjustment'!H$347+'3m ASC'!$C$8</f>
        <v>4.3827690078309374</v>
      </c>
      <c r="AG156" s="159">
        <f>'2e COVID true-up adjustment'!I$347+'3m ASC'!$C$8</f>
        <v>4.3827690078309374</v>
      </c>
      <c r="AH156" s="406"/>
      <c r="AI156" s="478">
        <f>'3m ASC'!$C$8+'2g Debt related cost adjustment'!$E$54</f>
        <v>4.3827690078309374</v>
      </c>
      <c r="AJ156" s="478">
        <f>'3m ASC'!$C$8+'2g Debt related cost adjustment'!$E$54</f>
        <v>4.3827690078309374</v>
      </c>
      <c r="AK156" s="478">
        <f>'3m ASC'!$C$13+'2g Debt related cost adjustment'!$E$54</f>
        <v>4.3827690078309374</v>
      </c>
      <c r="AL156" s="478">
        <f>'3m ASC'!$C$13+'2g Debt related cost adjustment'!$E$54</f>
        <v>4.3827690078309374</v>
      </c>
      <c r="AM156" s="478">
        <f>'3m ASC'!$C$13+'2g Debt related cost adjustment'!$E$54</f>
        <v>4.3827690078309374</v>
      </c>
      <c r="AN156" s="159" t="s">
        <v>222</v>
      </c>
      <c r="AO156" s="159" t="s">
        <v>222</v>
      </c>
      <c r="AP156" s="159" t="s">
        <v>222</v>
      </c>
      <c r="AQ156" s="159" t="s">
        <v>222</v>
      </c>
      <c r="AR156" s="159" t="s">
        <v>222</v>
      </c>
      <c r="AS156" s="159" t="s">
        <v>222</v>
      </c>
      <c r="AT156" s="159" t="s">
        <v>222</v>
      </c>
      <c r="AU156" s="159" t="s">
        <v>222</v>
      </c>
      <c r="AV156" s="159" t="s">
        <v>222</v>
      </c>
      <c r="AW156" s="159" t="s">
        <v>222</v>
      </c>
      <c r="AX156" s="159" t="s">
        <v>222</v>
      </c>
      <c r="AY156" s="159" t="s">
        <v>222</v>
      </c>
      <c r="AZ156" s="159" t="s">
        <v>222</v>
      </c>
      <c r="BA156" s="159" t="s">
        <v>222</v>
      </c>
      <c r="BB156" s="159" t="s">
        <v>222</v>
      </c>
      <c r="BC156" s="159" t="s">
        <v>222</v>
      </c>
      <c r="BD156" s="159" t="s">
        <v>222</v>
      </c>
      <c r="BE156" s="159" t="s">
        <v>222</v>
      </c>
      <c r="BF156" s="159" t="s">
        <v>222</v>
      </c>
      <c r="BG156" s="159" t="s">
        <v>222</v>
      </c>
      <c r="BH156" s="159" t="s">
        <v>222</v>
      </c>
      <c r="BI156" s="373" t="s">
        <v>222</v>
      </c>
    </row>
    <row r="157" spans="1:61" s="7" customFormat="1" ht="12.75" customHeight="1">
      <c r="A157" s="6"/>
      <c r="B157" s="541"/>
      <c r="C157" s="535"/>
      <c r="D157" s="538"/>
      <c r="E157" s="532"/>
      <c r="F157" s="121" t="s">
        <v>226</v>
      </c>
      <c r="G157" s="550"/>
      <c r="H157" s="553"/>
      <c r="I157" s="154"/>
      <c r="J157" s="159" t="s">
        <v>222</v>
      </c>
      <c r="K157" s="159" t="s">
        <v>222</v>
      </c>
      <c r="L157" s="159" t="s">
        <v>222</v>
      </c>
      <c r="M157" s="159" t="s">
        <v>222</v>
      </c>
      <c r="N157" s="159" t="s">
        <v>222</v>
      </c>
      <c r="O157" s="159" t="s">
        <v>222</v>
      </c>
      <c r="P157" s="159" t="s">
        <v>222</v>
      </c>
      <c r="Q157" s="159" t="s">
        <v>222</v>
      </c>
      <c r="R157" s="154"/>
      <c r="S157" s="159" t="s">
        <v>222</v>
      </c>
      <c r="T157" s="159" t="s">
        <v>222</v>
      </c>
      <c r="U157" s="159" t="s">
        <v>222</v>
      </c>
      <c r="V157" s="159" t="s">
        <v>222</v>
      </c>
      <c r="W157" s="159">
        <v>0</v>
      </c>
      <c r="X157" s="159">
        <f>'2b COVID Adjustment'!$F$325</f>
        <v>0</v>
      </c>
      <c r="Y157" s="159">
        <f>'2b COVID Adjustment'!$G$325</f>
        <v>0</v>
      </c>
      <c r="Z157" s="159" t="s">
        <v>222</v>
      </c>
      <c r="AA157" s="405"/>
      <c r="AB157" s="159">
        <v>0</v>
      </c>
      <c r="AC157" s="159">
        <v>0</v>
      </c>
      <c r="AD157" s="159">
        <f>'2e COVID true-up adjustment'!F$347</f>
        <v>0</v>
      </c>
      <c r="AE157" s="159">
        <f>'2e COVID true-up adjustment'!G$347</f>
        <v>0</v>
      </c>
      <c r="AF157" s="159">
        <f>'2e COVID true-up adjustment'!H$347+'3m ASC'!$C$8</f>
        <v>4.3827690078309374</v>
      </c>
      <c r="AG157" s="159">
        <f>'2e COVID true-up adjustment'!I$347+'3m ASC'!$C$8</f>
        <v>4.3827690078309374</v>
      </c>
      <c r="AH157" s="406"/>
      <c r="AI157" s="478">
        <f>'3m ASC'!$C$8+'2g Debt related cost adjustment'!$E$54</f>
        <v>4.3827690078309374</v>
      </c>
      <c r="AJ157" s="478">
        <f>'3m ASC'!$C$8+'2g Debt related cost adjustment'!$E$54</f>
        <v>4.3827690078309374</v>
      </c>
      <c r="AK157" s="478">
        <f>'3m ASC'!$C$13+'2g Debt related cost adjustment'!$E$54</f>
        <v>4.3827690078309374</v>
      </c>
      <c r="AL157" s="478">
        <f>'3m ASC'!$C$13+'2g Debt related cost adjustment'!$E$54</f>
        <v>4.3827690078309374</v>
      </c>
      <c r="AM157" s="478">
        <f>'3m ASC'!$C$13+'2g Debt related cost adjustment'!$E$54</f>
        <v>4.3827690078309374</v>
      </c>
      <c r="AN157" s="159" t="s">
        <v>222</v>
      </c>
      <c r="AO157" s="159" t="s">
        <v>222</v>
      </c>
      <c r="AP157" s="159" t="s">
        <v>222</v>
      </c>
      <c r="AQ157" s="159" t="s">
        <v>222</v>
      </c>
      <c r="AR157" s="159" t="s">
        <v>222</v>
      </c>
      <c r="AS157" s="159" t="s">
        <v>222</v>
      </c>
      <c r="AT157" s="159" t="s">
        <v>222</v>
      </c>
      <c r="AU157" s="159" t="s">
        <v>222</v>
      </c>
      <c r="AV157" s="159" t="s">
        <v>222</v>
      </c>
      <c r="AW157" s="159" t="s">
        <v>222</v>
      </c>
      <c r="AX157" s="159" t="s">
        <v>222</v>
      </c>
      <c r="AY157" s="159" t="s">
        <v>222</v>
      </c>
      <c r="AZ157" s="159" t="s">
        <v>222</v>
      </c>
      <c r="BA157" s="159" t="s">
        <v>222</v>
      </c>
      <c r="BB157" s="159" t="s">
        <v>222</v>
      </c>
      <c r="BC157" s="159" t="s">
        <v>222</v>
      </c>
      <c r="BD157" s="159" t="s">
        <v>222</v>
      </c>
      <c r="BE157" s="159" t="s">
        <v>222</v>
      </c>
      <c r="BF157" s="159" t="s">
        <v>222</v>
      </c>
      <c r="BG157" s="159" t="s">
        <v>222</v>
      </c>
      <c r="BH157" s="159" t="s">
        <v>222</v>
      </c>
      <c r="BI157" s="373" t="s">
        <v>222</v>
      </c>
    </row>
    <row r="158" spans="1:61" s="7" customFormat="1" ht="12.75" customHeight="1">
      <c r="A158" s="6"/>
      <c r="B158" s="541"/>
      <c r="C158" s="535"/>
      <c r="D158" s="538"/>
      <c r="E158" s="532"/>
      <c r="F158" s="121" t="s">
        <v>227</v>
      </c>
      <c r="G158" s="550"/>
      <c r="H158" s="553"/>
      <c r="I158" s="154"/>
      <c r="J158" s="159" t="s">
        <v>222</v>
      </c>
      <c r="K158" s="159" t="s">
        <v>222</v>
      </c>
      <c r="L158" s="159" t="s">
        <v>222</v>
      </c>
      <c r="M158" s="159" t="s">
        <v>222</v>
      </c>
      <c r="N158" s="159" t="s">
        <v>222</v>
      </c>
      <c r="O158" s="159" t="s">
        <v>222</v>
      </c>
      <c r="P158" s="159" t="s">
        <v>222</v>
      </c>
      <c r="Q158" s="159" t="s">
        <v>222</v>
      </c>
      <c r="R158" s="154"/>
      <c r="S158" s="159" t="s">
        <v>222</v>
      </c>
      <c r="T158" s="159" t="s">
        <v>222</v>
      </c>
      <c r="U158" s="159" t="s">
        <v>222</v>
      </c>
      <c r="V158" s="159" t="s">
        <v>222</v>
      </c>
      <c r="W158" s="159">
        <v>0</v>
      </c>
      <c r="X158" s="159">
        <f>'2b COVID Adjustment'!$F$325</f>
        <v>0</v>
      </c>
      <c r="Y158" s="159">
        <f>'2b COVID Adjustment'!$G$325</f>
        <v>0</v>
      </c>
      <c r="Z158" s="159" t="s">
        <v>222</v>
      </c>
      <c r="AA158" s="405"/>
      <c r="AB158" s="159">
        <v>0</v>
      </c>
      <c r="AC158" s="159">
        <v>0</v>
      </c>
      <c r="AD158" s="159">
        <f>'2e COVID true-up adjustment'!F$347</f>
        <v>0</v>
      </c>
      <c r="AE158" s="159">
        <f>'2e COVID true-up adjustment'!G$347</f>
        <v>0</v>
      </c>
      <c r="AF158" s="159">
        <f>'2e COVID true-up adjustment'!H$347+'3m ASC'!$C$8</f>
        <v>4.3827690078309374</v>
      </c>
      <c r="AG158" s="159">
        <f>'2e COVID true-up adjustment'!I$347+'3m ASC'!$C$8</f>
        <v>4.3827690078309374</v>
      </c>
      <c r="AH158" s="406"/>
      <c r="AI158" s="478">
        <f>'3m ASC'!$C$8+'2g Debt related cost adjustment'!$E$54</f>
        <v>4.3827690078309374</v>
      </c>
      <c r="AJ158" s="478">
        <f>'3m ASC'!$C$8+'2g Debt related cost adjustment'!$E$54</f>
        <v>4.3827690078309374</v>
      </c>
      <c r="AK158" s="478">
        <f>'3m ASC'!$C$13+'2g Debt related cost adjustment'!$E$54</f>
        <v>4.3827690078309374</v>
      </c>
      <c r="AL158" s="478">
        <f>'3m ASC'!$C$13+'2g Debt related cost adjustment'!$E$54</f>
        <v>4.3827690078309374</v>
      </c>
      <c r="AM158" s="478">
        <f>'3m ASC'!$C$13+'2g Debt related cost adjustment'!$E$54</f>
        <v>4.3827690078309374</v>
      </c>
      <c r="AN158" s="159" t="s">
        <v>222</v>
      </c>
      <c r="AO158" s="159" t="s">
        <v>222</v>
      </c>
      <c r="AP158" s="159" t="s">
        <v>222</v>
      </c>
      <c r="AQ158" s="159" t="s">
        <v>222</v>
      </c>
      <c r="AR158" s="159" t="s">
        <v>222</v>
      </c>
      <c r="AS158" s="159" t="s">
        <v>222</v>
      </c>
      <c r="AT158" s="159" t="s">
        <v>222</v>
      </c>
      <c r="AU158" s="159" t="s">
        <v>222</v>
      </c>
      <c r="AV158" s="159" t="s">
        <v>222</v>
      </c>
      <c r="AW158" s="159" t="s">
        <v>222</v>
      </c>
      <c r="AX158" s="159" t="s">
        <v>222</v>
      </c>
      <c r="AY158" s="159" t="s">
        <v>222</v>
      </c>
      <c r="AZ158" s="159" t="s">
        <v>222</v>
      </c>
      <c r="BA158" s="159" t="s">
        <v>222</v>
      </c>
      <c r="BB158" s="159" t="s">
        <v>222</v>
      </c>
      <c r="BC158" s="159" t="s">
        <v>222</v>
      </c>
      <c r="BD158" s="159" t="s">
        <v>222</v>
      </c>
      <c r="BE158" s="159" t="s">
        <v>222</v>
      </c>
      <c r="BF158" s="159" t="s">
        <v>222</v>
      </c>
      <c r="BG158" s="159" t="s">
        <v>222</v>
      </c>
      <c r="BH158" s="159" t="s">
        <v>222</v>
      </c>
      <c r="BI158" s="373" t="s">
        <v>222</v>
      </c>
    </row>
    <row r="159" spans="1:61" s="7" customFormat="1" ht="12.75" customHeight="1">
      <c r="A159" s="6"/>
      <c r="B159" s="541"/>
      <c r="C159" s="535"/>
      <c r="D159" s="538"/>
      <c r="E159" s="532"/>
      <c r="F159" s="121" t="s">
        <v>228</v>
      </c>
      <c r="G159" s="550"/>
      <c r="H159" s="553"/>
      <c r="I159" s="154"/>
      <c r="J159" s="159" t="s">
        <v>222</v>
      </c>
      <c r="K159" s="159" t="s">
        <v>222</v>
      </c>
      <c r="L159" s="159" t="s">
        <v>222</v>
      </c>
      <c r="M159" s="159" t="s">
        <v>222</v>
      </c>
      <c r="N159" s="159" t="s">
        <v>222</v>
      </c>
      <c r="O159" s="159" t="s">
        <v>222</v>
      </c>
      <c r="P159" s="159" t="s">
        <v>222</v>
      </c>
      <c r="Q159" s="159" t="s">
        <v>222</v>
      </c>
      <c r="R159" s="154"/>
      <c r="S159" s="159" t="s">
        <v>222</v>
      </c>
      <c r="T159" s="159" t="s">
        <v>222</v>
      </c>
      <c r="U159" s="159" t="s">
        <v>222</v>
      </c>
      <c r="V159" s="159" t="s">
        <v>222</v>
      </c>
      <c r="W159" s="159">
        <v>0</v>
      </c>
      <c r="X159" s="159">
        <f>'2b COVID Adjustment'!$F$325</f>
        <v>0</v>
      </c>
      <c r="Y159" s="159">
        <f>'2b COVID Adjustment'!$G$325</f>
        <v>0</v>
      </c>
      <c r="Z159" s="159" t="s">
        <v>222</v>
      </c>
      <c r="AA159" s="405"/>
      <c r="AB159" s="159">
        <v>0</v>
      </c>
      <c r="AC159" s="159">
        <v>0</v>
      </c>
      <c r="AD159" s="159">
        <f>'2e COVID true-up adjustment'!F$347</f>
        <v>0</v>
      </c>
      <c r="AE159" s="159">
        <f>'2e COVID true-up adjustment'!G$347</f>
        <v>0</v>
      </c>
      <c r="AF159" s="159">
        <f>'2e COVID true-up adjustment'!H$347+'3m ASC'!$C$8</f>
        <v>4.3827690078309374</v>
      </c>
      <c r="AG159" s="159">
        <f>'2e COVID true-up adjustment'!I$347+'3m ASC'!$C$8</f>
        <v>4.3827690078309374</v>
      </c>
      <c r="AH159" s="406"/>
      <c r="AI159" s="478">
        <f>'3m ASC'!$C$8+'2g Debt related cost adjustment'!$E$54</f>
        <v>4.3827690078309374</v>
      </c>
      <c r="AJ159" s="478">
        <f>'3m ASC'!$C$8+'2g Debt related cost adjustment'!$E$54</f>
        <v>4.3827690078309374</v>
      </c>
      <c r="AK159" s="478">
        <f>'3m ASC'!$C$13+'2g Debt related cost adjustment'!$E$54</f>
        <v>4.3827690078309374</v>
      </c>
      <c r="AL159" s="478">
        <f>'3m ASC'!$C$13+'2g Debt related cost adjustment'!$E$54</f>
        <v>4.3827690078309374</v>
      </c>
      <c r="AM159" s="478">
        <f>'3m ASC'!$C$13+'2g Debt related cost adjustment'!$E$54</f>
        <v>4.3827690078309374</v>
      </c>
      <c r="AN159" s="159" t="s">
        <v>222</v>
      </c>
      <c r="AO159" s="159" t="s">
        <v>222</v>
      </c>
      <c r="AP159" s="159" t="s">
        <v>222</v>
      </c>
      <c r="AQ159" s="159" t="s">
        <v>222</v>
      </c>
      <c r="AR159" s="159" t="s">
        <v>222</v>
      </c>
      <c r="AS159" s="159" t="s">
        <v>222</v>
      </c>
      <c r="AT159" s="159" t="s">
        <v>222</v>
      </c>
      <c r="AU159" s="159" t="s">
        <v>222</v>
      </c>
      <c r="AV159" s="159" t="s">
        <v>222</v>
      </c>
      <c r="AW159" s="159" t="s">
        <v>222</v>
      </c>
      <c r="AX159" s="159" t="s">
        <v>222</v>
      </c>
      <c r="AY159" s="159" t="s">
        <v>222</v>
      </c>
      <c r="AZ159" s="159" t="s">
        <v>222</v>
      </c>
      <c r="BA159" s="159" t="s">
        <v>222</v>
      </c>
      <c r="BB159" s="159" t="s">
        <v>222</v>
      </c>
      <c r="BC159" s="159" t="s">
        <v>222</v>
      </c>
      <c r="BD159" s="159" t="s">
        <v>222</v>
      </c>
      <c r="BE159" s="159" t="s">
        <v>222</v>
      </c>
      <c r="BF159" s="159" t="s">
        <v>222</v>
      </c>
      <c r="BG159" s="159" t="s">
        <v>222</v>
      </c>
      <c r="BH159" s="159" t="s">
        <v>222</v>
      </c>
      <c r="BI159" s="373" t="s">
        <v>222</v>
      </c>
    </row>
    <row r="160" spans="1:61" s="7" customFormat="1" ht="12.75" customHeight="1">
      <c r="A160" s="6"/>
      <c r="B160" s="541"/>
      <c r="C160" s="535"/>
      <c r="D160" s="538"/>
      <c r="E160" s="532"/>
      <c r="F160" s="121" t="s">
        <v>229</v>
      </c>
      <c r="G160" s="550"/>
      <c r="H160" s="553"/>
      <c r="I160" s="154"/>
      <c r="J160" s="159" t="s">
        <v>222</v>
      </c>
      <c r="K160" s="159" t="s">
        <v>222</v>
      </c>
      <c r="L160" s="159" t="s">
        <v>222</v>
      </c>
      <c r="M160" s="159" t="s">
        <v>222</v>
      </c>
      <c r="N160" s="159" t="s">
        <v>222</v>
      </c>
      <c r="O160" s="159" t="s">
        <v>222</v>
      </c>
      <c r="P160" s="159" t="s">
        <v>222</v>
      </c>
      <c r="Q160" s="159" t="s">
        <v>222</v>
      </c>
      <c r="R160" s="154"/>
      <c r="S160" s="159" t="s">
        <v>222</v>
      </c>
      <c r="T160" s="159" t="s">
        <v>222</v>
      </c>
      <c r="U160" s="159" t="s">
        <v>222</v>
      </c>
      <c r="V160" s="159" t="s">
        <v>222</v>
      </c>
      <c r="W160" s="159">
        <v>0</v>
      </c>
      <c r="X160" s="159">
        <f>'2b COVID Adjustment'!$F$325</f>
        <v>0</v>
      </c>
      <c r="Y160" s="159">
        <f>'2b COVID Adjustment'!$G$325</f>
        <v>0</v>
      </c>
      <c r="Z160" s="159" t="s">
        <v>222</v>
      </c>
      <c r="AA160" s="405"/>
      <c r="AB160" s="159">
        <v>0</v>
      </c>
      <c r="AC160" s="159">
        <v>0</v>
      </c>
      <c r="AD160" s="159">
        <f>'2e COVID true-up adjustment'!F$347</f>
        <v>0</v>
      </c>
      <c r="AE160" s="159">
        <f>'2e COVID true-up adjustment'!G$347</f>
        <v>0</v>
      </c>
      <c r="AF160" s="159">
        <f>'2e COVID true-up adjustment'!H$347+'3m ASC'!$C$8</f>
        <v>4.3827690078309374</v>
      </c>
      <c r="AG160" s="159">
        <f>'2e COVID true-up adjustment'!I$347+'3m ASC'!$C$8</f>
        <v>4.3827690078309374</v>
      </c>
      <c r="AH160" s="406"/>
      <c r="AI160" s="478">
        <f>'3m ASC'!$C$8+'2g Debt related cost adjustment'!$E$54</f>
        <v>4.3827690078309374</v>
      </c>
      <c r="AJ160" s="478">
        <f>'3m ASC'!$C$8+'2g Debt related cost adjustment'!$E$54</f>
        <v>4.3827690078309374</v>
      </c>
      <c r="AK160" s="478">
        <f>'3m ASC'!$C$13+'2g Debt related cost adjustment'!$E$54</f>
        <v>4.3827690078309374</v>
      </c>
      <c r="AL160" s="478">
        <f>'3m ASC'!$C$13+'2g Debt related cost adjustment'!$E$54</f>
        <v>4.3827690078309374</v>
      </c>
      <c r="AM160" s="478">
        <f>'3m ASC'!$C$13+'2g Debt related cost adjustment'!$E$54</f>
        <v>4.3827690078309374</v>
      </c>
      <c r="AN160" s="159" t="s">
        <v>222</v>
      </c>
      <c r="AO160" s="159" t="s">
        <v>222</v>
      </c>
      <c r="AP160" s="159" t="s">
        <v>222</v>
      </c>
      <c r="AQ160" s="159" t="s">
        <v>222</v>
      </c>
      <c r="AR160" s="159" t="s">
        <v>222</v>
      </c>
      <c r="AS160" s="159" t="s">
        <v>222</v>
      </c>
      <c r="AT160" s="159" t="s">
        <v>222</v>
      </c>
      <c r="AU160" s="159" t="s">
        <v>222</v>
      </c>
      <c r="AV160" s="159" t="s">
        <v>222</v>
      </c>
      <c r="AW160" s="159" t="s">
        <v>222</v>
      </c>
      <c r="AX160" s="159" t="s">
        <v>222</v>
      </c>
      <c r="AY160" s="159" t="s">
        <v>222</v>
      </c>
      <c r="AZ160" s="159" t="s">
        <v>222</v>
      </c>
      <c r="BA160" s="159" t="s">
        <v>222</v>
      </c>
      <c r="BB160" s="159" t="s">
        <v>222</v>
      </c>
      <c r="BC160" s="159" t="s">
        <v>222</v>
      </c>
      <c r="BD160" s="159" t="s">
        <v>222</v>
      </c>
      <c r="BE160" s="159" t="s">
        <v>222</v>
      </c>
      <c r="BF160" s="159" t="s">
        <v>222</v>
      </c>
      <c r="BG160" s="159" t="s">
        <v>222</v>
      </c>
      <c r="BH160" s="159" t="s">
        <v>222</v>
      </c>
      <c r="BI160" s="373" t="s">
        <v>222</v>
      </c>
    </row>
    <row r="161" spans="1:61" s="7" customFormat="1" ht="12.75" customHeight="1">
      <c r="A161" s="6"/>
      <c r="B161" s="541"/>
      <c r="C161" s="535"/>
      <c r="D161" s="538"/>
      <c r="E161" s="532"/>
      <c r="F161" s="121" t="s">
        <v>230</v>
      </c>
      <c r="G161" s="550"/>
      <c r="H161" s="553"/>
      <c r="I161" s="154"/>
      <c r="J161" s="159" t="s">
        <v>222</v>
      </c>
      <c r="K161" s="159" t="s">
        <v>222</v>
      </c>
      <c r="L161" s="159" t="s">
        <v>222</v>
      </c>
      <c r="M161" s="159" t="s">
        <v>222</v>
      </c>
      <c r="N161" s="159" t="s">
        <v>222</v>
      </c>
      <c r="O161" s="159" t="s">
        <v>222</v>
      </c>
      <c r="P161" s="159" t="s">
        <v>222</v>
      </c>
      <c r="Q161" s="159" t="s">
        <v>222</v>
      </c>
      <c r="R161" s="154"/>
      <c r="S161" s="159" t="s">
        <v>222</v>
      </c>
      <c r="T161" s="159" t="s">
        <v>222</v>
      </c>
      <c r="U161" s="159" t="s">
        <v>222</v>
      </c>
      <c r="V161" s="159" t="s">
        <v>222</v>
      </c>
      <c r="W161" s="159">
        <v>0</v>
      </c>
      <c r="X161" s="159">
        <f>'2b COVID Adjustment'!$F$325</f>
        <v>0</v>
      </c>
      <c r="Y161" s="159">
        <f>'2b COVID Adjustment'!$G$325</f>
        <v>0</v>
      </c>
      <c r="Z161" s="159" t="s">
        <v>222</v>
      </c>
      <c r="AA161" s="405"/>
      <c r="AB161" s="159">
        <v>0</v>
      </c>
      <c r="AC161" s="159">
        <v>0</v>
      </c>
      <c r="AD161" s="159">
        <f>'2e COVID true-up adjustment'!F$347</f>
        <v>0</v>
      </c>
      <c r="AE161" s="159">
        <f>'2e COVID true-up adjustment'!G$347</f>
        <v>0</v>
      </c>
      <c r="AF161" s="159">
        <f>'2e COVID true-up adjustment'!H$347+'3m ASC'!$C$8</f>
        <v>4.3827690078309374</v>
      </c>
      <c r="AG161" s="159">
        <f>'2e COVID true-up adjustment'!I$347+'3m ASC'!$C$8</f>
        <v>4.3827690078309374</v>
      </c>
      <c r="AH161" s="406"/>
      <c r="AI161" s="478">
        <f>'3m ASC'!$C$8+'2g Debt related cost adjustment'!$E$54</f>
        <v>4.3827690078309374</v>
      </c>
      <c r="AJ161" s="478">
        <f>'3m ASC'!$C$8+'2g Debt related cost adjustment'!$E$54</f>
        <v>4.3827690078309374</v>
      </c>
      <c r="AK161" s="478">
        <f>'3m ASC'!$C$13+'2g Debt related cost adjustment'!$E$54</f>
        <v>4.3827690078309374</v>
      </c>
      <c r="AL161" s="478">
        <f>'3m ASC'!$C$13+'2g Debt related cost adjustment'!$E$54</f>
        <v>4.3827690078309374</v>
      </c>
      <c r="AM161" s="478">
        <f>'3m ASC'!$C$13+'2g Debt related cost adjustment'!$E$54</f>
        <v>4.3827690078309374</v>
      </c>
      <c r="AN161" s="159" t="s">
        <v>222</v>
      </c>
      <c r="AO161" s="159" t="s">
        <v>222</v>
      </c>
      <c r="AP161" s="159" t="s">
        <v>222</v>
      </c>
      <c r="AQ161" s="159" t="s">
        <v>222</v>
      </c>
      <c r="AR161" s="159" t="s">
        <v>222</v>
      </c>
      <c r="AS161" s="159" t="s">
        <v>222</v>
      </c>
      <c r="AT161" s="159" t="s">
        <v>222</v>
      </c>
      <c r="AU161" s="159" t="s">
        <v>222</v>
      </c>
      <c r="AV161" s="159" t="s">
        <v>222</v>
      </c>
      <c r="AW161" s="159" t="s">
        <v>222</v>
      </c>
      <c r="AX161" s="159" t="s">
        <v>222</v>
      </c>
      <c r="AY161" s="159" t="s">
        <v>222</v>
      </c>
      <c r="AZ161" s="159" t="s">
        <v>222</v>
      </c>
      <c r="BA161" s="159" t="s">
        <v>222</v>
      </c>
      <c r="BB161" s="159" t="s">
        <v>222</v>
      </c>
      <c r="BC161" s="159" t="s">
        <v>222</v>
      </c>
      <c r="BD161" s="159" t="s">
        <v>222</v>
      </c>
      <c r="BE161" s="159" t="s">
        <v>222</v>
      </c>
      <c r="BF161" s="159" t="s">
        <v>222</v>
      </c>
      <c r="BG161" s="159" t="s">
        <v>222</v>
      </c>
      <c r="BH161" s="159" t="s">
        <v>222</v>
      </c>
      <c r="BI161" s="373" t="s">
        <v>222</v>
      </c>
    </row>
    <row r="162" spans="1:61" s="7" customFormat="1" ht="12.75" customHeight="1">
      <c r="A162" s="6"/>
      <c r="B162" s="541"/>
      <c r="C162" s="535"/>
      <c r="D162" s="538"/>
      <c r="E162" s="532"/>
      <c r="F162" s="121" t="s">
        <v>231</v>
      </c>
      <c r="G162" s="550"/>
      <c r="H162" s="553"/>
      <c r="I162" s="154"/>
      <c r="J162" s="159" t="s">
        <v>222</v>
      </c>
      <c r="K162" s="159" t="s">
        <v>222</v>
      </c>
      <c r="L162" s="159" t="s">
        <v>222</v>
      </c>
      <c r="M162" s="159" t="s">
        <v>222</v>
      </c>
      <c r="N162" s="159" t="s">
        <v>222</v>
      </c>
      <c r="O162" s="159" t="s">
        <v>222</v>
      </c>
      <c r="P162" s="159" t="s">
        <v>222</v>
      </c>
      <c r="Q162" s="159" t="s">
        <v>222</v>
      </c>
      <c r="R162" s="154"/>
      <c r="S162" s="159" t="s">
        <v>222</v>
      </c>
      <c r="T162" s="159" t="s">
        <v>222</v>
      </c>
      <c r="U162" s="159" t="s">
        <v>222</v>
      </c>
      <c r="V162" s="159" t="s">
        <v>222</v>
      </c>
      <c r="W162" s="159">
        <v>0</v>
      </c>
      <c r="X162" s="159">
        <f>'2b COVID Adjustment'!$F$325</f>
        <v>0</v>
      </c>
      <c r="Y162" s="159">
        <f>'2b COVID Adjustment'!$G$325</f>
        <v>0</v>
      </c>
      <c r="Z162" s="159" t="s">
        <v>222</v>
      </c>
      <c r="AA162" s="405"/>
      <c r="AB162" s="159">
        <v>0</v>
      </c>
      <c r="AC162" s="159">
        <v>0</v>
      </c>
      <c r="AD162" s="159">
        <f>'2e COVID true-up adjustment'!F$347</f>
        <v>0</v>
      </c>
      <c r="AE162" s="159">
        <f>'2e COVID true-up adjustment'!G$347</f>
        <v>0</v>
      </c>
      <c r="AF162" s="159">
        <f>'2e COVID true-up adjustment'!H$347+'3m ASC'!$C$8</f>
        <v>4.3827690078309374</v>
      </c>
      <c r="AG162" s="159">
        <f>'2e COVID true-up adjustment'!I$347+'3m ASC'!$C$8</f>
        <v>4.3827690078309374</v>
      </c>
      <c r="AH162" s="406"/>
      <c r="AI162" s="478">
        <f>'3m ASC'!$C$8+'2g Debt related cost adjustment'!$E$54</f>
        <v>4.3827690078309374</v>
      </c>
      <c r="AJ162" s="478">
        <f>'3m ASC'!$C$8+'2g Debt related cost adjustment'!$E$54</f>
        <v>4.3827690078309374</v>
      </c>
      <c r="AK162" s="478">
        <f>'3m ASC'!$C$13+'2g Debt related cost adjustment'!$E$54</f>
        <v>4.3827690078309374</v>
      </c>
      <c r="AL162" s="478">
        <f>'3m ASC'!$C$13+'2g Debt related cost adjustment'!$E$54</f>
        <v>4.3827690078309374</v>
      </c>
      <c r="AM162" s="478">
        <f>'3m ASC'!$C$13+'2g Debt related cost adjustment'!$E$54</f>
        <v>4.3827690078309374</v>
      </c>
      <c r="AN162" s="159" t="s">
        <v>222</v>
      </c>
      <c r="AO162" s="159" t="s">
        <v>222</v>
      </c>
      <c r="AP162" s="159" t="s">
        <v>222</v>
      </c>
      <c r="AQ162" s="159" t="s">
        <v>222</v>
      </c>
      <c r="AR162" s="159" t="s">
        <v>222</v>
      </c>
      <c r="AS162" s="159" t="s">
        <v>222</v>
      </c>
      <c r="AT162" s="159" t="s">
        <v>222</v>
      </c>
      <c r="AU162" s="159" t="s">
        <v>222</v>
      </c>
      <c r="AV162" s="159" t="s">
        <v>222</v>
      </c>
      <c r="AW162" s="159" t="s">
        <v>222</v>
      </c>
      <c r="AX162" s="159" t="s">
        <v>222</v>
      </c>
      <c r="AY162" s="159" t="s">
        <v>222</v>
      </c>
      <c r="AZ162" s="159" t="s">
        <v>222</v>
      </c>
      <c r="BA162" s="159" t="s">
        <v>222</v>
      </c>
      <c r="BB162" s="159" t="s">
        <v>222</v>
      </c>
      <c r="BC162" s="159" t="s">
        <v>222</v>
      </c>
      <c r="BD162" s="159" t="s">
        <v>222</v>
      </c>
      <c r="BE162" s="159" t="s">
        <v>222</v>
      </c>
      <c r="BF162" s="159" t="s">
        <v>222</v>
      </c>
      <c r="BG162" s="159" t="s">
        <v>222</v>
      </c>
      <c r="BH162" s="159" t="s">
        <v>222</v>
      </c>
      <c r="BI162" s="373" t="s">
        <v>222</v>
      </c>
    </row>
    <row r="163" spans="1:61" s="7" customFormat="1" ht="12.75" customHeight="1">
      <c r="A163" s="6"/>
      <c r="B163" s="541"/>
      <c r="C163" s="535"/>
      <c r="D163" s="538"/>
      <c r="E163" s="532"/>
      <c r="F163" s="121" t="s">
        <v>232</v>
      </c>
      <c r="G163" s="550"/>
      <c r="H163" s="553"/>
      <c r="I163" s="154"/>
      <c r="J163" s="159" t="s">
        <v>222</v>
      </c>
      <c r="K163" s="159" t="s">
        <v>222</v>
      </c>
      <c r="L163" s="159" t="s">
        <v>222</v>
      </c>
      <c r="M163" s="159" t="s">
        <v>222</v>
      </c>
      <c r="N163" s="159" t="s">
        <v>222</v>
      </c>
      <c r="O163" s="159" t="s">
        <v>222</v>
      </c>
      <c r="P163" s="159" t="s">
        <v>222</v>
      </c>
      <c r="Q163" s="159" t="s">
        <v>222</v>
      </c>
      <c r="R163" s="154"/>
      <c r="S163" s="159" t="s">
        <v>222</v>
      </c>
      <c r="T163" s="159" t="s">
        <v>222</v>
      </c>
      <c r="U163" s="159" t="s">
        <v>222</v>
      </c>
      <c r="V163" s="159" t="s">
        <v>222</v>
      </c>
      <c r="W163" s="159">
        <v>0</v>
      </c>
      <c r="X163" s="159">
        <f>'2b COVID Adjustment'!$F$325</f>
        <v>0</v>
      </c>
      <c r="Y163" s="159">
        <f>'2b COVID Adjustment'!$G$325</f>
        <v>0</v>
      </c>
      <c r="Z163" s="159" t="s">
        <v>222</v>
      </c>
      <c r="AA163" s="405"/>
      <c r="AB163" s="159">
        <v>0</v>
      </c>
      <c r="AC163" s="159">
        <v>0</v>
      </c>
      <c r="AD163" s="159">
        <f>'2e COVID true-up adjustment'!F$347</f>
        <v>0</v>
      </c>
      <c r="AE163" s="159">
        <f>'2e COVID true-up adjustment'!G$347</f>
        <v>0</v>
      </c>
      <c r="AF163" s="159">
        <f>'2e COVID true-up adjustment'!H$347+'3m ASC'!$C$8</f>
        <v>4.3827690078309374</v>
      </c>
      <c r="AG163" s="159">
        <f>'2e COVID true-up adjustment'!I$347+'3m ASC'!$C$8</f>
        <v>4.3827690078309374</v>
      </c>
      <c r="AH163" s="406"/>
      <c r="AI163" s="478">
        <f>'3m ASC'!$C$8+'2g Debt related cost adjustment'!$E$54</f>
        <v>4.3827690078309374</v>
      </c>
      <c r="AJ163" s="478">
        <f>'3m ASC'!$C$8+'2g Debt related cost adjustment'!$E$54</f>
        <v>4.3827690078309374</v>
      </c>
      <c r="AK163" s="478">
        <f>'3m ASC'!$C$13+'2g Debt related cost adjustment'!$E$54</f>
        <v>4.3827690078309374</v>
      </c>
      <c r="AL163" s="478">
        <f>'3m ASC'!$C$13+'2g Debt related cost adjustment'!$E$54</f>
        <v>4.3827690078309374</v>
      </c>
      <c r="AM163" s="478">
        <f>'3m ASC'!$C$13+'2g Debt related cost adjustment'!$E$54</f>
        <v>4.3827690078309374</v>
      </c>
      <c r="AN163" s="159" t="s">
        <v>222</v>
      </c>
      <c r="AO163" s="159" t="s">
        <v>222</v>
      </c>
      <c r="AP163" s="159" t="s">
        <v>222</v>
      </c>
      <c r="AQ163" s="159" t="s">
        <v>222</v>
      </c>
      <c r="AR163" s="159" t="s">
        <v>222</v>
      </c>
      <c r="AS163" s="159" t="s">
        <v>222</v>
      </c>
      <c r="AT163" s="159" t="s">
        <v>222</v>
      </c>
      <c r="AU163" s="159" t="s">
        <v>222</v>
      </c>
      <c r="AV163" s="159" t="s">
        <v>222</v>
      </c>
      <c r="AW163" s="159" t="s">
        <v>222</v>
      </c>
      <c r="AX163" s="159" t="s">
        <v>222</v>
      </c>
      <c r="AY163" s="159" t="s">
        <v>222</v>
      </c>
      <c r="AZ163" s="159" t="s">
        <v>222</v>
      </c>
      <c r="BA163" s="159" t="s">
        <v>222</v>
      </c>
      <c r="BB163" s="159" t="s">
        <v>222</v>
      </c>
      <c r="BC163" s="159" t="s">
        <v>222</v>
      </c>
      <c r="BD163" s="159" t="s">
        <v>222</v>
      </c>
      <c r="BE163" s="159" t="s">
        <v>222</v>
      </c>
      <c r="BF163" s="159" t="s">
        <v>222</v>
      </c>
      <c r="BG163" s="159" t="s">
        <v>222</v>
      </c>
      <c r="BH163" s="159" t="s">
        <v>222</v>
      </c>
      <c r="BI163" s="373" t="s">
        <v>222</v>
      </c>
    </row>
    <row r="164" spans="1:61" s="7" customFormat="1" ht="12.75" customHeight="1">
      <c r="A164" s="6"/>
      <c r="B164" s="541"/>
      <c r="C164" s="535"/>
      <c r="D164" s="538"/>
      <c r="E164" s="532"/>
      <c r="F164" s="121" t="s">
        <v>233</v>
      </c>
      <c r="G164" s="550"/>
      <c r="H164" s="553"/>
      <c r="I164" s="154"/>
      <c r="J164" s="159" t="s">
        <v>222</v>
      </c>
      <c r="K164" s="159" t="s">
        <v>222</v>
      </c>
      <c r="L164" s="159" t="s">
        <v>222</v>
      </c>
      <c r="M164" s="159" t="s">
        <v>222</v>
      </c>
      <c r="N164" s="159" t="s">
        <v>222</v>
      </c>
      <c r="O164" s="159" t="s">
        <v>222</v>
      </c>
      <c r="P164" s="159" t="s">
        <v>222</v>
      </c>
      <c r="Q164" s="159" t="s">
        <v>222</v>
      </c>
      <c r="R164" s="154"/>
      <c r="S164" s="159" t="s">
        <v>222</v>
      </c>
      <c r="T164" s="159" t="s">
        <v>222</v>
      </c>
      <c r="U164" s="159" t="s">
        <v>222</v>
      </c>
      <c r="V164" s="159" t="s">
        <v>222</v>
      </c>
      <c r="W164" s="159">
        <v>0</v>
      </c>
      <c r="X164" s="159">
        <f>'2b COVID Adjustment'!$F$325</f>
        <v>0</v>
      </c>
      <c r="Y164" s="159">
        <f>'2b COVID Adjustment'!$G$325</f>
        <v>0</v>
      </c>
      <c r="Z164" s="159" t="s">
        <v>222</v>
      </c>
      <c r="AA164" s="405"/>
      <c r="AB164" s="159">
        <v>0</v>
      </c>
      <c r="AC164" s="159">
        <v>0</v>
      </c>
      <c r="AD164" s="159">
        <f>'2e COVID true-up adjustment'!F$347</f>
        <v>0</v>
      </c>
      <c r="AE164" s="159">
        <f>'2e COVID true-up adjustment'!G$347</f>
        <v>0</v>
      </c>
      <c r="AF164" s="159">
        <f>'2e COVID true-up adjustment'!H$347+'3m ASC'!$C$8</f>
        <v>4.3827690078309374</v>
      </c>
      <c r="AG164" s="159">
        <f>'2e COVID true-up adjustment'!I$347+'3m ASC'!$C$8</f>
        <v>4.3827690078309374</v>
      </c>
      <c r="AH164" s="406"/>
      <c r="AI164" s="478">
        <f>'3m ASC'!$C$8+'2g Debt related cost adjustment'!$E$54</f>
        <v>4.3827690078309374</v>
      </c>
      <c r="AJ164" s="478">
        <f>'3m ASC'!$C$8+'2g Debt related cost adjustment'!$E$54</f>
        <v>4.3827690078309374</v>
      </c>
      <c r="AK164" s="478">
        <f>'3m ASC'!$C$13+'2g Debt related cost adjustment'!$E$54</f>
        <v>4.3827690078309374</v>
      </c>
      <c r="AL164" s="478">
        <f>'3m ASC'!$C$13+'2g Debt related cost adjustment'!$E$54</f>
        <v>4.3827690078309374</v>
      </c>
      <c r="AM164" s="478">
        <f>'3m ASC'!$C$13+'2g Debt related cost adjustment'!$E$54</f>
        <v>4.3827690078309374</v>
      </c>
      <c r="AN164" s="159" t="s">
        <v>222</v>
      </c>
      <c r="AO164" s="159" t="s">
        <v>222</v>
      </c>
      <c r="AP164" s="159" t="s">
        <v>222</v>
      </c>
      <c r="AQ164" s="159" t="s">
        <v>222</v>
      </c>
      <c r="AR164" s="159" t="s">
        <v>222</v>
      </c>
      <c r="AS164" s="159" t="s">
        <v>222</v>
      </c>
      <c r="AT164" s="159" t="s">
        <v>222</v>
      </c>
      <c r="AU164" s="159" t="s">
        <v>222</v>
      </c>
      <c r="AV164" s="159" t="s">
        <v>222</v>
      </c>
      <c r="AW164" s="159" t="s">
        <v>222</v>
      </c>
      <c r="AX164" s="159" t="s">
        <v>222</v>
      </c>
      <c r="AY164" s="159" t="s">
        <v>222</v>
      </c>
      <c r="AZ164" s="159" t="s">
        <v>222</v>
      </c>
      <c r="BA164" s="159" t="s">
        <v>222</v>
      </c>
      <c r="BB164" s="159" t="s">
        <v>222</v>
      </c>
      <c r="BC164" s="159" t="s">
        <v>222</v>
      </c>
      <c r="BD164" s="159" t="s">
        <v>222</v>
      </c>
      <c r="BE164" s="159" t="s">
        <v>222</v>
      </c>
      <c r="BF164" s="159" t="s">
        <v>222</v>
      </c>
      <c r="BG164" s="159" t="s">
        <v>222</v>
      </c>
      <c r="BH164" s="159" t="s">
        <v>222</v>
      </c>
      <c r="BI164" s="373" t="s">
        <v>222</v>
      </c>
    </row>
    <row r="165" spans="1:61" s="7" customFormat="1" ht="12.75" customHeight="1">
      <c r="A165" s="6"/>
      <c r="B165" s="541"/>
      <c r="C165" s="535"/>
      <c r="D165" s="538"/>
      <c r="E165" s="532"/>
      <c r="F165" s="121" t="s">
        <v>234</v>
      </c>
      <c r="G165" s="550"/>
      <c r="H165" s="553"/>
      <c r="I165" s="154"/>
      <c r="J165" s="159" t="s">
        <v>222</v>
      </c>
      <c r="K165" s="159" t="s">
        <v>222</v>
      </c>
      <c r="L165" s="159" t="s">
        <v>222</v>
      </c>
      <c r="M165" s="159" t="s">
        <v>222</v>
      </c>
      <c r="N165" s="159" t="s">
        <v>222</v>
      </c>
      <c r="O165" s="159" t="s">
        <v>222</v>
      </c>
      <c r="P165" s="159" t="s">
        <v>222</v>
      </c>
      <c r="Q165" s="159" t="s">
        <v>222</v>
      </c>
      <c r="R165" s="154"/>
      <c r="S165" s="159" t="s">
        <v>222</v>
      </c>
      <c r="T165" s="159" t="s">
        <v>222</v>
      </c>
      <c r="U165" s="159" t="s">
        <v>222</v>
      </c>
      <c r="V165" s="159" t="s">
        <v>222</v>
      </c>
      <c r="W165" s="159">
        <v>0</v>
      </c>
      <c r="X165" s="159">
        <f>'2b COVID Adjustment'!$F$325</f>
        <v>0</v>
      </c>
      <c r="Y165" s="159">
        <f>'2b COVID Adjustment'!$G$325</f>
        <v>0</v>
      </c>
      <c r="Z165" s="159" t="s">
        <v>222</v>
      </c>
      <c r="AA165" s="405"/>
      <c r="AB165" s="159">
        <v>0</v>
      </c>
      <c r="AC165" s="159">
        <v>0</v>
      </c>
      <c r="AD165" s="159">
        <f>'2e COVID true-up adjustment'!F$347</f>
        <v>0</v>
      </c>
      <c r="AE165" s="159">
        <f>'2e COVID true-up adjustment'!G$347</f>
        <v>0</v>
      </c>
      <c r="AF165" s="159">
        <f>'2e COVID true-up adjustment'!H$347+'3m ASC'!$C$8</f>
        <v>4.3827690078309374</v>
      </c>
      <c r="AG165" s="159">
        <f>'2e COVID true-up adjustment'!I$347+'3m ASC'!$C$8</f>
        <v>4.3827690078309374</v>
      </c>
      <c r="AH165" s="406"/>
      <c r="AI165" s="478">
        <f>'3m ASC'!$C$8+'2g Debt related cost adjustment'!$E$54</f>
        <v>4.3827690078309374</v>
      </c>
      <c r="AJ165" s="478">
        <f>'3m ASC'!$C$8+'2g Debt related cost adjustment'!$E$54</f>
        <v>4.3827690078309374</v>
      </c>
      <c r="AK165" s="478">
        <f>'3m ASC'!$C$13+'2g Debt related cost adjustment'!$E$54</f>
        <v>4.3827690078309374</v>
      </c>
      <c r="AL165" s="478">
        <f>'3m ASC'!$C$13+'2g Debt related cost adjustment'!$E$54</f>
        <v>4.3827690078309374</v>
      </c>
      <c r="AM165" s="478">
        <f>'3m ASC'!$C$13+'2g Debt related cost adjustment'!$E$54</f>
        <v>4.3827690078309374</v>
      </c>
      <c r="AN165" s="159" t="s">
        <v>222</v>
      </c>
      <c r="AO165" s="159" t="s">
        <v>222</v>
      </c>
      <c r="AP165" s="159" t="s">
        <v>222</v>
      </c>
      <c r="AQ165" s="159" t="s">
        <v>222</v>
      </c>
      <c r="AR165" s="159" t="s">
        <v>222</v>
      </c>
      <c r="AS165" s="159" t="s">
        <v>222</v>
      </c>
      <c r="AT165" s="159" t="s">
        <v>222</v>
      </c>
      <c r="AU165" s="159" t="s">
        <v>222</v>
      </c>
      <c r="AV165" s="159" t="s">
        <v>222</v>
      </c>
      <c r="AW165" s="159" t="s">
        <v>222</v>
      </c>
      <c r="AX165" s="159" t="s">
        <v>222</v>
      </c>
      <c r="AY165" s="159" t="s">
        <v>222</v>
      </c>
      <c r="AZ165" s="159" t="s">
        <v>222</v>
      </c>
      <c r="BA165" s="159" t="s">
        <v>222</v>
      </c>
      <c r="BB165" s="159" t="s">
        <v>222</v>
      </c>
      <c r="BC165" s="159" t="s">
        <v>222</v>
      </c>
      <c r="BD165" s="159" t="s">
        <v>222</v>
      </c>
      <c r="BE165" s="159" t="s">
        <v>222</v>
      </c>
      <c r="BF165" s="159" t="s">
        <v>222</v>
      </c>
      <c r="BG165" s="159" t="s">
        <v>222</v>
      </c>
      <c r="BH165" s="159" t="s">
        <v>222</v>
      </c>
      <c r="BI165" s="373" t="s">
        <v>222</v>
      </c>
    </row>
    <row r="166" spans="1:61" s="7" customFormat="1" ht="12.75" customHeight="1" thickBot="1">
      <c r="A166" s="6"/>
      <c r="B166" s="541"/>
      <c r="C166" s="536"/>
      <c r="D166" s="539"/>
      <c r="E166" s="533"/>
      <c r="F166" s="84" t="s">
        <v>235</v>
      </c>
      <c r="G166" s="550"/>
      <c r="H166" s="553"/>
      <c r="I166" s="54"/>
      <c r="J166" s="159" t="s">
        <v>222</v>
      </c>
      <c r="K166" s="159" t="s">
        <v>222</v>
      </c>
      <c r="L166" s="159" t="s">
        <v>222</v>
      </c>
      <c r="M166" s="159" t="s">
        <v>222</v>
      </c>
      <c r="N166" s="159" t="s">
        <v>222</v>
      </c>
      <c r="O166" s="159" t="s">
        <v>222</v>
      </c>
      <c r="P166" s="159" t="s">
        <v>222</v>
      </c>
      <c r="Q166" s="159" t="s">
        <v>222</v>
      </c>
      <c r="R166" s="154"/>
      <c r="S166" s="159" t="s">
        <v>222</v>
      </c>
      <c r="T166" s="159" t="s">
        <v>222</v>
      </c>
      <c r="U166" s="159" t="s">
        <v>222</v>
      </c>
      <c r="V166" s="159" t="s">
        <v>222</v>
      </c>
      <c r="W166" s="159">
        <v>0</v>
      </c>
      <c r="X166" s="159">
        <f>'2b COVID Adjustment'!$F$325</f>
        <v>0</v>
      </c>
      <c r="Y166" s="159">
        <f>'2b COVID Adjustment'!$G$325</f>
        <v>0</v>
      </c>
      <c r="Z166" s="159" t="s">
        <v>222</v>
      </c>
      <c r="AA166" s="405"/>
      <c r="AB166" s="159">
        <v>0</v>
      </c>
      <c r="AC166" s="159">
        <v>0</v>
      </c>
      <c r="AD166" s="159">
        <f>'2e COVID true-up adjustment'!F$347</f>
        <v>0</v>
      </c>
      <c r="AE166" s="159">
        <f>'2e COVID true-up adjustment'!G$347</f>
        <v>0</v>
      </c>
      <c r="AF166" s="159">
        <f>'2e COVID true-up adjustment'!H$347+'3m ASC'!$C$8</f>
        <v>4.3827690078309374</v>
      </c>
      <c r="AG166" s="159">
        <f>'2e COVID true-up adjustment'!I$347+'3m ASC'!$C$8</f>
        <v>4.3827690078309374</v>
      </c>
      <c r="AH166" s="406"/>
      <c r="AI166" s="478">
        <f>'3m ASC'!$C$8+'2g Debt related cost adjustment'!$E$54</f>
        <v>4.3827690078309374</v>
      </c>
      <c r="AJ166" s="478">
        <f>'3m ASC'!$C$8+'2g Debt related cost adjustment'!$E$54</f>
        <v>4.3827690078309374</v>
      </c>
      <c r="AK166" s="478">
        <f>'3m ASC'!$C$13+'2g Debt related cost adjustment'!$E$54</f>
        <v>4.3827690078309374</v>
      </c>
      <c r="AL166" s="478">
        <f>'3m ASC'!$C$13+'2g Debt related cost adjustment'!$E$54</f>
        <v>4.3827690078309374</v>
      </c>
      <c r="AM166" s="478">
        <f>'3m ASC'!$C$13+'2g Debt related cost adjustment'!$E$54</f>
        <v>4.3827690078309374</v>
      </c>
      <c r="AN166" s="159" t="s">
        <v>222</v>
      </c>
      <c r="AO166" s="159" t="s">
        <v>222</v>
      </c>
      <c r="AP166" s="159" t="s">
        <v>222</v>
      </c>
      <c r="AQ166" s="159" t="s">
        <v>222</v>
      </c>
      <c r="AR166" s="159" t="s">
        <v>222</v>
      </c>
      <c r="AS166" s="159" t="s">
        <v>222</v>
      </c>
      <c r="AT166" s="159" t="s">
        <v>222</v>
      </c>
      <c r="AU166" s="159" t="s">
        <v>222</v>
      </c>
      <c r="AV166" s="159" t="s">
        <v>222</v>
      </c>
      <c r="AW166" s="159" t="s">
        <v>222</v>
      </c>
      <c r="AX166" s="159" t="s">
        <v>222</v>
      </c>
      <c r="AY166" s="159" t="s">
        <v>222</v>
      </c>
      <c r="AZ166" s="159" t="s">
        <v>222</v>
      </c>
      <c r="BA166" s="159" t="s">
        <v>222</v>
      </c>
      <c r="BB166" s="159" t="s">
        <v>222</v>
      </c>
      <c r="BC166" s="159" t="s">
        <v>222</v>
      </c>
      <c r="BD166" s="159" t="s">
        <v>222</v>
      </c>
      <c r="BE166" s="159" t="s">
        <v>222</v>
      </c>
      <c r="BF166" s="159" t="s">
        <v>222</v>
      </c>
      <c r="BG166" s="159" t="s">
        <v>222</v>
      </c>
      <c r="BH166" s="159" t="s">
        <v>222</v>
      </c>
      <c r="BI166" s="373" t="s">
        <v>222</v>
      </c>
    </row>
    <row r="167" spans="1:61" s="7" customFormat="1" ht="12.75" customHeight="1">
      <c r="A167" s="6"/>
      <c r="B167" s="541"/>
      <c r="C167" s="534" t="s">
        <v>239</v>
      </c>
      <c r="D167" s="537" t="s">
        <v>238</v>
      </c>
      <c r="E167" s="531" t="s">
        <v>236</v>
      </c>
      <c r="F167" s="83" t="s">
        <v>220</v>
      </c>
      <c r="G167" s="550"/>
      <c r="H167" s="553"/>
      <c r="I167" s="53"/>
      <c r="J167" s="159" t="s">
        <v>222</v>
      </c>
      <c r="K167" s="159" t="s">
        <v>222</v>
      </c>
      <c r="L167" s="159" t="s">
        <v>222</v>
      </c>
      <c r="M167" s="159" t="s">
        <v>222</v>
      </c>
      <c r="N167" s="159" t="s">
        <v>222</v>
      </c>
      <c r="O167" s="159" t="s">
        <v>222</v>
      </c>
      <c r="P167" s="159" t="s">
        <v>222</v>
      </c>
      <c r="Q167" s="159" t="s">
        <v>222</v>
      </c>
      <c r="R167" s="154"/>
      <c r="S167" s="159" t="s">
        <v>222</v>
      </c>
      <c r="T167" s="159" t="s">
        <v>222</v>
      </c>
      <c r="U167" s="159" t="s">
        <v>222</v>
      </c>
      <c r="V167" s="159" t="s">
        <v>222</v>
      </c>
      <c r="W167" s="159">
        <v>0</v>
      </c>
      <c r="X167" s="159">
        <f>'2b COVID Adjustment'!$F$326</f>
        <v>0</v>
      </c>
      <c r="Y167" s="159">
        <f>'2b COVID Adjustment'!$G$326</f>
        <v>0</v>
      </c>
      <c r="Z167" s="159" t="s">
        <v>222</v>
      </c>
      <c r="AA167" s="405"/>
      <c r="AB167" s="159">
        <f>'2d Backwardation adjustment'!$I28</f>
        <v>3.6351637387973326</v>
      </c>
      <c r="AC167" s="159">
        <f>'2d Backwardation adjustment'!$I28</f>
        <v>3.6351637387973326</v>
      </c>
      <c r="AD167" s="159">
        <f>'2d Backwardation adjustment'!$J28+'2e COVID true-up adjustment'!F$348</f>
        <v>3.6351637387973326</v>
      </c>
      <c r="AE167" s="159">
        <f>'2d Backwardation adjustment'!$J28+'2e COVID true-up adjustment'!G$348+'2f RO Ringfencing adjustment'!I45</f>
        <v>15.038101441373829</v>
      </c>
      <c r="AF167" s="159">
        <f>'2e COVID true-up adjustment'!H$348+'3m ASC'!$C$8</f>
        <v>4.3827690078309374</v>
      </c>
      <c r="AG167" s="159">
        <f>'2e COVID true-up adjustment'!I$348+'3m ASC'!$C$8</f>
        <v>4.3827690078309374</v>
      </c>
      <c r="AH167" s="406"/>
      <c r="AI167" s="478">
        <f>'3m ASC'!$C$8+'2g Debt related cost adjustment'!$E$55</f>
        <v>4.3827690078309374</v>
      </c>
      <c r="AJ167" s="478">
        <f>'3m ASC'!$C$8+'2g Debt related cost adjustment'!$E$55</f>
        <v>4.3827690078309374</v>
      </c>
      <c r="AK167" s="478">
        <f>'3m ASC'!$C$13+'2g Debt related cost adjustment'!$E$55</f>
        <v>4.3827690078309374</v>
      </c>
      <c r="AL167" s="478">
        <f>'3m ASC'!$C$13+'2g Debt related cost adjustment'!$E$55</f>
        <v>4.3827690078309374</v>
      </c>
      <c r="AM167" s="478">
        <f>'3m ASC'!$C$13+'2g Debt related cost adjustment'!$E$55</f>
        <v>4.3827690078309374</v>
      </c>
      <c r="AN167" s="159" t="s">
        <v>222</v>
      </c>
      <c r="AO167" s="159" t="s">
        <v>222</v>
      </c>
      <c r="AP167" s="159" t="s">
        <v>222</v>
      </c>
      <c r="AQ167" s="159" t="s">
        <v>222</v>
      </c>
      <c r="AR167" s="159" t="s">
        <v>222</v>
      </c>
      <c r="AS167" s="159" t="s">
        <v>222</v>
      </c>
      <c r="AT167" s="159" t="s">
        <v>222</v>
      </c>
      <c r="AU167" s="159" t="s">
        <v>222</v>
      </c>
      <c r="AV167" s="159" t="s">
        <v>222</v>
      </c>
      <c r="AW167" s="159" t="s">
        <v>222</v>
      </c>
      <c r="AX167" s="159" t="s">
        <v>222</v>
      </c>
      <c r="AY167" s="159" t="s">
        <v>222</v>
      </c>
      <c r="AZ167" s="159" t="s">
        <v>222</v>
      </c>
      <c r="BA167" s="159" t="s">
        <v>222</v>
      </c>
      <c r="BB167" s="159" t="s">
        <v>222</v>
      </c>
      <c r="BC167" s="159" t="s">
        <v>222</v>
      </c>
      <c r="BD167" s="159" t="s">
        <v>222</v>
      </c>
      <c r="BE167" s="159" t="s">
        <v>222</v>
      </c>
      <c r="BF167" s="159" t="s">
        <v>222</v>
      </c>
      <c r="BG167" s="159" t="s">
        <v>222</v>
      </c>
      <c r="BH167" s="159" t="s">
        <v>222</v>
      </c>
      <c r="BI167" s="373" t="s">
        <v>222</v>
      </c>
    </row>
    <row r="168" spans="1:61" s="7" customFormat="1" ht="12.75" customHeight="1">
      <c r="A168" s="6"/>
      <c r="B168" s="541"/>
      <c r="C168" s="535"/>
      <c r="D168" s="538"/>
      <c r="E168" s="532"/>
      <c r="F168" s="121" t="s">
        <v>223</v>
      </c>
      <c r="G168" s="550"/>
      <c r="H168" s="553"/>
      <c r="I168" s="154"/>
      <c r="J168" s="159" t="s">
        <v>222</v>
      </c>
      <c r="K168" s="159" t="s">
        <v>222</v>
      </c>
      <c r="L168" s="159" t="s">
        <v>222</v>
      </c>
      <c r="M168" s="159" t="s">
        <v>222</v>
      </c>
      <c r="N168" s="159" t="s">
        <v>222</v>
      </c>
      <c r="O168" s="159" t="s">
        <v>222</v>
      </c>
      <c r="P168" s="159" t="s">
        <v>222</v>
      </c>
      <c r="Q168" s="159" t="s">
        <v>222</v>
      </c>
      <c r="R168" s="154"/>
      <c r="S168" s="159" t="s">
        <v>222</v>
      </c>
      <c r="T168" s="159" t="s">
        <v>222</v>
      </c>
      <c r="U168" s="159" t="s">
        <v>222</v>
      </c>
      <c r="V168" s="159" t="s">
        <v>222</v>
      </c>
      <c r="W168" s="159">
        <v>0</v>
      </c>
      <c r="X168" s="159">
        <f>'2b COVID Adjustment'!$F$326</f>
        <v>0</v>
      </c>
      <c r="Y168" s="159">
        <f>'2b COVID Adjustment'!$G$326</f>
        <v>0</v>
      </c>
      <c r="Z168" s="159" t="s">
        <v>222</v>
      </c>
      <c r="AA168" s="405"/>
      <c r="AB168" s="159">
        <f>'2d Backwardation adjustment'!$I29</f>
        <v>3.5762132147537407</v>
      </c>
      <c r="AC168" s="159">
        <f>'2d Backwardation adjustment'!$I29</f>
        <v>3.5762132147537407</v>
      </c>
      <c r="AD168" s="159">
        <f>'2d Backwardation adjustment'!$J29+'2e COVID true-up adjustment'!F$348</f>
        <v>3.5762132147537407</v>
      </c>
      <c r="AE168" s="159">
        <f>'2d Backwardation adjustment'!$J29+'2e COVID true-up adjustment'!G$348+'2f RO Ringfencing adjustment'!I46</f>
        <v>14.979150917330237</v>
      </c>
      <c r="AF168" s="159">
        <f>'2e COVID true-up adjustment'!H$348+'3m ASC'!$C$8</f>
        <v>4.3827690078309374</v>
      </c>
      <c r="AG168" s="159">
        <f>'2e COVID true-up adjustment'!I$348+'3m ASC'!$C$8</f>
        <v>4.3827690078309374</v>
      </c>
      <c r="AH168" s="406"/>
      <c r="AI168" s="478">
        <f>'3m ASC'!$C$8+'2g Debt related cost adjustment'!$E$55</f>
        <v>4.3827690078309374</v>
      </c>
      <c r="AJ168" s="478">
        <f>'3m ASC'!$C$8+'2g Debt related cost adjustment'!$E$55</f>
        <v>4.3827690078309374</v>
      </c>
      <c r="AK168" s="478">
        <f>'3m ASC'!$C$13+'2g Debt related cost adjustment'!$E$55</f>
        <v>4.3827690078309374</v>
      </c>
      <c r="AL168" s="478">
        <f>'3m ASC'!$C$13+'2g Debt related cost adjustment'!$E$55</f>
        <v>4.3827690078309374</v>
      </c>
      <c r="AM168" s="478">
        <f>'3m ASC'!$C$13+'2g Debt related cost adjustment'!$E$55</f>
        <v>4.3827690078309374</v>
      </c>
      <c r="AN168" s="159" t="s">
        <v>222</v>
      </c>
      <c r="AO168" s="159" t="s">
        <v>222</v>
      </c>
      <c r="AP168" s="159" t="s">
        <v>222</v>
      </c>
      <c r="AQ168" s="159" t="s">
        <v>222</v>
      </c>
      <c r="AR168" s="159" t="s">
        <v>222</v>
      </c>
      <c r="AS168" s="159" t="s">
        <v>222</v>
      </c>
      <c r="AT168" s="159" t="s">
        <v>222</v>
      </c>
      <c r="AU168" s="159" t="s">
        <v>222</v>
      </c>
      <c r="AV168" s="159" t="s">
        <v>222</v>
      </c>
      <c r="AW168" s="159" t="s">
        <v>222</v>
      </c>
      <c r="AX168" s="159" t="s">
        <v>222</v>
      </c>
      <c r="AY168" s="159" t="s">
        <v>222</v>
      </c>
      <c r="AZ168" s="159" t="s">
        <v>222</v>
      </c>
      <c r="BA168" s="159" t="s">
        <v>222</v>
      </c>
      <c r="BB168" s="159" t="s">
        <v>222</v>
      </c>
      <c r="BC168" s="159" t="s">
        <v>222</v>
      </c>
      <c r="BD168" s="159" t="s">
        <v>222</v>
      </c>
      <c r="BE168" s="159" t="s">
        <v>222</v>
      </c>
      <c r="BF168" s="159" t="s">
        <v>222</v>
      </c>
      <c r="BG168" s="159" t="s">
        <v>222</v>
      </c>
      <c r="BH168" s="159" t="s">
        <v>222</v>
      </c>
      <c r="BI168" s="373" t="s">
        <v>222</v>
      </c>
    </row>
    <row r="169" spans="1:61" s="7" customFormat="1" ht="12.75" customHeight="1">
      <c r="A169" s="6"/>
      <c r="B169" s="541"/>
      <c r="C169" s="535"/>
      <c r="D169" s="538"/>
      <c r="E169" s="532"/>
      <c r="F169" s="121" t="s">
        <v>224</v>
      </c>
      <c r="G169" s="550"/>
      <c r="H169" s="553"/>
      <c r="I169" s="154"/>
      <c r="J169" s="159" t="s">
        <v>222</v>
      </c>
      <c r="K169" s="159" t="s">
        <v>222</v>
      </c>
      <c r="L169" s="159" t="s">
        <v>222</v>
      </c>
      <c r="M169" s="159" t="s">
        <v>222</v>
      </c>
      <c r="N169" s="159" t="s">
        <v>222</v>
      </c>
      <c r="O169" s="159" t="s">
        <v>222</v>
      </c>
      <c r="P169" s="159" t="s">
        <v>222</v>
      </c>
      <c r="Q169" s="159" t="s">
        <v>222</v>
      </c>
      <c r="R169" s="154"/>
      <c r="S169" s="159" t="s">
        <v>222</v>
      </c>
      <c r="T169" s="159" t="s">
        <v>222</v>
      </c>
      <c r="U169" s="159" t="s">
        <v>222</v>
      </c>
      <c r="V169" s="159" t="s">
        <v>222</v>
      </c>
      <c r="W169" s="159">
        <v>0</v>
      </c>
      <c r="X169" s="159">
        <f>'2b COVID Adjustment'!$F$326</f>
        <v>0</v>
      </c>
      <c r="Y169" s="159">
        <f>'2b COVID Adjustment'!$G$326</f>
        <v>0</v>
      </c>
      <c r="Z169" s="159" t="s">
        <v>222</v>
      </c>
      <c r="AA169" s="405"/>
      <c r="AB169" s="159">
        <f>'2d Backwardation adjustment'!$I30</f>
        <v>3.6785029499013704</v>
      </c>
      <c r="AC169" s="159">
        <f>'2d Backwardation adjustment'!$I30</f>
        <v>3.6785029499013704</v>
      </c>
      <c r="AD169" s="159">
        <f>'2d Backwardation adjustment'!$J30+'2e COVID true-up adjustment'!F$348</f>
        <v>3.6785029499013704</v>
      </c>
      <c r="AE169" s="159">
        <f>'2d Backwardation adjustment'!$J30+'2e COVID true-up adjustment'!G$348+'2f RO Ringfencing adjustment'!I47</f>
        <v>15.081440652477866</v>
      </c>
      <c r="AF169" s="159">
        <f>'2e COVID true-up adjustment'!H$348+'3m ASC'!$C$8</f>
        <v>4.3827690078309374</v>
      </c>
      <c r="AG169" s="159">
        <f>'2e COVID true-up adjustment'!I$348+'3m ASC'!$C$8</f>
        <v>4.3827690078309374</v>
      </c>
      <c r="AH169" s="406"/>
      <c r="AI169" s="478">
        <f>'3m ASC'!$C$8+'2g Debt related cost adjustment'!$E$55</f>
        <v>4.3827690078309374</v>
      </c>
      <c r="AJ169" s="478">
        <f>'3m ASC'!$C$8+'2g Debt related cost adjustment'!$E$55</f>
        <v>4.3827690078309374</v>
      </c>
      <c r="AK169" s="478">
        <f>'3m ASC'!$C$13+'2g Debt related cost adjustment'!$E$55</f>
        <v>4.3827690078309374</v>
      </c>
      <c r="AL169" s="478">
        <f>'3m ASC'!$C$13+'2g Debt related cost adjustment'!$E$55</f>
        <v>4.3827690078309374</v>
      </c>
      <c r="AM169" s="478">
        <f>'3m ASC'!$C$13+'2g Debt related cost adjustment'!$E$55</f>
        <v>4.3827690078309374</v>
      </c>
      <c r="AN169" s="159" t="s">
        <v>222</v>
      </c>
      <c r="AO169" s="159" t="s">
        <v>222</v>
      </c>
      <c r="AP169" s="159" t="s">
        <v>222</v>
      </c>
      <c r="AQ169" s="159" t="s">
        <v>222</v>
      </c>
      <c r="AR169" s="159" t="s">
        <v>222</v>
      </c>
      <c r="AS169" s="159" t="s">
        <v>222</v>
      </c>
      <c r="AT169" s="159" t="s">
        <v>222</v>
      </c>
      <c r="AU169" s="159" t="s">
        <v>222</v>
      </c>
      <c r="AV169" s="159" t="s">
        <v>222</v>
      </c>
      <c r="AW169" s="159" t="s">
        <v>222</v>
      </c>
      <c r="AX169" s="159" t="s">
        <v>222</v>
      </c>
      <c r="AY169" s="159" t="s">
        <v>222</v>
      </c>
      <c r="AZ169" s="159" t="s">
        <v>222</v>
      </c>
      <c r="BA169" s="159" t="s">
        <v>222</v>
      </c>
      <c r="BB169" s="159" t="s">
        <v>222</v>
      </c>
      <c r="BC169" s="159" t="s">
        <v>222</v>
      </c>
      <c r="BD169" s="159" t="s">
        <v>222</v>
      </c>
      <c r="BE169" s="159" t="s">
        <v>222</v>
      </c>
      <c r="BF169" s="159" t="s">
        <v>222</v>
      </c>
      <c r="BG169" s="159" t="s">
        <v>222</v>
      </c>
      <c r="BH169" s="159" t="s">
        <v>222</v>
      </c>
      <c r="BI169" s="373" t="s">
        <v>222</v>
      </c>
    </row>
    <row r="170" spans="1:61" s="7" customFormat="1" ht="12.75" customHeight="1">
      <c r="A170" s="6"/>
      <c r="B170" s="541"/>
      <c r="C170" s="535"/>
      <c r="D170" s="538"/>
      <c r="E170" s="532"/>
      <c r="F170" s="121" t="s">
        <v>225</v>
      </c>
      <c r="G170" s="550"/>
      <c r="H170" s="553"/>
      <c r="I170" s="154"/>
      <c r="J170" s="159" t="s">
        <v>222</v>
      </c>
      <c r="K170" s="159" t="s">
        <v>222</v>
      </c>
      <c r="L170" s="159" t="s">
        <v>222</v>
      </c>
      <c r="M170" s="159" t="s">
        <v>222</v>
      </c>
      <c r="N170" s="159" t="s">
        <v>222</v>
      </c>
      <c r="O170" s="159" t="s">
        <v>222</v>
      </c>
      <c r="P170" s="159" t="s">
        <v>222</v>
      </c>
      <c r="Q170" s="159" t="s">
        <v>222</v>
      </c>
      <c r="R170" s="154"/>
      <c r="S170" s="159" t="s">
        <v>222</v>
      </c>
      <c r="T170" s="159" t="s">
        <v>222</v>
      </c>
      <c r="U170" s="159" t="s">
        <v>222</v>
      </c>
      <c r="V170" s="159" t="s">
        <v>222</v>
      </c>
      <c r="W170" s="159">
        <v>0</v>
      </c>
      <c r="X170" s="159">
        <f>'2b COVID Adjustment'!$F$326</f>
        <v>0</v>
      </c>
      <c r="Y170" s="159">
        <f>'2b COVID Adjustment'!$G$326</f>
        <v>0</v>
      </c>
      <c r="Z170" s="159" t="s">
        <v>222</v>
      </c>
      <c r="AA170" s="405"/>
      <c r="AB170" s="159">
        <f>'2d Backwardation adjustment'!$I31</f>
        <v>3.7159169318926235</v>
      </c>
      <c r="AC170" s="159">
        <f>'2d Backwardation adjustment'!$I31</f>
        <v>3.7159169318926235</v>
      </c>
      <c r="AD170" s="159">
        <f>'2d Backwardation adjustment'!$J31+'2e COVID true-up adjustment'!F$348</f>
        <v>3.7159169318926235</v>
      </c>
      <c r="AE170" s="159">
        <f>'2d Backwardation adjustment'!$J31+'2e COVID true-up adjustment'!G$348+'2f RO Ringfencing adjustment'!I48</f>
        <v>15.11885463446912</v>
      </c>
      <c r="AF170" s="159">
        <f>'2e COVID true-up adjustment'!H$348+'3m ASC'!$C$8</f>
        <v>4.3827690078309374</v>
      </c>
      <c r="AG170" s="159">
        <f>'2e COVID true-up adjustment'!I$348+'3m ASC'!$C$8</f>
        <v>4.3827690078309374</v>
      </c>
      <c r="AH170" s="406"/>
      <c r="AI170" s="478">
        <f>'3m ASC'!$C$8+'2g Debt related cost adjustment'!$E$55</f>
        <v>4.3827690078309374</v>
      </c>
      <c r="AJ170" s="478">
        <f>'3m ASC'!$C$8+'2g Debt related cost adjustment'!$E$55</f>
        <v>4.3827690078309374</v>
      </c>
      <c r="AK170" s="478">
        <f>'3m ASC'!$C$13+'2g Debt related cost adjustment'!$E$55</f>
        <v>4.3827690078309374</v>
      </c>
      <c r="AL170" s="478">
        <f>'3m ASC'!$C$13+'2g Debt related cost adjustment'!$E$55</f>
        <v>4.3827690078309374</v>
      </c>
      <c r="AM170" s="478">
        <f>'3m ASC'!$C$13+'2g Debt related cost adjustment'!$E$55</f>
        <v>4.3827690078309374</v>
      </c>
      <c r="AN170" s="159" t="s">
        <v>222</v>
      </c>
      <c r="AO170" s="159" t="s">
        <v>222</v>
      </c>
      <c r="AP170" s="159" t="s">
        <v>222</v>
      </c>
      <c r="AQ170" s="159" t="s">
        <v>222</v>
      </c>
      <c r="AR170" s="159" t="s">
        <v>222</v>
      </c>
      <c r="AS170" s="159" t="s">
        <v>222</v>
      </c>
      <c r="AT170" s="159" t="s">
        <v>222</v>
      </c>
      <c r="AU170" s="159" t="s">
        <v>222</v>
      </c>
      <c r="AV170" s="159" t="s">
        <v>222</v>
      </c>
      <c r="AW170" s="159" t="s">
        <v>222</v>
      </c>
      <c r="AX170" s="159" t="s">
        <v>222</v>
      </c>
      <c r="AY170" s="159" t="s">
        <v>222</v>
      </c>
      <c r="AZ170" s="159" t="s">
        <v>222</v>
      </c>
      <c r="BA170" s="159" t="s">
        <v>222</v>
      </c>
      <c r="BB170" s="159" t="s">
        <v>222</v>
      </c>
      <c r="BC170" s="159" t="s">
        <v>222</v>
      </c>
      <c r="BD170" s="159" t="s">
        <v>222</v>
      </c>
      <c r="BE170" s="159" t="s">
        <v>222</v>
      </c>
      <c r="BF170" s="159" t="s">
        <v>222</v>
      </c>
      <c r="BG170" s="159" t="s">
        <v>222</v>
      </c>
      <c r="BH170" s="159" t="s">
        <v>222</v>
      </c>
      <c r="BI170" s="373" t="s">
        <v>222</v>
      </c>
    </row>
    <row r="171" spans="1:61" s="7" customFormat="1" ht="12.75" customHeight="1">
      <c r="A171" s="6"/>
      <c r="B171" s="541"/>
      <c r="C171" s="535"/>
      <c r="D171" s="538"/>
      <c r="E171" s="532"/>
      <c r="F171" s="121" t="s">
        <v>226</v>
      </c>
      <c r="G171" s="550"/>
      <c r="H171" s="553"/>
      <c r="I171" s="154"/>
      <c r="J171" s="159" t="s">
        <v>222</v>
      </c>
      <c r="K171" s="159" t="s">
        <v>222</v>
      </c>
      <c r="L171" s="159" t="s">
        <v>222</v>
      </c>
      <c r="M171" s="159" t="s">
        <v>222</v>
      </c>
      <c r="N171" s="159" t="s">
        <v>222</v>
      </c>
      <c r="O171" s="159" t="s">
        <v>222</v>
      </c>
      <c r="P171" s="159" t="s">
        <v>222</v>
      </c>
      <c r="Q171" s="159" t="s">
        <v>222</v>
      </c>
      <c r="R171" s="154"/>
      <c r="S171" s="159" t="s">
        <v>222</v>
      </c>
      <c r="T171" s="159" t="s">
        <v>222</v>
      </c>
      <c r="U171" s="159" t="s">
        <v>222</v>
      </c>
      <c r="V171" s="159" t="s">
        <v>222</v>
      </c>
      <c r="W171" s="159">
        <v>0</v>
      </c>
      <c r="X171" s="159">
        <f>'2b COVID Adjustment'!$F$326</f>
        <v>0</v>
      </c>
      <c r="Y171" s="159">
        <f>'2b COVID Adjustment'!$G$326</f>
        <v>0</v>
      </c>
      <c r="Z171" s="159" t="s">
        <v>222</v>
      </c>
      <c r="AA171" s="405"/>
      <c r="AB171" s="159">
        <f>'2d Backwardation adjustment'!$I32</f>
        <v>3.6458747062087693</v>
      </c>
      <c r="AC171" s="159">
        <f>'2d Backwardation adjustment'!$I32</f>
        <v>3.6458747062087693</v>
      </c>
      <c r="AD171" s="159">
        <f>'2d Backwardation adjustment'!$J32+'2e COVID true-up adjustment'!F$348</f>
        <v>3.6458747062087693</v>
      </c>
      <c r="AE171" s="159">
        <f>'2d Backwardation adjustment'!$J32+'2e COVID true-up adjustment'!G$348+'2f RO Ringfencing adjustment'!I49</f>
        <v>15.048812408785265</v>
      </c>
      <c r="AF171" s="159">
        <f>'2e COVID true-up adjustment'!H$348+'3m ASC'!$C$8</f>
        <v>4.3827690078309374</v>
      </c>
      <c r="AG171" s="159">
        <f>'2e COVID true-up adjustment'!I$348+'3m ASC'!$C$8</f>
        <v>4.3827690078309374</v>
      </c>
      <c r="AH171" s="406"/>
      <c r="AI171" s="478">
        <f>'3m ASC'!$C$8+'2g Debt related cost adjustment'!$E$55</f>
        <v>4.3827690078309374</v>
      </c>
      <c r="AJ171" s="478">
        <f>'3m ASC'!$C$8+'2g Debt related cost adjustment'!$E$55</f>
        <v>4.3827690078309374</v>
      </c>
      <c r="AK171" s="478">
        <f>'3m ASC'!$C$13+'2g Debt related cost adjustment'!$E$55</f>
        <v>4.3827690078309374</v>
      </c>
      <c r="AL171" s="478">
        <f>'3m ASC'!$C$13+'2g Debt related cost adjustment'!$E$55</f>
        <v>4.3827690078309374</v>
      </c>
      <c r="AM171" s="478">
        <f>'3m ASC'!$C$13+'2g Debt related cost adjustment'!$E$55</f>
        <v>4.3827690078309374</v>
      </c>
      <c r="AN171" s="159" t="s">
        <v>222</v>
      </c>
      <c r="AO171" s="159" t="s">
        <v>222</v>
      </c>
      <c r="AP171" s="159" t="s">
        <v>222</v>
      </c>
      <c r="AQ171" s="159" t="s">
        <v>222</v>
      </c>
      <c r="AR171" s="159" t="s">
        <v>222</v>
      </c>
      <c r="AS171" s="159" t="s">
        <v>222</v>
      </c>
      <c r="AT171" s="159" t="s">
        <v>222</v>
      </c>
      <c r="AU171" s="159" t="s">
        <v>222</v>
      </c>
      <c r="AV171" s="159" t="s">
        <v>222</v>
      </c>
      <c r="AW171" s="159" t="s">
        <v>222</v>
      </c>
      <c r="AX171" s="159" t="s">
        <v>222</v>
      </c>
      <c r="AY171" s="159" t="s">
        <v>222</v>
      </c>
      <c r="AZ171" s="159" t="s">
        <v>222</v>
      </c>
      <c r="BA171" s="159" t="s">
        <v>222</v>
      </c>
      <c r="BB171" s="159" t="s">
        <v>222</v>
      </c>
      <c r="BC171" s="159" t="s">
        <v>222</v>
      </c>
      <c r="BD171" s="159" t="s">
        <v>222</v>
      </c>
      <c r="BE171" s="159" t="s">
        <v>222</v>
      </c>
      <c r="BF171" s="159" t="s">
        <v>222</v>
      </c>
      <c r="BG171" s="159" t="s">
        <v>222</v>
      </c>
      <c r="BH171" s="159" t="s">
        <v>222</v>
      </c>
      <c r="BI171" s="373" t="s">
        <v>222</v>
      </c>
    </row>
    <row r="172" spans="1:61" s="7" customFormat="1" ht="12.75" customHeight="1">
      <c r="A172" s="6"/>
      <c r="B172" s="541"/>
      <c r="C172" s="535"/>
      <c r="D172" s="538"/>
      <c r="E172" s="532"/>
      <c r="F172" s="121" t="s">
        <v>227</v>
      </c>
      <c r="G172" s="550"/>
      <c r="H172" s="553"/>
      <c r="I172" s="154"/>
      <c r="J172" s="159" t="s">
        <v>222</v>
      </c>
      <c r="K172" s="159" t="s">
        <v>222</v>
      </c>
      <c r="L172" s="159" t="s">
        <v>222</v>
      </c>
      <c r="M172" s="159" t="s">
        <v>222</v>
      </c>
      <c r="N172" s="159" t="s">
        <v>222</v>
      </c>
      <c r="O172" s="159" t="s">
        <v>222</v>
      </c>
      <c r="P172" s="159" t="s">
        <v>222</v>
      </c>
      <c r="Q172" s="159" t="s">
        <v>222</v>
      </c>
      <c r="R172" s="154"/>
      <c r="S172" s="159" t="s">
        <v>222</v>
      </c>
      <c r="T172" s="159" t="s">
        <v>222</v>
      </c>
      <c r="U172" s="159" t="s">
        <v>222</v>
      </c>
      <c r="V172" s="159" t="s">
        <v>222</v>
      </c>
      <c r="W172" s="159">
        <v>0</v>
      </c>
      <c r="X172" s="159">
        <f>'2b COVID Adjustment'!$F$326</f>
        <v>0</v>
      </c>
      <c r="Y172" s="159">
        <f>'2b COVID Adjustment'!$G$326</f>
        <v>0</v>
      </c>
      <c r="Z172" s="159" t="s">
        <v>222</v>
      </c>
      <c r="AA172" s="405"/>
      <c r="AB172" s="159">
        <f>'2d Backwardation adjustment'!$I33</f>
        <v>3.5376946938646596</v>
      </c>
      <c r="AC172" s="159">
        <f>'2d Backwardation adjustment'!$I33</f>
        <v>3.5376946938646596</v>
      </c>
      <c r="AD172" s="159">
        <f>'2d Backwardation adjustment'!$J33+'2e COVID true-up adjustment'!F$348</f>
        <v>3.5376946938646596</v>
      </c>
      <c r="AE172" s="159">
        <f>'2d Backwardation adjustment'!$J33+'2e COVID true-up adjustment'!G$348+'2f RO Ringfencing adjustment'!I50</f>
        <v>14.940632396441156</v>
      </c>
      <c r="AF172" s="159">
        <f>'2e COVID true-up adjustment'!H$348+'3m ASC'!$C$8</f>
        <v>4.3827690078309374</v>
      </c>
      <c r="AG172" s="159">
        <f>'2e COVID true-up adjustment'!I$348+'3m ASC'!$C$8</f>
        <v>4.3827690078309374</v>
      </c>
      <c r="AH172" s="406"/>
      <c r="AI172" s="478">
        <f>'3m ASC'!$C$8+'2g Debt related cost adjustment'!$E$55</f>
        <v>4.3827690078309374</v>
      </c>
      <c r="AJ172" s="478">
        <f>'3m ASC'!$C$8+'2g Debt related cost adjustment'!$E$55</f>
        <v>4.3827690078309374</v>
      </c>
      <c r="AK172" s="478">
        <f>'3m ASC'!$C$13+'2g Debt related cost adjustment'!$E$55</f>
        <v>4.3827690078309374</v>
      </c>
      <c r="AL172" s="478">
        <f>'3m ASC'!$C$13+'2g Debt related cost adjustment'!$E$55</f>
        <v>4.3827690078309374</v>
      </c>
      <c r="AM172" s="478">
        <f>'3m ASC'!$C$13+'2g Debt related cost adjustment'!$E$55</f>
        <v>4.3827690078309374</v>
      </c>
      <c r="AN172" s="159" t="s">
        <v>222</v>
      </c>
      <c r="AO172" s="159" t="s">
        <v>222</v>
      </c>
      <c r="AP172" s="159" t="s">
        <v>222</v>
      </c>
      <c r="AQ172" s="159" t="s">
        <v>222</v>
      </c>
      <c r="AR172" s="159" t="s">
        <v>222</v>
      </c>
      <c r="AS172" s="159" t="s">
        <v>222</v>
      </c>
      <c r="AT172" s="159" t="s">
        <v>222</v>
      </c>
      <c r="AU172" s="159" t="s">
        <v>222</v>
      </c>
      <c r="AV172" s="159" t="s">
        <v>222</v>
      </c>
      <c r="AW172" s="159" t="s">
        <v>222</v>
      </c>
      <c r="AX172" s="159" t="s">
        <v>222</v>
      </c>
      <c r="AY172" s="159" t="s">
        <v>222</v>
      </c>
      <c r="AZ172" s="159" t="s">
        <v>222</v>
      </c>
      <c r="BA172" s="159" t="s">
        <v>222</v>
      </c>
      <c r="BB172" s="159" t="s">
        <v>222</v>
      </c>
      <c r="BC172" s="159" t="s">
        <v>222</v>
      </c>
      <c r="BD172" s="159" t="s">
        <v>222</v>
      </c>
      <c r="BE172" s="159" t="s">
        <v>222</v>
      </c>
      <c r="BF172" s="159" t="s">
        <v>222</v>
      </c>
      <c r="BG172" s="159" t="s">
        <v>222</v>
      </c>
      <c r="BH172" s="159" t="s">
        <v>222</v>
      </c>
      <c r="BI172" s="373" t="s">
        <v>222</v>
      </c>
    </row>
    <row r="173" spans="1:61" s="7" customFormat="1" ht="12.75" customHeight="1">
      <c r="A173" s="6"/>
      <c r="B173" s="541"/>
      <c r="C173" s="535"/>
      <c r="D173" s="538"/>
      <c r="E173" s="532"/>
      <c r="F173" s="121" t="s">
        <v>228</v>
      </c>
      <c r="G173" s="550"/>
      <c r="H173" s="553"/>
      <c r="I173" s="154"/>
      <c r="J173" s="159" t="s">
        <v>222</v>
      </c>
      <c r="K173" s="159" t="s">
        <v>222</v>
      </c>
      <c r="L173" s="159" t="s">
        <v>222</v>
      </c>
      <c r="M173" s="159" t="s">
        <v>222</v>
      </c>
      <c r="N173" s="159" t="s">
        <v>222</v>
      </c>
      <c r="O173" s="159" t="s">
        <v>222</v>
      </c>
      <c r="P173" s="159" t="s">
        <v>222</v>
      </c>
      <c r="Q173" s="159" t="s">
        <v>222</v>
      </c>
      <c r="R173" s="154"/>
      <c r="S173" s="159" t="s">
        <v>222</v>
      </c>
      <c r="T173" s="159" t="s">
        <v>222</v>
      </c>
      <c r="U173" s="159" t="s">
        <v>222</v>
      </c>
      <c r="V173" s="159" t="s">
        <v>222</v>
      </c>
      <c r="W173" s="159">
        <v>0</v>
      </c>
      <c r="X173" s="159">
        <f>'2b COVID Adjustment'!$F$326</f>
        <v>0</v>
      </c>
      <c r="Y173" s="159">
        <f>'2b COVID Adjustment'!$G$326</f>
        <v>0</v>
      </c>
      <c r="Z173" s="159" t="s">
        <v>222</v>
      </c>
      <c r="AA173" s="405"/>
      <c r="AB173" s="159">
        <f>'2d Backwardation adjustment'!$I34</f>
        <v>3.5926972025575465</v>
      </c>
      <c r="AC173" s="159">
        <f>'2d Backwardation adjustment'!$I34</f>
        <v>3.5926972025575465</v>
      </c>
      <c r="AD173" s="159">
        <f>'2d Backwardation adjustment'!$J34+'2e COVID true-up adjustment'!F$348</f>
        <v>3.5926972025575465</v>
      </c>
      <c r="AE173" s="159">
        <f>'2d Backwardation adjustment'!$J34+'2e COVID true-up adjustment'!G$348+'2f RO Ringfencing adjustment'!I51</f>
        <v>14.995634905134043</v>
      </c>
      <c r="AF173" s="159">
        <f>'2e COVID true-up adjustment'!H$348+'3m ASC'!$C$8</f>
        <v>4.3827690078309374</v>
      </c>
      <c r="AG173" s="159">
        <f>'2e COVID true-up adjustment'!I$348+'3m ASC'!$C$8</f>
        <v>4.3827690078309374</v>
      </c>
      <c r="AH173" s="406"/>
      <c r="AI173" s="478">
        <f>'3m ASC'!$C$8+'2g Debt related cost adjustment'!$E$55</f>
        <v>4.3827690078309374</v>
      </c>
      <c r="AJ173" s="478">
        <f>'3m ASC'!$C$8+'2g Debt related cost adjustment'!$E$55</f>
        <v>4.3827690078309374</v>
      </c>
      <c r="AK173" s="478">
        <f>'3m ASC'!$C$13+'2g Debt related cost adjustment'!$E$55</f>
        <v>4.3827690078309374</v>
      </c>
      <c r="AL173" s="478">
        <f>'3m ASC'!$C$13+'2g Debt related cost adjustment'!$E$55</f>
        <v>4.3827690078309374</v>
      </c>
      <c r="AM173" s="478">
        <f>'3m ASC'!$C$13+'2g Debt related cost adjustment'!$E$55</f>
        <v>4.3827690078309374</v>
      </c>
      <c r="AN173" s="159" t="s">
        <v>222</v>
      </c>
      <c r="AO173" s="159" t="s">
        <v>222</v>
      </c>
      <c r="AP173" s="159" t="s">
        <v>222</v>
      </c>
      <c r="AQ173" s="159" t="s">
        <v>222</v>
      </c>
      <c r="AR173" s="159" t="s">
        <v>222</v>
      </c>
      <c r="AS173" s="159" t="s">
        <v>222</v>
      </c>
      <c r="AT173" s="159" t="s">
        <v>222</v>
      </c>
      <c r="AU173" s="159" t="s">
        <v>222</v>
      </c>
      <c r="AV173" s="159" t="s">
        <v>222</v>
      </c>
      <c r="AW173" s="159" t="s">
        <v>222</v>
      </c>
      <c r="AX173" s="159" t="s">
        <v>222</v>
      </c>
      <c r="AY173" s="159" t="s">
        <v>222</v>
      </c>
      <c r="AZ173" s="159" t="s">
        <v>222</v>
      </c>
      <c r="BA173" s="159" t="s">
        <v>222</v>
      </c>
      <c r="BB173" s="159" t="s">
        <v>222</v>
      </c>
      <c r="BC173" s="159" t="s">
        <v>222</v>
      </c>
      <c r="BD173" s="159" t="s">
        <v>222</v>
      </c>
      <c r="BE173" s="159" t="s">
        <v>222</v>
      </c>
      <c r="BF173" s="159" t="s">
        <v>222</v>
      </c>
      <c r="BG173" s="159" t="s">
        <v>222</v>
      </c>
      <c r="BH173" s="159" t="s">
        <v>222</v>
      </c>
      <c r="BI173" s="373" t="s">
        <v>222</v>
      </c>
    </row>
    <row r="174" spans="1:61" s="7" customFormat="1" ht="12.75" customHeight="1">
      <c r="A174" s="6"/>
      <c r="B174" s="541"/>
      <c r="C174" s="535"/>
      <c r="D174" s="538"/>
      <c r="E174" s="532"/>
      <c r="F174" s="121" t="s">
        <v>229</v>
      </c>
      <c r="G174" s="550"/>
      <c r="H174" s="553"/>
      <c r="I174" s="154"/>
      <c r="J174" s="159" t="s">
        <v>222</v>
      </c>
      <c r="K174" s="159" t="s">
        <v>222</v>
      </c>
      <c r="L174" s="159" t="s">
        <v>222</v>
      </c>
      <c r="M174" s="159" t="s">
        <v>222</v>
      </c>
      <c r="N174" s="159" t="s">
        <v>222</v>
      </c>
      <c r="O174" s="159" t="s">
        <v>222</v>
      </c>
      <c r="P174" s="159" t="s">
        <v>222</v>
      </c>
      <c r="Q174" s="159" t="s">
        <v>222</v>
      </c>
      <c r="R174" s="154"/>
      <c r="S174" s="159" t="s">
        <v>222</v>
      </c>
      <c r="T174" s="159" t="s">
        <v>222</v>
      </c>
      <c r="U174" s="159" t="s">
        <v>222</v>
      </c>
      <c r="V174" s="159" t="s">
        <v>222</v>
      </c>
      <c r="W174" s="159">
        <v>0</v>
      </c>
      <c r="X174" s="159">
        <f>'2b COVID Adjustment'!$F$326</f>
        <v>0</v>
      </c>
      <c r="Y174" s="159">
        <f>'2b COVID Adjustment'!$G$326</f>
        <v>0</v>
      </c>
      <c r="Z174" s="159" t="s">
        <v>222</v>
      </c>
      <c r="AA174" s="405"/>
      <c r="AB174" s="159">
        <f>'2d Backwardation adjustment'!$I35</f>
        <v>3.6378250985538432</v>
      </c>
      <c r="AC174" s="159">
        <f>'2d Backwardation adjustment'!$I35</f>
        <v>3.6378250985538432</v>
      </c>
      <c r="AD174" s="159">
        <f>'2d Backwardation adjustment'!$J35+'2e COVID true-up adjustment'!F$348</f>
        <v>3.6378250985538432</v>
      </c>
      <c r="AE174" s="159">
        <f>'2d Backwardation adjustment'!$J35+'2e COVID true-up adjustment'!G$348+'2f RO Ringfencing adjustment'!I52</f>
        <v>15.04076280113034</v>
      </c>
      <c r="AF174" s="159">
        <f>'2e COVID true-up adjustment'!H$348+'3m ASC'!$C$8</f>
        <v>4.3827690078309374</v>
      </c>
      <c r="AG174" s="159">
        <f>'2e COVID true-up adjustment'!I$348+'3m ASC'!$C$8</f>
        <v>4.3827690078309374</v>
      </c>
      <c r="AH174" s="406"/>
      <c r="AI174" s="478">
        <f>'3m ASC'!$C$8+'2g Debt related cost adjustment'!$E$55</f>
        <v>4.3827690078309374</v>
      </c>
      <c r="AJ174" s="478">
        <f>'3m ASC'!$C$8+'2g Debt related cost adjustment'!$E$55</f>
        <v>4.3827690078309374</v>
      </c>
      <c r="AK174" s="478">
        <f>'3m ASC'!$C$13+'2g Debt related cost adjustment'!$E$55</f>
        <v>4.3827690078309374</v>
      </c>
      <c r="AL174" s="478">
        <f>'3m ASC'!$C$13+'2g Debt related cost adjustment'!$E$55</f>
        <v>4.3827690078309374</v>
      </c>
      <c r="AM174" s="478">
        <f>'3m ASC'!$C$13+'2g Debt related cost adjustment'!$E$55</f>
        <v>4.3827690078309374</v>
      </c>
      <c r="AN174" s="159" t="s">
        <v>222</v>
      </c>
      <c r="AO174" s="159" t="s">
        <v>222</v>
      </c>
      <c r="AP174" s="159" t="s">
        <v>222</v>
      </c>
      <c r="AQ174" s="159" t="s">
        <v>222</v>
      </c>
      <c r="AR174" s="159" t="s">
        <v>222</v>
      </c>
      <c r="AS174" s="159" t="s">
        <v>222</v>
      </c>
      <c r="AT174" s="159" t="s">
        <v>222</v>
      </c>
      <c r="AU174" s="159" t="s">
        <v>222</v>
      </c>
      <c r="AV174" s="159" t="s">
        <v>222</v>
      </c>
      <c r="AW174" s="159" t="s">
        <v>222</v>
      </c>
      <c r="AX174" s="159" t="s">
        <v>222</v>
      </c>
      <c r="AY174" s="159" t="s">
        <v>222</v>
      </c>
      <c r="AZ174" s="159" t="s">
        <v>222</v>
      </c>
      <c r="BA174" s="159" t="s">
        <v>222</v>
      </c>
      <c r="BB174" s="159" t="s">
        <v>222</v>
      </c>
      <c r="BC174" s="159" t="s">
        <v>222</v>
      </c>
      <c r="BD174" s="159" t="s">
        <v>222</v>
      </c>
      <c r="BE174" s="159" t="s">
        <v>222</v>
      </c>
      <c r="BF174" s="159" t="s">
        <v>222</v>
      </c>
      <c r="BG174" s="159" t="s">
        <v>222</v>
      </c>
      <c r="BH174" s="159" t="s">
        <v>222</v>
      </c>
      <c r="BI174" s="373" t="s">
        <v>222</v>
      </c>
    </row>
    <row r="175" spans="1:61" s="7" customFormat="1" ht="12.75" customHeight="1">
      <c r="A175" s="6"/>
      <c r="B175" s="541"/>
      <c r="C175" s="535"/>
      <c r="D175" s="538"/>
      <c r="E175" s="532"/>
      <c r="F175" s="121" t="s">
        <v>230</v>
      </c>
      <c r="G175" s="550"/>
      <c r="H175" s="553"/>
      <c r="I175" s="154"/>
      <c r="J175" s="159" t="s">
        <v>222</v>
      </c>
      <c r="K175" s="159" t="s">
        <v>222</v>
      </c>
      <c r="L175" s="159" t="s">
        <v>222</v>
      </c>
      <c r="M175" s="159" t="s">
        <v>222</v>
      </c>
      <c r="N175" s="159" t="s">
        <v>222</v>
      </c>
      <c r="O175" s="159" t="s">
        <v>222</v>
      </c>
      <c r="P175" s="159" t="s">
        <v>222</v>
      </c>
      <c r="Q175" s="159" t="s">
        <v>222</v>
      </c>
      <c r="R175" s="154"/>
      <c r="S175" s="159" t="s">
        <v>222</v>
      </c>
      <c r="T175" s="159" t="s">
        <v>222</v>
      </c>
      <c r="U175" s="159" t="s">
        <v>222</v>
      </c>
      <c r="V175" s="159" t="s">
        <v>222</v>
      </c>
      <c r="W175" s="159">
        <v>0</v>
      </c>
      <c r="X175" s="159">
        <f>'2b COVID Adjustment'!$F$326</f>
        <v>0</v>
      </c>
      <c r="Y175" s="159">
        <f>'2b COVID Adjustment'!$G$326</f>
        <v>0</v>
      </c>
      <c r="Z175" s="159" t="s">
        <v>222</v>
      </c>
      <c r="AA175" s="405"/>
      <c r="AB175" s="159">
        <f>'2d Backwardation adjustment'!$I36</f>
        <v>3.6374189984799052</v>
      </c>
      <c r="AC175" s="159">
        <f>'2d Backwardation adjustment'!$I36</f>
        <v>3.6374189984799052</v>
      </c>
      <c r="AD175" s="159">
        <f>'2d Backwardation adjustment'!$J36+'2e COVID true-up adjustment'!F$348</f>
        <v>3.6374189984799052</v>
      </c>
      <c r="AE175" s="159">
        <f>'2d Backwardation adjustment'!$J36+'2e COVID true-up adjustment'!G$348+'2f RO Ringfencing adjustment'!I53</f>
        <v>15.040356701056401</v>
      </c>
      <c r="AF175" s="159">
        <f>'2e COVID true-up adjustment'!H$348+'3m ASC'!$C$8</f>
        <v>4.3827690078309374</v>
      </c>
      <c r="AG175" s="159">
        <f>'2e COVID true-up adjustment'!I$348+'3m ASC'!$C$8</f>
        <v>4.3827690078309374</v>
      </c>
      <c r="AH175" s="406"/>
      <c r="AI175" s="478">
        <f>'3m ASC'!$C$8+'2g Debt related cost adjustment'!$E$55</f>
        <v>4.3827690078309374</v>
      </c>
      <c r="AJ175" s="478">
        <f>'3m ASC'!$C$8+'2g Debt related cost adjustment'!$E$55</f>
        <v>4.3827690078309374</v>
      </c>
      <c r="AK175" s="478">
        <f>'3m ASC'!$C$13+'2g Debt related cost adjustment'!$E$55</f>
        <v>4.3827690078309374</v>
      </c>
      <c r="AL175" s="478">
        <f>'3m ASC'!$C$13+'2g Debt related cost adjustment'!$E$55</f>
        <v>4.3827690078309374</v>
      </c>
      <c r="AM175" s="478">
        <f>'3m ASC'!$C$13+'2g Debt related cost adjustment'!$E$55</f>
        <v>4.3827690078309374</v>
      </c>
      <c r="AN175" s="159" t="s">
        <v>222</v>
      </c>
      <c r="AO175" s="159" t="s">
        <v>222</v>
      </c>
      <c r="AP175" s="159" t="s">
        <v>222</v>
      </c>
      <c r="AQ175" s="159" t="s">
        <v>222</v>
      </c>
      <c r="AR175" s="159" t="s">
        <v>222</v>
      </c>
      <c r="AS175" s="159" t="s">
        <v>222</v>
      </c>
      <c r="AT175" s="159" t="s">
        <v>222</v>
      </c>
      <c r="AU175" s="159" t="s">
        <v>222</v>
      </c>
      <c r="AV175" s="159" t="s">
        <v>222</v>
      </c>
      <c r="AW175" s="159" t="s">
        <v>222</v>
      </c>
      <c r="AX175" s="159" t="s">
        <v>222</v>
      </c>
      <c r="AY175" s="159" t="s">
        <v>222</v>
      </c>
      <c r="AZ175" s="159" t="s">
        <v>222</v>
      </c>
      <c r="BA175" s="159" t="s">
        <v>222</v>
      </c>
      <c r="BB175" s="159" t="s">
        <v>222</v>
      </c>
      <c r="BC175" s="159" t="s">
        <v>222</v>
      </c>
      <c r="BD175" s="159" t="s">
        <v>222</v>
      </c>
      <c r="BE175" s="159" t="s">
        <v>222</v>
      </c>
      <c r="BF175" s="159" t="s">
        <v>222</v>
      </c>
      <c r="BG175" s="159" t="s">
        <v>222</v>
      </c>
      <c r="BH175" s="159" t="s">
        <v>222</v>
      </c>
      <c r="BI175" s="373" t="s">
        <v>222</v>
      </c>
    </row>
    <row r="176" spans="1:61" s="7" customFormat="1" ht="12.75" customHeight="1">
      <c r="A176" s="6"/>
      <c r="B176" s="541"/>
      <c r="C176" s="535"/>
      <c r="D176" s="538"/>
      <c r="E176" s="532"/>
      <c r="F176" s="121" t="s">
        <v>231</v>
      </c>
      <c r="G176" s="550"/>
      <c r="H176" s="553"/>
      <c r="I176" s="154"/>
      <c r="J176" s="159" t="s">
        <v>222</v>
      </c>
      <c r="K176" s="159" t="s">
        <v>222</v>
      </c>
      <c r="L176" s="159" t="s">
        <v>222</v>
      </c>
      <c r="M176" s="159" t="s">
        <v>222</v>
      </c>
      <c r="N176" s="159" t="s">
        <v>222</v>
      </c>
      <c r="O176" s="159" t="s">
        <v>222</v>
      </c>
      <c r="P176" s="159" t="s">
        <v>222</v>
      </c>
      <c r="Q176" s="159" t="s">
        <v>222</v>
      </c>
      <c r="R176" s="154"/>
      <c r="S176" s="159" t="s">
        <v>222</v>
      </c>
      <c r="T176" s="159" t="s">
        <v>222</v>
      </c>
      <c r="U176" s="159" t="s">
        <v>222</v>
      </c>
      <c r="V176" s="159" t="s">
        <v>222</v>
      </c>
      <c r="W176" s="159">
        <v>0</v>
      </c>
      <c r="X176" s="159">
        <f>'2b COVID Adjustment'!$F$326</f>
        <v>0</v>
      </c>
      <c r="Y176" s="159">
        <f>'2b COVID Adjustment'!$G$326</f>
        <v>0</v>
      </c>
      <c r="Z176" s="159" t="s">
        <v>222</v>
      </c>
      <c r="AA176" s="405"/>
      <c r="AB176" s="159">
        <f>'2d Backwardation adjustment'!$I37</f>
        <v>3.6264207141038272</v>
      </c>
      <c r="AC176" s="159">
        <f>'2d Backwardation adjustment'!$I37</f>
        <v>3.6264207141038272</v>
      </c>
      <c r="AD176" s="159">
        <f>'2d Backwardation adjustment'!$J37+'2e COVID true-up adjustment'!F$348</f>
        <v>3.6264207141038272</v>
      </c>
      <c r="AE176" s="159">
        <f>'2d Backwardation adjustment'!$J37+'2e COVID true-up adjustment'!G$348+'2f RO Ringfencing adjustment'!I54</f>
        <v>15.029358416680324</v>
      </c>
      <c r="AF176" s="159">
        <f>'2e COVID true-up adjustment'!H$348+'3m ASC'!$C$8</f>
        <v>4.3827690078309374</v>
      </c>
      <c r="AG176" s="159">
        <f>'2e COVID true-up adjustment'!I$348+'3m ASC'!$C$8</f>
        <v>4.3827690078309374</v>
      </c>
      <c r="AH176" s="406"/>
      <c r="AI176" s="478">
        <f>'3m ASC'!$C$8+'2g Debt related cost adjustment'!$E$55</f>
        <v>4.3827690078309374</v>
      </c>
      <c r="AJ176" s="478">
        <f>'3m ASC'!$C$8+'2g Debt related cost adjustment'!$E$55</f>
        <v>4.3827690078309374</v>
      </c>
      <c r="AK176" s="478">
        <f>'3m ASC'!$C$13+'2g Debt related cost adjustment'!$E$55</f>
        <v>4.3827690078309374</v>
      </c>
      <c r="AL176" s="478">
        <f>'3m ASC'!$C$13+'2g Debt related cost adjustment'!$E$55</f>
        <v>4.3827690078309374</v>
      </c>
      <c r="AM176" s="478">
        <f>'3m ASC'!$C$13+'2g Debt related cost adjustment'!$E$55</f>
        <v>4.3827690078309374</v>
      </c>
      <c r="AN176" s="159" t="s">
        <v>222</v>
      </c>
      <c r="AO176" s="159" t="s">
        <v>222</v>
      </c>
      <c r="AP176" s="159" t="s">
        <v>222</v>
      </c>
      <c r="AQ176" s="159" t="s">
        <v>222</v>
      </c>
      <c r="AR176" s="159" t="s">
        <v>222</v>
      </c>
      <c r="AS176" s="159" t="s">
        <v>222</v>
      </c>
      <c r="AT176" s="159" t="s">
        <v>222</v>
      </c>
      <c r="AU176" s="159" t="s">
        <v>222</v>
      </c>
      <c r="AV176" s="159" t="s">
        <v>222</v>
      </c>
      <c r="AW176" s="159" t="s">
        <v>222</v>
      </c>
      <c r="AX176" s="159" t="s">
        <v>222</v>
      </c>
      <c r="AY176" s="159" t="s">
        <v>222</v>
      </c>
      <c r="AZ176" s="159" t="s">
        <v>222</v>
      </c>
      <c r="BA176" s="159" t="s">
        <v>222</v>
      </c>
      <c r="BB176" s="159" t="s">
        <v>222</v>
      </c>
      <c r="BC176" s="159" t="s">
        <v>222</v>
      </c>
      <c r="BD176" s="159" t="s">
        <v>222</v>
      </c>
      <c r="BE176" s="159" t="s">
        <v>222</v>
      </c>
      <c r="BF176" s="159" t="s">
        <v>222</v>
      </c>
      <c r="BG176" s="159" t="s">
        <v>222</v>
      </c>
      <c r="BH176" s="159" t="s">
        <v>222</v>
      </c>
      <c r="BI176" s="373" t="s">
        <v>222</v>
      </c>
    </row>
    <row r="177" spans="1:61" s="7" customFormat="1" ht="12.75" customHeight="1">
      <c r="A177" s="6"/>
      <c r="B177" s="541"/>
      <c r="C177" s="535"/>
      <c r="D177" s="538"/>
      <c r="E177" s="532"/>
      <c r="F177" s="121" t="s">
        <v>232</v>
      </c>
      <c r="G177" s="550"/>
      <c r="H177" s="553"/>
      <c r="I177" s="154"/>
      <c r="J177" s="159" t="s">
        <v>222</v>
      </c>
      <c r="K177" s="159" t="s">
        <v>222</v>
      </c>
      <c r="L177" s="159" t="s">
        <v>222</v>
      </c>
      <c r="M177" s="159" t="s">
        <v>222</v>
      </c>
      <c r="N177" s="159" t="s">
        <v>222</v>
      </c>
      <c r="O177" s="159" t="s">
        <v>222</v>
      </c>
      <c r="P177" s="159" t="s">
        <v>222</v>
      </c>
      <c r="Q177" s="159" t="s">
        <v>222</v>
      </c>
      <c r="R177" s="154"/>
      <c r="S177" s="159" t="s">
        <v>222</v>
      </c>
      <c r="T177" s="159" t="s">
        <v>222</v>
      </c>
      <c r="U177" s="159" t="s">
        <v>222</v>
      </c>
      <c r="V177" s="159" t="s">
        <v>222</v>
      </c>
      <c r="W177" s="159">
        <v>0</v>
      </c>
      <c r="X177" s="159">
        <f>'2b COVID Adjustment'!$F$326</f>
        <v>0</v>
      </c>
      <c r="Y177" s="159">
        <f>'2b COVID Adjustment'!$G$326</f>
        <v>0</v>
      </c>
      <c r="Z177" s="159" t="s">
        <v>222</v>
      </c>
      <c r="AA177" s="405"/>
      <c r="AB177" s="159">
        <f>'2d Backwardation adjustment'!$I38</f>
        <v>3.5918515921001428</v>
      </c>
      <c r="AC177" s="159">
        <f>'2d Backwardation adjustment'!$I38</f>
        <v>3.5918515921001428</v>
      </c>
      <c r="AD177" s="159">
        <f>'2d Backwardation adjustment'!$J38+'2e COVID true-up adjustment'!F$348</f>
        <v>3.5918515921001428</v>
      </c>
      <c r="AE177" s="159">
        <f>'2d Backwardation adjustment'!$J38+'2e COVID true-up adjustment'!G$348+'2f RO Ringfencing adjustment'!I55</f>
        <v>14.994789294676639</v>
      </c>
      <c r="AF177" s="159">
        <f>'2e COVID true-up adjustment'!H$348+'3m ASC'!$C$8</f>
        <v>4.3827690078309374</v>
      </c>
      <c r="AG177" s="159">
        <f>'2e COVID true-up adjustment'!I$348+'3m ASC'!$C$8</f>
        <v>4.3827690078309374</v>
      </c>
      <c r="AH177" s="406"/>
      <c r="AI177" s="478">
        <f>'3m ASC'!$C$8+'2g Debt related cost adjustment'!$E$55</f>
        <v>4.3827690078309374</v>
      </c>
      <c r="AJ177" s="478">
        <f>'3m ASC'!$C$8+'2g Debt related cost adjustment'!$E$55</f>
        <v>4.3827690078309374</v>
      </c>
      <c r="AK177" s="478">
        <f>'3m ASC'!$C$13+'2g Debt related cost adjustment'!$E$55</f>
        <v>4.3827690078309374</v>
      </c>
      <c r="AL177" s="478">
        <f>'3m ASC'!$C$13+'2g Debt related cost adjustment'!$E$55</f>
        <v>4.3827690078309374</v>
      </c>
      <c r="AM177" s="478">
        <f>'3m ASC'!$C$13+'2g Debt related cost adjustment'!$E$55</f>
        <v>4.3827690078309374</v>
      </c>
      <c r="AN177" s="159" t="s">
        <v>222</v>
      </c>
      <c r="AO177" s="159" t="s">
        <v>222</v>
      </c>
      <c r="AP177" s="159" t="s">
        <v>222</v>
      </c>
      <c r="AQ177" s="159" t="s">
        <v>222</v>
      </c>
      <c r="AR177" s="159" t="s">
        <v>222</v>
      </c>
      <c r="AS177" s="159" t="s">
        <v>222</v>
      </c>
      <c r="AT177" s="159" t="s">
        <v>222</v>
      </c>
      <c r="AU177" s="159" t="s">
        <v>222</v>
      </c>
      <c r="AV177" s="159" t="s">
        <v>222</v>
      </c>
      <c r="AW177" s="159" t="s">
        <v>222</v>
      </c>
      <c r="AX177" s="159" t="s">
        <v>222</v>
      </c>
      <c r="AY177" s="159" t="s">
        <v>222</v>
      </c>
      <c r="AZ177" s="159" t="s">
        <v>222</v>
      </c>
      <c r="BA177" s="159" t="s">
        <v>222</v>
      </c>
      <c r="BB177" s="159" t="s">
        <v>222</v>
      </c>
      <c r="BC177" s="159" t="s">
        <v>222</v>
      </c>
      <c r="BD177" s="159" t="s">
        <v>222</v>
      </c>
      <c r="BE177" s="159" t="s">
        <v>222</v>
      </c>
      <c r="BF177" s="159" t="s">
        <v>222</v>
      </c>
      <c r="BG177" s="159" t="s">
        <v>222</v>
      </c>
      <c r="BH177" s="159" t="s">
        <v>222</v>
      </c>
      <c r="BI177" s="373" t="s">
        <v>222</v>
      </c>
    </row>
    <row r="178" spans="1:61" s="7" customFormat="1" ht="12.75" customHeight="1">
      <c r="A178" s="6"/>
      <c r="B178" s="541"/>
      <c r="C178" s="535"/>
      <c r="D178" s="538"/>
      <c r="E178" s="532"/>
      <c r="F178" s="121" t="s">
        <v>233</v>
      </c>
      <c r="G178" s="550"/>
      <c r="H178" s="553"/>
      <c r="I178" s="154"/>
      <c r="J178" s="159" t="s">
        <v>222</v>
      </c>
      <c r="K178" s="159" t="s">
        <v>222</v>
      </c>
      <c r="L178" s="159" t="s">
        <v>222</v>
      </c>
      <c r="M178" s="159" t="s">
        <v>222</v>
      </c>
      <c r="N178" s="159" t="s">
        <v>222</v>
      </c>
      <c r="O178" s="159" t="s">
        <v>222</v>
      </c>
      <c r="P178" s="159" t="s">
        <v>222</v>
      </c>
      <c r="Q178" s="159" t="s">
        <v>222</v>
      </c>
      <c r="R178" s="154"/>
      <c r="S178" s="159" t="s">
        <v>222</v>
      </c>
      <c r="T178" s="159" t="s">
        <v>222</v>
      </c>
      <c r="U178" s="159" t="s">
        <v>222</v>
      </c>
      <c r="V178" s="159" t="s">
        <v>222</v>
      </c>
      <c r="W178" s="159">
        <v>0</v>
      </c>
      <c r="X178" s="159">
        <f>'2b COVID Adjustment'!$F$326</f>
        <v>0</v>
      </c>
      <c r="Y178" s="159">
        <f>'2b COVID Adjustment'!$G$326</f>
        <v>0</v>
      </c>
      <c r="Z178" s="159" t="s">
        <v>222</v>
      </c>
      <c r="AA178" s="405"/>
      <c r="AB178" s="159">
        <f>'2d Backwardation adjustment'!$I39</f>
        <v>3.6112886450785173</v>
      </c>
      <c r="AC178" s="159">
        <f>'2d Backwardation adjustment'!$I39</f>
        <v>3.6112886450785173</v>
      </c>
      <c r="AD178" s="159">
        <f>'2d Backwardation adjustment'!$J39+'2e COVID true-up adjustment'!F$348</f>
        <v>3.6112886450785173</v>
      </c>
      <c r="AE178" s="159">
        <f>'2d Backwardation adjustment'!$J39+'2e COVID true-up adjustment'!G$348+'2f RO Ringfencing adjustment'!I56</f>
        <v>15.014226347655013</v>
      </c>
      <c r="AF178" s="159">
        <f>'2e COVID true-up adjustment'!H$348+'3m ASC'!$C$8</f>
        <v>4.3827690078309374</v>
      </c>
      <c r="AG178" s="159">
        <f>'2e COVID true-up adjustment'!I$348+'3m ASC'!$C$8</f>
        <v>4.3827690078309374</v>
      </c>
      <c r="AH178" s="406"/>
      <c r="AI178" s="478">
        <f>'3m ASC'!$C$8+'2g Debt related cost adjustment'!$E$55</f>
        <v>4.3827690078309374</v>
      </c>
      <c r="AJ178" s="478">
        <f>'3m ASC'!$C$8+'2g Debt related cost adjustment'!$E$55</f>
        <v>4.3827690078309374</v>
      </c>
      <c r="AK178" s="478">
        <f>'3m ASC'!$C$13+'2g Debt related cost adjustment'!$E$55</f>
        <v>4.3827690078309374</v>
      </c>
      <c r="AL178" s="478">
        <f>'3m ASC'!$C$13+'2g Debt related cost adjustment'!$E$55</f>
        <v>4.3827690078309374</v>
      </c>
      <c r="AM178" s="478">
        <f>'3m ASC'!$C$13+'2g Debt related cost adjustment'!$E$55</f>
        <v>4.3827690078309374</v>
      </c>
      <c r="AN178" s="159" t="s">
        <v>222</v>
      </c>
      <c r="AO178" s="159" t="s">
        <v>222</v>
      </c>
      <c r="AP178" s="159" t="s">
        <v>222</v>
      </c>
      <c r="AQ178" s="159" t="s">
        <v>222</v>
      </c>
      <c r="AR178" s="159" t="s">
        <v>222</v>
      </c>
      <c r="AS178" s="159" t="s">
        <v>222</v>
      </c>
      <c r="AT178" s="159" t="s">
        <v>222</v>
      </c>
      <c r="AU178" s="159" t="s">
        <v>222</v>
      </c>
      <c r="AV178" s="159" t="s">
        <v>222</v>
      </c>
      <c r="AW178" s="159" t="s">
        <v>222</v>
      </c>
      <c r="AX178" s="159" t="s">
        <v>222</v>
      </c>
      <c r="AY178" s="159" t="s">
        <v>222</v>
      </c>
      <c r="AZ178" s="159" t="s">
        <v>222</v>
      </c>
      <c r="BA178" s="159" t="s">
        <v>222</v>
      </c>
      <c r="BB178" s="159" t="s">
        <v>222</v>
      </c>
      <c r="BC178" s="159" t="s">
        <v>222</v>
      </c>
      <c r="BD178" s="159" t="s">
        <v>222</v>
      </c>
      <c r="BE178" s="159" t="s">
        <v>222</v>
      </c>
      <c r="BF178" s="159" t="s">
        <v>222</v>
      </c>
      <c r="BG178" s="159" t="s">
        <v>222</v>
      </c>
      <c r="BH178" s="159" t="s">
        <v>222</v>
      </c>
      <c r="BI178" s="373" t="s">
        <v>222</v>
      </c>
    </row>
    <row r="179" spans="1:61" s="7" customFormat="1" ht="12.75" customHeight="1">
      <c r="A179" s="6"/>
      <c r="B179" s="541"/>
      <c r="C179" s="535"/>
      <c r="D179" s="538"/>
      <c r="E179" s="532"/>
      <c r="F179" s="121" t="s">
        <v>234</v>
      </c>
      <c r="G179" s="550"/>
      <c r="H179" s="553"/>
      <c r="I179" s="154"/>
      <c r="J179" s="159" t="s">
        <v>222</v>
      </c>
      <c r="K179" s="159" t="s">
        <v>222</v>
      </c>
      <c r="L179" s="159" t="s">
        <v>222</v>
      </c>
      <c r="M179" s="159" t="s">
        <v>222</v>
      </c>
      <c r="N179" s="159" t="s">
        <v>222</v>
      </c>
      <c r="O179" s="159" t="s">
        <v>222</v>
      </c>
      <c r="P179" s="159" t="s">
        <v>222</v>
      </c>
      <c r="Q179" s="159" t="s">
        <v>222</v>
      </c>
      <c r="R179" s="154"/>
      <c r="S179" s="159" t="s">
        <v>222</v>
      </c>
      <c r="T179" s="159" t="s">
        <v>222</v>
      </c>
      <c r="U179" s="159" t="s">
        <v>222</v>
      </c>
      <c r="V179" s="159" t="s">
        <v>222</v>
      </c>
      <c r="W179" s="159">
        <v>0</v>
      </c>
      <c r="X179" s="159">
        <f>'2b COVID Adjustment'!$F$326</f>
        <v>0</v>
      </c>
      <c r="Y179" s="159">
        <f>'2b COVID Adjustment'!$G$326</f>
        <v>0</v>
      </c>
      <c r="Z179" s="159" t="s">
        <v>222</v>
      </c>
      <c r="AA179" s="405"/>
      <c r="AB179" s="159">
        <f>'2d Backwardation adjustment'!$I40</f>
        <v>3.6471489109594311</v>
      </c>
      <c r="AC179" s="159">
        <f>'2d Backwardation adjustment'!$I40</f>
        <v>3.6471489109594311</v>
      </c>
      <c r="AD179" s="159">
        <f>'2d Backwardation adjustment'!$J40+'2e COVID true-up adjustment'!F$348</f>
        <v>3.6471489109594311</v>
      </c>
      <c r="AE179" s="159">
        <f>'2d Backwardation adjustment'!$J40+'2e COVID true-up adjustment'!G$348+'2f RO Ringfencing adjustment'!I57</f>
        <v>15.050086613535928</v>
      </c>
      <c r="AF179" s="159">
        <f>'2e COVID true-up adjustment'!H$348+'3m ASC'!$C$8</f>
        <v>4.3827690078309374</v>
      </c>
      <c r="AG179" s="159">
        <f>'2e COVID true-up adjustment'!I$348+'3m ASC'!$C$8</f>
        <v>4.3827690078309374</v>
      </c>
      <c r="AH179" s="406"/>
      <c r="AI179" s="478">
        <f>'3m ASC'!$C$8+'2g Debt related cost adjustment'!$E$55</f>
        <v>4.3827690078309374</v>
      </c>
      <c r="AJ179" s="478">
        <f>'3m ASC'!$C$8+'2g Debt related cost adjustment'!$E$55</f>
        <v>4.3827690078309374</v>
      </c>
      <c r="AK179" s="478">
        <f>'3m ASC'!$C$13+'2g Debt related cost adjustment'!$E$55</f>
        <v>4.3827690078309374</v>
      </c>
      <c r="AL179" s="478">
        <f>'3m ASC'!$C$13+'2g Debt related cost adjustment'!$E$55</f>
        <v>4.3827690078309374</v>
      </c>
      <c r="AM179" s="478">
        <f>'3m ASC'!$C$13+'2g Debt related cost adjustment'!$E$55</f>
        <v>4.3827690078309374</v>
      </c>
      <c r="AN179" s="159" t="s">
        <v>222</v>
      </c>
      <c r="AO179" s="159" t="s">
        <v>222</v>
      </c>
      <c r="AP179" s="159" t="s">
        <v>222</v>
      </c>
      <c r="AQ179" s="159" t="s">
        <v>222</v>
      </c>
      <c r="AR179" s="159" t="s">
        <v>222</v>
      </c>
      <c r="AS179" s="159" t="s">
        <v>222</v>
      </c>
      <c r="AT179" s="159" t="s">
        <v>222</v>
      </c>
      <c r="AU179" s="159" t="s">
        <v>222</v>
      </c>
      <c r="AV179" s="159" t="s">
        <v>222</v>
      </c>
      <c r="AW179" s="159" t="s">
        <v>222</v>
      </c>
      <c r="AX179" s="159" t="s">
        <v>222</v>
      </c>
      <c r="AY179" s="159" t="s">
        <v>222</v>
      </c>
      <c r="AZ179" s="159" t="s">
        <v>222</v>
      </c>
      <c r="BA179" s="159" t="s">
        <v>222</v>
      </c>
      <c r="BB179" s="159" t="s">
        <v>222</v>
      </c>
      <c r="BC179" s="159" t="s">
        <v>222</v>
      </c>
      <c r="BD179" s="159" t="s">
        <v>222</v>
      </c>
      <c r="BE179" s="159" t="s">
        <v>222</v>
      </c>
      <c r="BF179" s="159" t="s">
        <v>222</v>
      </c>
      <c r="BG179" s="159" t="s">
        <v>222</v>
      </c>
      <c r="BH179" s="159" t="s">
        <v>222</v>
      </c>
      <c r="BI179" s="373" t="s">
        <v>222</v>
      </c>
    </row>
    <row r="180" spans="1:61" s="7" customFormat="1" ht="12.75" customHeight="1" thickBot="1">
      <c r="A180" s="6"/>
      <c r="B180" s="542"/>
      <c r="C180" s="536"/>
      <c r="D180" s="539"/>
      <c r="E180" s="533"/>
      <c r="F180" s="84" t="s">
        <v>235</v>
      </c>
      <c r="G180" s="550"/>
      <c r="H180" s="553"/>
      <c r="I180" s="54"/>
      <c r="J180" s="159" t="s">
        <v>222</v>
      </c>
      <c r="K180" s="159" t="s">
        <v>222</v>
      </c>
      <c r="L180" s="159" t="s">
        <v>222</v>
      </c>
      <c r="M180" s="159" t="s">
        <v>222</v>
      </c>
      <c r="N180" s="159" t="s">
        <v>222</v>
      </c>
      <c r="O180" s="159" t="s">
        <v>222</v>
      </c>
      <c r="P180" s="159" t="s">
        <v>222</v>
      </c>
      <c r="Q180" s="159" t="s">
        <v>222</v>
      </c>
      <c r="R180" s="154"/>
      <c r="S180" s="159" t="s">
        <v>222</v>
      </c>
      <c r="T180" s="159" t="s">
        <v>222</v>
      </c>
      <c r="U180" s="159" t="s">
        <v>222</v>
      </c>
      <c r="V180" s="159" t="s">
        <v>222</v>
      </c>
      <c r="W180" s="159">
        <v>0</v>
      </c>
      <c r="X180" s="159">
        <f>'2b COVID Adjustment'!$F$326</f>
        <v>0</v>
      </c>
      <c r="Y180" s="159">
        <f>'2b COVID Adjustment'!$G$326</f>
        <v>0</v>
      </c>
      <c r="Z180" s="159" t="s">
        <v>222</v>
      </c>
      <c r="AA180" s="405"/>
      <c r="AB180" s="159">
        <f>'2d Backwardation adjustment'!$I41</f>
        <v>3.5757407399959638</v>
      </c>
      <c r="AC180" s="159">
        <f>'2d Backwardation adjustment'!$I41</f>
        <v>3.5757407399959638</v>
      </c>
      <c r="AD180" s="159">
        <f>'2d Backwardation adjustment'!$J41+'2e COVID true-up adjustment'!F$348</f>
        <v>3.5757407399959638</v>
      </c>
      <c r="AE180" s="159">
        <f>'2d Backwardation adjustment'!$J41+'2e COVID true-up adjustment'!G$348+'2f RO Ringfencing adjustment'!I58</f>
        <v>14.978678442572459</v>
      </c>
      <c r="AF180" s="159">
        <f>'2e COVID true-up adjustment'!H$348+'3m ASC'!$C$8</f>
        <v>4.3827690078309374</v>
      </c>
      <c r="AG180" s="159">
        <f>'2e COVID true-up adjustment'!I$348+'3m ASC'!$C$8</f>
        <v>4.3827690078309374</v>
      </c>
      <c r="AH180" s="406"/>
      <c r="AI180" s="478">
        <f>'3m ASC'!$C$8+'2g Debt related cost adjustment'!$E$55</f>
        <v>4.3827690078309374</v>
      </c>
      <c r="AJ180" s="478">
        <f>'3m ASC'!$C$8+'2g Debt related cost adjustment'!$E$55</f>
        <v>4.3827690078309374</v>
      </c>
      <c r="AK180" s="478">
        <f>'3m ASC'!$C$13+'2g Debt related cost adjustment'!$E$55</f>
        <v>4.3827690078309374</v>
      </c>
      <c r="AL180" s="478">
        <f>'3m ASC'!$C$13+'2g Debt related cost adjustment'!$E$55</f>
        <v>4.3827690078309374</v>
      </c>
      <c r="AM180" s="478">
        <f>'3m ASC'!$C$13+'2g Debt related cost adjustment'!$E$55</f>
        <v>4.3827690078309374</v>
      </c>
      <c r="AN180" s="159" t="s">
        <v>222</v>
      </c>
      <c r="AO180" s="159" t="s">
        <v>222</v>
      </c>
      <c r="AP180" s="159" t="s">
        <v>222</v>
      </c>
      <c r="AQ180" s="159" t="s">
        <v>222</v>
      </c>
      <c r="AR180" s="159" t="s">
        <v>222</v>
      </c>
      <c r="AS180" s="159" t="s">
        <v>222</v>
      </c>
      <c r="AT180" s="159" t="s">
        <v>222</v>
      </c>
      <c r="AU180" s="159" t="s">
        <v>222</v>
      </c>
      <c r="AV180" s="159" t="s">
        <v>222</v>
      </c>
      <c r="AW180" s="159" t="s">
        <v>222</v>
      </c>
      <c r="AX180" s="159" t="s">
        <v>222</v>
      </c>
      <c r="AY180" s="159" t="s">
        <v>222</v>
      </c>
      <c r="AZ180" s="159" t="s">
        <v>222</v>
      </c>
      <c r="BA180" s="159" t="s">
        <v>222</v>
      </c>
      <c r="BB180" s="159" t="s">
        <v>222</v>
      </c>
      <c r="BC180" s="159" t="s">
        <v>222</v>
      </c>
      <c r="BD180" s="159" t="s">
        <v>222</v>
      </c>
      <c r="BE180" s="159" t="s">
        <v>222</v>
      </c>
      <c r="BF180" s="159" t="s">
        <v>222</v>
      </c>
      <c r="BG180" s="159" t="s">
        <v>222</v>
      </c>
      <c r="BH180" s="159" t="s">
        <v>222</v>
      </c>
      <c r="BI180" s="373" t="s">
        <v>222</v>
      </c>
    </row>
    <row r="181" spans="1:61" s="7" customFormat="1" ht="12.75" customHeight="1">
      <c r="A181" s="6"/>
      <c r="B181" s="543" t="s">
        <v>240</v>
      </c>
      <c r="C181" s="534" t="s">
        <v>217</v>
      </c>
      <c r="D181" s="537" t="s">
        <v>218</v>
      </c>
      <c r="E181" s="531" t="s">
        <v>219</v>
      </c>
      <c r="F181" s="83" t="s">
        <v>220</v>
      </c>
      <c r="G181" s="550"/>
      <c r="H181" s="553"/>
      <c r="I181" s="53"/>
      <c r="J181" s="159" t="s">
        <v>222</v>
      </c>
      <c r="K181" s="159" t="s">
        <v>222</v>
      </c>
      <c r="L181" s="159" t="s">
        <v>222</v>
      </c>
      <c r="M181" s="159" t="s">
        <v>222</v>
      </c>
      <c r="N181" s="159" t="s">
        <v>222</v>
      </c>
      <c r="O181" s="159" t="s">
        <v>222</v>
      </c>
      <c r="P181" s="159" t="s">
        <v>222</v>
      </c>
      <c r="Q181" s="159" t="s">
        <v>222</v>
      </c>
      <c r="R181" s="154"/>
      <c r="S181" s="159" t="s">
        <v>222</v>
      </c>
      <c r="T181" s="159" t="s">
        <v>222</v>
      </c>
      <c r="U181" s="159" t="s">
        <v>222</v>
      </c>
      <c r="V181" s="159" t="s">
        <v>222</v>
      </c>
      <c r="W181" s="159">
        <v>0</v>
      </c>
      <c r="X181" s="159">
        <f>'2b COVID Adjustment'!$F$327</f>
        <v>1.4870742269298105</v>
      </c>
      <c r="Y181" s="159">
        <f>'2b COVID Adjustment'!$G$327</f>
        <v>0.70457099735818829</v>
      </c>
      <c r="Z181" s="159" t="s">
        <v>222</v>
      </c>
      <c r="AA181" s="405"/>
      <c r="AB181" s="159">
        <v>0</v>
      </c>
      <c r="AC181" s="159">
        <v>0</v>
      </c>
      <c r="AD181" s="159">
        <f>'2e COVID true-up adjustment'!F$349</f>
        <v>0.4107912515748855</v>
      </c>
      <c r="AE181" s="159">
        <f>'2e COVID true-up adjustment'!G$349</f>
        <v>0.4107912515748855</v>
      </c>
      <c r="AF181" s="159">
        <f>'2e COVID true-up adjustment'!H$349</f>
        <v>0.4107912515748855</v>
      </c>
      <c r="AG181" s="374">
        <f>'2e COVID true-up adjustment'!I$349</f>
        <v>0.4107912515748855</v>
      </c>
      <c r="AH181" s="406"/>
      <c r="AI181" s="478">
        <f>'2g Debt related cost adjustment'!$E$44</f>
        <v>0</v>
      </c>
      <c r="AJ181" s="478">
        <f>'2g Debt related cost adjustment'!$E$44</f>
        <v>0</v>
      </c>
      <c r="AK181" s="478">
        <f>'2g Debt related cost adjustment'!$E$44</f>
        <v>0</v>
      </c>
      <c r="AL181" s="478">
        <f>'2g Debt related cost adjustment'!$E$44</f>
        <v>0</v>
      </c>
      <c r="AM181" s="478">
        <f>'2g Debt related cost adjustment'!$E$44</f>
        <v>0</v>
      </c>
      <c r="AN181" s="159" t="s">
        <v>222</v>
      </c>
      <c r="AO181" s="159" t="s">
        <v>222</v>
      </c>
      <c r="AP181" s="159" t="s">
        <v>222</v>
      </c>
      <c r="AQ181" s="159" t="s">
        <v>222</v>
      </c>
      <c r="AR181" s="159" t="s">
        <v>222</v>
      </c>
      <c r="AS181" s="159" t="s">
        <v>222</v>
      </c>
      <c r="AT181" s="159" t="s">
        <v>222</v>
      </c>
      <c r="AU181" s="159" t="s">
        <v>222</v>
      </c>
      <c r="AV181" s="159" t="s">
        <v>222</v>
      </c>
      <c r="AW181" s="159" t="s">
        <v>222</v>
      </c>
      <c r="AX181" s="159" t="s">
        <v>222</v>
      </c>
      <c r="AY181" s="159" t="s">
        <v>222</v>
      </c>
      <c r="AZ181" s="159" t="s">
        <v>222</v>
      </c>
      <c r="BA181" s="159" t="s">
        <v>222</v>
      </c>
      <c r="BB181" s="159" t="s">
        <v>222</v>
      </c>
      <c r="BC181" s="159" t="s">
        <v>222</v>
      </c>
      <c r="BD181" s="159" t="s">
        <v>222</v>
      </c>
      <c r="BE181" s="159" t="s">
        <v>222</v>
      </c>
      <c r="BF181" s="159" t="s">
        <v>222</v>
      </c>
      <c r="BG181" s="159" t="s">
        <v>222</v>
      </c>
      <c r="BH181" s="159" t="s">
        <v>222</v>
      </c>
      <c r="BI181" s="373" t="s">
        <v>222</v>
      </c>
    </row>
    <row r="182" spans="1:61" s="7" customFormat="1" ht="12.75" customHeight="1">
      <c r="A182" s="6"/>
      <c r="B182" s="544"/>
      <c r="C182" s="535"/>
      <c r="D182" s="538"/>
      <c r="E182" s="532"/>
      <c r="F182" s="121" t="s">
        <v>223</v>
      </c>
      <c r="G182" s="550"/>
      <c r="H182" s="553"/>
      <c r="I182" s="154"/>
      <c r="J182" s="159" t="s">
        <v>222</v>
      </c>
      <c r="K182" s="159" t="s">
        <v>222</v>
      </c>
      <c r="L182" s="159" t="s">
        <v>222</v>
      </c>
      <c r="M182" s="159" t="s">
        <v>222</v>
      </c>
      <c r="N182" s="159" t="s">
        <v>222</v>
      </c>
      <c r="O182" s="159" t="s">
        <v>222</v>
      </c>
      <c r="P182" s="159" t="s">
        <v>222</v>
      </c>
      <c r="Q182" s="159" t="s">
        <v>222</v>
      </c>
      <c r="R182" s="154"/>
      <c r="S182" s="159" t="s">
        <v>222</v>
      </c>
      <c r="T182" s="159" t="s">
        <v>222</v>
      </c>
      <c r="U182" s="159" t="s">
        <v>222</v>
      </c>
      <c r="V182" s="159" t="s">
        <v>222</v>
      </c>
      <c r="W182" s="159">
        <v>0</v>
      </c>
      <c r="X182" s="159">
        <f>'2b COVID Adjustment'!$F$327</f>
        <v>1.4870742269298105</v>
      </c>
      <c r="Y182" s="159">
        <f>'2b COVID Adjustment'!$G$327</f>
        <v>0.70457099735818829</v>
      </c>
      <c r="Z182" s="159" t="s">
        <v>222</v>
      </c>
      <c r="AA182" s="405"/>
      <c r="AB182" s="159">
        <v>0</v>
      </c>
      <c r="AC182" s="159">
        <v>0</v>
      </c>
      <c r="AD182" s="159">
        <f>'2e COVID true-up adjustment'!F$349</f>
        <v>0.4107912515748855</v>
      </c>
      <c r="AE182" s="159">
        <f>'2e COVID true-up adjustment'!G$349</f>
        <v>0.4107912515748855</v>
      </c>
      <c r="AF182" s="159">
        <f>'2e COVID true-up adjustment'!H$349</f>
        <v>0.4107912515748855</v>
      </c>
      <c r="AG182" s="374">
        <f>'2e COVID true-up adjustment'!I$349</f>
        <v>0.4107912515748855</v>
      </c>
      <c r="AH182" s="406"/>
      <c r="AI182" s="478">
        <f>'2g Debt related cost adjustment'!$E$44</f>
        <v>0</v>
      </c>
      <c r="AJ182" s="478">
        <f>'2g Debt related cost adjustment'!$E$44</f>
        <v>0</v>
      </c>
      <c r="AK182" s="478">
        <f>'2g Debt related cost adjustment'!$E$44</f>
        <v>0</v>
      </c>
      <c r="AL182" s="478">
        <f>'2g Debt related cost adjustment'!$E$44</f>
        <v>0</v>
      </c>
      <c r="AM182" s="478">
        <f>'2g Debt related cost adjustment'!$E$44</f>
        <v>0</v>
      </c>
      <c r="AN182" s="159" t="s">
        <v>222</v>
      </c>
      <c r="AO182" s="159" t="s">
        <v>222</v>
      </c>
      <c r="AP182" s="159" t="s">
        <v>222</v>
      </c>
      <c r="AQ182" s="159" t="s">
        <v>222</v>
      </c>
      <c r="AR182" s="159" t="s">
        <v>222</v>
      </c>
      <c r="AS182" s="159" t="s">
        <v>222</v>
      </c>
      <c r="AT182" s="159" t="s">
        <v>222</v>
      </c>
      <c r="AU182" s="159" t="s">
        <v>222</v>
      </c>
      <c r="AV182" s="159" t="s">
        <v>222</v>
      </c>
      <c r="AW182" s="159" t="s">
        <v>222</v>
      </c>
      <c r="AX182" s="159" t="s">
        <v>222</v>
      </c>
      <c r="AY182" s="159" t="s">
        <v>222</v>
      </c>
      <c r="AZ182" s="159" t="s">
        <v>222</v>
      </c>
      <c r="BA182" s="159" t="s">
        <v>222</v>
      </c>
      <c r="BB182" s="159" t="s">
        <v>222</v>
      </c>
      <c r="BC182" s="159" t="s">
        <v>222</v>
      </c>
      <c r="BD182" s="159" t="s">
        <v>222</v>
      </c>
      <c r="BE182" s="159" t="s">
        <v>222</v>
      </c>
      <c r="BF182" s="159" t="s">
        <v>222</v>
      </c>
      <c r="BG182" s="159" t="s">
        <v>222</v>
      </c>
      <c r="BH182" s="159" t="s">
        <v>222</v>
      </c>
      <c r="BI182" s="373" t="s">
        <v>222</v>
      </c>
    </row>
    <row r="183" spans="1:61" s="7" customFormat="1" ht="12.75" customHeight="1">
      <c r="A183" s="6"/>
      <c r="B183" s="544"/>
      <c r="C183" s="535"/>
      <c r="D183" s="538"/>
      <c r="E183" s="532"/>
      <c r="F183" s="121" t="s">
        <v>224</v>
      </c>
      <c r="G183" s="550"/>
      <c r="H183" s="553"/>
      <c r="I183" s="154"/>
      <c r="J183" s="159" t="s">
        <v>222</v>
      </c>
      <c r="K183" s="159" t="s">
        <v>222</v>
      </c>
      <c r="L183" s="159" t="s">
        <v>222</v>
      </c>
      <c r="M183" s="159" t="s">
        <v>222</v>
      </c>
      <c r="N183" s="159" t="s">
        <v>222</v>
      </c>
      <c r="O183" s="159" t="s">
        <v>222</v>
      </c>
      <c r="P183" s="159" t="s">
        <v>222</v>
      </c>
      <c r="Q183" s="159" t="s">
        <v>222</v>
      </c>
      <c r="R183" s="154"/>
      <c r="S183" s="159" t="s">
        <v>222</v>
      </c>
      <c r="T183" s="159" t="s">
        <v>222</v>
      </c>
      <c r="U183" s="159" t="s">
        <v>222</v>
      </c>
      <c r="V183" s="159" t="s">
        <v>222</v>
      </c>
      <c r="W183" s="159">
        <v>0</v>
      </c>
      <c r="X183" s="159">
        <f>'2b COVID Adjustment'!$F$327</f>
        <v>1.4870742269298105</v>
      </c>
      <c r="Y183" s="159">
        <f>'2b COVID Adjustment'!$G$327</f>
        <v>0.70457099735818829</v>
      </c>
      <c r="Z183" s="159" t="s">
        <v>222</v>
      </c>
      <c r="AA183" s="405"/>
      <c r="AB183" s="159">
        <v>0</v>
      </c>
      <c r="AC183" s="159">
        <v>0</v>
      </c>
      <c r="AD183" s="159">
        <f>'2e COVID true-up adjustment'!F$349</f>
        <v>0.4107912515748855</v>
      </c>
      <c r="AE183" s="159">
        <f>'2e COVID true-up adjustment'!G$349</f>
        <v>0.4107912515748855</v>
      </c>
      <c r="AF183" s="159">
        <f>'2e COVID true-up adjustment'!H$349</f>
        <v>0.4107912515748855</v>
      </c>
      <c r="AG183" s="374">
        <f>'2e COVID true-up adjustment'!I$349</f>
        <v>0.4107912515748855</v>
      </c>
      <c r="AH183" s="406"/>
      <c r="AI183" s="478">
        <f>'2g Debt related cost adjustment'!$E$44</f>
        <v>0</v>
      </c>
      <c r="AJ183" s="478">
        <f>'2g Debt related cost adjustment'!$E$44</f>
        <v>0</v>
      </c>
      <c r="AK183" s="478">
        <f>'2g Debt related cost adjustment'!$E$44</f>
        <v>0</v>
      </c>
      <c r="AL183" s="478">
        <f>'2g Debt related cost adjustment'!$E$44</f>
        <v>0</v>
      </c>
      <c r="AM183" s="478">
        <f>'2g Debt related cost adjustment'!$E$44</f>
        <v>0</v>
      </c>
      <c r="AN183" s="159" t="s">
        <v>222</v>
      </c>
      <c r="AO183" s="159" t="s">
        <v>222</v>
      </c>
      <c r="AP183" s="159" t="s">
        <v>222</v>
      </c>
      <c r="AQ183" s="159" t="s">
        <v>222</v>
      </c>
      <c r="AR183" s="159" t="s">
        <v>222</v>
      </c>
      <c r="AS183" s="159" t="s">
        <v>222</v>
      </c>
      <c r="AT183" s="159" t="s">
        <v>222</v>
      </c>
      <c r="AU183" s="159" t="s">
        <v>222</v>
      </c>
      <c r="AV183" s="159" t="s">
        <v>222</v>
      </c>
      <c r="AW183" s="159" t="s">
        <v>222</v>
      </c>
      <c r="AX183" s="159" t="s">
        <v>222</v>
      </c>
      <c r="AY183" s="159" t="s">
        <v>222</v>
      </c>
      <c r="AZ183" s="159" t="s">
        <v>222</v>
      </c>
      <c r="BA183" s="159" t="s">
        <v>222</v>
      </c>
      <c r="BB183" s="159" t="s">
        <v>222</v>
      </c>
      <c r="BC183" s="159" t="s">
        <v>222</v>
      </c>
      <c r="BD183" s="159" t="s">
        <v>222</v>
      </c>
      <c r="BE183" s="159" t="s">
        <v>222</v>
      </c>
      <c r="BF183" s="159" t="s">
        <v>222</v>
      </c>
      <c r="BG183" s="159" t="s">
        <v>222</v>
      </c>
      <c r="BH183" s="159" t="s">
        <v>222</v>
      </c>
      <c r="BI183" s="373" t="s">
        <v>222</v>
      </c>
    </row>
    <row r="184" spans="1:61" s="7" customFormat="1" ht="12.75" customHeight="1">
      <c r="A184" s="6"/>
      <c r="B184" s="544"/>
      <c r="C184" s="535"/>
      <c r="D184" s="538"/>
      <c r="E184" s="532"/>
      <c r="F184" s="121" t="s">
        <v>225</v>
      </c>
      <c r="G184" s="550"/>
      <c r="H184" s="553"/>
      <c r="I184" s="154"/>
      <c r="J184" s="159" t="s">
        <v>222</v>
      </c>
      <c r="K184" s="159" t="s">
        <v>222</v>
      </c>
      <c r="L184" s="159" t="s">
        <v>222</v>
      </c>
      <c r="M184" s="159" t="s">
        <v>222</v>
      </c>
      <c r="N184" s="159" t="s">
        <v>222</v>
      </c>
      <c r="O184" s="159" t="s">
        <v>222</v>
      </c>
      <c r="P184" s="159" t="s">
        <v>222</v>
      </c>
      <c r="Q184" s="159" t="s">
        <v>222</v>
      </c>
      <c r="R184" s="154"/>
      <c r="S184" s="159" t="s">
        <v>222</v>
      </c>
      <c r="T184" s="159" t="s">
        <v>222</v>
      </c>
      <c r="U184" s="159" t="s">
        <v>222</v>
      </c>
      <c r="V184" s="159" t="s">
        <v>222</v>
      </c>
      <c r="W184" s="159">
        <v>0</v>
      </c>
      <c r="X184" s="159">
        <f>'2b COVID Adjustment'!$F$327</f>
        <v>1.4870742269298105</v>
      </c>
      <c r="Y184" s="159">
        <f>'2b COVID Adjustment'!$G$327</f>
        <v>0.70457099735818829</v>
      </c>
      <c r="Z184" s="159" t="s">
        <v>222</v>
      </c>
      <c r="AA184" s="405"/>
      <c r="AB184" s="159">
        <v>0</v>
      </c>
      <c r="AC184" s="159">
        <v>0</v>
      </c>
      <c r="AD184" s="159">
        <f>'2e COVID true-up adjustment'!F$349</f>
        <v>0.4107912515748855</v>
      </c>
      <c r="AE184" s="159">
        <f>'2e COVID true-up adjustment'!G$349</f>
        <v>0.4107912515748855</v>
      </c>
      <c r="AF184" s="159">
        <f>'2e COVID true-up adjustment'!H$349</f>
        <v>0.4107912515748855</v>
      </c>
      <c r="AG184" s="374">
        <f>'2e COVID true-up adjustment'!I$349</f>
        <v>0.4107912515748855</v>
      </c>
      <c r="AH184" s="403"/>
      <c r="AI184" s="478">
        <f>'2g Debt related cost adjustment'!$E$44</f>
        <v>0</v>
      </c>
      <c r="AJ184" s="478">
        <f>'2g Debt related cost adjustment'!$E$44</f>
        <v>0</v>
      </c>
      <c r="AK184" s="478">
        <f>'2g Debt related cost adjustment'!$E$44</f>
        <v>0</v>
      </c>
      <c r="AL184" s="478">
        <f>'2g Debt related cost adjustment'!$E$44</f>
        <v>0</v>
      </c>
      <c r="AM184" s="478">
        <f>'2g Debt related cost adjustment'!$E$44</f>
        <v>0</v>
      </c>
      <c r="AN184" s="159" t="s">
        <v>222</v>
      </c>
      <c r="AO184" s="159" t="s">
        <v>222</v>
      </c>
      <c r="AP184" s="159" t="s">
        <v>222</v>
      </c>
      <c r="AQ184" s="159" t="s">
        <v>222</v>
      </c>
      <c r="AR184" s="159" t="s">
        <v>222</v>
      </c>
      <c r="AS184" s="159" t="s">
        <v>222</v>
      </c>
      <c r="AT184" s="159" t="s">
        <v>222</v>
      </c>
      <c r="AU184" s="159" t="s">
        <v>222</v>
      </c>
      <c r="AV184" s="159" t="s">
        <v>222</v>
      </c>
      <c r="AW184" s="159" t="s">
        <v>222</v>
      </c>
      <c r="AX184" s="159" t="s">
        <v>222</v>
      </c>
      <c r="AY184" s="159" t="s">
        <v>222</v>
      </c>
      <c r="AZ184" s="159" t="s">
        <v>222</v>
      </c>
      <c r="BA184" s="159" t="s">
        <v>222</v>
      </c>
      <c r="BB184" s="159" t="s">
        <v>222</v>
      </c>
      <c r="BC184" s="159" t="s">
        <v>222</v>
      </c>
      <c r="BD184" s="159" t="s">
        <v>222</v>
      </c>
      <c r="BE184" s="159" t="s">
        <v>222</v>
      </c>
      <c r="BF184" s="159" t="s">
        <v>222</v>
      </c>
      <c r="BG184" s="159" t="s">
        <v>222</v>
      </c>
      <c r="BH184" s="159" t="s">
        <v>222</v>
      </c>
      <c r="BI184" s="373" t="s">
        <v>222</v>
      </c>
    </row>
    <row r="185" spans="1:61" s="7" customFormat="1" ht="12.75" customHeight="1">
      <c r="A185" s="6"/>
      <c r="B185" s="544"/>
      <c r="C185" s="535"/>
      <c r="D185" s="538"/>
      <c r="E185" s="532"/>
      <c r="F185" s="121" t="s">
        <v>226</v>
      </c>
      <c r="G185" s="550"/>
      <c r="H185" s="553"/>
      <c r="I185" s="154"/>
      <c r="J185" s="159" t="s">
        <v>222</v>
      </c>
      <c r="K185" s="159" t="s">
        <v>222</v>
      </c>
      <c r="L185" s="159" t="s">
        <v>222</v>
      </c>
      <c r="M185" s="159" t="s">
        <v>222</v>
      </c>
      <c r="N185" s="159" t="s">
        <v>222</v>
      </c>
      <c r="O185" s="159" t="s">
        <v>222</v>
      </c>
      <c r="P185" s="159" t="s">
        <v>222</v>
      </c>
      <c r="Q185" s="159" t="s">
        <v>222</v>
      </c>
      <c r="R185" s="154"/>
      <c r="S185" s="159" t="s">
        <v>222</v>
      </c>
      <c r="T185" s="159" t="s">
        <v>222</v>
      </c>
      <c r="U185" s="159" t="s">
        <v>222</v>
      </c>
      <c r="V185" s="159" t="s">
        <v>222</v>
      </c>
      <c r="W185" s="159">
        <v>0</v>
      </c>
      <c r="X185" s="159">
        <f>'2b COVID Adjustment'!$F$327</f>
        <v>1.4870742269298105</v>
      </c>
      <c r="Y185" s="159">
        <f>'2b COVID Adjustment'!$G$327</f>
        <v>0.70457099735818829</v>
      </c>
      <c r="Z185" s="159" t="s">
        <v>222</v>
      </c>
      <c r="AA185" s="405"/>
      <c r="AB185" s="159">
        <v>0</v>
      </c>
      <c r="AC185" s="159">
        <v>0</v>
      </c>
      <c r="AD185" s="159">
        <f>'2e COVID true-up adjustment'!F$349</f>
        <v>0.4107912515748855</v>
      </c>
      <c r="AE185" s="159">
        <f>'2e COVID true-up adjustment'!G$349</f>
        <v>0.4107912515748855</v>
      </c>
      <c r="AF185" s="159">
        <f>'2e COVID true-up adjustment'!H$349</f>
        <v>0.4107912515748855</v>
      </c>
      <c r="AG185" s="374">
        <f>'2e COVID true-up adjustment'!I$349</f>
        <v>0.4107912515748855</v>
      </c>
      <c r="AH185" s="403"/>
      <c r="AI185" s="478">
        <f>'2g Debt related cost adjustment'!$E$44</f>
        <v>0</v>
      </c>
      <c r="AJ185" s="478">
        <f>'2g Debt related cost adjustment'!$E$44</f>
        <v>0</v>
      </c>
      <c r="AK185" s="478">
        <f>'2g Debt related cost adjustment'!$E$44</f>
        <v>0</v>
      </c>
      <c r="AL185" s="478">
        <f>'2g Debt related cost adjustment'!$E$44</f>
        <v>0</v>
      </c>
      <c r="AM185" s="478">
        <f>'2g Debt related cost adjustment'!$E$44</f>
        <v>0</v>
      </c>
      <c r="AN185" s="159" t="s">
        <v>222</v>
      </c>
      <c r="AO185" s="159" t="s">
        <v>222</v>
      </c>
      <c r="AP185" s="159" t="s">
        <v>222</v>
      </c>
      <c r="AQ185" s="159" t="s">
        <v>222</v>
      </c>
      <c r="AR185" s="159" t="s">
        <v>222</v>
      </c>
      <c r="AS185" s="159" t="s">
        <v>222</v>
      </c>
      <c r="AT185" s="159" t="s">
        <v>222</v>
      </c>
      <c r="AU185" s="159" t="s">
        <v>222</v>
      </c>
      <c r="AV185" s="159" t="s">
        <v>222</v>
      </c>
      <c r="AW185" s="159" t="s">
        <v>222</v>
      </c>
      <c r="AX185" s="159" t="s">
        <v>222</v>
      </c>
      <c r="AY185" s="159" t="s">
        <v>222</v>
      </c>
      <c r="AZ185" s="159" t="s">
        <v>222</v>
      </c>
      <c r="BA185" s="159" t="s">
        <v>222</v>
      </c>
      <c r="BB185" s="159" t="s">
        <v>222</v>
      </c>
      <c r="BC185" s="159" t="s">
        <v>222</v>
      </c>
      <c r="BD185" s="159" t="s">
        <v>222</v>
      </c>
      <c r="BE185" s="159" t="s">
        <v>222</v>
      </c>
      <c r="BF185" s="159" t="s">
        <v>222</v>
      </c>
      <c r="BG185" s="159" t="s">
        <v>222</v>
      </c>
      <c r="BH185" s="159" t="s">
        <v>222</v>
      </c>
      <c r="BI185" s="373" t="s">
        <v>222</v>
      </c>
    </row>
    <row r="186" spans="1:61" s="7" customFormat="1" ht="12.75" customHeight="1">
      <c r="A186" s="6"/>
      <c r="B186" s="544"/>
      <c r="C186" s="535"/>
      <c r="D186" s="538"/>
      <c r="E186" s="532"/>
      <c r="F186" s="121" t="s">
        <v>227</v>
      </c>
      <c r="G186" s="550"/>
      <c r="H186" s="553"/>
      <c r="I186" s="154"/>
      <c r="J186" s="159" t="s">
        <v>222</v>
      </c>
      <c r="K186" s="159" t="s">
        <v>222</v>
      </c>
      <c r="L186" s="159" t="s">
        <v>222</v>
      </c>
      <c r="M186" s="159" t="s">
        <v>222</v>
      </c>
      <c r="N186" s="159" t="s">
        <v>222</v>
      </c>
      <c r="O186" s="159" t="s">
        <v>222</v>
      </c>
      <c r="P186" s="159" t="s">
        <v>222</v>
      </c>
      <c r="Q186" s="159" t="s">
        <v>222</v>
      </c>
      <c r="R186" s="154"/>
      <c r="S186" s="159" t="s">
        <v>222</v>
      </c>
      <c r="T186" s="159" t="s">
        <v>222</v>
      </c>
      <c r="U186" s="159" t="s">
        <v>222</v>
      </c>
      <c r="V186" s="159" t="s">
        <v>222</v>
      </c>
      <c r="W186" s="159">
        <v>0</v>
      </c>
      <c r="X186" s="159">
        <f>'2b COVID Adjustment'!$F$327</f>
        <v>1.4870742269298105</v>
      </c>
      <c r="Y186" s="159">
        <f>'2b COVID Adjustment'!$G$327</f>
        <v>0.70457099735818829</v>
      </c>
      <c r="Z186" s="159" t="s">
        <v>222</v>
      </c>
      <c r="AA186" s="405"/>
      <c r="AB186" s="159">
        <v>0</v>
      </c>
      <c r="AC186" s="159">
        <v>0</v>
      </c>
      <c r="AD186" s="159">
        <f>'2e COVID true-up adjustment'!F$349</f>
        <v>0.4107912515748855</v>
      </c>
      <c r="AE186" s="159">
        <f>'2e COVID true-up adjustment'!G$349</f>
        <v>0.4107912515748855</v>
      </c>
      <c r="AF186" s="159">
        <f>'2e COVID true-up adjustment'!H$349</f>
        <v>0.4107912515748855</v>
      </c>
      <c r="AG186" s="374">
        <f>'2e COVID true-up adjustment'!I$349</f>
        <v>0.4107912515748855</v>
      </c>
      <c r="AH186" s="403"/>
      <c r="AI186" s="478">
        <f>'2g Debt related cost adjustment'!$E$44</f>
        <v>0</v>
      </c>
      <c r="AJ186" s="478">
        <f>'2g Debt related cost adjustment'!$E$44</f>
        <v>0</v>
      </c>
      <c r="AK186" s="478">
        <f>'2g Debt related cost adjustment'!$E$44</f>
        <v>0</v>
      </c>
      <c r="AL186" s="478">
        <f>'2g Debt related cost adjustment'!$E$44</f>
        <v>0</v>
      </c>
      <c r="AM186" s="478">
        <f>'2g Debt related cost adjustment'!$E$44</f>
        <v>0</v>
      </c>
      <c r="AN186" s="159" t="s">
        <v>222</v>
      </c>
      <c r="AO186" s="159" t="s">
        <v>222</v>
      </c>
      <c r="AP186" s="159" t="s">
        <v>222</v>
      </c>
      <c r="AQ186" s="159" t="s">
        <v>222</v>
      </c>
      <c r="AR186" s="159" t="s">
        <v>222</v>
      </c>
      <c r="AS186" s="159" t="s">
        <v>222</v>
      </c>
      <c r="AT186" s="159" t="s">
        <v>222</v>
      </c>
      <c r="AU186" s="159" t="s">
        <v>222</v>
      </c>
      <c r="AV186" s="159" t="s">
        <v>222</v>
      </c>
      <c r="AW186" s="159" t="s">
        <v>222</v>
      </c>
      <c r="AX186" s="159" t="s">
        <v>222</v>
      </c>
      <c r="AY186" s="159" t="s">
        <v>222</v>
      </c>
      <c r="AZ186" s="159" t="s">
        <v>222</v>
      </c>
      <c r="BA186" s="159" t="s">
        <v>222</v>
      </c>
      <c r="BB186" s="159" t="s">
        <v>222</v>
      </c>
      <c r="BC186" s="159" t="s">
        <v>222</v>
      </c>
      <c r="BD186" s="159" t="s">
        <v>222</v>
      </c>
      <c r="BE186" s="159" t="s">
        <v>222</v>
      </c>
      <c r="BF186" s="159" t="s">
        <v>222</v>
      </c>
      <c r="BG186" s="159" t="s">
        <v>222</v>
      </c>
      <c r="BH186" s="159" t="s">
        <v>222</v>
      </c>
      <c r="BI186" s="373" t="s">
        <v>222</v>
      </c>
    </row>
    <row r="187" spans="1:61" s="7" customFormat="1" ht="12.75" customHeight="1">
      <c r="A187" s="6"/>
      <c r="B187" s="544"/>
      <c r="C187" s="535"/>
      <c r="D187" s="538"/>
      <c r="E187" s="532"/>
      <c r="F187" s="121" t="s">
        <v>228</v>
      </c>
      <c r="G187" s="550"/>
      <c r="H187" s="553"/>
      <c r="I187" s="154"/>
      <c r="J187" s="159" t="s">
        <v>222</v>
      </c>
      <c r="K187" s="159" t="s">
        <v>222</v>
      </c>
      <c r="L187" s="159" t="s">
        <v>222</v>
      </c>
      <c r="M187" s="159" t="s">
        <v>222</v>
      </c>
      <c r="N187" s="159" t="s">
        <v>222</v>
      </c>
      <c r="O187" s="159" t="s">
        <v>222</v>
      </c>
      <c r="P187" s="159" t="s">
        <v>222</v>
      </c>
      <c r="Q187" s="159" t="s">
        <v>222</v>
      </c>
      <c r="R187" s="154"/>
      <c r="S187" s="159" t="s">
        <v>222</v>
      </c>
      <c r="T187" s="159" t="s">
        <v>222</v>
      </c>
      <c r="U187" s="159" t="s">
        <v>222</v>
      </c>
      <c r="V187" s="159" t="s">
        <v>222</v>
      </c>
      <c r="W187" s="159">
        <v>0</v>
      </c>
      <c r="X187" s="159">
        <f>'2b COVID Adjustment'!$F$327</f>
        <v>1.4870742269298105</v>
      </c>
      <c r="Y187" s="159">
        <f>'2b COVID Adjustment'!$G$327</f>
        <v>0.70457099735818829</v>
      </c>
      <c r="Z187" s="159" t="s">
        <v>222</v>
      </c>
      <c r="AA187" s="405"/>
      <c r="AB187" s="159">
        <v>0</v>
      </c>
      <c r="AC187" s="159">
        <v>0</v>
      </c>
      <c r="AD187" s="159">
        <f>'2e COVID true-up adjustment'!F$349</f>
        <v>0.4107912515748855</v>
      </c>
      <c r="AE187" s="159">
        <f>'2e COVID true-up adjustment'!G$349</f>
        <v>0.4107912515748855</v>
      </c>
      <c r="AF187" s="159">
        <f>'2e COVID true-up adjustment'!H$349</f>
        <v>0.4107912515748855</v>
      </c>
      <c r="AG187" s="374">
        <f>'2e COVID true-up adjustment'!I$349</f>
        <v>0.4107912515748855</v>
      </c>
      <c r="AH187" s="403"/>
      <c r="AI187" s="478">
        <f>'2g Debt related cost adjustment'!$E$44</f>
        <v>0</v>
      </c>
      <c r="AJ187" s="478">
        <f>'2g Debt related cost adjustment'!$E$44</f>
        <v>0</v>
      </c>
      <c r="AK187" s="478">
        <f>'2g Debt related cost adjustment'!$E$44</f>
        <v>0</v>
      </c>
      <c r="AL187" s="478">
        <f>'2g Debt related cost adjustment'!$E$44</f>
        <v>0</v>
      </c>
      <c r="AM187" s="478">
        <f>'2g Debt related cost adjustment'!$E$44</f>
        <v>0</v>
      </c>
      <c r="AN187" s="159" t="s">
        <v>222</v>
      </c>
      <c r="AO187" s="159" t="s">
        <v>222</v>
      </c>
      <c r="AP187" s="159" t="s">
        <v>222</v>
      </c>
      <c r="AQ187" s="159" t="s">
        <v>222</v>
      </c>
      <c r="AR187" s="159" t="s">
        <v>222</v>
      </c>
      <c r="AS187" s="159" t="s">
        <v>222</v>
      </c>
      <c r="AT187" s="159" t="s">
        <v>222</v>
      </c>
      <c r="AU187" s="159" t="s">
        <v>222</v>
      </c>
      <c r="AV187" s="159" t="s">
        <v>222</v>
      </c>
      <c r="AW187" s="159" t="s">
        <v>222</v>
      </c>
      <c r="AX187" s="159" t="s">
        <v>222</v>
      </c>
      <c r="AY187" s="159" t="s">
        <v>222</v>
      </c>
      <c r="AZ187" s="159" t="s">
        <v>222</v>
      </c>
      <c r="BA187" s="159" t="s">
        <v>222</v>
      </c>
      <c r="BB187" s="159" t="s">
        <v>222</v>
      </c>
      <c r="BC187" s="159" t="s">
        <v>222</v>
      </c>
      <c r="BD187" s="159" t="s">
        <v>222</v>
      </c>
      <c r="BE187" s="159" t="s">
        <v>222</v>
      </c>
      <c r="BF187" s="159" t="s">
        <v>222</v>
      </c>
      <c r="BG187" s="159" t="s">
        <v>222</v>
      </c>
      <c r="BH187" s="159" t="s">
        <v>222</v>
      </c>
      <c r="BI187" s="373" t="s">
        <v>222</v>
      </c>
    </row>
    <row r="188" spans="1:61" s="7" customFormat="1" ht="12.75" customHeight="1">
      <c r="A188" s="6"/>
      <c r="B188" s="544"/>
      <c r="C188" s="535"/>
      <c r="D188" s="538"/>
      <c r="E188" s="532"/>
      <c r="F188" s="121" t="s">
        <v>229</v>
      </c>
      <c r="G188" s="550"/>
      <c r="H188" s="553"/>
      <c r="I188" s="154"/>
      <c r="J188" s="159" t="s">
        <v>222</v>
      </c>
      <c r="K188" s="159" t="s">
        <v>222</v>
      </c>
      <c r="L188" s="159" t="s">
        <v>222</v>
      </c>
      <c r="M188" s="159" t="s">
        <v>222</v>
      </c>
      <c r="N188" s="159" t="s">
        <v>222</v>
      </c>
      <c r="O188" s="159" t="s">
        <v>222</v>
      </c>
      <c r="P188" s="159" t="s">
        <v>222</v>
      </c>
      <c r="Q188" s="159" t="s">
        <v>222</v>
      </c>
      <c r="R188" s="154"/>
      <c r="S188" s="159" t="s">
        <v>222</v>
      </c>
      <c r="T188" s="159" t="s">
        <v>222</v>
      </c>
      <c r="U188" s="159" t="s">
        <v>222</v>
      </c>
      <c r="V188" s="159" t="s">
        <v>222</v>
      </c>
      <c r="W188" s="159">
        <v>0</v>
      </c>
      <c r="X188" s="159">
        <f>'2b COVID Adjustment'!$F$327</f>
        <v>1.4870742269298105</v>
      </c>
      <c r="Y188" s="159">
        <f>'2b COVID Adjustment'!$G$327</f>
        <v>0.70457099735818829</v>
      </c>
      <c r="Z188" s="159" t="s">
        <v>222</v>
      </c>
      <c r="AA188" s="405"/>
      <c r="AB188" s="159">
        <v>0</v>
      </c>
      <c r="AC188" s="159">
        <v>0</v>
      </c>
      <c r="AD188" s="159">
        <f>'2e COVID true-up adjustment'!F$349</f>
        <v>0.4107912515748855</v>
      </c>
      <c r="AE188" s="159">
        <f>'2e COVID true-up adjustment'!G$349</f>
        <v>0.4107912515748855</v>
      </c>
      <c r="AF188" s="159">
        <f>'2e COVID true-up adjustment'!H$349</f>
        <v>0.4107912515748855</v>
      </c>
      <c r="AG188" s="374">
        <f>'2e COVID true-up adjustment'!I$349</f>
        <v>0.4107912515748855</v>
      </c>
      <c r="AH188" s="403"/>
      <c r="AI188" s="478">
        <f>'2g Debt related cost adjustment'!$E$44</f>
        <v>0</v>
      </c>
      <c r="AJ188" s="478">
        <f>'2g Debt related cost adjustment'!$E$44</f>
        <v>0</v>
      </c>
      <c r="AK188" s="478">
        <f>'2g Debt related cost adjustment'!$E$44</f>
        <v>0</v>
      </c>
      <c r="AL188" s="478">
        <f>'2g Debt related cost adjustment'!$E$44</f>
        <v>0</v>
      </c>
      <c r="AM188" s="478">
        <f>'2g Debt related cost adjustment'!$E$44</f>
        <v>0</v>
      </c>
      <c r="AN188" s="159" t="s">
        <v>222</v>
      </c>
      <c r="AO188" s="159" t="s">
        <v>222</v>
      </c>
      <c r="AP188" s="159" t="s">
        <v>222</v>
      </c>
      <c r="AQ188" s="159" t="s">
        <v>222</v>
      </c>
      <c r="AR188" s="159" t="s">
        <v>222</v>
      </c>
      <c r="AS188" s="159" t="s">
        <v>222</v>
      </c>
      <c r="AT188" s="159" t="s">
        <v>222</v>
      </c>
      <c r="AU188" s="159" t="s">
        <v>222</v>
      </c>
      <c r="AV188" s="159" t="s">
        <v>222</v>
      </c>
      <c r="AW188" s="159" t="s">
        <v>222</v>
      </c>
      <c r="AX188" s="159" t="s">
        <v>222</v>
      </c>
      <c r="AY188" s="159" t="s">
        <v>222</v>
      </c>
      <c r="AZ188" s="159" t="s">
        <v>222</v>
      </c>
      <c r="BA188" s="159" t="s">
        <v>222</v>
      </c>
      <c r="BB188" s="159" t="s">
        <v>222</v>
      </c>
      <c r="BC188" s="159" t="s">
        <v>222</v>
      </c>
      <c r="BD188" s="159" t="s">
        <v>222</v>
      </c>
      <c r="BE188" s="159" t="s">
        <v>222</v>
      </c>
      <c r="BF188" s="159" t="s">
        <v>222</v>
      </c>
      <c r="BG188" s="159" t="s">
        <v>222</v>
      </c>
      <c r="BH188" s="159" t="s">
        <v>222</v>
      </c>
      <c r="BI188" s="373" t="s">
        <v>222</v>
      </c>
    </row>
    <row r="189" spans="1:61" s="7" customFormat="1" ht="12.75" customHeight="1">
      <c r="A189" s="6"/>
      <c r="B189" s="544"/>
      <c r="C189" s="535"/>
      <c r="D189" s="538"/>
      <c r="E189" s="532"/>
      <c r="F189" s="121" t="s">
        <v>230</v>
      </c>
      <c r="G189" s="550"/>
      <c r="H189" s="553"/>
      <c r="I189" s="154"/>
      <c r="J189" s="159" t="s">
        <v>222</v>
      </c>
      <c r="K189" s="159" t="s">
        <v>222</v>
      </c>
      <c r="L189" s="159" t="s">
        <v>222</v>
      </c>
      <c r="M189" s="159" t="s">
        <v>222</v>
      </c>
      <c r="N189" s="159" t="s">
        <v>222</v>
      </c>
      <c r="O189" s="159" t="s">
        <v>222</v>
      </c>
      <c r="P189" s="159" t="s">
        <v>222</v>
      </c>
      <c r="Q189" s="159" t="s">
        <v>222</v>
      </c>
      <c r="R189" s="154"/>
      <c r="S189" s="159" t="s">
        <v>222</v>
      </c>
      <c r="T189" s="159" t="s">
        <v>222</v>
      </c>
      <c r="U189" s="159" t="s">
        <v>222</v>
      </c>
      <c r="V189" s="159" t="s">
        <v>222</v>
      </c>
      <c r="W189" s="159">
        <v>0</v>
      </c>
      <c r="X189" s="159">
        <f>'2b COVID Adjustment'!$F$327</f>
        <v>1.4870742269298105</v>
      </c>
      <c r="Y189" s="159">
        <f>'2b COVID Adjustment'!$G$327</f>
        <v>0.70457099735818829</v>
      </c>
      <c r="Z189" s="159" t="s">
        <v>222</v>
      </c>
      <c r="AA189" s="405"/>
      <c r="AB189" s="159">
        <v>0</v>
      </c>
      <c r="AC189" s="159">
        <v>0</v>
      </c>
      <c r="AD189" s="159">
        <f>'2e COVID true-up adjustment'!F$349</f>
        <v>0.4107912515748855</v>
      </c>
      <c r="AE189" s="159">
        <f>'2e COVID true-up adjustment'!G$349</f>
        <v>0.4107912515748855</v>
      </c>
      <c r="AF189" s="159">
        <f>'2e COVID true-up adjustment'!H$349</f>
        <v>0.4107912515748855</v>
      </c>
      <c r="AG189" s="374">
        <f>'2e COVID true-up adjustment'!I$349</f>
        <v>0.4107912515748855</v>
      </c>
      <c r="AH189" s="403"/>
      <c r="AI189" s="478">
        <f>'2g Debt related cost adjustment'!$E$44</f>
        <v>0</v>
      </c>
      <c r="AJ189" s="478">
        <f>'2g Debt related cost adjustment'!$E$44</f>
        <v>0</v>
      </c>
      <c r="AK189" s="478">
        <f>'2g Debt related cost adjustment'!$E$44</f>
        <v>0</v>
      </c>
      <c r="AL189" s="478">
        <f>'2g Debt related cost adjustment'!$E$44</f>
        <v>0</v>
      </c>
      <c r="AM189" s="478">
        <f>'2g Debt related cost adjustment'!$E$44</f>
        <v>0</v>
      </c>
      <c r="AN189" s="159" t="s">
        <v>222</v>
      </c>
      <c r="AO189" s="159" t="s">
        <v>222</v>
      </c>
      <c r="AP189" s="159" t="s">
        <v>222</v>
      </c>
      <c r="AQ189" s="159" t="s">
        <v>222</v>
      </c>
      <c r="AR189" s="159" t="s">
        <v>222</v>
      </c>
      <c r="AS189" s="159" t="s">
        <v>222</v>
      </c>
      <c r="AT189" s="159" t="s">
        <v>222</v>
      </c>
      <c r="AU189" s="159" t="s">
        <v>222</v>
      </c>
      <c r="AV189" s="159" t="s">
        <v>222</v>
      </c>
      <c r="AW189" s="159" t="s">
        <v>222</v>
      </c>
      <c r="AX189" s="159" t="s">
        <v>222</v>
      </c>
      <c r="AY189" s="159" t="s">
        <v>222</v>
      </c>
      <c r="AZ189" s="159" t="s">
        <v>222</v>
      </c>
      <c r="BA189" s="159" t="s">
        <v>222</v>
      </c>
      <c r="BB189" s="159" t="s">
        <v>222</v>
      </c>
      <c r="BC189" s="159" t="s">
        <v>222</v>
      </c>
      <c r="BD189" s="159" t="s">
        <v>222</v>
      </c>
      <c r="BE189" s="159" t="s">
        <v>222</v>
      </c>
      <c r="BF189" s="159" t="s">
        <v>222</v>
      </c>
      <c r="BG189" s="159" t="s">
        <v>222</v>
      </c>
      <c r="BH189" s="159" t="s">
        <v>222</v>
      </c>
      <c r="BI189" s="373" t="s">
        <v>222</v>
      </c>
    </row>
    <row r="190" spans="1:61" s="7" customFormat="1" ht="12.75" customHeight="1">
      <c r="A190" s="6"/>
      <c r="B190" s="544"/>
      <c r="C190" s="535"/>
      <c r="D190" s="538"/>
      <c r="E190" s="532"/>
      <c r="F190" s="121" t="s">
        <v>231</v>
      </c>
      <c r="G190" s="550"/>
      <c r="H190" s="553"/>
      <c r="I190" s="154"/>
      <c r="J190" s="159" t="s">
        <v>222</v>
      </c>
      <c r="K190" s="159" t="s">
        <v>222</v>
      </c>
      <c r="L190" s="159" t="s">
        <v>222</v>
      </c>
      <c r="M190" s="159" t="s">
        <v>222</v>
      </c>
      <c r="N190" s="159" t="s">
        <v>222</v>
      </c>
      <c r="O190" s="159" t="s">
        <v>222</v>
      </c>
      <c r="P190" s="159" t="s">
        <v>222</v>
      </c>
      <c r="Q190" s="159" t="s">
        <v>222</v>
      </c>
      <c r="R190" s="154"/>
      <c r="S190" s="159" t="s">
        <v>222</v>
      </c>
      <c r="T190" s="159" t="s">
        <v>222</v>
      </c>
      <c r="U190" s="159" t="s">
        <v>222</v>
      </c>
      <c r="V190" s="159" t="s">
        <v>222</v>
      </c>
      <c r="W190" s="159">
        <v>0</v>
      </c>
      <c r="X190" s="159">
        <f>'2b COVID Adjustment'!$F$327</f>
        <v>1.4870742269298105</v>
      </c>
      <c r="Y190" s="159">
        <f>'2b COVID Adjustment'!$G$327</f>
        <v>0.70457099735818829</v>
      </c>
      <c r="Z190" s="159" t="s">
        <v>222</v>
      </c>
      <c r="AA190" s="405"/>
      <c r="AB190" s="159">
        <v>0</v>
      </c>
      <c r="AC190" s="159">
        <v>0</v>
      </c>
      <c r="AD190" s="159">
        <f>'2e COVID true-up adjustment'!F$349</f>
        <v>0.4107912515748855</v>
      </c>
      <c r="AE190" s="159">
        <f>'2e COVID true-up adjustment'!G$349</f>
        <v>0.4107912515748855</v>
      </c>
      <c r="AF190" s="159">
        <f>'2e COVID true-up adjustment'!H$349</f>
        <v>0.4107912515748855</v>
      </c>
      <c r="AG190" s="374">
        <f>'2e COVID true-up adjustment'!I$349</f>
        <v>0.4107912515748855</v>
      </c>
      <c r="AH190" s="403"/>
      <c r="AI190" s="478">
        <f>'2g Debt related cost adjustment'!$E$44</f>
        <v>0</v>
      </c>
      <c r="AJ190" s="478">
        <f>'2g Debt related cost adjustment'!$E$44</f>
        <v>0</v>
      </c>
      <c r="AK190" s="478">
        <f>'2g Debt related cost adjustment'!$E$44</f>
        <v>0</v>
      </c>
      <c r="AL190" s="478">
        <f>'2g Debt related cost adjustment'!$E$44</f>
        <v>0</v>
      </c>
      <c r="AM190" s="478">
        <f>'2g Debt related cost adjustment'!$E$44</f>
        <v>0</v>
      </c>
      <c r="AN190" s="159" t="s">
        <v>222</v>
      </c>
      <c r="AO190" s="159" t="s">
        <v>222</v>
      </c>
      <c r="AP190" s="159" t="s">
        <v>222</v>
      </c>
      <c r="AQ190" s="159" t="s">
        <v>222</v>
      </c>
      <c r="AR190" s="159" t="s">
        <v>222</v>
      </c>
      <c r="AS190" s="159" t="s">
        <v>222</v>
      </c>
      <c r="AT190" s="159" t="s">
        <v>222</v>
      </c>
      <c r="AU190" s="159" t="s">
        <v>222</v>
      </c>
      <c r="AV190" s="159" t="s">
        <v>222</v>
      </c>
      <c r="AW190" s="159" t="s">
        <v>222</v>
      </c>
      <c r="AX190" s="159" t="s">
        <v>222</v>
      </c>
      <c r="AY190" s="159" t="s">
        <v>222</v>
      </c>
      <c r="AZ190" s="159" t="s">
        <v>222</v>
      </c>
      <c r="BA190" s="159" t="s">
        <v>222</v>
      </c>
      <c r="BB190" s="159" t="s">
        <v>222</v>
      </c>
      <c r="BC190" s="159" t="s">
        <v>222</v>
      </c>
      <c r="BD190" s="159" t="s">
        <v>222</v>
      </c>
      <c r="BE190" s="159" t="s">
        <v>222</v>
      </c>
      <c r="BF190" s="159" t="s">
        <v>222</v>
      </c>
      <c r="BG190" s="159" t="s">
        <v>222</v>
      </c>
      <c r="BH190" s="159" t="s">
        <v>222</v>
      </c>
      <c r="BI190" s="373" t="s">
        <v>222</v>
      </c>
    </row>
    <row r="191" spans="1:61" s="7" customFormat="1" ht="12.75" customHeight="1">
      <c r="A191" s="6"/>
      <c r="B191" s="544"/>
      <c r="C191" s="535"/>
      <c r="D191" s="538"/>
      <c r="E191" s="532"/>
      <c r="F191" s="121" t="s">
        <v>232</v>
      </c>
      <c r="G191" s="550"/>
      <c r="H191" s="553"/>
      <c r="I191" s="154"/>
      <c r="J191" s="159" t="s">
        <v>222</v>
      </c>
      <c r="K191" s="159" t="s">
        <v>222</v>
      </c>
      <c r="L191" s="159" t="s">
        <v>222</v>
      </c>
      <c r="M191" s="159" t="s">
        <v>222</v>
      </c>
      <c r="N191" s="159" t="s">
        <v>222</v>
      </c>
      <c r="O191" s="159" t="s">
        <v>222</v>
      </c>
      <c r="P191" s="159" t="s">
        <v>222</v>
      </c>
      <c r="Q191" s="159" t="s">
        <v>222</v>
      </c>
      <c r="R191" s="154"/>
      <c r="S191" s="159" t="s">
        <v>222</v>
      </c>
      <c r="T191" s="159" t="s">
        <v>222</v>
      </c>
      <c r="U191" s="159" t="s">
        <v>222</v>
      </c>
      <c r="V191" s="159" t="s">
        <v>222</v>
      </c>
      <c r="W191" s="159">
        <v>0</v>
      </c>
      <c r="X191" s="159">
        <f>'2b COVID Adjustment'!$F$327</f>
        <v>1.4870742269298105</v>
      </c>
      <c r="Y191" s="159">
        <f>'2b COVID Adjustment'!$G$327</f>
        <v>0.70457099735818829</v>
      </c>
      <c r="Z191" s="159" t="s">
        <v>222</v>
      </c>
      <c r="AA191" s="405"/>
      <c r="AB191" s="159">
        <v>0</v>
      </c>
      <c r="AC191" s="159">
        <v>0</v>
      </c>
      <c r="AD191" s="159">
        <f>'2e COVID true-up adjustment'!F$349</f>
        <v>0.4107912515748855</v>
      </c>
      <c r="AE191" s="159">
        <f>'2e COVID true-up adjustment'!G$349</f>
        <v>0.4107912515748855</v>
      </c>
      <c r="AF191" s="159">
        <f>'2e COVID true-up adjustment'!H$349</f>
        <v>0.4107912515748855</v>
      </c>
      <c r="AG191" s="374">
        <f>'2e COVID true-up adjustment'!I$349</f>
        <v>0.4107912515748855</v>
      </c>
      <c r="AH191" s="403"/>
      <c r="AI191" s="478">
        <f>'2g Debt related cost adjustment'!$E$44</f>
        <v>0</v>
      </c>
      <c r="AJ191" s="478">
        <f>'2g Debt related cost adjustment'!$E$44</f>
        <v>0</v>
      </c>
      <c r="AK191" s="478">
        <f>'2g Debt related cost adjustment'!$E$44</f>
        <v>0</v>
      </c>
      <c r="AL191" s="478">
        <f>'2g Debt related cost adjustment'!$E$44</f>
        <v>0</v>
      </c>
      <c r="AM191" s="478">
        <f>'2g Debt related cost adjustment'!$E$44</f>
        <v>0</v>
      </c>
      <c r="AN191" s="159" t="s">
        <v>222</v>
      </c>
      <c r="AO191" s="159" t="s">
        <v>222</v>
      </c>
      <c r="AP191" s="159" t="s">
        <v>222</v>
      </c>
      <c r="AQ191" s="159" t="s">
        <v>222</v>
      </c>
      <c r="AR191" s="159" t="s">
        <v>222</v>
      </c>
      <c r="AS191" s="159" t="s">
        <v>222</v>
      </c>
      <c r="AT191" s="159" t="s">
        <v>222</v>
      </c>
      <c r="AU191" s="159" t="s">
        <v>222</v>
      </c>
      <c r="AV191" s="159" t="s">
        <v>222</v>
      </c>
      <c r="AW191" s="159" t="s">
        <v>222</v>
      </c>
      <c r="AX191" s="159" t="s">
        <v>222</v>
      </c>
      <c r="AY191" s="159" t="s">
        <v>222</v>
      </c>
      <c r="AZ191" s="159" t="s">
        <v>222</v>
      </c>
      <c r="BA191" s="159" t="s">
        <v>222</v>
      </c>
      <c r="BB191" s="159" t="s">
        <v>222</v>
      </c>
      <c r="BC191" s="159" t="s">
        <v>222</v>
      </c>
      <c r="BD191" s="159" t="s">
        <v>222</v>
      </c>
      <c r="BE191" s="159" t="s">
        <v>222</v>
      </c>
      <c r="BF191" s="159" t="s">
        <v>222</v>
      </c>
      <c r="BG191" s="159" t="s">
        <v>222</v>
      </c>
      <c r="BH191" s="159" t="s">
        <v>222</v>
      </c>
      <c r="BI191" s="373" t="s">
        <v>222</v>
      </c>
    </row>
    <row r="192" spans="1:61" s="7" customFormat="1" ht="12.75" customHeight="1">
      <c r="A192" s="6"/>
      <c r="B192" s="544"/>
      <c r="C192" s="535"/>
      <c r="D192" s="538"/>
      <c r="E192" s="532"/>
      <c r="F192" s="121" t="s">
        <v>233</v>
      </c>
      <c r="G192" s="550"/>
      <c r="H192" s="553"/>
      <c r="I192" s="154"/>
      <c r="J192" s="159" t="s">
        <v>222</v>
      </c>
      <c r="K192" s="159" t="s">
        <v>222</v>
      </c>
      <c r="L192" s="159" t="s">
        <v>222</v>
      </c>
      <c r="M192" s="159" t="s">
        <v>222</v>
      </c>
      <c r="N192" s="159" t="s">
        <v>222</v>
      </c>
      <c r="O192" s="159" t="s">
        <v>222</v>
      </c>
      <c r="P192" s="159" t="s">
        <v>222</v>
      </c>
      <c r="Q192" s="159" t="s">
        <v>222</v>
      </c>
      <c r="R192" s="154"/>
      <c r="S192" s="159" t="s">
        <v>222</v>
      </c>
      <c r="T192" s="159" t="s">
        <v>222</v>
      </c>
      <c r="U192" s="159" t="s">
        <v>222</v>
      </c>
      <c r="V192" s="159" t="s">
        <v>222</v>
      </c>
      <c r="W192" s="159">
        <v>0</v>
      </c>
      <c r="X192" s="159">
        <f>'2b COVID Adjustment'!$F$327</f>
        <v>1.4870742269298105</v>
      </c>
      <c r="Y192" s="159">
        <f>'2b COVID Adjustment'!$G$327</f>
        <v>0.70457099735818829</v>
      </c>
      <c r="Z192" s="159" t="s">
        <v>222</v>
      </c>
      <c r="AA192" s="405"/>
      <c r="AB192" s="159">
        <v>0</v>
      </c>
      <c r="AC192" s="159">
        <v>0</v>
      </c>
      <c r="AD192" s="159">
        <f>'2e COVID true-up adjustment'!F$349</f>
        <v>0.4107912515748855</v>
      </c>
      <c r="AE192" s="159">
        <f>'2e COVID true-up adjustment'!G$349</f>
        <v>0.4107912515748855</v>
      </c>
      <c r="AF192" s="159">
        <f>'2e COVID true-up adjustment'!H$349</f>
        <v>0.4107912515748855</v>
      </c>
      <c r="AG192" s="374">
        <f>'2e COVID true-up adjustment'!I$349</f>
        <v>0.4107912515748855</v>
      </c>
      <c r="AH192" s="403"/>
      <c r="AI192" s="478">
        <f>'2g Debt related cost adjustment'!$E$44</f>
        <v>0</v>
      </c>
      <c r="AJ192" s="478">
        <f>'2g Debt related cost adjustment'!$E$44</f>
        <v>0</v>
      </c>
      <c r="AK192" s="478">
        <f>'2g Debt related cost adjustment'!$E$44</f>
        <v>0</v>
      </c>
      <c r="AL192" s="478">
        <f>'2g Debt related cost adjustment'!$E$44</f>
        <v>0</v>
      </c>
      <c r="AM192" s="478">
        <f>'2g Debt related cost adjustment'!$E$44</f>
        <v>0</v>
      </c>
      <c r="AN192" s="159" t="s">
        <v>222</v>
      </c>
      <c r="AO192" s="159" t="s">
        <v>222</v>
      </c>
      <c r="AP192" s="159" t="s">
        <v>222</v>
      </c>
      <c r="AQ192" s="159" t="s">
        <v>222</v>
      </c>
      <c r="AR192" s="159" t="s">
        <v>222</v>
      </c>
      <c r="AS192" s="159" t="s">
        <v>222</v>
      </c>
      <c r="AT192" s="159" t="s">
        <v>222</v>
      </c>
      <c r="AU192" s="159" t="s">
        <v>222</v>
      </c>
      <c r="AV192" s="159" t="s">
        <v>222</v>
      </c>
      <c r="AW192" s="159" t="s">
        <v>222</v>
      </c>
      <c r="AX192" s="159" t="s">
        <v>222</v>
      </c>
      <c r="AY192" s="159" t="s">
        <v>222</v>
      </c>
      <c r="AZ192" s="159" t="s">
        <v>222</v>
      </c>
      <c r="BA192" s="159" t="s">
        <v>222</v>
      </c>
      <c r="BB192" s="159" t="s">
        <v>222</v>
      </c>
      <c r="BC192" s="159" t="s">
        <v>222</v>
      </c>
      <c r="BD192" s="159" t="s">
        <v>222</v>
      </c>
      <c r="BE192" s="159" t="s">
        <v>222</v>
      </c>
      <c r="BF192" s="159" t="s">
        <v>222</v>
      </c>
      <c r="BG192" s="159" t="s">
        <v>222</v>
      </c>
      <c r="BH192" s="159" t="s">
        <v>222</v>
      </c>
      <c r="BI192" s="373" t="s">
        <v>222</v>
      </c>
    </row>
    <row r="193" spans="1:61" s="7" customFormat="1" ht="12.75" customHeight="1">
      <c r="A193" s="6"/>
      <c r="B193" s="544"/>
      <c r="C193" s="535"/>
      <c r="D193" s="538"/>
      <c r="E193" s="532"/>
      <c r="F193" s="121" t="s">
        <v>234</v>
      </c>
      <c r="G193" s="550"/>
      <c r="H193" s="553"/>
      <c r="I193" s="154"/>
      <c r="J193" s="159" t="s">
        <v>222</v>
      </c>
      <c r="K193" s="159" t="s">
        <v>222</v>
      </c>
      <c r="L193" s="159" t="s">
        <v>222</v>
      </c>
      <c r="M193" s="159" t="s">
        <v>222</v>
      </c>
      <c r="N193" s="159" t="s">
        <v>222</v>
      </c>
      <c r="O193" s="159" t="s">
        <v>222</v>
      </c>
      <c r="P193" s="159" t="s">
        <v>222</v>
      </c>
      <c r="Q193" s="159" t="s">
        <v>222</v>
      </c>
      <c r="R193" s="154"/>
      <c r="S193" s="159" t="s">
        <v>222</v>
      </c>
      <c r="T193" s="159" t="s">
        <v>222</v>
      </c>
      <c r="U193" s="159" t="s">
        <v>222</v>
      </c>
      <c r="V193" s="159" t="s">
        <v>222</v>
      </c>
      <c r="W193" s="159">
        <v>0</v>
      </c>
      <c r="X193" s="159">
        <f>'2b COVID Adjustment'!$F$327</f>
        <v>1.4870742269298105</v>
      </c>
      <c r="Y193" s="159">
        <f>'2b COVID Adjustment'!$G$327</f>
        <v>0.70457099735818829</v>
      </c>
      <c r="Z193" s="159" t="s">
        <v>222</v>
      </c>
      <c r="AA193" s="405"/>
      <c r="AB193" s="159">
        <v>0</v>
      </c>
      <c r="AC193" s="159">
        <v>0</v>
      </c>
      <c r="AD193" s="159">
        <f>'2e COVID true-up adjustment'!F$349</f>
        <v>0.4107912515748855</v>
      </c>
      <c r="AE193" s="159">
        <f>'2e COVID true-up adjustment'!G$349</f>
        <v>0.4107912515748855</v>
      </c>
      <c r="AF193" s="159">
        <f>'2e COVID true-up adjustment'!H$349</f>
        <v>0.4107912515748855</v>
      </c>
      <c r="AG193" s="374">
        <f>'2e COVID true-up adjustment'!I$349</f>
        <v>0.4107912515748855</v>
      </c>
      <c r="AH193" s="403"/>
      <c r="AI193" s="478">
        <f>'2g Debt related cost adjustment'!$E$44</f>
        <v>0</v>
      </c>
      <c r="AJ193" s="478">
        <f>'2g Debt related cost adjustment'!$E$44</f>
        <v>0</v>
      </c>
      <c r="AK193" s="478">
        <f>'2g Debt related cost adjustment'!$E$44</f>
        <v>0</v>
      </c>
      <c r="AL193" s="478">
        <f>'2g Debt related cost adjustment'!$E$44</f>
        <v>0</v>
      </c>
      <c r="AM193" s="478">
        <f>'2g Debt related cost adjustment'!$E$44</f>
        <v>0</v>
      </c>
      <c r="AN193" s="159" t="s">
        <v>222</v>
      </c>
      <c r="AO193" s="159" t="s">
        <v>222</v>
      </c>
      <c r="AP193" s="159" t="s">
        <v>222</v>
      </c>
      <c r="AQ193" s="159" t="s">
        <v>222</v>
      </c>
      <c r="AR193" s="159" t="s">
        <v>222</v>
      </c>
      <c r="AS193" s="159" t="s">
        <v>222</v>
      </c>
      <c r="AT193" s="159" t="s">
        <v>222</v>
      </c>
      <c r="AU193" s="159" t="s">
        <v>222</v>
      </c>
      <c r="AV193" s="159" t="s">
        <v>222</v>
      </c>
      <c r="AW193" s="159" t="s">
        <v>222</v>
      </c>
      <c r="AX193" s="159" t="s">
        <v>222</v>
      </c>
      <c r="AY193" s="159" t="s">
        <v>222</v>
      </c>
      <c r="AZ193" s="159" t="s">
        <v>222</v>
      </c>
      <c r="BA193" s="159" t="s">
        <v>222</v>
      </c>
      <c r="BB193" s="159" t="s">
        <v>222</v>
      </c>
      <c r="BC193" s="159" t="s">
        <v>222</v>
      </c>
      <c r="BD193" s="159" t="s">
        <v>222</v>
      </c>
      <c r="BE193" s="159" t="s">
        <v>222</v>
      </c>
      <c r="BF193" s="159" t="s">
        <v>222</v>
      </c>
      <c r="BG193" s="159" t="s">
        <v>222</v>
      </c>
      <c r="BH193" s="159" t="s">
        <v>222</v>
      </c>
      <c r="BI193" s="373" t="s">
        <v>222</v>
      </c>
    </row>
    <row r="194" spans="1:61" s="7" customFormat="1" ht="12.75" customHeight="1" thickBot="1">
      <c r="A194" s="6"/>
      <c r="B194" s="544"/>
      <c r="C194" s="536"/>
      <c r="D194" s="539"/>
      <c r="E194" s="533"/>
      <c r="F194" s="84" t="s">
        <v>235</v>
      </c>
      <c r="G194" s="550"/>
      <c r="H194" s="553"/>
      <c r="I194" s="54"/>
      <c r="J194" s="159" t="s">
        <v>222</v>
      </c>
      <c r="K194" s="159" t="s">
        <v>222</v>
      </c>
      <c r="L194" s="159" t="s">
        <v>222</v>
      </c>
      <c r="M194" s="159" t="s">
        <v>222</v>
      </c>
      <c r="N194" s="159" t="s">
        <v>222</v>
      </c>
      <c r="O194" s="159" t="s">
        <v>222</v>
      </c>
      <c r="P194" s="159" t="s">
        <v>222</v>
      </c>
      <c r="Q194" s="159" t="s">
        <v>222</v>
      </c>
      <c r="R194" s="154"/>
      <c r="S194" s="159" t="s">
        <v>222</v>
      </c>
      <c r="T194" s="159" t="s">
        <v>222</v>
      </c>
      <c r="U194" s="159" t="s">
        <v>222</v>
      </c>
      <c r="V194" s="159" t="s">
        <v>222</v>
      </c>
      <c r="W194" s="159">
        <v>0</v>
      </c>
      <c r="X194" s="159">
        <f>'2b COVID Adjustment'!$F$327</f>
        <v>1.4870742269298105</v>
      </c>
      <c r="Y194" s="159">
        <f>'2b COVID Adjustment'!$G$327</f>
        <v>0.70457099735818829</v>
      </c>
      <c r="Z194" s="159" t="s">
        <v>222</v>
      </c>
      <c r="AA194" s="405"/>
      <c r="AB194" s="159">
        <v>0</v>
      </c>
      <c r="AC194" s="159">
        <v>0</v>
      </c>
      <c r="AD194" s="159">
        <f>'2e COVID true-up adjustment'!F$349</f>
        <v>0.4107912515748855</v>
      </c>
      <c r="AE194" s="159">
        <f>'2e COVID true-up adjustment'!G$349</f>
        <v>0.4107912515748855</v>
      </c>
      <c r="AF194" s="159">
        <f>'2e COVID true-up adjustment'!H$349</f>
        <v>0.4107912515748855</v>
      </c>
      <c r="AG194" s="374">
        <f>'2e COVID true-up adjustment'!I$349</f>
        <v>0.4107912515748855</v>
      </c>
      <c r="AH194" s="403"/>
      <c r="AI194" s="478">
        <f>'2g Debt related cost adjustment'!$E$44</f>
        <v>0</v>
      </c>
      <c r="AJ194" s="478">
        <f>'2g Debt related cost adjustment'!$E$44</f>
        <v>0</v>
      </c>
      <c r="AK194" s="478">
        <f>'2g Debt related cost adjustment'!$E$44</f>
        <v>0</v>
      </c>
      <c r="AL194" s="478">
        <f>'2g Debt related cost adjustment'!$E$44</f>
        <v>0</v>
      </c>
      <c r="AM194" s="478">
        <f>'2g Debt related cost adjustment'!$E$44</f>
        <v>0</v>
      </c>
      <c r="AN194" s="159" t="s">
        <v>222</v>
      </c>
      <c r="AO194" s="159" t="s">
        <v>222</v>
      </c>
      <c r="AP194" s="159" t="s">
        <v>222</v>
      </c>
      <c r="AQ194" s="159" t="s">
        <v>222</v>
      </c>
      <c r="AR194" s="159" t="s">
        <v>222</v>
      </c>
      <c r="AS194" s="159" t="s">
        <v>222</v>
      </c>
      <c r="AT194" s="159" t="s">
        <v>222</v>
      </c>
      <c r="AU194" s="159" t="s">
        <v>222</v>
      </c>
      <c r="AV194" s="159" t="s">
        <v>222</v>
      </c>
      <c r="AW194" s="159" t="s">
        <v>222</v>
      </c>
      <c r="AX194" s="159" t="s">
        <v>222</v>
      </c>
      <c r="AY194" s="159" t="s">
        <v>222</v>
      </c>
      <c r="AZ194" s="159" t="s">
        <v>222</v>
      </c>
      <c r="BA194" s="159" t="s">
        <v>222</v>
      </c>
      <c r="BB194" s="159" t="s">
        <v>222</v>
      </c>
      <c r="BC194" s="159" t="s">
        <v>222</v>
      </c>
      <c r="BD194" s="159" t="s">
        <v>222</v>
      </c>
      <c r="BE194" s="159" t="s">
        <v>222</v>
      </c>
      <c r="BF194" s="159" t="s">
        <v>222</v>
      </c>
      <c r="BG194" s="159" t="s">
        <v>222</v>
      </c>
      <c r="BH194" s="159" t="s">
        <v>222</v>
      </c>
      <c r="BI194" s="373" t="s">
        <v>222</v>
      </c>
    </row>
    <row r="195" spans="1:61" s="7" customFormat="1" ht="12.75" customHeight="1">
      <c r="A195" s="6"/>
      <c r="B195" s="544"/>
      <c r="C195" s="534" t="s">
        <v>217</v>
      </c>
      <c r="D195" s="537" t="s">
        <v>218</v>
      </c>
      <c r="E195" s="531" t="s">
        <v>236</v>
      </c>
      <c r="F195" s="83" t="s">
        <v>220</v>
      </c>
      <c r="G195" s="550"/>
      <c r="H195" s="553"/>
      <c r="I195" s="53"/>
      <c r="J195" s="159" t="s">
        <v>222</v>
      </c>
      <c r="K195" s="159" t="s">
        <v>222</v>
      </c>
      <c r="L195" s="159" t="s">
        <v>222</v>
      </c>
      <c r="M195" s="159" t="s">
        <v>222</v>
      </c>
      <c r="N195" s="159" t="s">
        <v>222</v>
      </c>
      <c r="O195" s="159" t="s">
        <v>222</v>
      </c>
      <c r="P195" s="159" t="s">
        <v>222</v>
      </c>
      <c r="Q195" s="159" t="s">
        <v>222</v>
      </c>
      <c r="R195" s="154"/>
      <c r="S195" s="159" t="s">
        <v>222</v>
      </c>
      <c r="T195" s="159" t="s">
        <v>222</v>
      </c>
      <c r="U195" s="159" t="s">
        <v>222</v>
      </c>
      <c r="V195" s="159" t="s">
        <v>222</v>
      </c>
      <c r="W195" s="159">
        <f>'2a Q1 Adjustment Component'!H$79</f>
        <v>10.725433379283812</v>
      </c>
      <c r="X195" s="159">
        <f>'2b COVID Adjustment'!$F$328</f>
        <v>13.71215092385904</v>
      </c>
      <c r="Y195" s="159">
        <f>'2b COVID Adjustment'!$G$328</f>
        <v>4.43</v>
      </c>
      <c r="Z195" s="159" t="s">
        <v>222</v>
      </c>
      <c r="AA195" s="405"/>
      <c r="AB195" s="159">
        <f>'2c AWC adjustment'!$I$42+'2d Backwardation adjustment'!$I$42</f>
        <v>26.679544917909343</v>
      </c>
      <c r="AC195" s="159">
        <f>'2c AWC adjustment'!$I$42+'2d Backwardation adjustment'!$I$42</f>
        <v>26.679544917909343</v>
      </c>
      <c r="AD195" s="159">
        <f>'2c AWC adjustment'!$J$42+'2d Backwardation adjustment'!$J$42+'2e COVID true-up adjustment'!F$350</f>
        <v>32.690762131501096</v>
      </c>
      <c r="AE195" s="159">
        <f>'2c AWC adjustment'!$J$42+'2d Backwardation adjustment'!$J$42+'2e COVID true-up adjustment'!G$350</f>
        <v>32.690762131501096</v>
      </c>
      <c r="AF195" s="159">
        <f>'2e COVID true-up adjustment'!H$350</f>
        <v>6.0112172135917517</v>
      </c>
      <c r="AG195" s="374">
        <f>'2e COVID true-up adjustment'!I$350</f>
        <v>6.0112172135917517</v>
      </c>
      <c r="AH195" s="403"/>
      <c r="AI195" s="478">
        <f>'2g Debt related cost adjustment'!$E$45</f>
        <v>14.668937868380539</v>
      </c>
      <c r="AJ195" s="478">
        <f>'2g Debt related cost adjustment'!$E$45</f>
        <v>14.668937868380539</v>
      </c>
      <c r="AK195" s="478">
        <f>'2g Debt related cost adjustment'!$E$45</f>
        <v>14.668937868380539</v>
      </c>
      <c r="AL195" s="478">
        <f>'2g Debt related cost adjustment'!$E$45</f>
        <v>14.668937868380539</v>
      </c>
      <c r="AM195" s="478">
        <f>'2g Debt related cost adjustment'!$E$45</f>
        <v>14.668937868380539</v>
      </c>
      <c r="AN195" s="159" t="s">
        <v>222</v>
      </c>
      <c r="AO195" s="159" t="s">
        <v>222</v>
      </c>
      <c r="AP195" s="159" t="s">
        <v>222</v>
      </c>
      <c r="AQ195" s="159" t="s">
        <v>222</v>
      </c>
      <c r="AR195" s="159" t="s">
        <v>222</v>
      </c>
      <c r="AS195" s="159" t="s">
        <v>222</v>
      </c>
      <c r="AT195" s="159" t="s">
        <v>222</v>
      </c>
      <c r="AU195" s="159" t="s">
        <v>222</v>
      </c>
      <c r="AV195" s="159" t="s">
        <v>222</v>
      </c>
      <c r="AW195" s="159" t="s">
        <v>222</v>
      </c>
      <c r="AX195" s="159" t="s">
        <v>222</v>
      </c>
      <c r="AY195" s="159" t="s">
        <v>222</v>
      </c>
      <c r="AZ195" s="159" t="s">
        <v>222</v>
      </c>
      <c r="BA195" s="159" t="s">
        <v>222</v>
      </c>
      <c r="BB195" s="159" t="s">
        <v>222</v>
      </c>
      <c r="BC195" s="159" t="s">
        <v>222</v>
      </c>
      <c r="BD195" s="159" t="s">
        <v>222</v>
      </c>
      <c r="BE195" s="159" t="s">
        <v>222</v>
      </c>
      <c r="BF195" s="159" t="s">
        <v>222</v>
      </c>
      <c r="BG195" s="159" t="s">
        <v>222</v>
      </c>
      <c r="BH195" s="159" t="s">
        <v>222</v>
      </c>
      <c r="BI195" s="373" t="s">
        <v>222</v>
      </c>
    </row>
    <row r="196" spans="1:61" s="7" customFormat="1" ht="12.75" customHeight="1">
      <c r="A196" s="6"/>
      <c r="B196" s="544"/>
      <c r="C196" s="535"/>
      <c r="D196" s="538"/>
      <c r="E196" s="532"/>
      <c r="F196" s="121" t="s">
        <v>223</v>
      </c>
      <c r="G196" s="550"/>
      <c r="H196" s="553"/>
      <c r="I196" s="154"/>
      <c r="J196" s="159" t="s">
        <v>222</v>
      </c>
      <c r="K196" s="159" t="s">
        <v>222</v>
      </c>
      <c r="L196" s="159" t="s">
        <v>222</v>
      </c>
      <c r="M196" s="159" t="s">
        <v>222</v>
      </c>
      <c r="N196" s="159" t="s">
        <v>222</v>
      </c>
      <c r="O196" s="159" t="s">
        <v>222</v>
      </c>
      <c r="P196" s="159" t="s">
        <v>222</v>
      </c>
      <c r="Q196" s="159" t="s">
        <v>222</v>
      </c>
      <c r="R196" s="154"/>
      <c r="S196" s="159" t="s">
        <v>222</v>
      </c>
      <c r="T196" s="159" t="s">
        <v>222</v>
      </c>
      <c r="U196" s="159" t="s">
        <v>222</v>
      </c>
      <c r="V196" s="159" t="s">
        <v>222</v>
      </c>
      <c r="W196" s="159">
        <f>'2a Q1 Adjustment Component'!H$79</f>
        <v>10.725433379283812</v>
      </c>
      <c r="X196" s="159">
        <f>'2b COVID Adjustment'!$F$328</f>
        <v>13.71215092385904</v>
      </c>
      <c r="Y196" s="159">
        <f>'2b COVID Adjustment'!$G$328</f>
        <v>4.43</v>
      </c>
      <c r="Z196" s="159" t="s">
        <v>222</v>
      </c>
      <c r="AA196" s="405"/>
      <c r="AB196" s="159">
        <f>'2c AWC adjustment'!$I$42+'2d Backwardation adjustment'!$I$42</f>
        <v>26.679544917909343</v>
      </c>
      <c r="AC196" s="159">
        <f>'2c AWC adjustment'!$I$42+'2d Backwardation adjustment'!$I$42</f>
        <v>26.679544917909343</v>
      </c>
      <c r="AD196" s="159">
        <f>'2c AWC adjustment'!$J$42+'2d Backwardation adjustment'!$J$42+'2e COVID true-up adjustment'!F$350</f>
        <v>32.690762131501096</v>
      </c>
      <c r="AE196" s="159">
        <f>'2c AWC adjustment'!$J$42+'2d Backwardation adjustment'!$J$42+'2e COVID true-up adjustment'!G$350</f>
        <v>32.690762131501096</v>
      </c>
      <c r="AF196" s="159">
        <f>'2e COVID true-up adjustment'!H$350</f>
        <v>6.0112172135917517</v>
      </c>
      <c r="AG196" s="374">
        <f>'2e COVID true-up adjustment'!I$350</f>
        <v>6.0112172135917517</v>
      </c>
      <c r="AH196" s="403"/>
      <c r="AI196" s="478">
        <f>'2g Debt related cost adjustment'!$E$45</f>
        <v>14.668937868380539</v>
      </c>
      <c r="AJ196" s="478">
        <f>'2g Debt related cost adjustment'!$E$45</f>
        <v>14.668937868380539</v>
      </c>
      <c r="AK196" s="478">
        <f>'2g Debt related cost adjustment'!$E$45</f>
        <v>14.668937868380539</v>
      </c>
      <c r="AL196" s="478">
        <f>'2g Debt related cost adjustment'!$E$45</f>
        <v>14.668937868380539</v>
      </c>
      <c r="AM196" s="478">
        <f>'2g Debt related cost adjustment'!$E$45</f>
        <v>14.668937868380539</v>
      </c>
      <c r="AN196" s="159" t="s">
        <v>222</v>
      </c>
      <c r="AO196" s="159" t="s">
        <v>222</v>
      </c>
      <c r="AP196" s="159" t="s">
        <v>222</v>
      </c>
      <c r="AQ196" s="159" t="s">
        <v>222</v>
      </c>
      <c r="AR196" s="159" t="s">
        <v>222</v>
      </c>
      <c r="AS196" s="159" t="s">
        <v>222</v>
      </c>
      <c r="AT196" s="159" t="s">
        <v>222</v>
      </c>
      <c r="AU196" s="159" t="s">
        <v>222</v>
      </c>
      <c r="AV196" s="159" t="s">
        <v>222</v>
      </c>
      <c r="AW196" s="159" t="s">
        <v>222</v>
      </c>
      <c r="AX196" s="159" t="s">
        <v>222</v>
      </c>
      <c r="AY196" s="159" t="s">
        <v>222</v>
      </c>
      <c r="AZ196" s="159" t="s">
        <v>222</v>
      </c>
      <c r="BA196" s="159" t="s">
        <v>222</v>
      </c>
      <c r="BB196" s="159" t="s">
        <v>222</v>
      </c>
      <c r="BC196" s="159" t="s">
        <v>222</v>
      </c>
      <c r="BD196" s="159" t="s">
        <v>222</v>
      </c>
      <c r="BE196" s="159" t="s">
        <v>222</v>
      </c>
      <c r="BF196" s="159" t="s">
        <v>222</v>
      </c>
      <c r="BG196" s="159" t="s">
        <v>222</v>
      </c>
      <c r="BH196" s="159" t="s">
        <v>222</v>
      </c>
      <c r="BI196" s="373" t="s">
        <v>222</v>
      </c>
    </row>
    <row r="197" spans="1:61" s="7" customFormat="1" ht="12.75" customHeight="1">
      <c r="A197" s="6"/>
      <c r="B197" s="544"/>
      <c r="C197" s="535"/>
      <c r="D197" s="538"/>
      <c r="E197" s="532"/>
      <c r="F197" s="121" t="s">
        <v>224</v>
      </c>
      <c r="G197" s="550"/>
      <c r="H197" s="553"/>
      <c r="I197" s="154"/>
      <c r="J197" s="159" t="s">
        <v>222</v>
      </c>
      <c r="K197" s="159" t="s">
        <v>222</v>
      </c>
      <c r="L197" s="159" t="s">
        <v>222</v>
      </c>
      <c r="M197" s="159" t="s">
        <v>222</v>
      </c>
      <c r="N197" s="159" t="s">
        <v>222</v>
      </c>
      <c r="O197" s="159" t="s">
        <v>222</v>
      </c>
      <c r="P197" s="159" t="s">
        <v>222</v>
      </c>
      <c r="Q197" s="159" t="s">
        <v>222</v>
      </c>
      <c r="R197" s="154"/>
      <c r="S197" s="159" t="s">
        <v>222</v>
      </c>
      <c r="T197" s="159" t="s">
        <v>222</v>
      </c>
      <c r="U197" s="159" t="s">
        <v>222</v>
      </c>
      <c r="V197" s="159" t="s">
        <v>222</v>
      </c>
      <c r="W197" s="159">
        <f>'2a Q1 Adjustment Component'!H$79</f>
        <v>10.725433379283812</v>
      </c>
      <c r="X197" s="159">
        <f>'2b COVID Adjustment'!$F$328</f>
        <v>13.71215092385904</v>
      </c>
      <c r="Y197" s="159">
        <f>'2b COVID Adjustment'!$G$328</f>
        <v>4.43</v>
      </c>
      <c r="Z197" s="159" t="s">
        <v>222</v>
      </c>
      <c r="AA197" s="405"/>
      <c r="AB197" s="159">
        <f>'2c AWC adjustment'!$I$42+'2d Backwardation adjustment'!$I$42</f>
        <v>26.679544917909343</v>
      </c>
      <c r="AC197" s="159">
        <f>'2c AWC adjustment'!$I$42+'2d Backwardation adjustment'!$I$42</f>
        <v>26.679544917909343</v>
      </c>
      <c r="AD197" s="159">
        <f>'2c AWC adjustment'!$J$42+'2d Backwardation adjustment'!$J$42+'2e COVID true-up adjustment'!F$350</f>
        <v>32.690762131501096</v>
      </c>
      <c r="AE197" s="159">
        <f>'2c AWC adjustment'!$J$42+'2d Backwardation adjustment'!$J$42+'2e COVID true-up adjustment'!G$350</f>
        <v>32.690762131501096</v>
      </c>
      <c r="AF197" s="159">
        <f>'2e COVID true-up adjustment'!H$350</f>
        <v>6.0112172135917517</v>
      </c>
      <c r="AG197" s="374">
        <f>'2e COVID true-up adjustment'!I$350</f>
        <v>6.0112172135917517</v>
      </c>
      <c r="AH197" s="403"/>
      <c r="AI197" s="478">
        <f>'2g Debt related cost adjustment'!$E$45</f>
        <v>14.668937868380539</v>
      </c>
      <c r="AJ197" s="478">
        <f>'2g Debt related cost adjustment'!$E$45</f>
        <v>14.668937868380539</v>
      </c>
      <c r="AK197" s="478">
        <f>'2g Debt related cost adjustment'!$E$45</f>
        <v>14.668937868380539</v>
      </c>
      <c r="AL197" s="478">
        <f>'2g Debt related cost adjustment'!$E$45</f>
        <v>14.668937868380539</v>
      </c>
      <c r="AM197" s="478">
        <f>'2g Debt related cost adjustment'!$E$45</f>
        <v>14.668937868380539</v>
      </c>
      <c r="AN197" s="159" t="s">
        <v>222</v>
      </c>
      <c r="AO197" s="159" t="s">
        <v>222</v>
      </c>
      <c r="AP197" s="159" t="s">
        <v>222</v>
      </c>
      <c r="AQ197" s="159" t="s">
        <v>222</v>
      </c>
      <c r="AR197" s="159" t="s">
        <v>222</v>
      </c>
      <c r="AS197" s="159" t="s">
        <v>222</v>
      </c>
      <c r="AT197" s="159" t="s">
        <v>222</v>
      </c>
      <c r="AU197" s="159" t="s">
        <v>222</v>
      </c>
      <c r="AV197" s="159" t="s">
        <v>222</v>
      </c>
      <c r="AW197" s="159" t="s">
        <v>222</v>
      </c>
      <c r="AX197" s="159" t="s">
        <v>222</v>
      </c>
      <c r="AY197" s="159" t="s">
        <v>222</v>
      </c>
      <c r="AZ197" s="159" t="s">
        <v>222</v>
      </c>
      <c r="BA197" s="159" t="s">
        <v>222</v>
      </c>
      <c r="BB197" s="159" t="s">
        <v>222</v>
      </c>
      <c r="BC197" s="159" t="s">
        <v>222</v>
      </c>
      <c r="BD197" s="159" t="s">
        <v>222</v>
      </c>
      <c r="BE197" s="159" t="s">
        <v>222</v>
      </c>
      <c r="BF197" s="159" t="s">
        <v>222</v>
      </c>
      <c r="BG197" s="159" t="s">
        <v>222</v>
      </c>
      <c r="BH197" s="159" t="s">
        <v>222</v>
      </c>
      <c r="BI197" s="373" t="s">
        <v>222</v>
      </c>
    </row>
    <row r="198" spans="1:61" s="7" customFormat="1" ht="12.75" customHeight="1">
      <c r="A198" s="6"/>
      <c r="B198" s="544"/>
      <c r="C198" s="535"/>
      <c r="D198" s="538"/>
      <c r="E198" s="532"/>
      <c r="F198" s="121" t="s">
        <v>225</v>
      </c>
      <c r="G198" s="550"/>
      <c r="H198" s="553"/>
      <c r="I198" s="154"/>
      <c r="J198" s="159" t="s">
        <v>222</v>
      </c>
      <c r="K198" s="159" t="s">
        <v>222</v>
      </c>
      <c r="L198" s="159" t="s">
        <v>222</v>
      </c>
      <c r="M198" s="159" t="s">
        <v>222</v>
      </c>
      <c r="N198" s="159" t="s">
        <v>222</v>
      </c>
      <c r="O198" s="159" t="s">
        <v>222</v>
      </c>
      <c r="P198" s="159" t="s">
        <v>222</v>
      </c>
      <c r="Q198" s="159" t="s">
        <v>222</v>
      </c>
      <c r="R198" s="154"/>
      <c r="S198" s="159" t="s">
        <v>222</v>
      </c>
      <c r="T198" s="159" t="s">
        <v>222</v>
      </c>
      <c r="U198" s="159" t="s">
        <v>222</v>
      </c>
      <c r="V198" s="159" t="s">
        <v>222</v>
      </c>
      <c r="W198" s="159">
        <f>'2a Q1 Adjustment Component'!H$79</f>
        <v>10.725433379283812</v>
      </c>
      <c r="X198" s="159">
        <f>'2b COVID Adjustment'!$F$328</f>
        <v>13.71215092385904</v>
      </c>
      <c r="Y198" s="159">
        <f>'2b COVID Adjustment'!$G$328</f>
        <v>4.43</v>
      </c>
      <c r="Z198" s="159" t="s">
        <v>222</v>
      </c>
      <c r="AA198" s="405"/>
      <c r="AB198" s="159">
        <f>'2c AWC adjustment'!$I$42+'2d Backwardation adjustment'!$I$42</f>
        <v>26.679544917909343</v>
      </c>
      <c r="AC198" s="159">
        <f>'2c AWC adjustment'!$I$42+'2d Backwardation adjustment'!$I$42</f>
        <v>26.679544917909343</v>
      </c>
      <c r="AD198" s="159">
        <f>'2c AWC adjustment'!$J$42+'2d Backwardation adjustment'!$J$42+'2e COVID true-up adjustment'!F$350</f>
        <v>32.690762131501096</v>
      </c>
      <c r="AE198" s="159">
        <f>'2c AWC adjustment'!$J$42+'2d Backwardation adjustment'!$J$42+'2e COVID true-up adjustment'!G$350</f>
        <v>32.690762131501096</v>
      </c>
      <c r="AF198" s="159">
        <f>'2e COVID true-up adjustment'!H$350</f>
        <v>6.0112172135917517</v>
      </c>
      <c r="AG198" s="374">
        <f>'2e COVID true-up adjustment'!I$350</f>
        <v>6.0112172135917517</v>
      </c>
      <c r="AH198" s="403"/>
      <c r="AI198" s="478">
        <f>'2g Debt related cost adjustment'!$E$45</f>
        <v>14.668937868380539</v>
      </c>
      <c r="AJ198" s="478">
        <f>'2g Debt related cost adjustment'!$E$45</f>
        <v>14.668937868380539</v>
      </c>
      <c r="AK198" s="478">
        <f>'2g Debt related cost adjustment'!$E$45</f>
        <v>14.668937868380539</v>
      </c>
      <c r="AL198" s="478">
        <f>'2g Debt related cost adjustment'!$E$45</f>
        <v>14.668937868380539</v>
      </c>
      <c r="AM198" s="478">
        <f>'2g Debt related cost adjustment'!$E$45</f>
        <v>14.668937868380539</v>
      </c>
      <c r="AN198" s="159" t="s">
        <v>222</v>
      </c>
      <c r="AO198" s="159" t="s">
        <v>222</v>
      </c>
      <c r="AP198" s="159" t="s">
        <v>222</v>
      </c>
      <c r="AQ198" s="159" t="s">
        <v>222</v>
      </c>
      <c r="AR198" s="159" t="s">
        <v>222</v>
      </c>
      <c r="AS198" s="159" t="s">
        <v>222</v>
      </c>
      <c r="AT198" s="159" t="s">
        <v>222</v>
      </c>
      <c r="AU198" s="159" t="s">
        <v>222</v>
      </c>
      <c r="AV198" s="159" t="s">
        <v>222</v>
      </c>
      <c r="AW198" s="159" t="s">
        <v>222</v>
      </c>
      <c r="AX198" s="159" t="s">
        <v>222</v>
      </c>
      <c r="AY198" s="159" t="s">
        <v>222</v>
      </c>
      <c r="AZ198" s="159" t="s">
        <v>222</v>
      </c>
      <c r="BA198" s="159" t="s">
        <v>222</v>
      </c>
      <c r="BB198" s="159" t="s">
        <v>222</v>
      </c>
      <c r="BC198" s="159" t="s">
        <v>222</v>
      </c>
      <c r="BD198" s="159" t="s">
        <v>222</v>
      </c>
      <c r="BE198" s="159" t="s">
        <v>222</v>
      </c>
      <c r="BF198" s="159" t="s">
        <v>222</v>
      </c>
      <c r="BG198" s="159" t="s">
        <v>222</v>
      </c>
      <c r="BH198" s="159" t="s">
        <v>222</v>
      </c>
      <c r="BI198" s="373" t="s">
        <v>222</v>
      </c>
    </row>
    <row r="199" spans="1:61" s="7" customFormat="1" ht="12.75" customHeight="1">
      <c r="A199" s="6"/>
      <c r="B199" s="544"/>
      <c r="C199" s="535"/>
      <c r="D199" s="538"/>
      <c r="E199" s="532"/>
      <c r="F199" s="121" t="s">
        <v>226</v>
      </c>
      <c r="G199" s="550"/>
      <c r="H199" s="553"/>
      <c r="I199" s="154"/>
      <c r="J199" s="159" t="s">
        <v>222</v>
      </c>
      <c r="K199" s="159" t="s">
        <v>222</v>
      </c>
      <c r="L199" s="159" t="s">
        <v>222</v>
      </c>
      <c r="M199" s="159" t="s">
        <v>222</v>
      </c>
      <c r="N199" s="159" t="s">
        <v>222</v>
      </c>
      <c r="O199" s="159" t="s">
        <v>222</v>
      </c>
      <c r="P199" s="159" t="s">
        <v>222</v>
      </c>
      <c r="Q199" s="159" t="s">
        <v>222</v>
      </c>
      <c r="R199" s="154"/>
      <c r="S199" s="159" t="s">
        <v>222</v>
      </c>
      <c r="T199" s="159" t="s">
        <v>222</v>
      </c>
      <c r="U199" s="159" t="s">
        <v>222</v>
      </c>
      <c r="V199" s="159" t="s">
        <v>222</v>
      </c>
      <c r="W199" s="159">
        <f>'2a Q1 Adjustment Component'!H$79</f>
        <v>10.725433379283812</v>
      </c>
      <c r="X199" s="159">
        <f>'2b COVID Adjustment'!$F$328</f>
        <v>13.71215092385904</v>
      </c>
      <c r="Y199" s="159">
        <f>'2b COVID Adjustment'!$G$328</f>
        <v>4.43</v>
      </c>
      <c r="Z199" s="159" t="s">
        <v>222</v>
      </c>
      <c r="AA199" s="405"/>
      <c r="AB199" s="159">
        <f>'2c AWC adjustment'!$I$42+'2d Backwardation adjustment'!$I$42</f>
        <v>26.679544917909343</v>
      </c>
      <c r="AC199" s="159">
        <f>'2c AWC adjustment'!$I$42+'2d Backwardation adjustment'!$I$42</f>
        <v>26.679544917909343</v>
      </c>
      <c r="AD199" s="159">
        <f>'2c AWC adjustment'!$J$42+'2d Backwardation adjustment'!$J$42+'2e COVID true-up adjustment'!F$350</f>
        <v>32.690762131501096</v>
      </c>
      <c r="AE199" s="159">
        <f>'2c AWC adjustment'!$J$42+'2d Backwardation adjustment'!$J$42+'2e COVID true-up adjustment'!G$350</f>
        <v>32.690762131501096</v>
      </c>
      <c r="AF199" s="159">
        <f>'2e COVID true-up adjustment'!H$350</f>
        <v>6.0112172135917517</v>
      </c>
      <c r="AG199" s="374">
        <f>'2e COVID true-up adjustment'!I$350</f>
        <v>6.0112172135917517</v>
      </c>
      <c r="AH199" s="403"/>
      <c r="AI199" s="478">
        <f>'2g Debt related cost adjustment'!$E$45</f>
        <v>14.668937868380539</v>
      </c>
      <c r="AJ199" s="478">
        <f>'2g Debt related cost adjustment'!$E$45</f>
        <v>14.668937868380539</v>
      </c>
      <c r="AK199" s="478">
        <f>'2g Debt related cost adjustment'!$E$45</f>
        <v>14.668937868380539</v>
      </c>
      <c r="AL199" s="478">
        <f>'2g Debt related cost adjustment'!$E$45</f>
        <v>14.668937868380539</v>
      </c>
      <c r="AM199" s="478">
        <f>'2g Debt related cost adjustment'!$E$45</f>
        <v>14.668937868380539</v>
      </c>
      <c r="AN199" s="159" t="s">
        <v>222</v>
      </c>
      <c r="AO199" s="159" t="s">
        <v>222</v>
      </c>
      <c r="AP199" s="159" t="s">
        <v>222</v>
      </c>
      <c r="AQ199" s="159" t="s">
        <v>222</v>
      </c>
      <c r="AR199" s="159" t="s">
        <v>222</v>
      </c>
      <c r="AS199" s="159" t="s">
        <v>222</v>
      </c>
      <c r="AT199" s="159" t="s">
        <v>222</v>
      </c>
      <c r="AU199" s="159" t="s">
        <v>222</v>
      </c>
      <c r="AV199" s="159" t="s">
        <v>222</v>
      </c>
      <c r="AW199" s="159" t="s">
        <v>222</v>
      </c>
      <c r="AX199" s="159" t="s">
        <v>222</v>
      </c>
      <c r="AY199" s="159" t="s">
        <v>222</v>
      </c>
      <c r="AZ199" s="159" t="s">
        <v>222</v>
      </c>
      <c r="BA199" s="159" t="s">
        <v>222</v>
      </c>
      <c r="BB199" s="159" t="s">
        <v>222</v>
      </c>
      <c r="BC199" s="159" t="s">
        <v>222</v>
      </c>
      <c r="BD199" s="159" t="s">
        <v>222</v>
      </c>
      <c r="BE199" s="159" t="s">
        <v>222</v>
      </c>
      <c r="BF199" s="159" t="s">
        <v>222</v>
      </c>
      <c r="BG199" s="159" t="s">
        <v>222</v>
      </c>
      <c r="BH199" s="159" t="s">
        <v>222</v>
      </c>
      <c r="BI199" s="373" t="s">
        <v>222</v>
      </c>
    </row>
    <row r="200" spans="1:61" s="7" customFormat="1" ht="12.75" customHeight="1">
      <c r="A200" s="6"/>
      <c r="B200" s="544"/>
      <c r="C200" s="535"/>
      <c r="D200" s="538"/>
      <c r="E200" s="532"/>
      <c r="F200" s="121" t="s">
        <v>227</v>
      </c>
      <c r="G200" s="550"/>
      <c r="H200" s="553"/>
      <c r="I200" s="154"/>
      <c r="J200" s="159" t="s">
        <v>222</v>
      </c>
      <c r="K200" s="159" t="s">
        <v>222</v>
      </c>
      <c r="L200" s="159" t="s">
        <v>222</v>
      </c>
      <c r="M200" s="159" t="s">
        <v>222</v>
      </c>
      <c r="N200" s="159" t="s">
        <v>222</v>
      </c>
      <c r="O200" s="159" t="s">
        <v>222</v>
      </c>
      <c r="P200" s="159" t="s">
        <v>222</v>
      </c>
      <c r="Q200" s="159" t="s">
        <v>222</v>
      </c>
      <c r="R200" s="154"/>
      <c r="S200" s="159" t="s">
        <v>222</v>
      </c>
      <c r="T200" s="159" t="s">
        <v>222</v>
      </c>
      <c r="U200" s="159" t="s">
        <v>222</v>
      </c>
      <c r="V200" s="159" t="s">
        <v>222</v>
      </c>
      <c r="W200" s="159">
        <f>'2a Q1 Adjustment Component'!H$79</f>
        <v>10.725433379283812</v>
      </c>
      <c r="X200" s="159">
        <f>'2b COVID Adjustment'!$F$328</f>
        <v>13.71215092385904</v>
      </c>
      <c r="Y200" s="159">
        <f>'2b COVID Adjustment'!$G$328</f>
        <v>4.43</v>
      </c>
      <c r="Z200" s="159" t="s">
        <v>222</v>
      </c>
      <c r="AA200" s="405"/>
      <c r="AB200" s="159">
        <f>'2c AWC adjustment'!$I$42+'2d Backwardation adjustment'!$I$42</f>
        <v>26.679544917909343</v>
      </c>
      <c r="AC200" s="159">
        <f>'2c AWC adjustment'!$I$42+'2d Backwardation adjustment'!$I$42</f>
        <v>26.679544917909343</v>
      </c>
      <c r="AD200" s="159">
        <f>'2c AWC adjustment'!$J$42+'2d Backwardation adjustment'!$J$42+'2e COVID true-up adjustment'!F$350</f>
        <v>32.690762131501096</v>
      </c>
      <c r="AE200" s="159">
        <f>'2c AWC adjustment'!$J$42+'2d Backwardation adjustment'!$J$42+'2e COVID true-up adjustment'!G$350</f>
        <v>32.690762131501096</v>
      </c>
      <c r="AF200" s="159">
        <f>'2e COVID true-up adjustment'!H$350</f>
        <v>6.0112172135917517</v>
      </c>
      <c r="AG200" s="374">
        <f>'2e COVID true-up adjustment'!I$350</f>
        <v>6.0112172135917517</v>
      </c>
      <c r="AH200" s="403"/>
      <c r="AI200" s="478">
        <f>'2g Debt related cost adjustment'!$E$45</f>
        <v>14.668937868380539</v>
      </c>
      <c r="AJ200" s="478">
        <f>'2g Debt related cost adjustment'!$E$45</f>
        <v>14.668937868380539</v>
      </c>
      <c r="AK200" s="478">
        <f>'2g Debt related cost adjustment'!$E$45</f>
        <v>14.668937868380539</v>
      </c>
      <c r="AL200" s="478">
        <f>'2g Debt related cost adjustment'!$E$45</f>
        <v>14.668937868380539</v>
      </c>
      <c r="AM200" s="478">
        <f>'2g Debt related cost adjustment'!$E$45</f>
        <v>14.668937868380539</v>
      </c>
      <c r="AN200" s="159" t="s">
        <v>222</v>
      </c>
      <c r="AO200" s="159" t="s">
        <v>222</v>
      </c>
      <c r="AP200" s="159" t="s">
        <v>222</v>
      </c>
      <c r="AQ200" s="159" t="s">
        <v>222</v>
      </c>
      <c r="AR200" s="159" t="s">
        <v>222</v>
      </c>
      <c r="AS200" s="159" t="s">
        <v>222</v>
      </c>
      <c r="AT200" s="159" t="s">
        <v>222</v>
      </c>
      <c r="AU200" s="159" t="s">
        <v>222</v>
      </c>
      <c r="AV200" s="159" t="s">
        <v>222</v>
      </c>
      <c r="AW200" s="159" t="s">
        <v>222</v>
      </c>
      <c r="AX200" s="159" t="s">
        <v>222</v>
      </c>
      <c r="AY200" s="159" t="s">
        <v>222</v>
      </c>
      <c r="AZ200" s="159" t="s">
        <v>222</v>
      </c>
      <c r="BA200" s="159" t="s">
        <v>222</v>
      </c>
      <c r="BB200" s="159" t="s">
        <v>222</v>
      </c>
      <c r="BC200" s="159" t="s">
        <v>222</v>
      </c>
      <c r="BD200" s="159" t="s">
        <v>222</v>
      </c>
      <c r="BE200" s="159" t="s">
        <v>222</v>
      </c>
      <c r="BF200" s="159" t="s">
        <v>222</v>
      </c>
      <c r="BG200" s="159" t="s">
        <v>222</v>
      </c>
      <c r="BH200" s="159" t="s">
        <v>222</v>
      </c>
      <c r="BI200" s="373" t="s">
        <v>222</v>
      </c>
    </row>
    <row r="201" spans="1:61" s="7" customFormat="1" ht="12.75" customHeight="1">
      <c r="A201" s="6"/>
      <c r="B201" s="544"/>
      <c r="C201" s="535"/>
      <c r="D201" s="538"/>
      <c r="E201" s="532"/>
      <c r="F201" s="121" t="s">
        <v>228</v>
      </c>
      <c r="G201" s="550"/>
      <c r="H201" s="553"/>
      <c r="I201" s="154"/>
      <c r="J201" s="159" t="s">
        <v>222</v>
      </c>
      <c r="K201" s="159" t="s">
        <v>222</v>
      </c>
      <c r="L201" s="159" t="s">
        <v>222</v>
      </c>
      <c r="M201" s="159" t="s">
        <v>222</v>
      </c>
      <c r="N201" s="159" t="s">
        <v>222</v>
      </c>
      <c r="O201" s="159" t="s">
        <v>222</v>
      </c>
      <c r="P201" s="159" t="s">
        <v>222</v>
      </c>
      <c r="Q201" s="159" t="s">
        <v>222</v>
      </c>
      <c r="R201" s="154"/>
      <c r="S201" s="159" t="s">
        <v>222</v>
      </c>
      <c r="T201" s="159" t="s">
        <v>222</v>
      </c>
      <c r="U201" s="159" t="s">
        <v>222</v>
      </c>
      <c r="V201" s="159" t="s">
        <v>222</v>
      </c>
      <c r="W201" s="159">
        <f>'2a Q1 Adjustment Component'!H$79</f>
        <v>10.725433379283812</v>
      </c>
      <c r="X201" s="159">
        <f>'2b COVID Adjustment'!$F$328</f>
        <v>13.71215092385904</v>
      </c>
      <c r="Y201" s="159">
        <f>'2b COVID Adjustment'!$G$328</f>
        <v>4.43</v>
      </c>
      <c r="Z201" s="159" t="s">
        <v>222</v>
      </c>
      <c r="AA201" s="405"/>
      <c r="AB201" s="159">
        <f>'2c AWC adjustment'!$I$42+'2d Backwardation adjustment'!$I$42</f>
        <v>26.679544917909343</v>
      </c>
      <c r="AC201" s="159">
        <f>'2c AWC adjustment'!$I$42+'2d Backwardation adjustment'!$I$42</f>
        <v>26.679544917909343</v>
      </c>
      <c r="AD201" s="159">
        <f>'2c AWC adjustment'!$J$42+'2d Backwardation adjustment'!$J$42+'2e COVID true-up adjustment'!F$350</f>
        <v>32.690762131501096</v>
      </c>
      <c r="AE201" s="159">
        <f>'2c AWC adjustment'!$J$42+'2d Backwardation adjustment'!$J$42+'2e COVID true-up adjustment'!G$350</f>
        <v>32.690762131501096</v>
      </c>
      <c r="AF201" s="159">
        <f>'2e COVID true-up adjustment'!H$350</f>
        <v>6.0112172135917517</v>
      </c>
      <c r="AG201" s="374">
        <f>'2e COVID true-up adjustment'!I$350</f>
        <v>6.0112172135917517</v>
      </c>
      <c r="AH201" s="403"/>
      <c r="AI201" s="478">
        <f>'2g Debt related cost adjustment'!$E$45</f>
        <v>14.668937868380539</v>
      </c>
      <c r="AJ201" s="478">
        <f>'2g Debt related cost adjustment'!$E$45</f>
        <v>14.668937868380539</v>
      </c>
      <c r="AK201" s="478">
        <f>'2g Debt related cost adjustment'!$E$45</f>
        <v>14.668937868380539</v>
      </c>
      <c r="AL201" s="478">
        <f>'2g Debt related cost adjustment'!$E$45</f>
        <v>14.668937868380539</v>
      </c>
      <c r="AM201" s="478">
        <f>'2g Debt related cost adjustment'!$E$45</f>
        <v>14.668937868380539</v>
      </c>
      <c r="AN201" s="159" t="s">
        <v>222</v>
      </c>
      <c r="AO201" s="159" t="s">
        <v>222</v>
      </c>
      <c r="AP201" s="159" t="s">
        <v>222</v>
      </c>
      <c r="AQ201" s="159" t="s">
        <v>222</v>
      </c>
      <c r="AR201" s="159" t="s">
        <v>222</v>
      </c>
      <c r="AS201" s="159" t="s">
        <v>222</v>
      </c>
      <c r="AT201" s="159" t="s">
        <v>222</v>
      </c>
      <c r="AU201" s="159" t="s">
        <v>222</v>
      </c>
      <c r="AV201" s="159" t="s">
        <v>222</v>
      </c>
      <c r="AW201" s="159" t="s">
        <v>222</v>
      </c>
      <c r="AX201" s="159" t="s">
        <v>222</v>
      </c>
      <c r="AY201" s="159" t="s">
        <v>222</v>
      </c>
      <c r="AZ201" s="159" t="s">
        <v>222</v>
      </c>
      <c r="BA201" s="159" t="s">
        <v>222</v>
      </c>
      <c r="BB201" s="159" t="s">
        <v>222</v>
      </c>
      <c r="BC201" s="159" t="s">
        <v>222</v>
      </c>
      <c r="BD201" s="159" t="s">
        <v>222</v>
      </c>
      <c r="BE201" s="159" t="s">
        <v>222</v>
      </c>
      <c r="BF201" s="159" t="s">
        <v>222</v>
      </c>
      <c r="BG201" s="159" t="s">
        <v>222</v>
      </c>
      <c r="BH201" s="159" t="s">
        <v>222</v>
      </c>
      <c r="BI201" s="373" t="s">
        <v>222</v>
      </c>
    </row>
    <row r="202" spans="1:61" s="7" customFormat="1" ht="12.75" customHeight="1">
      <c r="A202" s="6"/>
      <c r="B202" s="544"/>
      <c r="C202" s="535"/>
      <c r="D202" s="538"/>
      <c r="E202" s="532"/>
      <c r="F202" s="121" t="s">
        <v>229</v>
      </c>
      <c r="G202" s="550"/>
      <c r="H202" s="553"/>
      <c r="I202" s="154"/>
      <c r="J202" s="159" t="s">
        <v>222</v>
      </c>
      <c r="K202" s="159" t="s">
        <v>222</v>
      </c>
      <c r="L202" s="159" t="s">
        <v>222</v>
      </c>
      <c r="M202" s="159" t="s">
        <v>222</v>
      </c>
      <c r="N202" s="159" t="s">
        <v>222</v>
      </c>
      <c r="O202" s="159" t="s">
        <v>222</v>
      </c>
      <c r="P202" s="159" t="s">
        <v>222</v>
      </c>
      <c r="Q202" s="159" t="s">
        <v>222</v>
      </c>
      <c r="R202" s="154"/>
      <c r="S202" s="159" t="s">
        <v>222</v>
      </c>
      <c r="T202" s="159" t="s">
        <v>222</v>
      </c>
      <c r="U202" s="159" t="s">
        <v>222</v>
      </c>
      <c r="V202" s="159" t="s">
        <v>222</v>
      </c>
      <c r="W202" s="159">
        <f>'2a Q1 Adjustment Component'!H$79</f>
        <v>10.725433379283812</v>
      </c>
      <c r="X202" s="159">
        <f>'2b COVID Adjustment'!$F$328</f>
        <v>13.71215092385904</v>
      </c>
      <c r="Y202" s="159">
        <f>'2b COVID Adjustment'!$G$328</f>
        <v>4.43</v>
      </c>
      <c r="Z202" s="159" t="s">
        <v>222</v>
      </c>
      <c r="AA202" s="405"/>
      <c r="AB202" s="159">
        <f>'2c AWC adjustment'!$I$42+'2d Backwardation adjustment'!$I$42</f>
        <v>26.679544917909343</v>
      </c>
      <c r="AC202" s="159">
        <f>'2c AWC adjustment'!$I$42+'2d Backwardation adjustment'!$I$42</f>
        <v>26.679544917909343</v>
      </c>
      <c r="AD202" s="159">
        <f>'2c AWC adjustment'!$J$42+'2d Backwardation adjustment'!$J$42+'2e COVID true-up adjustment'!F$350</f>
        <v>32.690762131501096</v>
      </c>
      <c r="AE202" s="159">
        <f>'2c AWC adjustment'!$J$42+'2d Backwardation adjustment'!$J$42+'2e COVID true-up adjustment'!G$350</f>
        <v>32.690762131501096</v>
      </c>
      <c r="AF202" s="159">
        <f>'2e COVID true-up adjustment'!H$350</f>
        <v>6.0112172135917517</v>
      </c>
      <c r="AG202" s="374">
        <f>'2e COVID true-up adjustment'!I$350</f>
        <v>6.0112172135917517</v>
      </c>
      <c r="AH202" s="403"/>
      <c r="AI202" s="478">
        <f>'2g Debt related cost adjustment'!$E$45</f>
        <v>14.668937868380539</v>
      </c>
      <c r="AJ202" s="478">
        <f>'2g Debt related cost adjustment'!$E$45</f>
        <v>14.668937868380539</v>
      </c>
      <c r="AK202" s="478">
        <f>'2g Debt related cost adjustment'!$E$45</f>
        <v>14.668937868380539</v>
      </c>
      <c r="AL202" s="478">
        <f>'2g Debt related cost adjustment'!$E$45</f>
        <v>14.668937868380539</v>
      </c>
      <c r="AM202" s="478">
        <f>'2g Debt related cost adjustment'!$E$45</f>
        <v>14.668937868380539</v>
      </c>
      <c r="AN202" s="159" t="s">
        <v>222</v>
      </c>
      <c r="AO202" s="159" t="s">
        <v>222</v>
      </c>
      <c r="AP202" s="159" t="s">
        <v>222</v>
      </c>
      <c r="AQ202" s="159" t="s">
        <v>222</v>
      </c>
      <c r="AR202" s="159" t="s">
        <v>222</v>
      </c>
      <c r="AS202" s="159" t="s">
        <v>222</v>
      </c>
      <c r="AT202" s="159" t="s">
        <v>222</v>
      </c>
      <c r="AU202" s="159" t="s">
        <v>222</v>
      </c>
      <c r="AV202" s="159" t="s">
        <v>222</v>
      </c>
      <c r="AW202" s="159" t="s">
        <v>222</v>
      </c>
      <c r="AX202" s="159" t="s">
        <v>222</v>
      </c>
      <c r="AY202" s="159" t="s">
        <v>222</v>
      </c>
      <c r="AZ202" s="159" t="s">
        <v>222</v>
      </c>
      <c r="BA202" s="159" t="s">
        <v>222</v>
      </c>
      <c r="BB202" s="159" t="s">
        <v>222</v>
      </c>
      <c r="BC202" s="159" t="s">
        <v>222</v>
      </c>
      <c r="BD202" s="159" t="s">
        <v>222</v>
      </c>
      <c r="BE202" s="159" t="s">
        <v>222</v>
      </c>
      <c r="BF202" s="159" t="s">
        <v>222</v>
      </c>
      <c r="BG202" s="159" t="s">
        <v>222</v>
      </c>
      <c r="BH202" s="159" t="s">
        <v>222</v>
      </c>
      <c r="BI202" s="373" t="s">
        <v>222</v>
      </c>
    </row>
    <row r="203" spans="1:61" s="7" customFormat="1" ht="12.75" customHeight="1">
      <c r="A203" s="6"/>
      <c r="B203" s="544"/>
      <c r="C203" s="535"/>
      <c r="D203" s="538"/>
      <c r="E203" s="532"/>
      <c r="F203" s="121" t="s">
        <v>230</v>
      </c>
      <c r="G203" s="550"/>
      <c r="H203" s="553"/>
      <c r="I203" s="154"/>
      <c r="J203" s="159" t="s">
        <v>222</v>
      </c>
      <c r="K203" s="159" t="s">
        <v>222</v>
      </c>
      <c r="L203" s="159" t="s">
        <v>222</v>
      </c>
      <c r="M203" s="159" t="s">
        <v>222</v>
      </c>
      <c r="N203" s="159" t="s">
        <v>222</v>
      </c>
      <c r="O203" s="159" t="s">
        <v>222</v>
      </c>
      <c r="P203" s="159" t="s">
        <v>222</v>
      </c>
      <c r="Q203" s="159" t="s">
        <v>222</v>
      </c>
      <c r="R203" s="154"/>
      <c r="S203" s="159" t="s">
        <v>222</v>
      </c>
      <c r="T203" s="159" t="s">
        <v>222</v>
      </c>
      <c r="U203" s="159" t="s">
        <v>222</v>
      </c>
      <c r="V203" s="159" t="s">
        <v>222</v>
      </c>
      <c r="W203" s="159">
        <f>'2a Q1 Adjustment Component'!H$79</f>
        <v>10.725433379283812</v>
      </c>
      <c r="X203" s="159">
        <f>'2b COVID Adjustment'!$F$328</f>
        <v>13.71215092385904</v>
      </c>
      <c r="Y203" s="159">
        <f>'2b COVID Adjustment'!$G$328</f>
        <v>4.43</v>
      </c>
      <c r="Z203" s="159" t="s">
        <v>222</v>
      </c>
      <c r="AA203" s="405"/>
      <c r="AB203" s="159">
        <f>'2c AWC adjustment'!$I$42+'2d Backwardation adjustment'!$I$42</f>
        <v>26.679544917909343</v>
      </c>
      <c r="AC203" s="159">
        <f>'2c AWC adjustment'!$I$42+'2d Backwardation adjustment'!$I$42</f>
        <v>26.679544917909343</v>
      </c>
      <c r="AD203" s="159">
        <f>'2c AWC adjustment'!$J$42+'2d Backwardation adjustment'!$J$42+'2e COVID true-up adjustment'!F$350</f>
        <v>32.690762131501096</v>
      </c>
      <c r="AE203" s="159">
        <f>'2c AWC adjustment'!$J$42+'2d Backwardation adjustment'!$J$42+'2e COVID true-up adjustment'!G$350</f>
        <v>32.690762131501096</v>
      </c>
      <c r="AF203" s="159">
        <f>'2e COVID true-up adjustment'!H$350</f>
        <v>6.0112172135917517</v>
      </c>
      <c r="AG203" s="374">
        <f>'2e COVID true-up adjustment'!I$350</f>
        <v>6.0112172135917517</v>
      </c>
      <c r="AH203" s="406"/>
      <c r="AI203" s="478">
        <f>'2g Debt related cost adjustment'!$E$45</f>
        <v>14.668937868380539</v>
      </c>
      <c r="AJ203" s="478">
        <f>'2g Debt related cost adjustment'!$E$45</f>
        <v>14.668937868380539</v>
      </c>
      <c r="AK203" s="478">
        <f>'2g Debt related cost adjustment'!$E$45</f>
        <v>14.668937868380539</v>
      </c>
      <c r="AL203" s="478">
        <f>'2g Debt related cost adjustment'!$E$45</f>
        <v>14.668937868380539</v>
      </c>
      <c r="AM203" s="478">
        <f>'2g Debt related cost adjustment'!$E$45</f>
        <v>14.668937868380539</v>
      </c>
      <c r="AN203" s="159" t="s">
        <v>222</v>
      </c>
      <c r="AO203" s="159" t="s">
        <v>222</v>
      </c>
      <c r="AP203" s="159" t="s">
        <v>222</v>
      </c>
      <c r="AQ203" s="159" t="s">
        <v>222</v>
      </c>
      <c r="AR203" s="159" t="s">
        <v>222</v>
      </c>
      <c r="AS203" s="159" t="s">
        <v>222</v>
      </c>
      <c r="AT203" s="159" t="s">
        <v>222</v>
      </c>
      <c r="AU203" s="159" t="s">
        <v>222</v>
      </c>
      <c r="AV203" s="159" t="s">
        <v>222</v>
      </c>
      <c r="AW203" s="159" t="s">
        <v>222</v>
      </c>
      <c r="AX203" s="159" t="s">
        <v>222</v>
      </c>
      <c r="AY203" s="159" t="s">
        <v>222</v>
      </c>
      <c r="AZ203" s="159" t="s">
        <v>222</v>
      </c>
      <c r="BA203" s="159" t="s">
        <v>222</v>
      </c>
      <c r="BB203" s="159" t="s">
        <v>222</v>
      </c>
      <c r="BC203" s="159" t="s">
        <v>222</v>
      </c>
      <c r="BD203" s="159" t="s">
        <v>222</v>
      </c>
      <c r="BE203" s="159" t="s">
        <v>222</v>
      </c>
      <c r="BF203" s="159" t="s">
        <v>222</v>
      </c>
      <c r="BG203" s="159" t="s">
        <v>222</v>
      </c>
      <c r="BH203" s="159" t="s">
        <v>222</v>
      </c>
      <c r="BI203" s="373" t="s">
        <v>222</v>
      </c>
    </row>
    <row r="204" spans="1:61" s="7" customFormat="1" ht="12.75" customHeight="1">
      <c r="A204" s="6"/>
      <c r="B204" s="544"/>
      <c r="C204" s="535"/>
      <c r="D204" s="538"/>
      <c r="E204" s="532"/>
      <c r="F204" s="121" t="s">
        <v>231</v>
      </c>
      <c r="G204" s="550"/>
      <c r="H204" s="553"/>
      <c r="I204" s="154"/>
      <c r="J204" s="159" t="s">
        <v>222</v>
      </c>
      <c r="K204" s="159" t="s">
        <v>222</v>
      </c>
      <c r="L204" s="159" t="s">
        <v>222</v>
      </c>
      <c r="M204" s="159" t="s">
        <v>222</v>
      </c>
      <c r="N204" s="159" t="s">
        <v>222</v>
      </c>
      <c r="O204" s="159" t="s">
        <v>222</v>
      </c>
      <c r="P204" s="159" t="s">
        <v>222</v>
      </c>
      <c r="Q204" s="159" t="s">
        <v>222</v>
      </c>
      <c r="R204" s="154"/>
      <c r="S204" s="159" t="s">
        <v>222</v>
      </c>
      <c r="T204" s="159" t="s">
        <v>222</v>
      </c>
      <c r="U204" s="159" t="s">
        <v>222</v>
      </c>
      <c r="V204" s="159" t="s">
        <v>222</v>
      </c>
      <c r="W204" s="159">
        <f>'2a Q1 Adjustment Component'!H$79</f>
        <v>10.725433379283812</v>
      </c>
      <c r="X204" s="159">
        <f>'2b COVID Adjustment'!$F$328</f>
        <v>13.71215092385904</v>
      </c>
      <c r="Y204" s="159">
        <f>'2b COVID Adjustment'!$G$328</f>
        <v>4.43</v>
      </c>
      <c r="Z204" s="159" t="s">
        <v>222</v>
      </c>
      <c r="AA204" s="405"/>
      <c r="AB204" s="159">
        <f>'2c AWC adjustment'!$I$42+'2d Backwardation adjustment'!$I$42</f>
        <v>26.679544917909343</v>
      </c>
      <c r="AC204" s="159">
        <f>'2c AWC adjustment'!$I$42+'2d Backwardation adjustment'!$I$42</f>
        <v>26.679544917909343</v>
      </c>
      <c r="AD204" s="159">
        <f>'2c AWC adjustment'!$J$42+'2d Backwardation adjustment'!$J$42+'2e COVID true-up adjustment'!F$350</f>
        <v>32.690762131501096</v>
      </c>
      <c r="AE204" s="159">
        <f>'2c AWC adjustment'!$J$42+'2d Backwardation adjustment'!$J$42+'2e COVID true-up adjustment'!G$350</f>
        <v>32.690762131501096</v>
      </c>
      <c r="AF204" s="159">
        <f>'2e COVID true-up adjustment'!H$350</f>
        <v>6.0112172135917517</v>
      </c>
      <c r="AG204" s="374">
        <f>'2e COVID true-up adjustment'!I$350</f>
        <v>6.0112172135917517</v>
      </c>
      <c r="AH204" s="406"/>
      <c r="AI204" s="478">
        <f>'2g Debt related cost adjustment'!$E$45</f>
        <v>14.668937868380539</v>
      </c>
      <c r="AJ204" s="478">
        <f>'2g Debt related cost adjustment'!$E$45</f>
        <v>14.668937868380539</v>
      </c>
      <c r="AK204" s="478">
        <f>'2g Debt related cost adjustment'!$E$45</f>
        <v>14.668937868380539</v>
      </c>
      <c r="AL204" s="478">
        <f>'2g Debt related cost adjustment'!$E$45</f>
        <v>14.668937868380539</v>
      </c>
      <c r="AM204" s="478">
        <f>'2g Debt related cost adjustment'!$E$45</f>
        <v>14.668937868380539</v>
      </c>
      <c r="AN204" s="159" t="s">
        <v>222</v>
      </c>
      <c r="AO204" s="159" t="s">
        <v>222</v>
      </c>
      <c r="AP204" s="159" t="s">
        <v>222</v>
      </c>
      <c r="AQ204" s="159" t="s">
        <v>222</v>
      </c>
      <c r="AR204" s="159" t="s">
        <v>222</v>
      </c>
      <c r="AS204" s="159" t="s">
        <v>222</v>
      </c>
      <c r="AT204" s="159" t="s">
        <v>222</v>
      </c>
      <c r="AU204" s="159" t="s">
        <v>222</v>
      </c>
      <c r="AV204" s="159" t="s">
        <v>222</v>
      </c>
      <c r="AW204" s="159" t="s">
        <v>222</v>
      </c>
      <c r="AX204" s="159" t="s">
        <v>222</v>
      </c>
      <c r="AY204" s="159" t="s">
        <v>222</v>
      </c>
      <c r="AZ204" s="159" t="s">
        <v>222</v>
      </c>
      <c r="BA204" s="159" t="s">
        <v>222</v>
      </c>
      <c r="BB204" s="159" t="s">
        <v>222</v>
      </c>
      <c r="BC204" s="159" t="s">
        <v>222</v>
      </c>
      <c r="BD204" s="159" t="s">
        <v>222</v>
      </c>
      <c r="BE204" s="159" t="s">
        <v>222</v>
      </c>
      <c r="BF204" s="159" t="s">
        <v>222</v>
      </c>
      <c r="BG204" s="159" t="s">
        <v>222</v>
      </c>
      <c r="BH204" s="159" t="s">
        <v>222</v>
      </c>
      <c r="BI204" s="373" t="s">
        <v>222</v>
      </c>
    </row>
    <row r="205" spans="1:61" s="7" customFormat="1" ht="12.75" customHeight="1">
      <c r="A205" s="6"/>
      <c r="B205" s="544"/>
      <c r="C205" s="535"/>
      <c r="D205" s="538"/>
      <c r="E205" s="532"/>
      <c r="F205" s="121" t="s">
        <v>232</v>
      </c>
      <c r="G205" s="550"/>
      <c r="H205" s="553"/>
      <c r="I205" s="154"/>
      <c r="J205" s="159" t="s">
        <v>222</v>
      </c>
      <c r="K205" s="159" t="s">
        <v>222</v>
      </c>
      <c r="L205" s="159" t="s">
        <v>222</v>
      </c>
      <c r="M205" s="159" t="s">
        <v>222</v>
      </c>
      <c r="N205" s="159" t="s">
        <v>222</v>
      </c>
      <c r="O205" s="159" t="s">
        <v>222</v>
      </c>
      <c r="P205" s="159" t="s">
        <v>222</v>
      </c>
      <c r="Q205" s="159" t="s">
        <v>222</v>
      </c>
      <c r="R205" s="154"/>
      <c r="S205" s="159" t="s">
        <v>222</v>
      </c>
      <c r="T205" s="159" t="s">
        <v>222</v>
      </c>
      <c r="U205" s="159" t="s">
        <v>222</v>
      </c>
      <c r="V205" s="159" t="s">
        <v>222</v>
      </c>
      <c r="W205" s="159">
        <f>'2a Q1 Adjustment Component'!H$79</f>
        <v>10.725433379283812</v>
      </c>
      <c r="X205" s="159">
        <f>'2b COVID Adjustment'!$F$328</f>
        <v>13.71215092385904</v>
      </c>
      <c r="Y205" s="159">
        <f>'2b COVID Adjustment'!$G$328</f>
        <v>4.43</v>
      </c>
      <c r="Z205" s="159" t="s">
        <v>222</v>
      </c>
      <c r="AA205" s="405"/>
      <c r="AB205" s="159">
        <f>'2c AWC adjustment'!$I$42+'2d Backwardation adjustment'!$I$42</f>
        <v>26.679544917909343</v>
      </c>
      <c r="AC205" s="159">
        <f>'2c AWC adjustment'!$I$42+'2d Backwardation adjustment'!$I$42</f>
        <v>26.679544917909343</v>
      </c>
      <c r="AD205" s="159">
        <f>'2c AWC adjustment'!$J$42+'2d Backwardation adjustment'!$J$42+'2e COVID true-up adjustment'!F$350</f>
        <v>32.690762131501096</v>
      </c>
      <c r="AE205" s="159">
        <f>'2c AWC adjustment'!$J$42+'2d Backwardation adjustment'!$J$42+'2e COVID true-up adjustment'!G$350</f>
        <v>32.690762131501096</v>
      </c>
      <c r="AF205" s="159">
        <f>'2e COVID true-up adjustment'!H$350</f>
        <v>6.0112172135917517</v>
      </c>
      <c r="AG205" s="374">
        <f>'2e COVID true-up adjustment'!I$350</f>
        <v>6.0112172135917517</v>
      </c>
      <c r="AH205" s="406"/>
      <c r="AI205" s="478">
        <f>'2g Debt related cost adjustment'!$E$45</f>
        <v>14.668937868380539</v>
      </c>
      <c r="AJ205" s="478">
        <f>'2g Debt related cost adjustment'!$E$45</f>
        <v>14.668937868380539</v>
      </c>
      <c r="AK205" s="478">
        <f>'2g Debt related cost adjustment'!$E$45</f>
        <v>14.668937868380539</v>
      </c>
      <c r="AL205" s="478">
        <f>'2g Debt related cost adjustment'!$E$45</f>
        <v>14.668937868380539</v>
      </c>
      <c r="AM205" s="478">
        <f>'2g Debt related cost adjustment'!$E$45</f>
        <v>14.668937868380539</v>
      </c>
      <c r="AN205" s="159" t="s">
        <v>222</v>
      </c>
      <c r="AO205" s="159" t="s">
        <v>222</v>
      </c>
      <c r="AP205" s="159" t="s">
        <v>222</v>
      </c>
      <c r="AQ205" s="159" t="s">
        <v>222</v>
      </c>
      <c r="AR205" s="159" t="s">
        <v>222</v>
      </c>
      <c r="AS205" s="159" t="s">
        <v>222</v>
      </c>
      <c r="AT205" s="159" t="s">
        <v>222</v>
      </c>
      <c r="AU205" s="159" t="s">
        <v>222</v>
      </c>
      <c r="AV205" s="159" t="s">
        <v>222</v>
      </c>
      <c r="AW205" s="159" t="s">
        <v>222</v>
      </c>
      <c r="AX205" s="159" t="s">
        <v>222</v>
      </c>
      <c r="AY205" s="159" t="s">
        <v>222</v>
      </c>
      <c r="AZ205" s="159" t="s">
        <v>222</v>
      </c>
      <c r="BA205" s="159" t="s">
        <v>222</v>
      </c>
      <c r="BB205" s="159" t="s">
        <v>222</v>
      </c>
      <c r="BC205" s="159" t="s">
        <v>222</v>
      </c>
      <c r="BD205" s="159" t="s">
        <v>222</v>
      </c>
      <c r="BE205" s="159" t="s">
        <v>222</v>
      </c>
      <c r="BF205" s="159" t="s">
        <v>222</v>
      </c>
      <c r="BG205" s="159" t="s">
        <v>222</v>
      </c>
      <c r="BH205" s="159" t="s">
        <v>222</v>
      </c>
      <c r="BI205" s="373" t="s">
        <v>222</v>
      </c>
    </row>
    <row r="206" spans="1:61" s="7" customFormat="1" ht="12.75" customHeight="1">
      <c r="A206" s="6"/>
      <c r="B206" s="544"/>
      <c r="C206" s="535"/>
      <c r="D206" s="538"/>
      <c r="E206" s="532"/>
      <c r="F206" s="121" t="s">
        <v>233</v>
      </c>
      <c r="G206" s="550"/>
      <c r="H206" s="553"/>
      <c r="I206" s="154"/>
      <c r="J206" s="159" t="s">
        <v>222</v>
      </c>
      <c r="K206" s="159" t="s">
        <v>222</v>
      </c>
      <c r="L206" s="159" t="s">
        <v>222</v>
      </c>
      <c r="M206" s="159" t="s">
        <v>222</v>
      </c>
      <c r="N206" s="159" t="s">
        <v>222</v>
      </c>
      <c r="O206" s="159" t="s">
        <v>222</v>
      </c>
      <c r="P206" s="159" t="s">
        <v>222</v>
      </c>
      <c r="Q206" s="159" t="s">
        <v>222</v>
      </c>
      <c r="R206" s="154"/>
      <c r="S206" s="159" t="s">
        <v>222</v>
      </c>
      <c r="T206" s="159" t="s">
        <v>222</v>
      </c>
      <c r="U206" s="159" t="s">
        <v>222</v>
      </c>
      <c r="V206" s="159" t="s">
        <v>222</v>
      </c>
      <c r="W206" s="159">
        <f>'2a Q1 Adjustment Component'!H$79</f>
        <v>10.725433379283812</v>
      </c>
      <c r="X206" s="159">
        <f>'2b COVID Adjustment'!$F$328</f>
        <v>13.71215092385904</v>
      </c>
      <c r="Y206" s="159">
        <f>'2b COVID Adjustment'!$G$328</f>
        <v>4.43</v>
      </c>
      <c r="Z206" s="159" t="s">
        <v>222</v>
      </c>
      <c r="AA206" s="405"/>
      <c r="AB206" s="159">
        <f>'2c AWC adjustment'!$I$42+'2d Backwardation adjustment'!$I$42</f>
        <v>26.679544917909343</v>
      </c>
      <c r="AC206" s="159">
        <f>'2c AWC adjustment'!$I$42+'2d Backwardation adjustment'!$I$42</f>
        <v>26.679544917909343</v>
      </c>
      <c r="AD206" s="159">
        <f>'2c AWC adjustment'!$J$42+'2d Backwardation adjustment'!$J$42+'2e COVID true-up adjustment'!F$350</f>
        <v>32.690762131501096</v>
      </c>
      <c r="AE206" s="159">
        <f>'2c AWC adjustment'!$J$42+'2d Backwardation adjustment'!$J$42+'2e COVID true-up adjustment'!G$350</f>
        <v>32.690762131501096</v>
      </c>
      <c r="AF206" s="159">
        <f>'2e COVID true-up adjustment'!H$350</f>
        <v>6.0112172135917517</v>
      </c>
      <c r="AG206" s="374">
        <f>'2e COVID true-up adjustment'!I$350</f>
        <v>6.0112172135917517</v>
      </c>
      <c r="AH206" s="406"/>
      <c r="AI206" s="478">
        <f>'2g Debt related cost adjustment'!$E$45</f>
        <v>14.668937868380539</v>
      </c>
      <c r="AJ206" s="478">
        <f>'2g Debt related cost adjustment'!$E$45</f>
        <v>14.668937868380539</v>
      </c>
      <c r="AK206" s="478">
        <f>'2g Debt related cost adjustment'!$E$45</f>
        <v>14.668937868380539</v>
      </c>
      <c r="AL206" s="478">
        <f>'2g Debt related cost adjustment'!$E$45</f>
        <v>14.668937868380539</v>
      </c>
      <c r="AM206" s="478">
        <f>'2g Debt related cost adjustment'!$E$45</f>
        <v>14.668937868380539</v>
      </c>
      <c r="AN206" s="159" t="s">
        <v>222</v>
      </c>
      <c r="AO206" s="159" t="s">
        <v>222</v>
      </c>
      <c r="AP206" s="159" t="s">
        <v>222</v>
      </c>
      <c r="AQ206" s="159" t="s">
        <v>222</v>
      </c>
      <c r="AR206" s="159" t="s">
        <v>222</v>
      </c>
      <c r="AS206" s="159" t="s">
        <v>222</v>
      </c>
      <c r="AT206" s="159" t="s">
        <v>222</v>
      </c>
      <c r="AU206" s="159" t="s">
        <v>222</v>
      </c>
      <c r="AV206" s="159" t="s">
        <v>222</v>
      </c>
      <c r="AW206" s="159" t="s">
        <v>222</v>
      </c>
      <c r="AX206" s="159" t="s">
        <v>222</v>
      </c>
      <c r="AY206" s="159" t="s">
        <v>222</v>
      </c>
      <c r="AZ206" s="159" t="s">
        <v>222</v>
      </c>
      <c r="BA206" s="159" t="s">
        <v>222</v>
      </c>
      <c r="BB206" s="159" t="s">
        <v>222</v>
      </c>
      <c r="BC206" s="159" t="s">
        <v>222</v>
      </c>
      <c r="BD206" s="159" t="s">
        <v>222</v>
      </c>
      <c r="BE206" s="159" t="s">
        <v>222</v>
      </c>
      <c r="BF206" s="159" t="s">
        <v>222</v>
      </c>
      <c r="BG206" s="159" t="s">
        <v>222</v>
      </c>
      <c r="BH206" s="159" t="s">
        <v>222</v>
      </c>
      <c r="BI206" s="373" t="s">
        <v>222</v>
      </c>
    </row>
    <row r="207" spans="1:61" s="7" customFormat="1" ht="12.75" customHeight="1">
      <c r="A207" s="6"/>
      <c r="B207" s="544"/>
      <c r="C207" s="535"/>
      <c r="D207" s="538"/>
      <c r="E207" s="532"/>
      <c r="F207" s="121" t="s">
        <v>234</v>
      </c>
      <c r="G207" s="550"/>
      <c r="H207" s="553"/>
      <c r="I207" s="154"/>
      <c r="J207" s="159" t="s">
        <v>222</v>
      </c>
      <c r="K207" s="159" t="s">
        <v>222</v>
      </c>
      <c r="L207" s="159" t="s">
        <v>222</v>
      </c>
      <c r="M207" s="159" t="s">
        <v>222</v>
      </c>
      <c r="N207" s="159" t="s">
        <v>222</v>
      </c>
      <c r="O207" s="159" t="s">
        <v>222</v>
      </c>
      <c r="P207" s="159" t="s">
        <v>222</v>
      </c>
      <c r="Q207" s="159" t="s">
        <v>222</v>
      </c>
      <c r="R207" s="154"/>
      <c r="S207" s="159" t="s">
        <v>222</v>
      </c>
      <c r="T207" s="159" t="s">
        <v>222</v>
      </c>
      <c r="U207" s="159" t="s">
        <v>222</v>
      </c>
      <c r="V207" s="159" t="s">
        <v>222</v>
      </c>
      <c r="W207" s="159">
        <f>'2a Q1 Adjustment Component'!H$79</f>
        <v>10.725433379283812</v>
      </c>
      <c r="X207" s="159">
        <f>'2b COVID Adjustment'!$F$328</f>
        <v>13.71215092385904</v>
      </c>
      <c r="Y207" s="159">
        <f>'2b COVID Adjustment'!$G$328</f>
        <v>4.43</v>
      </c>
      <c r="Z207" s="159" t="s">
        <v>222</v>
      </c>
      <c r="AA207" s="405"/>
      <c r="AB207" s="159">
        <f>'2c AWC adjustment'!$I$42+'2d Backwardation adjustment'!$I$42</f>
        <v>26.679544917909343</v>
      </c>
      <c r="AC207" s="159">
        <f>'2c AWC adjustment'!$I$42+'2d Backwardation adjustment'!$I$42</f>
        <v>26.679544917909343</v>
      </c>
      <c r="AD207" s="159">
        <f>'2c AWC adjustment'!$J$42+'2d Backwardation adjustment'!$J$42+'2e COVID true-up adjustment'!F$350</f>
        <v>32.690762131501096</v>
      </c>
      <c r="AE207" s="159">
        <f>'2c AWC adjustment'!$J$42+'2d Backwardation adjustment'!$J$42+'2e COVID true-up adjustment'!G$350</f>
        <v>32.690762131501096</v>
      </c>
      <c r="AF207" s="159">
        <f>'2e COVID true-up adjustment'!H$350</f>
        <v>6.0112172135917517</v>
      </c>
      <c r="AG207" s="374">
        <f>'2e COVID true-up adjustment'!I$350</f>
        <v>6.0112172135917517</v>
      </c>
      <c r="AH207" s="406"/>
      <c r="AI207" s="478">
        <f>'2g Debt related cost adjustment'!$E$45</f>
        <v>14.668937868380539</v>
      </c>
      <c r="AJ207" s="478">
        <f>'2g Debt related cost adjustment'!$E$45</f>
        <v>14.668937868380539</v>
      </c>
      <c r="AK207" s="478">
        <f>'2g Debt related cost adjustment'!$E$45</f>
        <v>14.668937868380539</v>
      </c>
      <c r="AL207" s="478">
        <f>'2g Debt related cost adjustment'!$E$45</f>
        <v>14.668937868380539</v>
      </c>
      <c r="AM207" s="478">
        <f>'2g Debt related cost adjustment'!$E$45</f>
        <v>14.668937868380539</v>
      </c>
      <c r="AN207" s="159" t="s">
        <v>222</v>
      </c>
      <c r="AO207" s="159" t="s">
        <v>222</v>
      </c>
      <c r="AP207" s="159" t="s">
        <v>222</v>
      </c>
      <c r="AQ207" s="159" t="s">
        <v>222</v>
      </c>
      <c r="AR207" s="159" t="s">
        <v>222</v>
      </c>
      <c r="AS207" s="159" t="s">
        <v>222</v>
      </c>
      <c r="AT207" s="159" t="s">
        <v>222</v>
      </c>
      <c r="AU207" s="159" t="s">
        <v>222</v>
      </c>
      <c r="AV207" s="159" t="s">
        <v>222</v>
      </c>
      <c r="AW207" s="159" t="s">
        <v>222</v>
      </c>
      <c r="AX207" s="159" t="s">
        <v>222</v>
      </c>
      <c r="AY207" s="159" t="s">
        <v>222</v>
      </c>
      <c r="AZ207" s="159" t="s">
        <v>222</v>
      </c>
      <c r="BA207" s="159" t="s">
        <v>222</v>
      </c>
      <c r="BB207" s="159" t="s">
        <v>222</v>
      </c>
      <c r="BC207" s="159" t="s">
        <v>222</v>
      </c>
      <c r="BD207" s="159" t="s">
        <v>222</v>
      </c>
      <c r="BE207" s="159" t="s">
        <v>222</v>
      </c>
      <c r="BF207" s="159" t="s">
        <v>222</v>
      </c>
      <c r="BG207" s="159" t="s">
        <v>222</v>
      </c>
      <c r="BH207" s="159" t="s">
        <v>222</v>
      </c>
      <c r="BI207" s="373" t="s">
        <v>222</v>
      </c>
    </row>
    <row r="208" spans="1:61" s="7" customFormat="1" ht="12.75" customHeight="1" thickBot="1">
      <c r="A208" s="6"/>
      <c r="B208" s="544"/>
      <c r="C208" s="536"/>
      <c r="D208" s="539"/>
      <c r="E208" s="533"/>
      <c r="F208" s="84" t="s">
        <v>235</v>
      </c>
      <c r="G208" s="550"/>
      <c r="H208" s="553"/>
      <c r="I208" s="54"/>
      <c r="J208" s="159" t="s">
        <v>222</v>
      </c>
      <c r="K208" s="159" t="s">
        <v>222</v>
      </c>
      <c r="L208" s="159" t="s">
        <v>222</v>
      </c>
      <c r="M208" s="159" t="s">
        <v>222</v>
      </c>
      <c r="N208" s="159" t="s">
        <v>222</v>
      </c>
      <c r="O208" s="159" t="s">
        <v>222</v>
      </c>
      <c r="P208" s="159" t="s">
        <v>222</v>
      </c>
      <c r="Q208" s="159" t="s">
        <v>222</v>
      </c>
      <c r="R208" s="154"/>
      <c r="S208" s="159" t="s">
        <v>222</v>
      </c>
      <c r="T208" s="159" t="s">
        <v>222</v>
      </c>
      <c r="U208" s="159" t="s">
        <v>222</v>
      </c>
      <c r="V208" s="159" t="s">
        <v>222</v>
      </c>
      <c r="W208" s="159">
        <f>'2a Q1 Adjustment Component'!H$79</f>
        <v>10.725433379283812</v>
      </c>
      <c r="X208" s="159">
        <f>'2b COVID Adjustment'!$F$328</f>
        <v>13.71215092385904</v>
      </c>
      <c r="Y208" s="159">
        <f>'2b COVID Adjustment'!$G$328</f>
        <v>4.43</v>
      </c>
      <c r="Z208" s="159" t="s">
        <v>222</v>
      </c>
      <c r="AA208" s="405"/>
      <c r="AB208" s="159">
        <f>'2c AWC adjustment'!$I$42+'2d Backwardation adjustment'!$I$42</f>
        <v>26.679544917909343</v>
      </c>
      <c r="AC208" s="159">
        <f>'2c AWC adjustment'!$I$42+'2d Backwardation adjustment'!$I$42</f>
        <v>26.679544917909343</v>
      </c>
      <c r="AD208" s="159">
        <f>'2c AWC adjustment'!$J$42+'2d Backwardation adjustment'!$J$42+'2e COVID true-up adjustment'!F$350</f>
        <v>32.690762131501096</v>
      </c>
      <c r="AE208" s="159">
        <f>'2c AWC adjustment'!$J$42+'2d Backwardation adjustment'!$J$42+'2e COVID true-up adjustment'!G$350</f>
        <v>32.690762131501096</v>
      </c>
      <c r="AF208" s="159">
        <f>'2e COVID true-up adjustment'!H$350</f>
        <v>6.0112172135917517</v>
      </c>
      <c r="AG208" s="374">
        <f>'2e COVID true-up adjustment'!I$350</f>
        <v>6.0112172135917517</v>
      </c>
      <c r="AH208" s="406"/>
      <c r="AI208" s="478">
        <f>'2g Debt related cost adjustment'!$E$45</f>
        <v>14.668937868380539</v>
      </c>
      <c r="AJ208" s="478">
        <f>'2g Debt related cost adjustment'!$E$45</f>
        <v>14.668937868380539</v>
      </c>
      <c r="AK208" s="478">
        <f>'2g Debt related cost adjustment'!$E$45</f>
        <v>14.668937868380539</v>
      </c>
      <c r="AL208" s="478">
        <f>'2g Debt related cost adjustment'!$E$45</f>
        <v>14.668937868380539</v>
      </c>
      <c r="AM208" s="478">
        <f>'2g Debt related cost adjustment'!$E$45</f>
        <v>14.668937868380539</v>
      </c>
      <c r="AN208" s="159" t="s">
        <v>222</v>
      </c>
      <c r="AO208" s="159" t="s">
        <v>222</v>
      </c>
      <c r="AP208" s="159" t="s">
        <v>222</v>
      </c>
      <c r="AQ208" s="159" t="s">
        <v>222</v>
      </c>
      <c r="AR208" s="159" t="s">
        <v>222</v>
      </c>
      <c r="AS208" s="159" t="s">
        <v>222</v>
      </c>
      <c r="AT208" s="159" t="s">
        <v>222</v>
      </c>
      <c r="AU208" s="159" t="s">
        <v>222</v>
      </c>
      <c r="AV208" s="159" t="s">
        <v>222</v>
      </c>
      <c r="AW208" s="159" t="s">
        <v>222</v>
      </c>
      <c r="AX208" s="159" t="s">
        <v>222</v>
      </c>
      <c r="AY208" s="159" t="s">
        <v>222</v>
      </c>
      <c r="AZ208" s="159" t="s">
        <v>222</v>
      </c>
      <c r="BA208" s="159" t="s">
        <v>222</v>
      </c>
      <c r="BB208" s="159" t="s">
        <v>222</v>
      </c>
      <c r="BC208" s="159" t="s">
        <v>222</v>
      </c>
      <c r="BD208" s="159" t="s">
        <v>222</v>
      </c>
      <c r="BE208" s="159" t="s">
        <v>222</v>
      </c>
      <c r="BF208" s="159" t="s">
        <v>222</v>
      </c>
      <c r="BG208" s="159" t="s">
        <v>222</v>
      </c>
      <c r="BH208" s="159" t="s">
        <v>222</v>
      </c>
      <c r="BI208" s="373" t="s">
        <v>222</v>
      </c>
    </row>
    <row r="209" spans="1:61" s="7" customFormat="1" ht="12.75" customHeight="1">
      <c r="A209" s="6"/>
      <c r="B209" s="544"/>
      <c r="C209" s="534" t="s">
        <v>217</v>
      </c>
      <c r="D209" s="537" t="s">
        <v>237</v>
      </c>
      <c r="E209" s="531" t="s">
        <v>219</v>
      </c>
      <c r="F209" s="83" t="s">
        <v>220</v>
      </c>
      <c r="G209" s="550"/>
      <c r="H209" s="553"/>
      <c r="I209" s="53"/>
      <c r="J209" s="159" t="s">
        <v>222</v>
      </c>
      <c r="K209" s="159" t="s">
        <v>222</v>
      </c>
      <c r="L209" s="159" t="s">
        <v>222</v>
      </c>
      <c r="M209" s="159" t="s">
        <v>222</v>
      </c>
      <c r="N209" s="159" t="s">
        <v>222</v>
      </c>
      <c r="O209" s="159" t="s">
        <v>222</v>
      </c>
      <c r="P209" s="159" t="s">
        <v>222</v>
      </c>
      <c r="Q209" s="159" t="s">
        <v>222</v>
      </c>
      <c r="R209" s="154"/>
      <c r="S209" s="159" t="s">
        <v>222</v>
      </c>
      <c r="T209" s="159" t="s">
        <v>222</v>
      </c>
      <c r="U209" s="159" t="s">
        <v>222</v>
      </c>
      <c r="V209" s="159" t="s">
        <v>222</v>
      </c>
      <c r="W209" s="159">
        <v>0</v>
      </c>
      <c r="X209" s="159">
        <f>'2b COVID Adjustment'!$F$329</f>
        <v>1.4870742269298105</v>
      </c>
      <c r="Y209" s="159">
        <f>'2b COVID Adjustment'!$G$329</f>
        <v>0.70457099735818829</v>
      </c>
      <c r="Z209" s="159" t="s">
        <v>222</v>
      </c>
      <c r="AA209" s="405"/>
      <c r="AB209" s="159">
        <v>0</v>
      </c>
      <c r="AC209" s="159">
        <v>0</v>
      </c>
      <c r="AD209" s="159">
        <f>'2e COVID true-up adjustment'!F$351</f>
        <v>0.4107912515748855</v>
      </c>
      <c r="AE209" s="159">
        <f>'2e COVID true-up adjustment'!G$351</f>
        <v>0.4107912515748855</v>
      </c>
      <c r="AF209" s="159">
        <f>'2e COVID true-up adjustment'!H$351</f>
        <v>0.4107912515748855</v>
      </c>
      <c r="AG209" s="374">
        <f>'2e COVID true-up adjustment'!I$351</f>
        <v>0.4107912515748855</v>
      </c>
      <c r="AH209" s="406"/>
      <c r="AI209" s="478">
        <f>'2g Debt related cost adjustment'!$E$46</f>
        <v>0</v>
      </c>
      <c r="AJ209" s="478">
        <f>'2g Debt related cost adjustment'!$E$46</f>
        <v>0</v>
      </c>
      <c r="AK209" s="478">
        <f>'2g Debt related cost adjustment'!$E$46</f>
        <v>0</v>
      </c>
      <c r="AL209" s="478">
        <f>'2g Debt related cost adjustment'!$E$46</f>
        <v>0</v>
      </c>
      <c r="AM209" s="478">
        <f>'2g Debt related cost adjustment'!$E$46</f>
        <v>0</v>
      </c>
      <c r="AN209" s="159" t="s">
        <v>222</v>
      </c>
      <c r="AO209" s="159" t="s">
        <v>222</v>
      </c>
      <c r="AP209" s="159" t="s">
        <v>222</v>
      </c>
      <c r="AQ209" s="159" t="s">
        <v>222</v>
      </c>
      <c r="AR209" s="159" t="s">
        <v>222</v>
      </c>
      <c r="AS209" s="159" t="s">
        <v>222</v>
      </c>
      <c r="AT209" s="159" t="s">
        <v>222</v>
      </c>
      <c r="AU209" s="159" t="s">
        <v>222</v>
      </c>
      <c r="AV209" s="159" t="s">
        <v>222</v>
      </c>
      <c r="AW209" s="159" t="s">
        <v>222</v>
      </c>
      <c r="AX209" s="159" t="s">
        <v>222</v>
      </c>
      <c r="AY209" s="159" t="s">
        <v>222</v>
      </c>
      <c r="AZ209" s="159" t="s">
        <v>222</v>
      </c>
      <c r="BA209" s="159" t="s">
        <v>222</v>
      </c>
      <c r="BB209" s="159" t="s">
        <v>222</v>
      </c>
      <c r="BC209" s="159" t="s">
        <v>222</v>
      </c>
      <c r="BD209" s="159" t="s">
        <v>222</v>
      </c>
      <c r="BE209" s="159" t="s">
        <v>222</v>
      </c>
      <c r="BF209" s="159" t="s">
        <v>222</v>
      </c>
      <c r="BG209" s="159" t="s">
        <v>222</v>
      </c>
      <c r="BH209" s="159" t="s">
        <v>222</v>
      </c>
      <c r="BI209" s="373" t="s">
        <v>222</v>
      </c>
    </row>
    <row r="210" spans="1:61" s="7" customFormat="1" ht="12.75" customHeight="1">
      <c r="A210" s="6"/>
      <c r="B210" s="544"/>
      <c r="C210" s="535"/>
      <c r="D210" s="538"/>
      <c r="E210" s="532"/>
      <c r="F210" s="121" t="s">
        <v>223</v>
      </c>
      <c r="G210" s="550"/>
      <c r="H210" s="553"/>
      <c r="I210" s="154"/>
      <c r="J210" s="159" t="s">
        <v>222</v>
      </c>
      <c r="K210" s="159" t="s">
        <v>222</v>
      </c>
      <c r="L210" s="159" t="s">
        <v>222</v>
      </c>
      <c r="M210" s="159" t="s">
        <v>222</v>
      </c>
      <c r="N210" s="159" t="s">
        <v>222</v>
      </c>
      <c r="O210" s="159" t="s">
        <v>222</v>
      </c>
      <c r="P210" s="159" t="s">
        <v>222</v>
      </c>
      <c r="Q210" s="159" t="s">
        <v>222</v>
      </c>
      <c r="R210" s="154"/>
      <c r="S210" s="159" t="s">
        <v>222</v>
      </c>
      <c r="T210" s="159" t="s">
        <v>222</v>
      </c>
      <c r="U210" s="159" t="s">
        <v>222</v>
      </c>
      <c r="V210" s="159" t="s">
        <v>222</v>
      </c>
      <c r="W210" s="159">
        <v>0</v>
      </c>
      <c r="X210" s="159">
        <f>'2b COVID Adjustment'!$F$329</f>
        <v>1.4870742269298105</v>
      </c>
      <c r="Y210" s="159">
        <f>'2b COVID Adjustment'!$G$329</f>
        <v>0.70457099735818829</v>
      </c>
      <c r="Z210" s="159" t="s">
        <v>222</v>
      </c>
      <c r="AA210" s="405"/>
      <c r="AB210" s="159">
        <v>0</v>
      </c>
      <c r="AC210" s="159">
        <v>0</v>
      </c>
      <c r="AD210" s="159">
        <f>'2e COVID true-up adjustment'!F$351</f>
        <v>0.4107912515748855</v>
      </c>
      <c r="AE210" s="159">
        <f>'2e COVID true-up adjustment'!G$351</f>
        <v>0.4107912515748855</v>
      </c>
      <c r="AF210" s="159">
        <f>'2e COVID true-up adjustment'!H$351</f>
        <v>0.4107912515748855</v>
      </c>
      <c r="AG210" s="374">
        <f>'2e COVID true-up adjustment'!I$351</f>
        <v>0.4107912515748855</v>
      </c>
      <c r="AH210" s="406"/>
      <c r="AI210" s="478">
        <f>'2g Debt related cost adjustment'!$E$46</f>
        <v>0</v>
      </c>
      <c r="AJ210" s="478">
        <f>'2g Debt related cost adjustment'!$E$46</f>
        <v>0</v>
      </c>
      <c r="AK210" s="478">
        <f>'2g Debt related cost adjustment'!$E$46</f>
        <v>0</v>
      </c>
      <c r="AL210" s="478">
        <f>'2g Debt related cost adjustment'!$E$46</f>
        <v>0</v>
      </c>
      <c r="AM210" s="478">
        <f>'2g Debt related cost adjustment'!$E$46</f>
        <v>0</v>
      </c>
      <c r="AN210" s="159" t="s">
        <v>222</v>
      </c>
      <c r="AO210" s="159" t="s">
        <v>222</v>
      </c>
      <c r="AP210" s="159" t="s">
        <v>222</v>
      </c>
      <c r="AQ210" s="159" t="s">
        <v>222</v>
      </c>
      <c r="AR210" s="159" t="s">
        <v>222</v>
      </c>
      <c r="AS210" s="159" t="s">
        <v>222</v>
      </c>
      <c r="AT210" s="159" t="s">
        <v>222</v>
      </c>
      <c r="AU210" s="159" t="s">
        <v>222</v>
      </c>
      <c r="AV210" s="159" t="s">
        <v>222</v>
      </c>
      <c r="AW210" s="159" t="s">
        <v>222</v>
      </c>
      <c r="AX210" s="159" t="s">
        <v>222</v>
      </c>
      <c r="AY210" s="159" t="s">
        <v>222</v>
      </c>
      <c r="AZ210" s="159" t="s">
        <v>222</v>
      </c>
      <c r="BA210" s="159" t="s">
        <v>222</v>
      </c>
      <c r="BB210" s="159" t="s">
        <v>222</v>
      </c>
      <c r="BC210" s="159" t="s">
        <v>222</v>
      </c>
      <c r="BD210" s="159" t="s">
        <v>222</v>
      </c>
      <c r="BE210" s="159" t="s">
        <v>222</v>
      </c>
      <c r="BF210" s="159" t="s">
        <v>222</v>
      </c>
      <c r="BG210" s="159" t="s">
        <v>222</v>
      </c>
      <c r="BH210" s="159" t="s">
        <v>222</v>
      </c>
      <c r="BI210" s="373" t="s">
        <v>222</v>
      </c>
    </row>
    <row r="211" spans="1:61" s="7" customFormat="1" ht="12.75" customHeight="1">
      <c r="A211" s="6"/>
      <c r="B211" s="544"/>
      <c r="C211" s="535"/>
      <c r="D211" s="538"/>
      <c r="E211" s="532"/>
      <c r="F211" s="121" t="s">
        <v>224</v>
      </c>
      <c r="G211" s="550"/>
      <c r="H211" s="553"/>
      <c r="I211" s="154"/>
      <c r="J211" s="159" t="s">
        <v>222</v>
      </c>
      <c r="K211" s="159" t="s">
        <v>222</v>
      </c>
      <c r="L211" s="159" t="s">
        <v>222</v>
      </c>
      <c r="M211" s="159" t="s">
        <v>222</v>
      </c>
      <c r="N211" s="159" t="s">
        <v>222</v>
      </c>
      <c r="O211" s="159" t="s">
        <v>222</v>
      </c>
      <c r="P211" s="159" t="s">
        <v>222</v>
      </c>
      <c r="Q211" s="159" t="s">
        <v>222</v>
      </c>
      <c r="R211" s="154"/>
      <c r="S211" s="159" t="s">
        <v>222</v>
      </c>
      <c r="T211" s="159" t="s">
        <v>222</v>
      </c>
      <c r="U211" s="159" t="s">
        <v>222</v>
      </c>
      <c r="V211" s="159" t="s">
        <v>222</v>
      </c>
      <c r="W211" s="159">
        <v>0</v>
      </c>
      <c r="X211" s="159">
        <f>'2b COVID Adjustment'!$F$329</f>
        <v>1.4870742269298105</v>
      </c>
      <c r="Y211" s="159">
        <f>'2b COVID Adjustment'!$G$329</f>
        <v>0.70457099735818829</v>
      </c>
      <c r="Z211" s="159" t="s">
        <v>222</v>
      </c>
      <c r="AA211" s="405"/>
      <c r="AB211" s="159">
        <v>0</v>
      </c>
      <c r="AC211" s="159">
        <v>0</v>
      </c>
      <c r="AD211" s="159">
        <f>'2e COVID true-up adjustment'!F$351</f>
        <v>0.4107912515748855</v>
      </c>
      <c r="AE211" s="159">
        <f>'2e COVID true-up adjustment'!G$351</f>
        <v>0.4107912515748855</v>
      </c>
      <c r="AF211" s="159">
        <f>'2e COVID true-up adjustment'!H$351</f>
        <v>0.4107912515748855</v>
      </c>
      <c r="AG211" s="374">
        <f>'2e COVID true-up adjustment'!I$351</f>
        <v>0.4107912515748855</v>
      </c>
      <c r="AH211" s="406"/>
      <c r="AI211" s="478">
        <f>'2g Debt related cost adjustment'!$E$46</f>
        <v>0</v>
      </c>
      <c r="AJ211" s="478">
        <f>'2g Debt related cost adjustment'!$E$46</f>
        <v>0</v>
      </c>
      <c r="AK211" s="478">
        <f>'2g Debt related cost adjustment'!$E$46</f>
        <v>0</v>
      </c>
      <c r="AL211" s="478">
        <f>'2g Debt related cost adjustment'!$E$46</f>
        <v>0</v>
      </c>
      <c r="AM211" s="478">
        <f>'2g Debt related cost adjustment'!$E$46</f>
        <v>0</v>
      </c>
      <c r="AN211" s="159" t="s">
        <v>222</v>
      </c>
      <c r="AO211" s="159" t="s">
        <v>222</v>
      </c>
      <c r="AP211" s="159" t="s">
        <v>222</v>
      </c>
      <c r="AQ211" s="159" t="s">
        <v>222</v>
      </c>
      <c r="AR211" s="159" t="s">
        <v>222</v>
      </c>
      <c r="AS211" s="159" t="s">
        <v>222</v>
      </c>
      <c r="AT211" s="159" t="s">
        <v>222</v>
      </c>
      <c r="AU211" s="159" t="s">
        <v>222</v>
      </c>
      <c r="AV211" s="159" t="s">
        <v>222</v>
      </c>
      <c r="AW211" s="159" t="s">
        <v>222</v>
      </c>
      <c r="AX211" s="159" t="s">
        <v>222</v>
      </c>
      <c r="AY211" s="159" t="s">
        <v>222</v>
      </c>
      <c r="AZ211" s="159" t="s">
        <v>222</v>
      </c>
      <c r="BA211" s="159" t="s">
        <v>222</v>
      </c>
      <c r="BB211" s="159" t="s">
        <v>222</v>
      </c>
      <c r="BC211" s="159" t="s">
        <v>222</v>
      </c>
      <c r="BD211" s="159" t="s">
        <v>222</v>
      </c>
      <c r="BE211" s="159" t="s">
        <v>222</v>
      </c>
      <c r="BF211" s="159" t="s">
        <v>222</v>
      </c>
      <c r="BG211" s="159" t="s">
        <v>222</v>
      </c>
      <c r="BH211" s="159" t="s">
        <v>222</v>
      </c>
      <c r="BI211" s="373" t="s">
        <v>222</v>
      </c>
    </row>
    <row r="212" spans="1:61" s="7" customFormat="1" ht="12.75" customHeight="1">
      <c r="A212" s="6"/>
      <c r="B212" s="544"/>
      <c r="C212" s="535"/>
      <c r="D212" s="538"/>
      <c r="E212" s="532"/>
      <c r="F212" s="121" t="s">
        <v>225</v>
      </c>
      <c r="G212" s="550"/>
      <c r="H212" s="553"/>
      <c r="I212" s="154"/>
      <c r="J212" s="159" t="s">
        <v>222</v>
      </c>
      <c r="K212" s="159" t="s">
        <v>222</v>
      </c>
      <c r="L212" s="159" t="s">
        <v>222</v>
      </c>
      <c r="M212" s="159" t="s">
        <v>222</v>
      </c>
      <c r="N212" s="159" t="s">
        <v>222</v>
      </c>
      <c r="O212" s="159" t="s">
        <v>222</v>
      </c>
      <c r="P212" s="159" t="s">
        <v>222</v>
      </c>
      <c r="Q212" s="159" t="s">
        <v>222</v>
      </c>
      <c r="R212" s="154"/>
      <c r="S212" s="159" t="s">
        <v>222</v>
      </c>
      <c r="T212" s="159" t="s">
        <v>222</v>
      </c>
      <c r="U212" s="159" t="s">
        <v>222</v>
      </c>
      <c r="V212" s="159" t="s">
        <v>222</v>
      </c>
      <c r="W212" s="159">
        <v>0</v>
      </c>
      <c r="X212" s="159">
        <f>'2b COVID Adjustment'!$F$329</f>
        <v>1.4870742269298105</v>
      </c>
      <c r="Y212" s="159">
        <f>'2b COVID Adjustment'!$G$329</f>
        <v>0.70457099735818829</v>
      </c>
      <c r="Z212" s="159" t="s">
        <v>222</v>
      </c>
      <c r="AA212" s="405"/>
      <c r="AB212" s="159">
        <v>0</v>
      </c>
      <c r="AC212" s="159">
        <v>0</v>
      </c>
      <c r="AD212" s="159">
        <f>'2e COVID true-up adjustment'!F$351</f>
        <v>0.4107912515748855</v>
      </c>
      <c r="AE212" s="159">
        <f>'2e COVID true-up adjustment'!G$351</f>
        <v>0.4107912515748855</v>
      </c>
      <c r="AF212" s="159">
        <f>'2e COVID true-up adjustment'!H$351</f>
        <v>0.4107912515748855</v>
      </c>
      <c r="AG212" s="374">
        <f>'2e COVID true-up adjustment'!I$351</f>
        <v>0.4107912515748855</v>
      </c>
      <c r="AH212" s="406"/>
      <c r="AI212" s="478">
        <f>'2g Debt related cost adjustment'!$E$46</f>
        <v>0</v>
      </c>
      <c r="AJ212" s="478">
        <f>'2g Debt related cost adjustment'!$E$46</f>
        <v>0</v>
      </c>
      <c r="AK212" s="478">
        <f>'2g Debt related cost adjustment'!$E$46</f>
        <v>0</v>
      </c>
      <c r="AL212" s="478">
        <f>'2g Debt related cost adjustment'!$E$46</f>
        <v>0</v>
      </c>
      <c r="AM212" s="478">
        <f>'2g Debt related cost adjustment'!$E$46</f>
        <v>0</v>
      </c>
      <c r="AN212" s="159" t="s">
        <v>222</v>
      </c>
      <c r="AO212" s="159" t="s">
        <v>222</v>
      </c>
      <c r="AP212" s="159" t="s">
        <v>222</v>
      </c>
      <c r="AQ212" s="159" t="s">
        <v>222</v>
      </c>
      <c r="AR212" s="159" t="s">
        <v>222</v>
      </c>
      <c r="AS212" s="159" t="s">
        <v>222</v>
      </c>
      <c r="AT212" s="159" t="s">
        <v>222</v>
      </c>
      <c r="AU212" s="159" t="s">
        <v>222</v>
      </c>
      <c r="AV212" s="159" t="s">
        <v>222</v>
      </c>
      <c r="AW212" s="159" t="s">
        <v>222</v>
      </c>
      <c r="AX212" s="159" t="s">
        <v>222</v>
      </c>
      <c r="AY212" s="159" t="s">
        <v>222</v>
      </c>
      <c r="AZ212" s="159" t="s">
        <v>222</v>
      </c>
      <c r="BA212" s="159" t="s">
        <v>222</v>
      </c>
      <c r="BB212" s="159" t="s">
        <v>222</v>
      </c>
      <c r="BC212" s="159" t="s">
        <v>222</v>
      </c>
      <c r="BD212" s="159" t="s">
        <v>222</v>
      </c>
      <c r="BE212" s="159" t="s">
        <v>222</v>
      </c>
      <c r="BF212" s="159" t="s">
        <v>222</v>
      </c>
      <c r="BG212" s="159" t="s">
        <v>222</v>
      </c>
      <c r="BH212" s="159" t="s">
        <v>222</v>
      </c>
      <c r="BI212" s="373" t="s">
        <v>222</v>
      </c>
    </row>
    <row r="213" spans="1:61" s="7" customFormat="1" ht="12.75" customHeight="1">
      <c r="A213" s="6"/>
      <c r="B213" s="544"/>
      <c r="C213" s="535"/>
      <c r="D213" s="538"/>
      <c r="E213" s="532"/>
      <c r="F213" s="121" t="s">
        <v>226</v>
      </c>
      <c r="G213" s="550"/>
      <c r="H213" s="553"/>
      <c r="I213" s="154"/>
      <c r="J213" s="159" t="s">
        <v>222</v>
      </c>
      <c r="K213" s="159" t="s">
        <v>222</v>
      </c>
      <c r="L213" s="159" t="s">
        <v>222</v>
      </c>
      <c r="M213" s="159" t="s">
        <v>222</v>
      </c>
      <c r="N213" s="159" t="s">
        <v>222</v>
      </c>
      <c r="O213" s="159" t="s">
        <v>222</v>
      </c>
      <c r="P213" s="159" t="s">
        <v>222</v>
      </c>
      <c r="Q213" s="159" t="s">
        <v>222</v>
      </c>
      <c r="R213" s="154"/>
      <c r="S213" s="159" t="s">
        <v>222</v>
      </c>
      <c r="T213" s="159" t="s">
        <v>222</v>
      </c>
      <c r="U213" s="159" t="s">
        <v>222</v>
      </c>
      <c r="V213" s="159" t="s">
        <v>222</v>
      </c>
      <c r="W213" s="159">
        <v>0</v>
      </c>
      <c r="X213" s="159">
        <f>'2b COVID Adjustment'!$F$329</f>
        <v>1.4870742269298105</v>
      </c>
      <c r="Y213" s="159">
        <f>'2b COVID Adjustment'!$G$329</f>
        <v>0.70457099735818829</v>
      </c>
      <c r="Z213" s="159" t="s">
        <v>222</v>
      </c>
      <c r="AA213" s="405"/>
      <c r="AB213" s="159">
        <v>0</v>
      </c>
      <c r="AC213" s="159">
        <v>0</v>
      </c>
      <c r="AD213" s="159">
        <f>'2e COVID true-up adjustment'!F$351</f>
        <v>0.4107912515748855</v>
      </c>
      <c r="AE213" s="159">
        <f>'2e COVID true-up adjustment'!G$351</f>
        <v>0.4107912515748855</v>
      </c>
      <c r="AF213" s="159">
        <f>'2e COVID true-up adjustment'!H$351</f>
        <v>0.4107912515748855</v>
      </c>
      <c r="AG213" s="374">
        <f>'2e COVID true-up adjustment'!I$351</f>
        <v>0.4107912515748855</v>
      </c>
      <c r="AH213" s="406"/>
      <c r="AI213" s="478">
        <f>'2g Debt related cost adjustment'!$E$46</f>
        <v>0</v>
      </c>
      <c r="AJ213" s="478">
        <f>'2g Debt related cost adjustment'!$E$46</f>
        <v>0</v>
      </c>
      <c r="AK213" s="478">
        <f>'2g Debt related cost adjustment'!$E$46</f>
        <v>0</v>
      </c>
      <c r="AL213" s="478">
        <f>'2g Debt related cost adjustment'!$E$46</f>
        <v>0</v>
      </c>
      <c r="AM213" s="478">
        <f>'2g Debt related cost adjustment'!$E$46</f>
        <v>0</v>
      </c>
      <c r="AN213" s="159" t="s">
        <v>222</v>
      </c>
      <c r="AO213" s="159" t="s">
        <v>222</v>
      </c>
      <c r="AP213" s="159" t="s">
        <v>222</v>
      </c>
      <c r="AQ213" s="159" t="s">
        <v>222</v>
      </c>
      <c r="AR213" s="159" t="s">
        <v>222</v>
      </c>
      <c r="AS213" s="159" t="s">
        <v>222</v>
      </c>
      <c r="AT213" s="159" t="s">
        <v>222</v>
      </c>
      <c r="AU213" s="159" t="s">
        <v>222</v>
      </c>
      <c r="AV213" s="159" t="s">
        <v>222</v>
      </c>
      <c r="AW213" s="159" t="s">
        <v>222</v>
      </c>
      <c r="AX213" s="159" t="s">
        <v>222</v>
      </c>
      <c r="AY213" s="159" t="s">
        <v>222</v>
      </c>
      <c r="AZ213" s="159" t="s">
        <v>222</v>
      </c>
      <c r="BA213" s="159" t="s">
        <v>222</v>
      </c>
      <c r="BB213" s="159" t="s">
        <v>222</v>
      </c>
      <c r="BC213" s="159" t="s">
        <v>222</v>
      </c>
      <c r="BD213" s="159" t="s">
        <v>222</v>
      </c>
      <c r="BE213" s="159" t="s">
        <v>222</v>
      </c>
      <c r="BF213" s="159" t="s">
        <v>222</v>
      </c>
      <c r="BG213" s="159" t="s">
        <v>222</v>
      </c>
      <c r="BH213" s="159" t="s">
        <v>222</v>
      </c>
      <c r="BI213" s="373" t="s">
        <v>222</v>
      </c>
    </row>
    <row r="214" spans="1:61" s="7" customFormat="1" ht="12.75" customHeight="1">
      <c r="A214" s="6"/>
      <c r="B214" s="544"/>
      <c r="C214" s="535"/>
      <c r="D214" s="538"/>
      <c r="E214" s="532"/>
      <c r="F214" s="121" t="s">
        <v>227</v>
      </c>
      <c r="G214" s="550"/>
      <c r="H214" s="553"/>
      <c r="I214" s="154"/>
      <c r="J214" s="159" t="s">
        <v>222</v>
      </c>
      <c r="K214" s="159" t="s">
        <v>222</v>
      </c>
      <c r="L214" s="159" t="s">
        <v>222</v>
      </c>
      <c r="M214" s="159" t="s">
        <v>222</v>
      </c>
      <c r="N214" s="159" t="s">
        <v>222</v>
      </c>
      <c r="O214" s="159" t="s">
        <v>222</v>
      </c>
      <c r="P214" s="159" t="s">
        <v>222</v>
      </c>
      <c r="Q214" s="159" t="s">
        <v>222</v>
      </c>
      <c r="R214" s="154"/>
      <c r="S214" s="159" t="s">
        <v>222</v>
      </c>
      <c r="T214" s="159" t="s">
        <v>222</v>
      </c>
      <c r="U214" s="159" t="s">
        <v>222</v>
      </c>
      <c r="V214" s="159" t="s">
        <v>222</v>
      </c>
      <c r="W214" s="159">
        <v>0</v>
      </c>
      <c r="X214" s="159">
        <f>'2b COVID Adjustment'!$F$329</f>
        <v>1.4870742269298105</v>
      </c>
      <c r="Y214" s="159">
        <f>'2b COVID Adjustment'!$G$329</f>
        <v>0.70457099735818829</v>
      </c>
      <c r="Z214" s="159" t="s">
        <v>222</v>
      </c>
      <c r="AA214" s="405"/>
      <c r="AB214" s="159">
        <v>0</v>
      </c>
      <c r="AC214" s="159">
        <v>0</v>
      </c>
      <c r="AD214" s="159">
        <f>'2e COVID true-up adjustment'!F$351</f>
        <v>0.4107912515748855</v>
      </c>
      <c r="AE214" s="159">
        <f>'2e COVID true-up adjustment'!G$351</f>
        <v>0.4107912515748855</v>
      </c>
      <c r="AF214" s="159">
        <f>'2e COVID true-up adjustment'!H$351</f>
        <v>0.4107912515748855</v>
      </c>
      <c r="AG214" s="374">
        <f>'2e COVID true-up adjustment'!I$351</f>
        <v>0.4107912515748855</v>
      </c>
      <c r="AH214" s="406"/>
      <c r="AI214" s="478">
        <f>'2g Debt related cost adjustment'!$E$46</f>
        <v>0</v>
      </c>
      <c r="AJ214" s="478">
        <f>'2g Debt related cost adjustment'!$E$46</f>
        <v>0</v>
      </c>
      <c r="AK214" s="478">
        <f>'2g Debt related cost adjustment'!$E$46</f>
        <v>0</v>
      </c>
      <c r="AL214" s="478">
        <f>'2g Debt related cost adjustment'!$E$46</f>
        <v>0</v>
      </c>
      <c r="AM214" s="478">
        <f>'2g Debt related cost adjustment'!$E$46</f>
        <v>0</v>
      </c>
      <c r="AN214" s="159" t="s">
        <v>222</v>
      </c>
      <c r="AO214" s="159" t="s">
        <v>222</v>
      </c>
      <c r="AP214" s="159" t="s">
        <v>222</v>
      </c>
      <c r="AQ214" s="159" t="s">
        <v>222</v>
      </c>
      <c r="AR214" s="159" t="s">
        <v>222</v>
      </c>
      <c r="AS214" s="159" t="s">
        <v>222</v>
      </c>
      <c r="AT214" s="159" t="s">
        <v>222</v>
      </c>
      <c r="AU214" s="159" t="s">
        <v>222</v>
      </c>
      <c r="AV214" s="159" t="s">
        <v>222</v>
      </c>
      <c r="AW214" s="159" t="s">
        <v>222</v>
      </c>
      <c r="AX214" s="159" t="s">
        <v>222</v>
      </c>
      <c r="AY214" s="159" t="s">
        <v>222</v>
      </c>
      <c r="AZ214" s="159" t="s">
        <v>222</v>
      </c>
      <c r="BA214" s="159" t="s">
        <v>222</v>
      </c>
      <c r="BB214" s="159" t="s">
        <v>222</v>
      </c>
      <c r="BC214" s="159" t="s">
        <v>222</v>
      </c>
      <c r="BD214" s="159" t="s">
        <v>222</v>
      </c>
      <c r="BE214" s="159" t="s">
        <v>222</v>
      </c>
      <c r="BF214" s="159" t="s">
        <v>222</v>
      </c>
      <c r="BG214" s="159" t="s">
        <v>222</v>
      </c>
      <c r="BH214" s="159" t="s">
        <v>222</v>
      </c>
      <c r="BI214" s="373" t="s">
        <v>222</v>
      </c>
    </row>
    <row r="215" spans="1:61" s="7" customFormat="1" ht="12.75" customHeight="1">
      <c r="A215" s="6"/>
      <c r="B215" s="544"/>
      <c r="C215" s="535"/>
      <c r="D215" s="538"/>
      <c r="E215" s="532"/>
      <c r="F215" s="121" t="s">
        <v>228</v>
      </c>
      <c r="G215" s="550"/>
      <c r="H215" s="553"/>
      <c r="I215" s="154"/>
      <c r="J215" s="159" t="s">
        <v>222</v>
      </c>
      <c r="K215" s="159" t="s">
        <v>222</v>
      </c>
      <c r="L215" s="159" t="s">
        <v>222</v>
      </c>
      <c r="M215" s="159" t="s">
        <v>222</v>
      </c>
      <c r="N215" s="159" t="s">
        <v>222</v>
      </c>
      <c r="O215" s="159" t="s">
        <v>222</v>
      </c>
      <c r="P215" s="159" t="s">
        <v>222</v>
      </c>
      <c r="Q215" s="159" t="s">
        <v>222</v>
      </c>
      <c r="R215" s="154"/>
      <c r="S215" s="159" t="s">
        <v>222</v>
      </c>
      <c r="T215" s="159" t="s">
        <v>222</v>
      </c>
      <c r="U215" s="159" t="s">
        <v>222</v>
      </c>
      <c r="V215" s="159" t="s">
        <v>222</v>
      </c>
      <c r="W215" s="159">
        <v>0</v>
      </c>
      <c r="X215" s="159">
        <f>'2b COVID Adjustment'!$F$329</f>
        <v>1.4870742269298105</v>
      </c>
      <c r="Y215" s="159">
        <f>'2b COVID Adjustment'!$G$329</f>
        <v>0.70457099735818829</v>
      </c>
      <c r="Z215" s="159" t="s">
        <v>222</v>
      </c>
      <c r="AA215" s="405"/>
      <c r="AB215" s="159">
        <v>0</v>
      </c>
      <c r="AC215" s="159">
        <v>0</v>
      </c>
      <c r="AD215" s="159">
        <f>'2e COVID true-up adjustment'!F$351</f>
        <v>0.4107912515748855</v>
      </c>
      <c r="AE215" s="159">
        <f>'2e COVID true-up adjustment'!G$351</f>
        <v>0.4107912515748855</v>
      </c>
      <c r="AF215" s="159">
        <f>'2e COVID true-up adjustment'!H$351</f>
        <v>0.4107912515748855</v>
      </c>
      <c r="AG215" s="374">
        <f>'2e COVID true-up adjustment'!I$351</f>
        <v>0.4107912515748855</v>
      </c>
      <c r="AH215" s="406"/>
      <c r="AI215" s="478">
        <f>'2g Debt related cost adjustment'!$E$46</f>
        <v>0</v>
      </c>
      <c r="AJ215" s="478">
        <f>'2g Debt related cost adjustment'!$E$46</f>
        <v>0</v>
      </c>
      <c r="AK215" s="478">
        <f>'2g Debt related cost adjustment'!$E$46</f>
        <v>0</v>
      </c>
      <c r="AL215" s="478">
        <f>'2g Debt related cost adjustment'!$E$46</f>
        <v>0</v>
      </c>
      <c r="AM215" s="478">
        <f>'2g Debt related cost adjustment'!$E$46</f>
        <v>0</v>
      </c>
      <c r="AN215" s="159" t="s">
        <v>222</v>
      </c>
      <c r="AO215" s="159" t="s">
        <v>222</v>
      </c>
      <c r="AP215" s="159" t="s">
        <v>222</v>
      </c>
      <c r="AQ215" s="159" t="s">
        <v>222</v>
      </c>
      <c r="AR215" s="159" t="s">
        <v>222</v>
      </c>
      <c r="AS215" s="159" t="s">
        <v>222</v>
      </c>
      <c r="AT215" s="159" t="s">
        <v>222</v>
      </c>
      <c r="AU215" s="159" t="s">
        <v>222</v>
      </c>
      <c r="AV215" s="159" t="s">
        <v>222</v>
      </c>
      <c r="AW215" s="159" t="s">
        <v>222</v>
      </c>
      <c r="AX215" s="159" t="s">
        <v>222</v>
      </c>
      <c r="AY215" s="159" t="s">
        <v>222</v>
      </c>
      <c r="AZ215" s="159" t="s">
        <v>222</v>
      </c>
      <c r="BA215" s="159" t="s">
        <v>222</v>
      </c>
      <c r="BB215" s="159" t="s">
        <v>222</v>
      </c>
      <c r="BC215" s="159" t="s">
        <v>222</v>
      </c>
      <c r="BD215" s="159" t="s">
        <v>222</v>
      </c>
      <c r="BE215" s="159" t="s">
        <v>222</v>
      </c>
      <c r="BF215" s="159" t="s">
        <v>222</v>
      </c>
      <c r="BG215" s="159" t="s">
        <v>222</v>
      </c>
      <c r="BH215" s="159" t="s">
        <v>222</v>
      </c>
      <c r="BI215" s="373" t="s">
        <v>222</v>
      </c>
    </row>
    <row r="216" spans="1:61" s="7" customFormat="1" ht="12.75" customHeight="1">
      <c r="A216" s="6"/>
      <c r="B216" s="544"/>
      <c r="C216" s="535"/>
      <c r="D216" s="538"/>
      <c r="E216" s="532"/>
      <c r="F216" s="121" t="s">
        <v>229</v>
      </c>
      <c r="G216" s="550"/>
      <c r="H216" s="553"/>
      <c r="I216" s="154"/>
      <c r="J216" s="159" t="s">
        <v>222</v>
      </c>
      <c r="K216" s="159" t="s">
        <v>222</v>
      </c>
      <c r="L216" s="159" t="s">
        <v>222</v>
      </c>
      <c r="M216" s="159" t="s">
        <v>222</v>
      </c>
      <c r="N216" s="159" t="s">
        <v>222</v>
      </c>
      <c r="O216" s="159" t="s">
        <v>222</v>
      </c>
      <c r="P216" s="159" t="s">
        <v>222</v>
      </c>
      <c r="Q216" s="159" t="s">
        <v>222</v>
      </c>
      <c r="R216" s="154"/>
      <c r="S216" s="159" t="s">
        <v>222</v>
      </c>
      <c r="T216" s="159" t="s">
        <v>222</v>
      </c>
      <c r="U216" s="159" t="s">
        <v>222</v>
      </c>
      <c r="V216" s="159" t="s">
        <v>222</v>
      </c>
      <c r="W216" s="159">
        <v>0</v>
      </c>
      <c r="X216" s="159">
        <f>'2b COVID Adjustment'!$F$329</f>
        <v>1.4870742269298105</v>
      </c>
      <c r="Y216" s="159">
        <f>'2b COVID Adjustment'!$G$329</f>
        <v>0.70457099735818829</v>
      </c>
      <c r="Z216" s="159" t="s">
        <v>222</v>
      </c>
      <c r="AA216" s="405"/>
      <c r="AB216" s="159">
        <v>0</v>
      </c>
      <c r="AC216" s="159">
        <v>0</v>
      </c>
      <c r="AD216" s="159">
        <f>'2e COVID true-up adjustment'!F$351</f>
        <v>0.4107912515748855</v>
      </c>
      <c r="AE216" s="159">
        <f>'2e COVID true-up adjustment'!G$351</f>
        <v>0.4107912515748855</v>
      </c>
      <c r="AF216" s="159">
        <f>'2e COVID true-up adjustment'!H$351</f>
        <v>0.4107912515748855</v>
      </c>
      <c r="AG216" s="374">
        <f>'2e COVID true-up adjustment'!I$351</f>
        <v>0.4107912515748855</v>
      </c>
      <c r="AH216" s="406"/>
      <c r="AI216" s="478">
        <f>'2g Debt related cost adjustment'!$E$46</f>
        <v>0</v>
      </c>
      <c r="AJ216" s="478">
        <f>'2g Debt related cost adjustment'!$E$46</f>
        <v>0</v>
      </c>
      <c r="AK216" s="478">
        <f>'2g Debt related cost adjustment'!$E$46</f>
        <v>0</v>
      </c>
      <c r="AL216" s="478">
        <f>'2g Debt related cost adjustment'!$E$46</f>
        <v>0</v>
      </c>
      <c r="AM216" s="478">
        <f>'2g Debt related cost adjustment'!$E$46</f>
        <v>0</v>
      </c>
      <c r="AN216" s="159" t="s">
        <v>222</v>
      </c>
      <c r="AO216" s="159" t="s">
        <v>222</v>
      </c>
      <c r="AP216" s="159" t="s">
        <v>222</v>
      </c>
      <c r="AQ216" s="159" t="s">
        <v>222</v>
      </c>
      <c r="AR216" s="159" t="s">
        <v>222</v>
      </c>
      <c r="AS216" s="159" t="s">
        <v>222</v>
      </c>
      <c r="AT216" s="159" t="s">
        <v>222</v>
      </c>
      <c r="AU216" s="159" t="s">
        <v>222</v>
      </c>
      <c r="AV216" s="159" t="s">
        <v>222</v>
      </c>
      <c r="AW216" s="159" t="s">
        <v>222</v>
      </c>
      <c r="AX216" s="159" t="s">
        <v>222</v>
      </c>
      <c r="AY216" s="159" t="s">
        <v>222</v>
      </c>
      <c r="AZ216" s="159" t="s">
        <v>222</v>
      </c>
      <c r="BA216" s="159" t="s">
        <v>222</v>
      </c>
      <c r="BB216" s="159" t="s">
        <v>222</v>
      </c>
      <c r="BC216" s="159" t="s">
        <v>222</v>
      </c>
      <c r="BD216" s="159" t="s">
        <v>222</v>
      </c>
      <c r="BE216" s="159" t="s">
        <v>222</v>
      </c>
      <c r="BF216" s="159" t="s">
        <v>222</v>
      </c>
      <c r="BG216" s="159" t="s">
        <v>222</v>
      </c>
      <c r="BH216" s="159" t="s">
        <v>222</v>
      </c>
      <c r="BI216" s="373" t="s">
        <v>222</v>
      </c>
    </row>
    <row r="217" spans="1:61" s="7" customFormat="1" ht="12.75" customHeight="1">
      <c r="A217" s="6"/>
      <c r="B217" s="544"/>
      <c r="C217" s="535"/>
      <c r="D217" s="538"/>
      <c r="E217" s="532"/>
      <c r="F217" s="121" t="s">
        <v>230</v>
      </c>
      <c r="G217" s="550"/>
      <c r="H217" s="553"/>
      <c r="I217" s="154"/>
      <c r="J217" s="159" t="s">
        <v>222</v>
      </c>
      <c r="K217" s="159" t="s">
        <v>222</v>
      </c>
      <c r="L217" s="159" t="s">
        <v>222</v>
      </c>
      <c r="M217" s="159" t="s">
        <v>222</v>
      </c>
      <c r="N217" s="159" t="s">
        <v>222</v>
      </c>
      <c r="O217" s="159" t="s">
        <v>222</v>
      </c>
      <c r="P217" s="159" t="s">
        <v>222</v>
      </c>
      <c r="Q217" s="159" t="s">
        <v>222</v>
      </c>
      <c r="R217" s="154"/>
      <c r="S217" s="159" t="s">
        <v>222</v>
      </c>
      <c r="T217" s="159" t="s">
        <v>222</v>
      </c>
      <c r="U217" s="159" t="s">
        <v>222</v>
      </c>
      <c r="V217" s="159" t="s">
        <v>222</v>
      </c>
      <c r="W217" s="159">
        <v>0</v>
      </c>
      <c r="X217" s="159">
        <f>'2b COVID Adjustment'!$F$329</f>
        <v>1.4870742269298105</v>
      </c>
      <c r="Y217" s="159">
        <f>'2b COVID Adjustment'!$G$329</f>
        <v>0.70457099735818829</v>
      </c>
      <c r="Z217" s="159" t="s">
        <v>222</v>
      </c>
      <c r="AA217" s="405"/>
      <c r="AB217" s="159">
        <v>0</v>
      </c>
      <c r="AC217" s="159">
        <v>0</v>
      </c>
      <c r="AD217" s="159">
        <f>'2e COVID true-up adjustment'!F$351</f>
        <v>0.4107912515748855</v>
      </c>
      <c r="AE217" s="159">
        <f>'2e COVID true-up adjustment'!G$351</f>
        <v>0.4107912515748855</v>
      </c>
      <c r="AF217" s="159">
        <f>'2e COVID true-up adjustment'!H$351</f>
        <v>0.4107912515748855</v>
      </c>
      <c r="AG217" s="374">
        <f>'2e COVID true-up adjustment'!I$351</f>
        <v>0.4107912515748855</v>
      </c>
      <c r="AH217" s="406"/>
      <c r="AI217" s="478">
        <f>'2g Debt related cost adjustment'!$E$46</f>
        <v>0</v>
      </c>
      <c r="AJ217" s="478">
        <f>'2g Debt related cost adjustment'!$E$46</f>
        <v>0</v>
      </c>
      <c r="AK217" s="478">
        <f>'2g Debt related cost adjustment'!$E$46</f>
        <v>0</v>
      </c>
      <c r="AL217" s="478">
        <f>'2g Debt related cost adjustment'!$E$46</f>
        <v>0</v>
      </c>
      <c r="AM217" s="478">
        <f>'2g Debt related cost adjustment'!$E$46</f>
        <v>0</v>
      </c>
      <c r="AN217" s="159" t="s">
        <v>222</v>
      </c>
      <c r="AO217" s="159" t="s">
        <v>222</v>
      </c>
      <c r="AP217" s="159" t="s">
        <v>222</v>
      </c>
      <c r="AQ217" s="159" t="s">
        <v>222</v>
      </c>
      <c r="AR217" s="159" t="s">
        <v>222</v>
      </c>
      <c r="AS217" s="159" t="s">
        <v>222</v>
      </c>
      <c r="AT217" s="159" t="s">
        <v>222</v>
      </c>
      <c r="AU217" s="159" t="s">
        <v>222</v>
      </c>
      <c r="AV217" s="159" t="s">
        <v>222</v>
      </c>
      <c r="AW217" s="159" t="s">
        <v>222</v>
      </c>
      <c r="AX217" s="159" t="s">
        <v>222</v>
      </c>
      <c r="AY217" s="159" t="s">
        <v>222</v>
      </c>
      <c r="AZ217" s="159" t="s">
        <v>222</v>
      </c>
      <c r="BA217" s="159" t="s">
        <v>222</v>
      </c>
      <c r="BB217" s="159" t="s">
        <v>222</v>
      </c>
      <c r="BC217" s="159" t="s">
        <v>222</v>
      </c>
      <c r="BD217" s="159" t="s">
        <v>222</v>
      </c>
      <c r="BE217" s="159" t="s">
        <v>222</v>
      </c>
      <c r="BF217" s="159" t="s">
        <v>222</v>
      </c>
      <c r="BG217" s="159" t="s">
        <v>222</v>
      </c>
      <c r="BH217" s="159" t="s">
        <v>222</v>
      </c>
      <c r="BI217" s="373" t="s">
        <v>222</v>
      </c>
    </row>
    <row r="218" spans="1:61" s="7" customFormat="1" ht="12.75" customHeight="1">
      <c r="A218" s="6"/>
      <c r="B218" s="544"/>
      <c r="C218" s="535"/>
      <c r="D218" s="538"/>
      <c r="E218" s="532"/>
      <c r="F218" s="121" t="s">
        <v>231</v>
      </c>
      <c r="G218" s="550"/>
      <c r="H218" s="553"/>
      <c r="I218" s="154"/>
      <c r="J218" s="159" t="s">
        <v>222</v>
      </c>
      <c r="K218" s="159" t="s">
        <v>222</v>
      </c>
      <c r="L218" s="159" t="s">
        <v>222</v>
      </c>
      <c r="M218" s="159" t="s">
        <v>222</v>
      </c>
      <c r="N218" s="159" t="s">
        <v>222</v>
      </c>
      <c r="O218" s="159" t="s">
        <v>222</v>
      </c>
      <c r="P218" s="159" t="s">
        <v>222</v>
      </c>
      <c r="Q218" s="159" t="s">
        <v>222</v>
      </c>
      <c r="R218" s="154"/>
      <c r="S218" s="159" t="s">
        <v>222</v>
      </c>
      <c r="T218" s="159" t="s">
        <v>222</v>
      </c>
      <c r="U218" s="159" t="s">
        <v>222</v>
      </c>
      <c r="V218" s="159" t="s">
        <v>222</v>
      </c>
      <c r="W218" s="159">
        <v>0</v>
      </c>
      <c r="X218" s="159">
        <f>'2b COVID Adjustment'!$F$329</f>
        <v>1.4870742269298105</v>
      </c>
      <c r="Y218" s="159">
        <f>'2b COVID Adjustment'!$G$329</f>
        <v>0.70457099735818829</v>
      </c>
      <c r="Z218" s="159" t="s">
        <v>222</v>
      </c>
      <c r="AA218" s="405"/>
      <c r="AB218" s="159">
        <v>0</v>
      </c>
      <c r="AC218" s="159">
        <v>0</v>
      </c>
      <c r="AD218" s="159">
        <f>'2e COVID true-up adjustment'!F$351</f>
        <v>0.4107912515748855</v>
      </c>
      <c r="AE218" s="159">
        <f>'2e COVID true-up adjustment'!G$351</f>
        <v>0.4107912515748855</v>
      </c>
      <c r="AF218" s="159">
        <f>'2e COVID true-up adjustment'!H$351</f>
        <v>0.4107912515748855</v>
      </c>
      <c r="AG218" s="374">
        <f>'2e COVID true-up adjustment'!I$351</f>
        <v>0.4107912515748855</v>
      </c>
      <c r="AH218" s="406"/>
      <c r="AI218" s="478">
        <f>'2g Debt related cost adjustment'!$E$46</f>
        <v>0</v>
      </c>
      <c r="AJ218" s="478">
        <f>'2g Debt related cost adjustment'!$E$46</f>
        <v>0</v>
      </c>
      <c r="AK218" s="478">
        <f>'2g Debt related cost adjustment'!$E$46</f>
        <v>0</v>
      </c>
      <c r="AL218" s="478">
        <f>'2g Debt related cost adjustment'!$E$46</f>
        <v>0</v>
      </c>
      <c r="AM218" s="478">
        <f>'2g Debt related cost adjustment'!$E$46</f>
        <v>0</v>
      </c>
      <c r="AN218" s="159" t="s">
        <v>222</v>
      </c>
      <c r="AO218" s="159" t="s">
        <v>222</v>
      </c>
      <c r="AP218" s="159" t="s">
        <v>222</v>
      </c>
      <c r="AQ218" s="159" t="s">
        <v>222</v>
      </c>
      <c r="AR218" s="159" t="s">
        <v>222</v>
      </c>
      <c r="AS218" s="159" t="s">
        <v>222</v>
      </c>
      <c r="AT218" s="159" t="s">
        <v>222</v>
      </c>
      <c r="AU218" s="159" t="s">
        <v>222</v>
      </c>
      <c r="AV218" s="159" t="s">
        <v>222</v>
      </c>
      <c r="AW218" s="159" t="s">
        <v>222</v>
      </c>
      <c r="AX218" s="159" t="s">
        <v>222</v>
      </c>
      <c r="AY218" s="159" t="s">
        <v>222</v>
      </c>
      <c r="AZ218" s="159" t="s">
        <v>222</v>
      </c>
      <c r="BA218" s="159" t="s">
        <v>222</v>
      </c>
      <c r="BB218" s="159" t="s">
        <v>222</v>
      </c>
      <c r="BC218" s="159" t="s">
        <v>222</v>
      </c>
      <c r="BD218" s="159" t="s">
        <v>222</v>
      </c>
      <c r="BE218" s="159" t="s">
        <v>222</v>
      </c>
      <c r="BF218" s="159" t="s">
        <v>222</v>
      </c>
      <c r="BG218" s="159" t="s">
        <v>222</v>
      </c>
      <c r="BH218" s="159" t="s">
        <v>222</v>
      </c>
      <c r="BI218" s="373" t="s">
        <v>222</v>
      </c>
    </row>
    <row r="219" spans="1:61" s="7" customFormat="1" ht="12.75" customHeight="1">
      <c r="A219" s="6"/>
      <c r="B219" s="544"/>
      <c r="C219" s="535"/>
      <c r="D219" s="538"/>
      <c r="E219" s="532"/>
      <c r="F219" s="121" t="s">
        <v>232</v>
      </c>
      <c r="G219" s="550"/>
      <c r="H219" s="553"/>
      <c r="I219" s="154"/>
      <c r="J219" s="159" t="s">
        <v>222</v>
      </c>
      <c r="K219" s="159" t="s">
        <v>222</v>
      </c>
      <c r="L219" s="159" t="s">
        <v>222</v>
      </c>
      <c r="M219" s="159" t="s">
        <v>222</v>
      </c>
      <c r="N219" s="159" t="s">
        <v>222</v>
      </c>
      <c r="O219" s="159" t="s">
        <v>222</v>
      </c>
      <c r="P219" s="159" t="s">
        <v>222</v>
      </c>
      <c r="Q219" s="159" t="s">
        <v>222</v>
      </c>
      <c r="R219" s="154"/>
      <c r="S219" s="159" t="s">
        <v>222</v>
      </c>
      <c r="T219" s="159" t="s">
        <v>222</v>
      </c>
      <c r="U219" s="159" t="s">
        <v>222</v>
      </c>
      <c r="V219" s="159" t="s">
        <v>222</v>
      </c>
      <c r="W219" s="159">
        <v>0</v>
      </c>
      <c r="X219" s="159">
        <f>'2b COVID Adjustment'!$F$329</f>
        <v>1.4870742269298105</v>
      </c>
      <c r="Y219" s="159">
        <f>'2b COVID Adjustment'!$G$329</f>
        <v>0.70457099735818829</v>
      </c>
      <c r="Z219" s="159" t="s">
        <v>222</v>
      </c>
      <c r="AA219" s="405"/>
      <c r="AB219" s="159">
        <v>0</v>
      </c>
      <c r="AC219" s="159">
        <v>0</v>
      </c>
      <c r="AD219" s="159">
        <f>'2e COVID true-up adjustment'!F$351</f>
        <v>0.4107912515748855</v>
      </c>
      <c r="AE219" s="159">
        <f>'2e COVID true-up adjustment'!G$351</f>
        <v>0.4107912515748855</v>
      </c>
      <c r="AF219" s="159">
        <f>'2e COVID true-up adjustment'!H$351</f>
        <v>0.4107912515748855</v>
      </c>
      <c r="AG219" s="374">
        <f>'2e COVID true-up adjustment'!I$351</f>
        <v>0.4107912515748855</v>
      </c>
      <c r="AH219" s="406"/>
      <c r="AI219" s="478">
        <f>'2g Debt related cost adjustment'!$E$46</f>
        <v>0</v>
      </c>
      <c r="AJ219" s="478">
        <f>'2g Debt related cost adjustment'!$E$46</f>
        <v>0</v>
      </c>
      <c r="AK219" s="478">
        <f>'2g Debt related cost adjustment'!$E$46</f>
        <v>0</v>
      </c>
      <c r="AL219" s="478">
        <f>'2g Debt related cost adjustment'!$E$46</f>
        <v>0</v>
      </c>
      <c r="AM219" s="478">
        <f>'2g Debt related cost adjustment'!$E$46</f>
        <v>0</v>
      </c>
      <c r="AN219" s="159" t="s">
        <v>222</v>
      </c>
      <c r="AO219" s="159" t="s">
        <v>222</v>
      </c>
      <c r="AP219" s="159" t="s">
        <v>222</v>
      </c>
      <c r="AQ219" s="159" t="s">
        <v>222</v>
      </c>
      <c r="AR219" s="159" t="s">
        <v>222</v>
      </c>
      <c r="AS219" s="159" t="s">
        <v>222</v>
      </c>
      <c r="AT219" s="159" t="s">
        <v>222</v>
      </c>
      <c r="AU219" s="159" t="s">
        <v>222</v>
      </c>
      <c r="AV219" s="159" t="s">
        <v>222</v>
      </c>
      <c r="AW219" s="159" t="s">
        <v>222</v>
      </c>
      <c r="AX219" s="159" t="s">
        <v>222</v>
      </c>
      <c r="AY219" s="159" t="s">
        <v>222</v>
      </c>
      <c r="AZ219" s="159" t="s">
        <v>222</v>
      </c>
      <c r="BA219" s="159" t="s">
        <v>222</v>
      </c>
      <c r="BB219" s="159" t="s">
        <v>222</v>
      </c>
      <c r="BC219" s="159" t="s">
        <v>222</v>
      </c>
      <c r="BD219" s="159" t="s">
        <v>222</v>
      </c>
      <c r="BE219" s="159" t="s">
        <v>222</v>
      </c>
      <c r="BF219" s="159" t="s">
        <v>222</v>
      </c>
      <c r="BG219" s="159" t="s">
        <v>222</v>
      </c>
      <c r="BH219" s="159" t="s">
        <v>222</v>
      </c>
      <c r="BI219" s="373" t="s">
        <v>222</v>
      </c>
    </row>
    <row r="220" spans="1:61" s="7" customFormat="1" ht="12.75" customHeight="1">
      <c r="A220" s="6"/>
      <c r="B220" s="544"/>
      <c r="C220" s="535"/>
      <c r="D220" s="538"/>
      <c r="E220" s="532"/>
      <c r="F220" s="121" t="s">
        <v>233</v>
      </c>
      <c r="G220" s="550"/>
      <c r="H220" s="553"/>
      <c r="I220" s="154"/>
      <c r="J220" s="159" t="s">
        <v>222</v>
      </c>
      <c r="K220" s="159" t="s">
        <v>222</v>
      </c>
      <c r="L220" s="159" t="s">
        <v>222</v>
      </c>
      <c r="M220" s="159" t="s">
        <v>222</v>
      </c>
      <c r="N220" s="159" t="s">
        <v>222</v>
      </c>
      <c r="O220" s="159" t="s">
        <v>222</v>
      </c>
      <c r="P220" s="159" t="s">
        <v>222</v>
      </c>
      <c r="Q220" s="159" t="s">
        <v>222</v>
      </c>
      <c r="R220" s="154"/>
      <c r="S220" s="159" t="s">
        <v>222</v>
      </c>
      <c r="T220" s="159" t="s">
        <v>222</v>
      </c>
      <c r="U220" s="159" t="s">
        <v>222</v>
      </c>
      <c r="V220" s="159" t="s">
        <v>222</v>
      </c>
      <c r="W220" s="159">
        <v>0</v>
      </c>
      <c r="X220" s="159">
        <f>'2b COVID Adjustment'!$F$329</f>
        <v>1.4870742269298105</v>
      </c>
      <c r="Y220" s="159">
        <f>'2b COVID Adjustment'!$G$329</f>
        <v>0.70457099735818829</v>
      </c>
      <c r="Z220" s="159" t="s">
        <v>222</v>
      </c>
      <c r="AA220" s="405"/>
      <c r="AB220" s="159">
        <v>0</v>
      </c>
      <c r="AC220" s="159">
        <v>0</v>
      </c>
      <c r="AD220" s="159">
        <f>'2e COVID true-up adjustment'!F$351</f>
        <v>0.4107912515748855</v>
      </c>
      <c r="AE220" s="159">
        <f>'2e COVID true-up adjustment'!G$351</f>
        <v>0.4107912515748855</v>
      </c>
      <c r="AF220" s="159">
        <f>'2e COVID true-up adjustment'!H$351</f>
        <v>0.4107912515748855</v>
      </c>
      <c r="AG220" s="374">
        <f>'2e COVID true-up adjustment'!I$351</f>
        <v>0.4107912515748855</v>
      </c>
      <c r="AH220" s="406"/>
      <c r="AI220" s="478">
        <f>'2g Debt related cost adjustment'!$E$46</f>
        <v>0</v>
      </c>
      <c r="AJ220" s="478">
        <f>'2g Debt related cost adjustment'!$E$46</f>
        <v>0</v>
      </c>
      <c r="AK220" s="478">
        <f>'2g Debt related cost adjustment'!$E$46</f>
        <v>0</v>
      </c>
      <c r="AL220" s="478">
        <f>'2g Debt related cost adjustment'!$E$46</f>
        <v>0</v>
      </c>
      <c r="AM220" s="478">
        <f>'2g Debt related cost adjustment'!$E$46</f>
        <v>0</v>
      </c>
      <c r="AN220" s="159" t="s">
        <v>222</v>
      </c>
      <c r="AO220" s="159" t="s">
        <v>222</v>
      </c>
      <c r="AP220" s="159" t="s">
        <v>222</v>
      </c>
      <c r="AQ220" s="159" t="s">
        <v>222</v>
      </c>
      <c r="AR220" s="159" t="s">
        <v>222</v>
      </c>
      <c r="AS220" s="159" t="s">
        <v>222</v>
      </c>
      <c r="AT220" s="159" t="s">
        <v>222</v>
      </c>
      <c r="AU220" s="159" t="s">
        <v>222</v>
      </c>
      <c r="AV220" s="159" t="s">
        <v>222</v>
      </c>
      <c r="AW220" s="159" t="s">
        <v>222</v>
      </c>
      <c r="AX220" s="159" t="s">
        <v>222</v>
      </c>
      <c r="AY220" s="159" t="s">
        <v>222</v>
      </c>
      <c r="AZ220" s="159" t="s">
        <v>222</v>
      </c>
      <c r="BA220" s="159" t="s">
        <v>222</v>
      </c>
      <c r="BB220" s="159" t="s">
        <v>222</v>
      </c>
      <c r="BC220" s="159" t="s">
        <v>222</v>
      </c>
      <c r="BD220" s="159" t="s">
        <v>222</v>
      </c>
      <c r="BE220" s="159" t="s">
        <v>222</v>
      </c>
      <c r="BF220" s="159" t="s">
        <v>222</v>
      </c>
      <c r="BG220" s="159" t="s">
        <v>222</v>
      </c>
      <c r="BH220" s="159" t="s">
        <v>222</v>
      </c>
      <c r="BI220" s="373" t="s">
        <v>222</v>
      </c>
    </row>
    <row r="221" spans="1:61" s="7" customFormat="1" ht="12.75" customHeight="1">
      <c r="A221" s="6"/>
      <c r="B221" s="544"/>
      <c r="C221" s="535"/>
      <c r="D221" s="538"/>
      <c r="E221" s="532"/>
      <c r="F221" s="121" t="s">
        <v>234</v>
      </c>
      <c r="G221" s="550"/>
      <c r="H221" s="553"/>
      <c r="I221" s="154"/>
      <c r="J221" s="159" t="s">
        <v>222</v>
      </c>
      <c r="K221" s="159" t="s">
        <v>222</v>
      </c>
      <c r="L221" s="159" t="s">
        <v>222</v>
      </c>
      <c r="M221" s="159" t="s">
        <v>222</v>
      </c>
      <c r="N221" s="159" t="s">
        <v>222</v>
      </c>
      <c r="O221" s="159" t="s">
        <v>222</v>
      </c>
      <c r="P221" s="159" t="s">
        <v>222</v>
      </c>
      <c r="Q221" s="159" t="s">
        <v>222</v>
      </c>
      <c r="R221" s="154"/>
      <c r="S221" s="159" t="s">
        <v>222</v>
      </c>
      <c r="T221" s="159" t="s">
        <v>222</v>
      </c>
      <c r="U221" s="159" t="s">
        <v>222</v>
      </c>
      <c r="V221" s="159" t="s">
        <v>222</v>
      </c>
      <c r="W221" s="159">
        <v>0</v>
      </c>
      <c r="X221" s="159">
        <f>'2b COVID Adjustment'!$F$329</f>
        <v>1.4870742269298105</v>
      </c>
      <c r="Y221" s="159">
        <f>'2b COVID Adjustment'!$G$329</f>
        <v>0.70457099735818829</v>
      </c>
      <c r="Z221" s="159" t="s">
        <v>222</v>
      </c>
      <c r="AA221" s="405"/>
      <c r="AB221" s="159">
        <v>0</v>
      </c>
      <c r="AC221" s="159">
        <v>0</v>
      </c>
      <c r="AD221" s="159">
        <f>'2e COVID true-up adjustment'!F$351</f>
        <v>0.4107912515748855</v>
      </c>
      <c r="AE221" s="159">
        <f>'2e COVID true-up adjustment'!G$351</f>
        <v>0.4107912515748855</v>
      </c>
      <c r="AF221" s="159">
        <f>'2e COVID true-up adjustment'!H$351</f>
        <v>0.4107912515748855</v>
      </c>
      <c r="AG221" s="374">
        <f>'2e COVID true-up adjustment'!I$351</f>
        <v>0.4107912515748855</v>
      </c>
      <c r="AH221" s="406"/>
      <c r="AI221" s="478">
        <f>'2g Debt related cost adjustment'!$E$46</f>
        <v>0</v>
      </c>
      <c r="AJ221" s="478">
        <f>'2g Debt related cost adjustment'!$E$46</f>
        <v>0</v>
      </c>
      <c r="AK221" s="478">
        <f>'2g Debt related cost adjustment'!$E$46</f>
        <v>0</v>
      </c>
      <c r="AL221" s="478">
        <f>'2g Debt related cost adjustment'!$E$46</f>
        <v>0</v>
      </c>
      <c r="AM221" s="478">
        <f>'2g Debt related cost adjustment'!$E$46</f>
        <v>0</v>
      </c>
      <c r="AN221" s="159" t="s">
        <v>222</v>
      </c>
      <c r="AO221" s="159" t="s">
        <v>222</v>
      </c>
      <c r="AP221" s="159" t="s">
        <v>222</v>
      </c>
      <c r="AQ221" s="159" t="s">
        <v>222</v>
      </c>
      <c r="AR221" s="159" t="s">
        <v>222</v>
      </c>
      <c r="AS221" s="159" t="s">
        <v>222</v>
      </c>
      <c r="AT221" s="159" t="s">
        <v>222</v>
      </c>
      <c r="AU221" s="159" t="s">
        <v>222</v>
      </c>
      <c r="AV221" s="159" t="s">
        <v>222</v>
      </c>
      <c r="AW221" s="159" t="s">
        <v>222</v>
      </c>
      <c r="AX221" s="159" t="s">
        <v>222</v>
      </c>
      <c r="AY221" s="159" t="s">
        <v>222</v>
      </c>
      <c r="AZ221" s="159" t="s">
        <v>222</v>
      </c>
      <c r="BA221" s="159" t="s">
        <v>222</v>
      </c>
      <c r="BB221" s="159" t="s">
        <v>222</v>
      </c>
      <c r="BC221" s="159" t="s">
        <v>222</v>
      </c>
      <c r="BD221" s="159" t="s">
        <v>222</v>
      </c>
      <c r="BE221" s="159" t="s">
        <v>222</v>
      </c>
      <c r="BF221" s="159" t="s">
        <v>222</v>
      </c>
      <c r="BG221" s="159" t="s">
        <v>222</v>
      </c>
      <c r="BH221" s="159" t="s">
        <v>222</v>
      </c>
      <c r="BI221" s="373" t="s">
        <v>222</v>
      </c>
    </row>
    <row r="222" spans="1:61" s="7" customFormat="1" ht="12.75" customHeight="1" thickBot="1">
      <c r="A222" s="6"/>
      <c r="B222" s="544"/>
      <c r="C222" s="536"/>
      <c r="D222" s="539"/>
      <c r="E222" s="533"/>
      <c r="F222" s="84" t="s">
        <v>235</v>
      </c>
      <c r="G222" s="550"/>
      <c r="H222" s="553"/>
      <c r="I222" s="54"/>
      <c r="J222" s="159" t="s">
        <v>222</v>
      </c>
      <c r="K222" s="159" t="s">
        <v>222</v>
      </c>
      <c r="L222" s="159" t="s">
        <v>222</v>
      </c>
      <c r="M222" s="159" t="s">
        <v>222</v>
      </c>
      <c r="N222" s="159" t="s">
        <v>222</v>
      </c>
      <c r="O222" s="159" t="s">
        <v>222</v>
      </c>
      <c r="P222" s="159" t="s">
        <v>222</v>
      </c>
      <c r="Q222" s="159" t="s">
        <v>222</v>
      </c>
      <c r="R222" s="154"/>
      <c r="S222" s="159" t="s">
        <v>222</v>
      </c>
      <c r="T222" s="159" t="s">
        <v>222</v>
      </c>
      <c r="U222" s="159" t="s">
        <v>222</v>
      </c>
      <c r="V222" s="159" t="s">
        <v>222</v>
      </c>
      <c r="W222" s="159">
        <v>0</v>
      </c>
      <c r="X222" s="159">
        <f>'2b COVID Adjustment'!$F$329</f>
        <v>1.4870742269298105</v>
      </c>
      <c r="Y222" s="159">
        <f>'2b COVID Adjustment'!$G$329</f>
        <v>0.70457099735818829</v>
      </c>
      <c r="Z222" s="159" t="s">
        <v>222</v>
      </c>
      <c r="AA222" s="405"/>
      <c r="AB222" s="159">
        <v>0</v>
      </c>
      <c r="AC222" s="159">
        <v>0</v>
      </c>
      <c r="AD222" s="159">
        <f>'2e COVID true-up adjustment'!F$351</f>
        <v>0.4107912515748855</v>
      </c>
      <c r="AE222" s="159">
        <f>'2e COVID true-up adjustment'!G$351</f>
        <v>0.4107912515748855</v>
      </c>
      <c r="AF222" s="159">
        <f>'2e COVID true-up adjustment'!H$351</f>
        <v>0.4107912515748855</v>
      </c>
      <c r="AG222" s="374">
        <f>'2e COVID true-up adjustment'!I$351</f>
        <v>0.4107912515748855</v>
      </c>
      <c r="AH222" s="406"/>
      <c r="AI222" s="478">
        <f>'2g Debt related cost adjustment'!$E$46</f>
        <v>0</v>
      </c>
      <c r="AJ222" s="478">
        <f>'2g Debt related cost adjustment'!$E$46</f>
        <v>0</v>
      </c>
      <c r="AK222" s="478">
        <f>'2g Debt related cost adjustment'!$E$46</f>
        <v>0</v>
      </c>
      <c r="AL222" s="478">
        <f>'2g Debt related cost adjustment'!$E$46</f>
        <v>0</v>
      </c>
      <c r="AM222" s="478">
        <f>'2g Debt related cost adjustment'!$E$46</f>
        <v>0</v>
      </c>
      <c r="AN222" s="159" t="s">
        <v>222</v>
      </c>
      <c r="AO222" s="159" t="s">
        <v>222</v>
      </c>
      <c r="AP222" s="159" t="s">
        <v>222</v>
      </c>
      <c r="AQ222" s="159" t="s">
        <v>222</v>
      </c>
      <c r="AR222" s="159" t="s">
        <v>222</v>
      </c>
      <c r="AS222" s="159" t="s">
        <v>222</v>
      </c>
      <c r="AT222" s="159" t="s">
        <v>222</v>
      </c>
      <c r="AU222" s="159" t="s">
        <v>222</v>
      </c>
      <c r="AV222" s="159" t="s">
        <v>222</v>
      </c>
      <c r="AW222" s="159" t="s">
        <v>222</v>
      </c>
      <c r="AX222" s="159" t="s">
        <v>222</v>
      </c>
      <c r="AY222" s="159" t="s">
        <v>222</v>
      </c>
      <c r="AZ222" s="159" t="s">
        <v>222</v>
      </c>
      <c r="BA222" s="159" t="s">
        <v>222</v>
      </c>
      <c r="BB222" s="159" t="s">
        <v>222</v>
      </c>
      <c r="BC222" s="159" t="s">
        <v>222</v>
      </c>
      <c r="BD222" s="159" t="s">
        <v>222</v>
      </c>
      <c r="BE222" s="159" t="s">
        <v>222</v>
      </c>
      <c r="BF222" s="159" t="s">
        <v>222</v>
      </c>
      <c r="BG222" s="159" t="s">
        <v>222</v>
      </c>
      <c r="BH222" s="159" t="s">
        <v>222</v>
      </c>
      <c r="BI222" s="373" t="s">
        <v>222</v>
      </c>
    </row>
    <row r="223" spans="1:61" s="7" customFormat="1" ht="12.75" customHeight="1">
      <c r="A223" s="6"/>
      <c r="B223" s="544"/>
      <c r="C223" s="534" t="s">
        <v>217</v>
      </c>
      <c r="D223" s="537" t="s">
        <v>237</v>
      </c>
      <c r="E223" s="531" t="s">
        <v>236</v>
      </c>
      <c r="F223" s="83" t="s">
        <v>220</v>
      </c>
      <c r="G223" s="550"/>
      <c r="H223" s="553"/>
      <c r="I223" s="53"/>
      <c r="J223" s="159" t="s">
        <v>222</v>
      </c>
      <c r="K223" s="159" t="s">
        <v>222</v>
      </c>
      <c r="L223" s="159" t="s">
        <v>222</v>
      </c>
      <c r="M223" s="159" t="s">
        <v>222</v>
      </c>
      <c r="N223" s="159" t="s">
        <v>222</v>
      </c>
      <c r="O223" s="159" t="s">
        <v>222</v>
      </c>
      <c r="P223" s="159" t="s">
        <v>222</v>
      </c>
      <c r="Q223" s="159" t="s">
        <v>222</v>
      </c>
      <c r="R223" s="154"/>
      <c r="S223" s="159" t="s">
        <v>222</v>
      </c>
      <c r="T223" s="159" t="s">
        <v>222</v>
      </c>
      <c r="U223" s="159" t="s">
        <v>222</v>
      </c>
      <c r="V223" s="159" t="s">
        <v>222</v>
      </c>
      <c r="W223" s="159">
        <f>'2a Q1 Adjustment Component'!H$79</f>
        <v>10.725433379283812</v>
      </c>
      <c r="X223" s="159">
        <f>'2b COVID Adjustment'!$F$330</f>
        <v>13.71215092385904</v>
      </c>
      <c r="Y223" s="159">
        <f>'2b COVID Adjustment'!$G$330</f>
        <v>4.43</v>
      </c>
      <c r="Z223" s="159" t="s">
        <v>222</v>
      </c>
      <c r="AA223" s="405"/>
      <c r="AB223" s="159">
        <f>'2c AWC adjustment'!$I$42+'2d Backwardation adjustment'!$I$42</f>
        <v>26.679544917909343</v>
      </c>
      <c r="AC223" s="159">
        <f>'2c AWC adjustment'!$I$42+'2d Backwardation adjustment'!$I$42</f>
        <v>26.679544917909343</v>
      </c>
      <c r="AD223" s="159">
        <f>'2c AWC adjustment'!$J$42+'2d Backwardation adjustment'!$J$42+'2e COVID true-up adjustment'!F$352</f>
        <v>32.690762131501096</v>
      </c>
      <c r="AE223" s="159">
        <f>'2c AWC adjustment'!$J$42+'2d Backwardation adjustment'!$J$42+'2e COVID true-up adjustment'!G$352</f>
        <v>32.690762131501096</v>
      </c>
      <c r="AF223" s="159">
        <f>'2e COVID true-up adjustment'!H$352</f>
        <v>6.0112172135917517</v>
      </c>
      <c r="AG223" s="374">
        <f>'2e COVID true-up adjustment'!I$352</f>
        <v>6.0112172135917517</v>
      </c>
      <c r="AH223" s="406"/>
      <c r="AI223" s="478">
        <f>'2g Debt related cost adjustment'!$E$47</f>
        <v>14.668937868380539</v>
      </c>
      <c r="AJ223" s="478">
        <f>'2g Debt related cost adjustment'!$E$47</f>
        <v>14.668937868380539</v>
      </c>
      <c r="AK223" s="478">
        <f>'2g Debt related cost adjustment'!$E$47</f>
        <v>14.668937868380539</v>
      </c>
      <c r="AL223" s="478">
        <f>'2g Debt related cost adjustment'!$E$47</f>
        <v>14.668937868380539</v>
      </c>
      <c r="AM223" s="478">
        <f>'2g Debt related cost adjustment'!$E$47</f>
        <v>14.668937868380539</v>
      </c>
      <c r="AN223" s="159" t="s">
        <v>222</v>
      </c>
      <c r="AO223" s="159" t="s">
        <v>222</v>
      </c>
      <c r="AP223" s="159" t="s">
        <v>222</v>
      </c>
      <c r="AQ223" s="159" t="s">
        <v>222</v>
      </c>
      <c r="AR223" s="159" t="s">
        <v>222</v>
      </c>
      <c r="AS223" s="159" t="s">
        <v>222</v>
      </c>
      <c r="AT223" s="159" t="s">
        <v>222</v>
      </c>
      <c r="AU223" s="159" t="s">
        <v>222</v>
      </c>
      <c r="AV223" s="159" t="s">
        <v>222</v>
      </c>
      <c r="AW223" s="159" t="s">
        <v>222</v>
      </c>
      <c r="AX223" s="159" t="s">
        <v>222</v>
      </c>
      <c r="AY223" s="159" t="s">
        <v>222</v>
      </c>
      <c r="AZ223" s="159" t="s">
        <v>222</v>
      </c>
      <c r="BA223" s="159" t="s">
        <v>222</v>
      </c>
      <c r="BB223" s="159" t="s">
        <v>222</v>
      </c>
      <c r="BC223" s="159" t="s">
        <v>222</v>
      </c>
      <c r="BD223" s="159" t="s">
        <v>222</v>
      </c>
      <c r="BE223" s="159" t="s">
        <v>222</v>
      </c>
      <c r="BF223" s="159" t="s">
        <v>222</v>
      </c>
      <c r="BG223" s="159" t="s">
        <v>222</v>
      </c>
      <c r="BH223" s="159" t="s">
        <v>222</v>
      </c>
      <c r="BI223" s="373" t="s">
        <v>222</v>
      </c>
    </row>
    <row r="224" spans="1:61" s="7" customFormat="1" ht="12.75" customHeight="1">
      <c r="A224" s="6"/>
      <c r="B224" s="544"/>
      <c r="C224" s="535"/>
      <c r="D224" s="538"/>
      <c r="E224" s="532"/>
      <c r="F224" s="121" t="s">
        <v>223</v>
      </c>
      <c r="G224" s="550"/>
      <c r="H224" s="553"/>
      <c r="I224" s="154"/>
      <c r="J224" s="159" t="s">
        <v>222</v>
      </c>
      <c r="K224" s="159" t="s">
        <v>222</v>
      </c>
      <c r="L224" s="159" t="s">
        <v>222</v>
      </c>
      <c r="M224" s="159" t="s">
        <v>222</v>
      </c>
      <c r="N224" s="159" t="s">
        <v>222</v>
      </c>
      <c r="O224" s="159" t="s">
        <v>222</v>
      </c>
      <c r="P224" s="159" t="s">
        <v>222</v>
      </c>
      <c r="Q224" s="159" t="s">
        <v>222</v>
      </c>
      <c r="R224" s="154"/>
      <c r="S224" s="159" t="s">
        <v>222</v>
      </c>
      <c r="T224" s="159" t="s">
        <v>222</v>
      </c>
      <c r="U224" s="159" t="s">
        <v>222</v>
      </c>
      <c r="V224" s="159" t="s">
        <v>222</v>
      </c>
      <c r="W224" s="159">
        <f>'2a Q1 Adjustment Component'!H$79</f>
        <v>10.725433379283812</v>
      </c>
      <c r="X224" s="159">
        <f>'2b COVID Adjustment'!$F$330</f>
        <v>13.71215092385904</v>
      </c>
      <c r="Y224" s="159">
        <f>'2b COVID Adjustment'!$G$330</f>
        <v>4.43</v>
      </c>
      <c r="Z224" s="159" t="s">
        <v>222</v>
      </c>
      <c r="AA224" s="405"/>
      <c r="AB224" s="159">
        <f>'2c AWC adjustment'!$I$42+'2d Backwardation adjustment'!$I$42</f>
        <v>26.679544917909343</v>
      </c>
      <c r="AC224" s="159">
        <f>'2c AWC adjustment'!$I$42+'2d Backwardation adjustment'!$I$42</f>
        <v>26.679544917909343</v>
      </c>
      <c r="AD224" s="159">
        <f>'2c AWC adjustment'!$J$42+'2d Backwardation adjustment'!$J$42+'2e COVID true-up adjustment'!F$352</f>
        <v>32.690762131501096</v>
      </c>
      <c r="AE224" s="159">
        <f>'2c AWC adjustment'!$J$42+'2d Backwardation adjustment'!$J$42+'2e COVID true-up adjustment'!G$352</f>
        <v>32.690762131501096</v>
      </c>
      <c r="AF224" s="159">
        <f>'2e COVID true-up adjustment'!H$352</f>
        <v>6.0112172135917517</v>
      </c>
      <c r="AG224" s="374">
        <f>'2e COVID true-up adjustment'!I$352</f>
        <v>6.0112172135917517</v>
      </c>
      <c r="AH224" s="406"/>
      <c r="AI224" s="478">
        <f>'2g Debt related cost adjustment'!$E$47</f>
        <v>14.668937868380539</v>
      </c>
      <c r="AJ224" s="478">
        <f>'2g Debt related cost adjustment'!$E$47</f>
        <v>14.668937868380539</v>
      </c>
      <c r="AK224" s="478">
        <f>'2g Debt related cost adjustment'!$E$47</f>
        <v>14.668937868380539</v>
      </c>
      <c r="AL224" s="478">
        <f>'2g Debt related cost adjustment'!$E$47</f>
        <v>14.668937868380539</v>
      </c>
      <c r="AM224" s="478">
        <f>'2g Debt related cost adjustment'!$E$47</f>
        <v>14.668937868380539</v>
      </c>
      <c r="AN224" s="159" t="s">
        <v>222</v>
      </c>
      <c r="AO224" s="159" t="s">
        <v>222</v>
      </c>
      <c r="AP224" s="159" t="s">
        <v>222</v>
      </c>
      <c r="AQ224" s="159" t="s">
        <v>222</v>
      </c>
      <c r="AR224" s="159" t="s">
        <v>222</v>
      </c>
      <c r="AS224" s="159" t="s">
        <v>222</v>
      </c>
      <c r="AT224" s="159" t="s">
        <v>222</v>
      </c>
      <c r="AU224" s="159" t="s">
        <v>222</v>
      </c>
      <c r="AV224" s="159" t="s">
        <v>222</v>
      </c>
      <c r="AW224" s="159" t="s">
        <v>222</v>
      </c>
      <c r="AX224" s="159" t="s">
        <v>222</v>
      </c>
      <c r="AY224" s="159" t="s">
        <v>222</v>
      </c>
      <c r="AZ224" s="159" t="s">
        <v>222</v>
      </c>
      <c r="BA224" s="159" t="s">
        <v>222</v>
      </c>
      <c r="BB224" s="159" t="s">
        <v>222</v>
      </c>
      <c r="BC224" s="159" t="s">
        <v>222</v>
      </c>
      <c r="BD224" s="159" t="s">
        <v>222</v>
      </c>
      <c r="BE224" s="159" t="s">
        <v>222</v>
      </c>
      <c r="BF224" s="159" t="s">
        <v>222</v>
      </c>
      <c r="BG224" s="159" t="s">
        <v>222</v>
      </c>
      <c r="BH224" s="159" t="s">
        <v>222</v>
      </c>
      <c r="BI224" s="373" t="s">
        <v>222</v>
      </c>
    </row>
    <row r="225" spans="1:61" s="7" customFormat="1" ht="12.75" customHeight="1">
      <c r="A225" s="6"/>
      <c r="B225" s="544"/>
      <c r="C225" s="535"/>
      <c r="D225" s="538"/>
      <c r="E225" s="532"/>
      <c r="F225" s="121" t="s">
        <v>224</v>
      </c>
      <c r="G225" s="550"/>
      <c r="H225" s="553"/>
      <c r="I225" s="154"/>
      <c r="J225" s="159" t="s">
        <v>222</v>
      </c>
      <c r="K225" s="159" t="s">
        <v>222</v>
      </c>
      <c r="L225" s="159" t="s">
        <v>222</v>
      </c>
      <c r="M225" s="159" t="s">
        <v>222</v>
      </c>
      <c r="N225" s="159" t="s">
        <v>222</v>
      </c>
      <c r="O225" s="159" t="s">
        <v>222</v>
      </c>
      <c r="P225" s="159" t="s">
        <v>222</v>
      </c>
      <c r="Q225" s="159" t="s">
        <v>222</v>
      </c>
      <c r="R225" s="154"/>
      <c r="S225" s="159" t="s">
        <v>222</v>
      </c>
      <c r="T225" s="159" t="s">
        <v>222</v>
      </c>
      <c r="U225" s="159" t="s">
        <v>222</v>
      </c>
      <c r="V225" s="159" t="s">
        <v>222</v>
      </c>
      <c r="W225" s="159">
        <f>'2a Q1 Adjustment Component'!H$79</f>
        <v>10.725433379283812</v>
      </c>
      <c r="X225" s="159">
        <f>'2b COVID Adjustment'!$F$330</f>
        <v>13.71215092385904</v>
      </c>
      <c r="Y225" s="159">
        <f>'2b COVID Adjustment'!$G$330</f>
        <v>4.43</v>
      </c>
      <c r="Z225" s="159" t="s">
        <v>222</v>
      </c>
      <c r="AA225" s="405"/>
      <c r="AB225" s="159">
        <f>'2c AWC adjustment'!$I$42+'2d Backwardation adjustment'!$I$42</f>
        <v>26.679544917909343</v>
      </c>
      <c r="AC225" s="159">
        <f>'2c AWC adjustment'!$I$42+'2d Backwardation adjustment'!$I$42</f>
        <v>26.679544917909343</v>
      </c>
      <c r="AD225" s="159">
        <f>'2c AWC adjustment'!$J$42+'2d Backwardation adjustment'!$J$42+'2e COVID true-up adjustment'!F$352</f>
        <v>32.690762131501096</v>
      </c>
      <c r="AE225" s="159">
        <f>'2c AWC adjustment'!$J$42+'2d Backwardation adjustment'!$J$42+'2e COVID true-up adjustment'!G$352</f>
        <v>32.690762131501096</v>
      </c>
      <c r="AF225" s="159">
        <f>'2e COVID true-up adjustment'!H$352</f>
        <v>6.0112172135917517</v>
      </c>
      <c r="AG225" s="374">
        <f>'2e COVID true-up adjustment'!I$352</f>
        <v>6.0112172135917517</v>
      </c>
      <c r="AH225" s="406"/>
      <c r="AI225" s="478">
        <f>'2g Debt related cost adjustment'!$E$47</f>
        <v>14.668937868380539</v>
      </c>
      <c r="AJ225" s="478">
        <f>'2g Debt related cost adjustment'!$E$47</f>
        <v>14.668937868380539</v>
      </c>
      <c r="AK225" s="478">
        <f>'2g Debt related cost adjustment'!$E$47</f>
        <v>14.668937868380539</v>
      </c>
      <c r="AL225" s="478">
        <f>'2g Debt related cost adjustment'!$E$47</f>
        <v>14.668937868380539</v>
      </c>
      <c r="AM225" s="478">
        <f>'2g Debt related cost adjustment'!$E$47</f>
        <v>14.668937868380539</v>
      </c>
      <c r="AN225" s="159" t="s">
        <v>222</v>
      </c>
      <c r="AO225" s="159" t="s">
        <v>222</v>
      </c>
      <c r="AP225" s="159" t="s">
        <v>222</v>
      </c>
      <c r="AQ225" s="159" t="s">
        <v>222</v>
      </c>
      <c r="AR225" s="159" t="s">
        <v>222</v>
      </c>
      <c r="AS225" s="159" t="s">
        <v>222</v>
      </c>
      <c r="AT225" s="159" t="s">
        <v>222</v>
      </c>
      <c r="AU225" s="159" t="s">
        <v>222</v>
      </c>
      <c r="AV225" s="159" t="s">
        <v>222</v>
      </c>
      <c r="AW225" s="159" t="s">
        <v>222</v>
      </c>
      <c r="AX225" s="159" t="s">
        <v>222</v>
      </c>
      <c r="AY225" s="159" t="s">
        <v>222</v>
      </c>
      <c r="AZ225" s="159" t="s">
        <v>222</v>
      </c>
      <c r="BA225" s="159" t="s">
        <v>222</v>
      </c>
      <c r="BB225" s="159" t="s">
        <v>222</v>
      </c>
      <c r="BC225" s="159" t="s">
        <v>222</v>
      </c>
      <c r="BD225" s="159" t="s">
        <v>222</v>
      </c>
      <c r="BE225" s="159" t="s">
        <v>222</v>
      </c>
      <c r="BF225" s="159" t="s">
        <v>222</v>
      </c>
      <c r="BG225" s="159" t="s">
        <v>222</v>
      </c>
      <c r="BH225" s="159" t="s">
        <v>222</v>
      </c>
      <c r="BI225" s="373" t="s">
        <v>222</v>
      </c>
    </row>
    <row r="226" spans="1:61" s="7" customFormat="1" ht="12.75" customHeight="1">
      <c r="A226" s="6"/>
      <c r="B226" s="544"/>
      <c r="C226" s="535"/>
      <c r="D226" s="538"/>
      <c r="E226" s="532"/>
      <c r="F226" s="121" t="s">
        <v>225</v>
      </c>
      <c r="G226" s="550"/>
      <c r="H226" s="553"/>
      <c r="I226" s="154"/>
      <c r="J226" s="159" t="s">
        <v>222</v>
      </c>
      <c r="K226" s="159" t="s">
        <v>222</v>
      </c>
      <c r="L226" s="159" t="s">
        <v>222</v>
      </c>
      <c r="M226" s="159" t="s">
        <v>222</v>
      </c>
      <c r="N226" s="159" t="s">
        <v>222</v>
      </c>
      <c r="O226" s="159" t="s">
        <v>222</v>
      </c>
      <c r="P226" s="159" t="s">
        <v>222</v>
      </c>
      <c r="Q226" s="159" t="s">
        <v>222</v>
      </c>
      <c r="R226" s="154"/>
      <c r="S226" s="159" t="s">
        <v>222</v>
      </c>
      <c r="T226" s="159" t="s">
        <v>222</v>
      </c>
      <c r="U226" s="159" t="s">
        <v>222</v>
      </c>
      <c r="V226" s="159" t="s">
        <v>222</v>
      </c>
      <c r="W226" s="159">
        <f>'2a Q1 Adjustment Component'!H$79</f>
        <v>10.725433379283812</v>
      </c>
      <c r="X226" s="159">
        <f>'2b COVID Adjustment'!$F$330</f>
        <v>13.71215092385904</v>
      </c>
      <c r="Y226" s="159">
        <f>'2b COVID Adjustment'!$G$330</f>
        <v>4.43</v>
      </c>
      <c r="Z226" s="159" t="s">
        <v>222</v>
      </c>
      <c r="AA226" s="405"/>
      <c r="AB226" s="159">
        <f>'2c AWC adjustment'!$I$42+'2d Backwardation adjustment'!$I$42</f>
        <v>26.679544917909343</v>
      </c>
      <c r="AC226" s="159">
        <f>'2c AWC adjustment'!$I$42+'2d Backwardation adjustment'!$I$42</f>
        <v>26.679544917909343</v>
      </c>
      <c r="AD226" s="159">
        <f>'2c AWC adjustment'!$J$42+'2d Backwardation adjustment'!$J$42+'2e COVID true-up adjustment'!F$352</f>
        <v>32.690762131501096</v>
      </c>
      <c r="AE226" s="159">
        <f>'2c AWC adjustment'!$J$42+'2d Backwardation adjustment'!$J$42+'2e COVID true-up adjustment'!G$352</f>
        <v>32.690762131501096</v>
      </c>
      <c r="AF226" s="159">
        <f>'2e COVID true-up adjustment'!H$352</f>
        <v>6.0112172135917517</v>
      </c>
      <c r="AG226" s="374">
        <f>'2e COVID true-up adjustment'!I$352</f>
        <v>6.0112172135917517</v>
      </c>
      <c r="AH226" s="406"/>
      <c r="AI226" s="478">
        <f>'2g Debt related cost adjustment'!$E$47</f>
        <v>14.668937868380539</v>
      </c>
      <c r="AJ226" s="478">
        <f>'2g Debt related cost adjustment'!$E$47</f>
        <v>14.668937868380539</v>
      </c>
      <c r="AK226" s="478">
        <f>'2g Debt related cost adjustment'!$E$47</f>
        <v>14.668937868380539</v>
      </c>
      <c r="AL226" s="478">
        <f>'2g Debt related cost adjustment'!$E$47</f>
        <v>14.668937868380539</v>
      </c>
      <c r="AM226" s="478">
        <f>'2g Debt related cost adjustment'!$E$47</f>
        <v>14.668937868380539</v>
      </c>
      <c r="AN226" s="159" t="s">
        <v>222</v>
      </c>
      <c r="AO226" s="159" t="s">
        <v>222</v>
      </c>
      <c r="AP226" s="159" t="s">
        <v>222</v>
      </c>
      <c r="AQ226" s="159" t="s">
        <v>222</v>
      </c>
      <c r="AR226" s="159" t="s">
        <v>222</v>
      </c>
      <c r="AS226" s="159" t="s">
        <v>222</v>
      </c>
      <c r="AT226" s="159" t="s">
        <v>222</v>
      </c>
      <c r="AU226" s="159" t="s">
        <v>222</v>
      </c>
      <c r="AV226" s="159" t="s">
        <v>222</v>
      </c>
      <c r="AW226" s="159" t="s">
        <v>222</v>
      </c>
      <c r="AX226" s="159" t="s">
        <v>222</v>
      </c>
      <c r="AY226" s="159" t="s">
        <v>222</v>
      </c>
      <c r="AZ226" s="159" t="s">
        <v>222</v>
      </c>
      <c r="BA226" s="159" t="s">
        <v>222</v>
      </c>
      <c r="BB226" s="159" t="s">
        <v>222</v>
      </c>
      <c r="BC226" s="159" t="s">
        <v>222</v>
      </c>
      <c r="BD226" s="159" t="s">
        <v>222</v>
      </c>
      <c r="BE226" s="159" t="s">
        <v>222</v>
      </c>
      <c r="BF226" s="159" t="s">
        <v>222</v>
      </c>
      <c r="BG226" s="159" t="s">
        <v>222</v>
      </c>
      <c r="BH226" s="159" t="s">
        <v>222</v>
      </c>
      <c r="BI226" s="373" t="s">
        <v>222</v>
      </c>
    </row>
    <row r="227" spans="1:61" s="7" customFormat="1" ht="12.75" customHeight="1">
      <c r="A227" s="6"/>
      <c r="B227" s="544"/>
      <c r="C227" s="535"/>
      <c r="D227" s="538"/>
      <c r="E227" s="532"/>
      <c r="F227" s="121" t="s">
        <v>226</v>
      </c>
      <c r="G227" s="550"/>
      <c r="H227" s="553"/>
      <c r="I227" s="154"/>
      <c r="J227" s="159" t="s">
        <v>222</v>
      </c>
      <c r="K227" s="159" t="s">
        <v>222</v>
      </c>
      <c r="L227" s="159" t="s">
        <v>222</v>
      </c>
      <c r="M227" s="159" t="s">
        <v>222</v>
      </c>
      <c r="N227" s="159" t="s">
        <v>222</v>
      </c>
      <c r="O227" s="159" t="s">
        <v>222</v>
      </c>
      <c r="P227" s="159" t="s">
        <v>222</v>
      </c>
      <c r="Q227" s="159" t="s">
        <v>222</v>
      </c>
      <c r="R227" s="154"/>
      <c r="S227" s="159" t="s">
        <v>222</v>
      </c>
      <c r="T227" s="159" t="s">
        <v>222</v>
      </c>
      <c r="U227" s="159" t="s">
        <v>222</v>
      </c>
      <c r="V227" s="159" t="s">
        <v>222</v>
      </c>
      <c r="W227" s="159">
        <f>'2a Q1 Adjustment Component'!H$79</f>
        <v>10.725433379283812</v>
      </c>
      <c r="X227" s="159">
        <f>'2b COVID Adjustment'!$F$330</f>
        <v>13.71215092385904</v>
      </c>
      <c r="Y227" s="159">
        <f>'2b COVID Adjustment'!$G$330</f>
        <v>4.43</v>
      </c>
      <c r="Z227" s="159" t="s">
        <v>222</v>
      </c>
      <c r="AA227" s="405"/>
      <c r="AB227" s="159">
        <f>'2c AWC adjustment'!$I$42+'2d Backwardation adjustment'!$I$42</f>
        <v>26.679544917909343</v>
      </c>
      <c r="AC227" s="159">
        <f>'2c AWC adjustment'!$I$42+'2d Backwardation adjustment'!$I$42</f>
        <v>26.679544917909343</v>
      </c>
      <c r="AD227" s="159">
        <f>'2c AWC adjustment'!$J$42+'2d Backwardation adjustment'!$J$42+'2e COVID true-up adjustment'!F$352</f>
        <v>32.690762131501096</v>
      </c>
      <c r="AE227" s="159">
        <f>'2c AWC adjustment'!$J$42+'2d Backwardation adjustment'!$J$42+'2e COVID true-up adjustment'!G$352</f>
        <v>32.690762131501096</v>
      </c>
      <c r="AF227" s="159">
        <f>'2e COVID true-up adjustment'!H$352</f>
        <v>6.0112172135917517</v>
      </c>
      <c r="AG227" s="374">
        <f>'2e COVID true-up adjustment'!I$352</f>
        <v>6.0112172135917517</v>
      </c>
      <c r="AH227" s="406"/>
      <c r="AI227" s="478">
        <f>'2g Debt related cost adjustment'!$E$47</f>
        <v>14.668937868380539</v>
      </c>
      <c r="AJ227" s="478">
        <f>'2g Debt related cost adjustment'!$E$47</f>
        <v>14.668937868380539</v>
      </c>
      <c r="AK227" s="478">
        <f>'2g Debt related cost adjustment'!$E$47</f>
        <v>14.668937868380539</v>
      </c>
      <c r="AL227" s="478">
        <f>'2g Debt related cost adjustment'!$E$47</f>
        <v>14.668937868380539</v>
      </c>
      <c r="AM227" s="478">
        <f>'2g Debt related cost adjustment'!$E$47</f>
        <v>14.668937868380539</v>
      </c>
      <c r="AN227" s="159" t="s">
        <v>222</v>
      </c>
      <c r="AO227" s="159" t="s">
        <v>222</v>
      </c>
      <c r="AP227" s="159" t="s">
        <v>222</v>
      </c>
      <c r="AQ227" s="159" t="s">
        <v>222</v>
      </c>
      <c r="AR227" s="159" t="s">
        <v>222</v>
      </c>
      <c r="AS227" s="159" t="s">
        <v>222</v>
      </c>
      <c r="AT227" s="159" t="s">
        <v>222</v>
      </c>
      <c r="AU227" s="159" t="s">
        <v>222</v>
      </c>
      <c r="AV227" s="159" t="s">
        <v>222</v>
      </c>
      <c r="AW227" s="159" t="s">
        <v>222</v>
      </c>
      <c r="AX227" s="159" t="s">
        <v>222</v>
      </c>
      <c r="AY227" s="159" t="s">
        <v>222</v>
      </c>
      <c r="AZ227" s="159" t="s">
        <v>222</v>
      </c>
      <c r="BA227" s="159" t="s">
        <v>222</v>
      </c>
      <c r="BB227" s="159" t="s">
        <v>222</v>
      </c>
      <c r="BC227" s="159" t="s">
        <v>222</v>
      </c>
      <c r="BD227" s="159" t="s">
        <v>222</v>
      </c>
      <c r="BE227" s="159" t="s">
        <v>222</v>
      </c>
      <c r="BF227" s="159" t="s">
        <v>222</v>
      </c>
      <c r="BG227" s="159" t="s">
        <v>222</v>
      </c>
      <c r="BH227" s="159" t="s">
        <v>222</v>
      </c>
      <c r="BI227" s="373" t="s">
        <v>222</v>
      </c>
    </row>
    <row r="228" spans="1:61" s="7" customFormat="1" ht="12.75" customHeight="1">
      <c r="A228" s="6"/>
      <c r="B228" s="544"/>
      <c r="C228" s="535"/>
      <c r="D228" s="538"/>
      <c r="E228" s="532"/>
      <c r="F228" s="121" t="s">
        <v>227</v>
      </c>
      <c r="G228" s="550"/>
      <c r="H228" s="553"/>
      <c r="I228" s="154"/>
      <c r="J228" s="159" t="s">
        <v>222</v>
      </c>
      <c r="K228" s="159" t="s">
        <v>222</v>
      </c>
      <c r="L228" s="159" t="s">
        <v>222</v>
      </c>
      <c r="M228" s="159" t="s">
        <v>222</v>
      </c>
      <c r="N228" s="159" t="s">
        <v>222</v>
      </c>
      <c r="O228" s="159" t="s">
        <v>222</v>
      </c>
      <c r="P228" s="159" t="s">
        <v>222</v>
      </c>
      <c r="Q228" s="159" t="s">
        <v>222</v>
      </c>
      <c r="R228" s="154"/>
      <c r="S228" s="159" t="s">
        <v>222</v>
      </c>
      <c r="T228" s="159" t="s">
        <v>222</v>
      </c>
      <c r="U228" s="159" t="s">
        <v>222</v>
      </c>
      <c r="V228" s="159" t="s">
        <v>222</v>
      </c>
      <c r="W228" s="159">
        <f>'2a Q1 Adjustment Component'!H$79</f>
        <v>10.725433379283812</v>
      </c>
      <c r="X228" s="159">
        <f>'2b COVID Adjustment'!$F$330</f>
        <v>13.71215092385904</v>
      </c>
      <c r="Y228" s="159">
        <f>'2b COVID Adjustment'!$G$330</f>
        <v>4.43</v>
      </c>
      <c r="Z228" s="159" t="s">
        <v>222</v>
      </c>
      <c r="AA228" s="405"/>
      <c r="AB228" s="159">
        <f>'2c AWC adjustment'!$I$42+'2d Backwardation adjustment'!$I$42</f>
        <v>26.679544917909343</v>
      </c>
      <c r="AC228" s="159">
        <f>'2c AWC adjustment'!$I$42+'2d Backwardation adjustment'!$I$42</f>
        <v>26.679544917909343</v>
      </c>
      <c r="AD228" s="159">
        <f>'2c AWC adjustment'!$J$42+'2d Backwardation adjustment'!$J$42+'2e COVID true-up adjustment'!F$352</f>
        <v>32.690762131501096</v>
      </c>
      <c r="AE228" s="159">
        <f>'2c AWC adjustment'!$J$42+'2d Backwardation adjustment'!$J$42+'2e COVID true-up adjustment'!G$352</f>
        <v>32.690762131501096</v>
      </c>
      <c r="AF228" s="159">
        <f>'2e COVID true-up adjustment'!H$352</f>
        <v>6.0112172135917517</v>
      </c>
      <c r="AG228" s="374">
        <f>'2e COVID true-up adjustment'!I$352</f>
        <v>6.0112172135917517</v>
      </c>
      <c r="AH228" s="406"/>
      <c r="AI228" s="478">
        <f>'2g Debt related cost adjustment'!$E$47</f>
        <v>14.668937868380539</v>
      </c>
      <c r="AJ228" s="478">
        <f>'2g Debt related cost adjustment'!$E$47</f>
        <v>14.668937868380539</v>
      </c>
      <c r="AK228" s="478">
        <f>'2g Debt related cost adjustment'!$E$47</f>
        <v>14.668937868380539</v>
      </c>
      <c r="AL228" s="478">
        <f>'2g Debt related cost adjustment'!$E$47</f>
        <v>14.668937868380539</v>
      </c>
      <c r="AM228" s="478">
        <f>'2g Debt related cost adjustment'!$E$47</f>
        <v>14.668937868380539</v>
      </c>
      <c r="AN228" s="159" t="s">
        <v>222</v>
      </c>
      <c r="AO228" s="159" t="s">
        <v>222</v>
      </c>
      <c r="AP228" s="159" t="s">
        <v>222</v>
      </c>
      <c r="AQ228" s="159" t="s">
        <v>222</v>
      </c>
      <c r="AR228" s="159" t="s">
        <v>222</v>
      </c>
      <c r="AS228" s="159" t="s">
        <v>222</v>
      </c>
      <c r="AT228" s="159" t="s">
        <v>222</v>
      </c>
      <c r="AU228" s="159" t="s">
        <v>222</v>
      </c>
      <c r="AV228" s="159" t="s">
        <v>222</v>
      </c>
      <c r="AW228" s="159" t="s">
        <v>222</v>
      </c>
      <c r="AX228" s="159" t="s">
        <v>222</v>
      </c>
      <c r="AY228" s="159" t="s">
        <v>222</v>
      </c>
      <c r="AZ228" s="159" t="s">
        <v>222</v>
      </c>
      <c r="BA228" s="159" t="s">
        <v>222</v>
      </c>
      <c r="BB228" s="159" t="s">
        <v>222</v>
      </c>
      <c r="BC228" s="159" t="s">
        <v>222</v>
      </c>
      <c r="BD228" s="159" t="s">
        <v>222</v>
      </c>
      <c r="BE228" s="159" t="s">
        <v>222</v>
      </c>
      <c r="BF228" s="159" t="s">
        <v>222</v>
      </c>
      <c r="BG228" s="159" t="s">
        <v>222</v>
      </c>
      <c r="BH228" s="159" t="s">
        <v>222</v>
      </c>
      <c r="BI228" s="373" t="s">
        <v>222</v>
      </c>
    </row>
    <row r="229" spans="1:61" s="7" customFormat="1" ht="12.75" customHeight="1">
      <c r="A229" s="6"/>
      <c r="B229" s="544"/>
      <c r="C229" s="535"/>
      <c r="D229" s="538"/>
      <c r="E229" s="532"/>
      <c r="F229" s="121" t="s">
        <v>228</v>
      </c>
      <c r="G229" s="550"/>
      <c r="H229" s="553"/>
      <c r="I229" s="154"/>
      <c r="J229" s="159" t="s">
        <v>222</v>
      </c>
      <c r="K229" s="159" t="s">
        <v>222</v>
      </c>
      <c r="L229" s="159" t="s">
        <v>222</v>
      </c>
      <c r="M229" s="159" t="s">
        <v>222</v>
      </c>
      <c r="N229" s="159" t="s">
        <v>222</v>
      </c>
      <c r="O229" s="159" t="s">
        <v>222</v>
      </c>
      <c r="P229" s="159" t="s">
        <v>222</v>
      </c>
      <c r="Q229" s="159" t="s">
        <v>222</v>
      </c>
      <c r="R229" s="154"/>
      <c r="S229" s="159" t="s">
        <v>222</v>
      </c>
      <c r="T229" s="159" t="s">
        <v>222</v>
      </c>
      <c r="U229" s="159" t="s">
        <v>222</v>
      </c>
      <c r="V229" s="159" t="s">
        <v>222</v>
      </c>
      <c r="W229" s="159">
        <f>'2a Q1 Adjustment Component'!H$79</f>
        <v>10.725433379283812</v>
      </c>
      <c r="X229" s="159">
        <f>'2b COVID Adjustment'!$F$330</f>
        <v>13.71215092385904</v>
      </c>
      <c r="Y229" s="159">
        <f>'2b COVID Adjustment'!$G$330</f>
        <v>4.43</v>
      </c>
      <c r="Z229" s="159" t="s">
        <v>222</v>
      </c>
      <c r="AA229" s="405"/>
      <c r="AB229" s="159">
        <f>'2c AWC adjustment'!$I$42+'2d Backwardation adjustment'!$I$42</f>
        <v>26.679544917909343</v>
      </c>
      <c r="AC229" s="159">
        <f>'2c AWC adjustment'!$I$42+'2d Backwardation adjustment'!$I$42</f>
        <v>26.679544917909343</v>
      </c>
      <c r="AD229" s="159">
        <f>'2c AWC adjustment'!$J$42+'2d Backwardation adjustment'!$J$42+'2e COVID true-up adjustment'!F$352</f>
        <v>32.690762131501096</v>
      </c>
      <c r="AE229" s="159">
        <f>'2c AWC adjustment'!$J$42+'2d Backwardation adjustment'!$J$42+'2e COVID true-up adjustment'!G$352</f>
        <v>32.690762131501096</v>
      </c>
      <c r="AF229" s="159">
        <f>'2e COVID true-up adjustment'!H$352</f>
        <v>6.0112172135917517</v>
      </c>
      <c r="AG229" s="374">
        <f>'2e COVID true-up adjustment'!I$352</f>
        <v>6.0112172135917517</v>
      </c>
      <c r="AH229" s="406"/>
      <c r="AI229" s="478">
        <f>'2g Debt related cost adjustment'!$E$47</f>
        <v>14.668937868380539</v>
      </c>
      <c r="AJ229" s="478">
        <f>'2g Debt related cost adjustment'!$E$47</f>
        <v>14.668937868380539</v>
      </c>
      <c r="AK229" s="478">
        <f>'2g Debt related cost adjustment'!$E$47</f>
        <v>14.668937868380539</v>
      </c>
      <c r="AL229" s="478">
        <f>'2g Debt related cost adjustment'!$E$47</f>
        <v>14.668937868380539</v>
      </c>
      <c r="AM229" s="478">
        <f>'2g Debt related cost adjustment'!$E$47</f>
        <v>14.668937868380539</v>
      </c>
      <c r="AN229" s="159" t="s">
        <v>222</v>
      </c>
      <c r="AO229" s="159" t="s">
        <v>222</v>
      </c>
      <c r="AP229" s="159" t="s">
        <v>222</v>
      </c>
      <c r="AQ229" s="159" t="s">
        <v>222</v>
      </c>
      <c r="AR229" s="159" t="s">
        <v>222</v>
      </c>
      <c r="AS229" s="159" t="s">
        <v>222</v>
      </c>
      <c r="AT229" s="159" t="s">
        <v>222</v>
      </c>
      <c r="AU229" s="159" t="s">
        <v>222</v>
      </c>
      <c r="AV229" s="159" t="s">
        <v>222</v>
      </c>
      <c r="AW229" s="159" t="s">
        <v>222</v>
      </c>
      <c r="AX229" s="159" t="s">
        <v>222</v>
      </c>
      <c r="AY229" s="159" t="s">
        <v>222</v>
      </c>
      <c r="AZ229" s="159" t="s">
        <v>222</v>
      </c>
      <c r="BA229" s="159" t="s">
        <v>222</v>
      </c>
      <c r="BB229" s="159" t="s">
        <v>222</v>
      </c>
      <c r="BC229" s="159" t="s">
        <v>222</v>
      </c>
      <c r="BD229" s="159" t="s">
        <v>222</v>
      </c>
      <c r="BE229" s="159" t="s">
        <v>222</v>
      </c>
      <c r="BF229" s="159" t="s">
        <v>222</v>
      </c>
      <c r="BG229" s="159" t="s">
        <v>222</v>
      </c>
      <c r="BH229" s="159" t="s">
        <v>222</v>
      </c>
      <c r="BI229" s="373" t="s">
        <v>222</v>
      </c>
    </row>
    <row r="230" spans="1:61" s="7" customFormat="1" ht="12.75" customHeight="1">
      <c r="A230" s="6"/>
      <c r="B230" s="544"/>
      <c r="C230" s="535"/>
      <c r="D230" s="538"/>
      <c r="E230" s="532"/>
      <c r="F230" s="121" t="s">
        <v>229</v>
      </c>
      <c r="G230" s="550"/>
      <c r="H230" s="553"/>
      <c r="I230" s="154"/>
      <c r="J230" s="159" t="s">
        <v>222</v>
      </c>
      <c r="K230" s="159" t="s">
        <v>222</v>
      </c>
      <c r="L230" s="159" t="s">
        <v>222</v>
      </c>
      <c r="M230" s="159" t="s">
        <v>222</v>
      </c>
      <c r="N230" s="159" t="s">
        <v>222</v>
      </c>
      <c r="O230" s="159" t="s">
        <v>222</v>
      </c>
      <c r="P230" s="159" t="s">
        <v>222</v>
      </c>
      <c r="Q230" s="159" t="s">
        <v>222</v>
      </c>
      <c r="R230" s="154"/>
      <c r="S230" s="159" t="s">
        <v>222</v>
      </c>
      <c r="T230" s="159" t="s">
        <v>222</v>
      </c>
      <c r="U230" s="159" t="s">
        <v>222</v>
      </c>
      <c r="V230" s="159" t="s">
        <v>222</v>
      </c>
      <c r="W230" s="159">
        <f>'2a Q1 Adjustment Component'!H$79</f>
        <v>10.725433379283812</v>
      </c>
      <c r="X230" s="159">
        <f>'2b COVID Adjustment'!$F$330</f>
        <v>13.71215092385904</v>
      </c>
      <c r="Y230" s="159">
        <f>'2b COVID Adjustment'!$G$330</f>
        <v>4.43</v>
      </c>
      <c r="Z230" s="159" t="s">
        <v>222</v>
      </c>
      <c r="AA230" s="405"/>
      <c r="AB230" s="159">
        <f>'2c AWC adjustment'!$I$42+'2d Backwardation adjustment'!$I$42</f>
        <v>26.679544917909343</v>
      </c>
      <c r="AC230" s="159">
        <f>'2c AWC adjustment'!$I$42+'2d Backwardation adjustment'!$I$42</f>
        <v>26.679544917909343</v>
      </c>
      <c r="AD230" s="159">
        <f>'2c AWC adjustment'!$J$42+'2d Backwardation adjustment'!$J$42+'2e COVID true-up adjustment'!F$352</f>
        <v>32.690762131501096</v>
      </c>
      <c r="AE230" s="159">
        <f>'2c AWC adjustment'!$J$42+'2d Backwardation adjustment'!$J$42+'2e COVID true-up adjustment'!G$352</f>
        <v>32.690762131501096</v>
      </c>
      <c r="AF230" s="159">
        <f>'2e COVID true-up adjustment'!H$352</f>
        <v>6.0112172135917517</v>
      </c>
      <c r="AG230" s="374">
        <f>'2e COVID true-up adjustment'!I$352</f>
        <v>6.0112172135917517</v>
      </c>
      <c r="AH230" s="406"/>
      <c r="AI230" s="478">
        <f>'2g Debt related cost adjustment'!$E$47</f>
        <v>14.668937868380539</v>
      </c>
      <c r="AJ230" s="478">
        <f>'2g Debt related cost adjustment'!$E$47</f>
        <v>14.668937868380539</v>
      </c>
      <c r="AK230" s="478">
        <f>'2g Debt related cost adjustment'!$E$47</f>
        <v>14.668937868380539</v>
      </c>
      <c r="AL230" s="478">
        <f>'2g Debt related cost adjustment'!$E$47</f>
        <v>14.668937868380539</v>
      </c>
      <c r="AM230" s="478">
        <f>'2g Debt related cost adjustment'!$E$47</f>
        <v>14.668937868380539</v>
      </c>
      <c r="AN230" s="159" t="s">
        <v>222</v>
      </c>
      <c r="AO230" s="159" t="s">
        <v>222</v>
      </c>
      <c r="AP230" s="159" t="s">
        <v>222</v>
      </c>
      <c r="AQ230" s="159" t="s">
        <v>222</v>
      </c>
      <c r="AR230" s="159" t="s">
        <v>222</v>
      </c>
      <c r="AS230" s="159" t="s">
        <v>222</v>
      </c>
      <c r="AT230" s="159" t="s">
        <v>222</v>
      </c>
      <c r="AU230" s="159" t="s">
        <v>222</v>
      </c>
      <c r="AV230" s="159" t="s">
        <v>222</v>
      </c>
      <c r="AW230" s="159" t="s">
        <v>222</v>
      </c>
      <c r="AX230" s="159" t="s">
        <v>222</v>
      </c>
      <c r="AY230" s="159" t="s">
        <v>222</v>
      </c>
      <c r="AZ230" s="159" t="s">
        <v>222</v>
      </c>
      <c r="BA230" s="159" t="s">
        <v>222</v>
      </c>
      <c r="BB230" s="159" t="s">
        <v>222</v>
      </c>
      <c r="BC230" s="159" t="s">
        <v>222</v>
      </c>
      <c r="BD230" s="159" t="s">
        <v>222</v>
      </c>
      <c r="BE230" s="159" t="s">
        <v>222</v>
      </c>
      <c r="BF230" s="159" t="s">
        <v>222</v>
      </c>
      <c r="BG230" s="159" t="s">
        <v>222</v>
      </c>
      <c r="BH230" s="159" t="s">
        <v>222</v>
      </c>
      <c r="BI230" s="373" t="s">
        <v>222</v>
      </c>
    </row>
    <row r="231" spans="1:61" s="7" customFormat="1" ht="12.75" customHeight="1">
      <c r="A231" s="6"/>
      <c r="B231" s="544"/>
      <c r="C231" s="535"/>
      <c r="D231" s="538"/>
      <c r="E231" s="532"/>
      <c r="F231" s="121" t="s">
        <v>230</v>
      </c>
      <c r="G231" s="550"/>
      <c r="H231" s="553"/>
      <c r="I231" s="154"/>
      <c r="J231" s="159" t="s">
        <v>222</v>
      </c>
      <c r="K231" s="159" t="s">
        <v>222</v>
      </c>
      <c r="L231" s="159" t="s">
        <v>222</v>
      </c>
      <c r="M231" s="159" t="s">
        <v>222</v>
      </c>
      <c r="N231" s="159" t="s">
        <v>222</v>
      </c>
      <c r="O231" s="159" t="s">
        <v>222</v>
      </c>
      <c r="P231" s="159" t="s">
        <v>222</v>
      </c>
      <c r="Q231" s="159" t="s">
        <v>222</v>
      </c>
      <c r="R231" s="154"/>
      <c r="S231" s="159" t="s">
        <v>222</v>
      </c>
      <c r="T231" s="159" t="s">
        <v>222</v>
      </c>
      <c r="U231" s="159" t="s">
        <v>222</v>
      </c>
      <c r="V231" s="159" t="s">
        <v>222</v>
      </c>
      <c r="W231" s="159">
        <f>'2a Q1 Adjustment Component'!H$79</f>
        <v>10.725433379283812</v>
      </c>
      <c r="X231" s="159">
        <f>'2b COVID Adjustment'!$F$330</f>
        <v>13.71215092385904</v>
      </c>
      <c r="Y231" s="159">
        <f>'2b COVID Adjustment'!$G$330</f>
        <v>4.43</v>
      </c>
      <c r="Z231" s="159" t="s">
        <v>222</v>
      </c>
      <c r="AA231" s="405"/>
      <c r="AB231" s="159">
        <f>'2c AWC adjustment'!$I$42+'2d Backwardation adjustment'!$I$42</f>
        <v>26.679544917909343</v>
      </c>
      <c r="AC231" s="159">
        <f>'2c AWC adjustment'!$I$42+'2d Backwardation adjustment'!$I$42</f>
        <v>26.679544917909343</v>
      </c>
      <c r="AD231" s="159">
        <f>'2c AWC adjustment'!$J$42+'2d Backwardation adjustment'!$J$42+'2e COVID true-up adjustment'!F$352</f>
        <v>32.690762131501096</v>
      </c>
      <c r="AE231" s="159">
        <f>'2c AWC adjustment'!$J$42+'2d Backwardation adjustment'!$J$42+'2e COVID true-up adjustment'!G$352</f>
        <v>32.690762131501096</v>
      </c>
      <c r="AF231" s="159">
        <f>'2e COVID true-up adjustment'!H$352</f>
        <v>6.0112172135917517</v>
      </c>
      <c r="AG231" s="374">
        <f>'2e COVID true-up adjustment'!I$352</f>
        <v>6.0112172135917517</v>
      </c>
      <c r="AH231" s="406"/>
      <c r="AI231" s="478">
        <f>'2g Debt related cost adjustment'!$E$47</f>
        <v>14.668937868380539</v>
      </c>
      <c r="AJ231" s="478">
        <f>'2g Debt related cost adjustment'!$E$47</f>
        <v>14.668937868380539</v>
      </c>
      <c r="AK231" s="478">
        <f>'2g Debt related cost adjustment'!$E$47</f>
        <v>14.668937868380539</v>
      </c>
      <c r="AL231" s="478">
        <f>'2g Debt related cost adjustment'!$E$47</f>
        <v>14.668937868380539</v>
      </c>
      <c r="AM231" s="478">
        <f>'2g Debt related cost adjustment'!$E$47</f>
        <v>14.668937868380539</v>
      </c>
      <c r="AN231" s="159" t="s">
        <v>222</v>
      </c>
      <c r="AO231" s="159" t="s">
        <v>222</v>
      </c>
      <c r="AP231" s="159" t="s">
        <v>222</v>
      </c>
      <c r="AQ231" s="159" t="s">
        <v>222</v>
      </c>
      <c r="AR231" s="159" t="s">
        <v>222</v>
      </c>
      <c r="AS231" s="159" t="s">
        <v>222</v>
      </c>
      <c r="AT231" s="159" t="s">
        <v>222</v>
      </c>
      <c r="AU231" s="159" t="s">
        <v>222</v>
      </c>
      <c r="AV231" s="159" t="s">
        <v>222</v>
      </c>
      <c r="AW231" s="159" t="s">
        <v>222</v>
      </c>
      <c r="AX231" s="159" t="s">
        <v>222</v>
      </c>
      <c r="AY231" s="159" t="s">
        <v>222</v>
      </c>
      <c r="AZ231" s="159" t="s">
        <v>222</v>
      </c>
      <c r="BA231" s="159" t="s">
        <v>222</v>
      </c>
      <c r="BB231" s="159" t="s">
        <v>222</v>
      </c>
      <c r="BC231" s="159" t="s">
        <v>222</v>
      </c>
      <c r="BD231" s="159" t="s">
        <v>222</v>
      </c>
      <c r="BE231" s="159" t="s">
        <v>222</v>
      </c>
      <c r="BF231" s="159" t="s">
        <v>222</v>
      </c>
      <c r="BG231" s="159" t="s">
        <v>222</v>
      </c>
      <c r="BH231" s="159" t="s">
        <v>222</v>
      </c>
      <c r="BI231" s="373" t="s">
        <v>222</v>
      </c>
    </row>
    <row r="232" spans="1:61" s="7" customFormat="1" ht="12.75" customHeight="1">
      <c r="A232" s="6"/>
      <c r="B232" s="544"/>
      <c r="C232" s="535"/>
      <c r="D232" s="538"/>
      <c r="E232" s="532"/>
      <c r="F232" s="121" t="s">
        <v>231</v>
      </c>
      <c r="G232" s="550"/>
      <c r="H232" s="553"/>
      <c r="I232" s="154"/>
      <c r="J232" s="159" t="s">
        <v>222</v>
      </c>
      <c r="K232" s="159" t="s">
        <v>222</v>
      </c>
      <c r="L232" s="159" t="s">
        <v>222</v>
      </c>
      <c r="M232" s="159" t="s">
        <v>222</v>
      </c>
      <c r="N232" s="159" t="s">
        <v>222</v>
      </c>
      <c r="O232" s="159" t="s">
        <v>222</v>
      </c>
      <c r="P232" s="159" t="s">
        <v>222</v>
      </c>
      <c r="Q232" s="159" t="s">
        <v>222</v>
      </c>
      <c r="R232" s="154"/>
      <c r="S232" s="159" t="s">
        <v>222</v>
      </c>
      <c r="T232" s="159" t="s">
        <v>222</v>
      </c>
      <c r="U232" s="159" t="s">
        <v>222</v>
      </c>
      <c r="V232" s="159" t="s">
        <v>222</v>
      </c>
      <c r="W232" s="159">
        <f>'2a Q1 Adjustment Component'!H$79</f>
        <v>10.725433379283812</v>
      </c>
      <c r="X232" s="159">
        <f>'2b COVID Adjustment'!$F$330</f>
        <v>13.71215092385904</v>
      </c>
      <c r="Y232" s="159">
        <f>'2b COVID Adjustment'!$G$330</f>
        <v>4.43</v>
      </c>
      <c r="Z232" s="159" t="s">
        <v>222</v>
      </c>
      <c r="AA232" s="405"/>
      <c r="AB232" s="159">
        <f>'2c AWC adjustment'!$I$42+'2d Backwardation adjustment'!$I$42</f>
        <v>26.679544917909343</v>
      </c>
      <c r="AC232" s="159">
        <f>'2c AWC adjustment'!$I$42+'2d Backwardation adjustment'!$I$42</f>
        <v>26.679544917909343</v>
      </c>
      <c r="AD232" s="159">
        <f>'2c AWC adjustment'!$J$42+'2d Backwardation adjustment'!$J$42+'2e COVID true-up adjustment'!F$352</f>
        <v>32.690762131501096</v>
      </c>
      <c r="AE232" s="159">
        <f>'2c AWC adjustment'!$J$42+'2d Backwardation adjustment'!$J$42+'2e COVID true-up adjustment'!G$352</f>
        <v>32.690762131501096</v>
      </c>
      <c r="AF232" s="159">
        <f>'2e COVID true-up adjustment'!H$352</f>
        <v>6.0112172135917517</v>
      </c>
      <c r="AG232" s="374">
        <f>'2e COVID true-up adjustment'!I$352</f>
        <v>6.0112172135917517</v>
      </c>
      <c r="AH232" s="406"/>
      <c r="AI232" s="478">
        <f>'2g Debt related cost adjustment'!$E$47</f>
        <v>14.668937868380539</v>
      </c>
      <c r="AJ232" s="478">
        <f>'2g Debt related cost adjustment'!$E$47</f>
        <v>14.668937868380539</v>
      </c>
      <c r="AK232" s="478">
        <f>'2g Debt related cost adjustment'!$E$47</f>
        <v>14.668937868380539</v>
      </c>
      <c r="AL232" s="478">
        <f>'2g Debt related cost adjustment'!$E$47</f>
        <v>14.668937868380539</v>
      </c>
      <c r="AM232" s="478">
        <f>'2g Debt related cost adjustment'!$E$47</f>
        <v>14.668937868380539</v>
      </c>
      <c r="AN232" s="159" t="s">
        <v>222</v>
      </c>
      <c r="AO232" s="159" t="s">
        <v>222</v>
      </c>
      <c r="AP232" s="159" t="s">
        <v>222</v>
      </c>
      <c r="AQ232" s="159" t="s">
        <v>222</v>
      </c>
      <c r="AR232" s="159" t="s">
        <v>222</v>
      </c>
      <c r="AS232" s="159" t="s">
        <v>222</v>
      </c>
      <c r="AT232" s="159" t="s">
        <v>222</v>
      </c>
      <c r="AU232" s="159" t="s">
        <v>222</v>
      </c>
      <c r="AV232" s="159" t="s">
        <v>222</v>
      </c>
      <c r="AW232" s="159" t="s">
        <v>222</v>
      </c>
      <c r="AX232" s="159" t="s">
        <v>222</v>
      </c>
      <c r="AY232" s="159" t="s">
        <v>222</v>
      </c>
      <c r="AZ232" s="159" t="s">
        <v>222</v>
      </c>
      <c r="BA232" s="159" t="s">
        <v>222</v>
      </c>
      <c r="BB232" s="159" t="s">
        <v>222</v>
      </c>
      <c r="BC232" s="159" t="s">
        <v>222</v>
      </c>
      <c r="BD232" s="159" t="s">
        <v>222</v>
      </c>
      <c r="BE232" s="159" t="s">
        <v>222</v>
      </c>
      <c r="BF232" s="159" t="s">
        <v>222</v>
      </c>
      <c r="BG232" s="159" t="s">
        <v>222</v>
      </c>
      <c r="BH232" s="159" t="s">
        <v>222</v>
      </c>
      <c r="BI232" s="373" t="s">
        <v>222</v>
      </c>
    </row>
    <row r="233" spans="1:61" s="7" customFormat="1" ht="12.75" customHeight="1">
      <c r="A233" s="6"/>
      <c r="B233" s="544"/>
      <c r="C233" s="535"/>
      <c r="D233" s="538"/>
      <c r="E233" s="532"/>
      <c r="F233" s="121" t="s">
        <v>232</v>
      </c>
      <c r="G233" s="550"/>
      <c r="H233" s="553"/>
      <c r="I233" s="154"/>
      <c r="J233" s="159" t="s">
        <v>222</v>
      </c>
      <c r="K233" s="159" t="s">
        <v>222</v>
      </c>
      <c r="L233" s="159" t="s">
        <v>222</v>
      </c>
      <c r="M233" s="159" t="s">
        <v>222</v>
      </c>
      <c r="N233" s="159" t="s">
        <v>222</v>
      </c>
      <c r="O233" s="159" t="s">
        <v>222</v>
      </c>
      <c r="P233" s="159" t="s">
        <v>222</v>
      </c>
      <c r="Q233" s="159" t="s">
        <v>222</v>
      </c>
      <c r="R233" s="154"/>
      <c r="S233" s="159" t="s">
        <v>222</v>
      </c>
      <c r="T233" s="159" t="s">
        <v>222</v>
      </c>
      <c r="U233" s="159" t="s">
        <v>222</v>
      </c>
      <c r="V233" s="159" t="s">
        <v>222</v>
      </c>
      <c r="W233" s="159">
        <f>'2a Q1 Adjustment Component'!H$79</f>
        <v>10.725433379283812</v>
      </c>
      <c r="X233" s="159">
        <f>'2b COVID Adjustment'!$F$330</f>
        <v>13.71215092385904</v>
      </c>
      <c r="Y233" s="159">
        <f>'2b COVID Adjustment'!$G$330</f>
        <v>4.43</v>
      </c>
      <c r="Z233" s="159" t="s">
        <v>222</v>
      </c>
      <c r="AA233" s="405"/>
      <c r="AB233" s="159">
        <f>'2c AWC adjustment'!$I$42+'2d Backwardation adjustment'!$I$42</f>
        <v>26.679544917909343</v>
      </c>
      <c r="AC233" s="159">
        <f>'2c AWC adjustment'!$I$42+'2d Backwardation adjustment'!$I$42</f>
        <v>26.679544917909343</v>
      </c>
      <c r="AD233" s="159">
        <f>'2c AWC adjustment'!$J$42+'2d Backwardation adjustment'!$J$42+'2e COVID true-up adjustment'!F$352</f>
        <v>32.690762131501096</v>
      </c>
      <c r="AE233" s="159">
        <f>'2c AWC adjustment'!$J$42+'2d Backwardation adjustment'!$J$42+'2e COVID true-up adjustment'!G$352</f>
        <v>32.690762131501096</v>
      </c>
      <c r="AF233" s="159">
        <f>'2e COVID true-up adjustment'!H$352</f>
        <v>6.0112172135917517</v>
      </c>
      <c r="AG233" s="374">
        <f>'2e COVID true-up adjustment'!I$352</f>
        <v>6.0112172135917517</v>
      </c>
      <c r="AH233" s="406"/>
      <c r="AI233" s="478">
        <f>'2g Debt related cost adjustment'!$E$47</f>
        <v>14.668937868380539</v>
      </c>
      <c r="AJ233" s="478">
        <f>'2g Debt related cost adjustment'!$E$47</f>
        <v>14.668937868380539</v>
      </c>
      <c r="AK233" s="478">
        <f>'2g Debt related cost adjustment'!$E$47</f>
        <v>14.668937868380539</v>
      </c>
      <c r="AL233" s="478">
        <f>'2g Debt related cost adjustment'!$E$47</f>
        <v>14.668937868380539</v>
      </c>
      <c r="AM233" s="478">
        <f>'2g Debt related cost adjustment'!$E$47</f>
        <v>14.668937868380539</v>
      </c>
      <c r="AN233" s="159" t="s">
        <v>222</v>
      </c>
      <c r="AO233" s="159" t="s">
        <v>222</v>
      </c>
      <c r="AP233" s="159" t="s">
        <v>222</v>
      </c>
      <c r="AQ233" s="159" t="s">
        <v>222</v>
      </c>
      <c r="AR233" s="159" t="s">
        <v>222</v>
      </c>
      <c r="AS233" s="159" t="s">
        <v>222</v>
      </c>
      <c r="AT233" s="159" t="s">
        <v>222</v>
      </c>
      <c r="AU233" s="159" t="s">
        <v>222</v>
      </c>
      <c r="AV233" s="159" t="s">
        <v>222</v>
      </c>
      <c r="AW233" s="159" t="s">
        <v>222</v>
      </c>
      <c r="AX233" s="159" t="s">
        <v>222</v>
      </c>
      <c r="AY233" s="159" t="s">
        <v>222</v>
      </c>
      <c r="AZ233" s="159" t="s">
        <v>222</v>
      </c>
      <c r="BA233" s="159" t="s">
        <v>222</v>
      </c>
      <c r="BB233" s="159" t="s">
        <v>222</v>
      </c>
      <c r="BC233" s="159" t="s">
        <v>222</v>
      </c>
      <c r="BD233" s="159" t="s">
        <v>222</v>
      </c>
      <c r="BE233" s="159" t="s">
        <v>222</v>
      </c>
      <c r="BF233" s="159" t="s">
        <v>222</v>
      </c>
      <c r="BG233" s="159" t="s">
        <v>222</v>
      </c>
      <c r="BH233" s="159" t="s">
        <v>222</v>
      </c>
      <c r="BI233" s="373" t="s">
        <v>222</v>
      </c>
    </row>
    <row r="234" spans="1:61" s="7" customFormat="1" ht="12.75" customHeight="1">
      <c r="A234" s="6"/>
      <c r="B234" s="544"/>
      <c r="C234" s="535"/>
      <c r="D234" s="538"/>
      <c r="E234" s="532"/>
      <c r="F234" s="121" t="s">
        <v>233</v>
      </c>
      <c r="G234" s="550"/>
      <c r="H234" s="553"/>
      <c r="I234" s="154"/>
      <c r="J234" s="159" t="s">
        <v>222</v>
      </c>
      <c r="K234" s="159" t="s">
        <v>222</v>
      </c>
      <c r="L234" s="159" t="s">
        <v>222</v>
      </c>
      <c r="M234" s="159" t="s">
        <v>222</v>
      </c>
      <c r="N234" s="159" t="s">
        <v>222</v>
      </c>
      <c r="O234" s="159" t="s">
        <v>222</v>
      </c>
      <c r="P234" s="159" t="s">
        <v>222</v>
      </c>
      <c r="Q234" s="159" t="s">
        <v>222</v>
      </c>
      <c r="R234" s="154"/>
      <c r="S234" s="159" t="s">
        <v>222</v>
      </c>
      <c r="T234" s="159" t="s">
        <v>222</v>
      </c>
      <c r="U234" s="159" t="s">
        <v>222</v>
      </c>
      <c r="V234" s="159" t="s">
        <v>222</v>
      </c>
      <c r="W234" s="159">
        <f>'2a Q1 Adjustment Component'!H$79</f>
        <v>10.725433379283812</v>
      </c>
      <c r="X234" s="159">
        <f>'2b COVID Adjustment'!$F$330</f>
        <v>13.71215092385904</v>
      </c>
      <c r="Y234" s="159">
        <f>'2b COVID Adjustment'!$G$330</f>
        <v>4.43</v>
      </c>
      <c r="Z234" s="159" t="s">
        <v>222</v>
      </c>
      <c r="AA234" s="405"/>
      <c r="AB234" s="159">
        <f>'2c AWC adjustment'!$I$42+'2d Backwardation adjustment'!$I$42</f>
        <v>26.679544917909343</v>
      </c>
      <c r="AC234" s="159">
        <f>'2c AWC adjustment'!$I$42+'2d Backwardation adjustment'!$I$42</f>
        <v>26.679544917909343</v>
      </c>
      <c r="AD234" s="159">
        <f>'2c AWC adjustment'!$J$42+'2d Backwardation adjustment'!$J$42+'2e COVID true-up adjustment'!F$352</f>
        <v>32.690762131501096</v>
      </c>
      <c r="AE234" s="159">
        <f>'2c AWC adjustment'!$J$42+'2d Backwardation adjustment'!$J$42+'2e COVID true-up adjustment'!G$352</f>
        <v>32.690762131501096</v>
      </c>
      <c r="AF234" s="159">
        <f>'2e COVID true-up adjustment'!H$352</f>
        <v>6.0112172135917517</v>
      </c>
      <c r="AG234" s="374">
        <f>'2e COVID true-up adjustment'!I$352</f>
        <v>6.0112172135917517</v>
      </c>
      <c r="AH234" s="406"/>
      <c r="AI234" s="478">
        <f>'2g Debt related cost adjustment'!$E$47</f>
        <v>14.668937868380539</v>
      </c>
      <c r="AJ234" s="478">
        <f>'2g Debt related cost adjustment'!$E$47</f>
        <v>14.668937868380539</v>
      </c>
      <c r="AK234" s="478">
        <f>'2g Debt related cost adjustment'!$E$47</f>
        <v>14.668937868380539</v>
      </c>
      <c r="AL234" s="478">
        <f>'2g Debt related cost adjustment'!$E$47</f>
        <v>14.668937868380539</v>
      </c>
      <c r="AM234" s="478">
        <f>'2g Debt related cost adjustment'!$E$47</f>
        <v>14.668937868380539</v>
      </c>
      <c r="AN234" s="159" t="s">
        <v>222</v>
      </c>
      <c r="AO234" s="159" t="s">
        <v>222</v>
      </c>
      <c r="AP234" s="159" t="s">
        <v>222</v>
      </c>
      <c r="AQ234" s="159" t="s">
        <v>222</v>
      </c>
      <c r="AR234" s="159" t="s">
        <v>222</v>
      </c>
      <c r="AS234" s="159" t="s">
        <v>222</v>
      </c>
      <c r="AT234" s="159" t="s">
        <v>222</v>
      </c>
      <c r="AU234" s="159" t="s">
        <v>222</v>
      </c>
      <c r="AV234" s="159" t="s">
        <v>222</v>
      </c>
      <c r="AW234" s="159" t="s">
        <v>222</v>
      </c>
      <c r="AX234" s="159" t="s">
        <v>222</v>
      </c>
      <c r="AY234" s="159" t="s">
        <v>222</v>
      </c>
      <c r="AZ234" s="159" t="s">
        <v>222</v>
      </c>
      <c r="BA234" s="159" t="s">
        <v>222</v>
      </c>
      <c r="BB234" s="159" t="s">
        <v>222</v>
      </c>
      <c r="BC234" s="159" t="s">
        <v>222</v>
      </c>
      <c r="BD234" s="159" t="s">
        <v>222</v>
      </c>
      <c r="BE234" s="159" t="s">
        <v>222</v>
      </c>
      <c r="BF234" s="159" t="s">
        <v>222</v>
      </c>
      <c r="BG234" s="159" t="s">
        <v>222</v>
      </c>
      <c r="BH234" s="159" t="s">
        <v>222</v>
      </c>
      <c r="BI234" s="373" t="s">
        <v>222</v>
      </c>
    </row>
    <row r="235" spans="1:61" s="7" customFormat="1" ht="12.75" customHeight="1">
      <c r="A235" s="6"/>
      <c r="B235" s="544"/>
      <c r="C235" s="535"/>
      <c r="D235" s="538"/>
      <c r="E235" s="532"/>
      <c r="F235" s="121" t="s">
        <v>234</v>
      </c>
      <c r="G235" s="550"/>
      <c r="H235" s="553"/>
      <c r="I235" s="154"/>
      <c r="J235" s="159" t="s">
        <v>222</v>
      </c>
      <c r="K235" s="159" t="s">
        <v>222</v>
      </c>
      <c r="L235" s="159" t="s">
        <v>222</v>
      </c>
      <c r="M235" s="159" t="s">
        <v>222</v>
      </c>
      <c r="N235" s="159" t="s">
        <v>222</v>
      </c>
      <c r="O235" s="159" t="s">
        <v>222</v>
      </c>
      <c r="P235" s="159" t="s">
        <v>222</v>
      </c>
      <c r="Q235" s="159" t="s">
        <v>222</v>
      </c>
      <c r="R235" s="154"/>
      <c r="S235" s="159" t="s">
        <v>222</v>
      </c>
      <c r="T235" s="159" t="s">
        <v>222</v>
      </c>
      <c r="U235" s="159" t="s">
        <v>222</v>
      </c>
      <c r="V235" s="159" t="s">
        <v>222</v>
      </c>
      <c r="W235" s="159">
        <f>'2a Q1 Adjustment Component'!H$79</f>
        <v>10.725433379283812</v>
      </c>
      <c r="X235" s="159">
        <f>'2b COVID Adjustment'!$F$330</f>
        <v>13.71215092385904</v>
      </c>
      <c r="Y235" s="159">
        <f>'2b COVID Adjustment'!$G$330</f>
        <v>4.43</v>
      </c>
      <c r="Z235" s="159" t="s">
        <v>222</v>
      </c>
      <c r="AA235" s="405"/>
      <c r="AB235" s="159">
        <f>'2c AWC adjustment'!$I$42+'2d Backwardation adjustment'!$I$42</f>
        <v>26.679544917909343</v>
      </c>
      <c r="AC235" s="159">
        <f>'2c AWC adjustment'!$I$42+'2d Backwardation adjustment'!$I$42</f>
        <v>26.679544917909343</v>
      </c>
      <c r="AD235" s="159">
        <f>'2c AWC adjustment'!$J$42+'2d Backwardation adjustment'!$J$42+'2e COVID true-up adjustment'!F$352</f>
        <v>32.690762131501096</v>
      </c>
      <c r="AE235" s="159">
        <f>'2c AWC adjustment'!$J$42+'2d Backwardation adjustment'!$J$42+'2e COVID true-up adjustment'!G$352</f>
        <v>32.690762131501096</v>
      </c>
      <c r="AF235" s="159">
        <f>'2e COVID true-up adjustment'!H$352</f>
        <v>6.0112172135917517</v>
      </c>
      <c r="AG235" s="374">
        <f>'2e COVID true-up adjustment'!I$352</f>
        <v>6.0112172135917517</v>
      </c>
      <c r="AH235" s="406"/>
      <c r="AI235" s="478">
        <f>'2g Debt related cost adjustment'!$E$47</f>
        <v>14.668937868380539</v>
      </c>
      <c r="AJ235" s="478">
        <f>'2g Debt related cost adjustment'!$E$47</f>
        <v>14.668937868380539</v>
      </c>
      <c r="AK235" s="478">
        <f>'2g Debt related cost adjustment'!$E$47</f>
        <v>14.668937868380539</v>
      </c>
      <c r="AL235" s="478">
        <f>'2g Debt related cost adjustment'!$E$47</f>
        <v>14.668937868380539</v>
      </c>
      <c r="AM235" s="478">
        <f>'2g Debt related cost adjustment'!$E$47</f>
        <v>14.668937868380539</v>
      </c>
      <c r="AN235" s="159" t="s">
        <v>222</v>
      </c>
      <c r="AO235" s="159" t="s">
        <v>222</v>
      </c>
      <c r="AP235" s="159" t="s">
        <v>222</v>
      </c>
      <c r="AQ235" s="159" t="s">
        <v>222</v>
      </c>
      <c r="AR235" s="159" t="s">
        <v>222</v>
      </c>
      <c r="AS235" s="159" t="s">
        <v>222</v>
      </c>
      <c r="AT235" s="159" t="s">
        <v>222</v>
      </c>
      <c r="AU235" s="159" t="s">
        <v>222</v>
      </c>
      <c r="AV235" s="159" t="s">
        <v>222</v>
      </c>
      <c r="AW235" s="159" t="s">
        <v>222</v>
      </c>
      <c r="AX235" s="159" t="s">
        <v>222</v>
      </c>
      <c r="AY235" s="159" t="s">
        <v>222</v>
      </c>
      <c r="AZ235" s="159" t="s">
        <v>222</v>
      </c>
      <c r="BA235" s="159" t="s">
        <v>222</v>
      </c>
      <c r="BB235" s="159" t="s">
        <v>222</v>
      </c>
      <c r="BC235" s="159" t="s">
        <v>222</v>
      </c>
      <c r="BD235" s="159" t="s">
        <v>222</v>
      </c>
      <c r="BE235" s="159" t="s">
        <v>222</v>
      </c>
      <c r="BF235" s="159" t="s">
        <v>222</v>
      </c>
      <c r="BG235" s="159" t="s">
        <v>222</v>
      </c>
      <c r="BH235" s="159" t="s">
        <v>222</v>
      </c>
      <c r="BI235" s="373" t="s">
        <v>222</v>
      </c>
    </row>
    <row r="236" spans="1:61" s="7" customFormat="1" ht="12.75" customHeight="1" thickBot="1">
      <c r="A236" s="6"/>
      <c r="B236" s="544"/>
      <c r="C236" s="536"/>
      <c r="D236" s="539"/>
      <c r="E236" s="533"/>
      <c r="F236" s="84" t="s">
        <v>235</v>
      </c>
      <c r="G236" s="550"/>
      <c r="H236" s="553"/>
      <c r="I236" s="54"/>
      <c r="J236" s="159" t="s">
        <v>222</v>
      </c>
      <c r="K236" s="159" t="s">
        <v>222</v>
      </c>
      <c r="L236" s="159" t="s">
        <v>222</v>
      </c>
      <c r="M236" s="159" t="s">
        <v>222</v>
      </c>
      <c r="N236" s="159" t="s">
        <v>222</v>
      </c>
      <c r="O236" s="159" t="s">
        <v>222</v>
      </c>
      <c r="P236" s="159" t="s">
        <v>222</v>
      </c>
      <c r="Q236" s="159" t="s">
        <v>222</v>
      </c>
      <c r="R236" s="154"/>
      <c r="S236" s="159" t="s">
        <v>222</v>
      </c>
      <c r="T236" s="159" t="s">
        <v>222</v>
      </c>
      <c r="U236" s="159" t="s">
        <v>222</v>
      </c>
      <c r="V236" s="159" t="s">
        <v>222</v>
      </c>
      <c r="W236" s="159">
        <f>'2a Q1 Adjustment Component'!H$79</f>
        <v>10.725433379283812</v>
      </c>
      <c r="X236" s="159">
        <f>'2b COVID Adjustment'!$F$330</f>
        <v>13.71215092385904</v>
      </c>
      <c r="Y236" s="159">
        <f>'2b COVID Adjustment'!$G$330</f>
        <v>4.43</v>
      </c>
      <c r="Z236" s="159" t="s">
        <v>222</v>
      </c>
      <c r="AA236" s="405"/>
      <c r="AB236" s="159">
        <f>'2c AWC adjustment'!$I$42+'2d Backwardation adjustment'!$I$42</f>
        <v>26.679544917909343</v>
      </c>
      <c r="AC236" s="159">
        <f>'2c AWC adjustment'!$I$42+'2d Backwardation adjustment'!$I$42</f>
        <v>26.679544917909343</v>
      </c>
      <c r="AD236" s="159">
        <f>'2c AWC adjustment'!$J$42+'2d Backwardation adjustment'!$J$42+'2e COVID true-up adjustment'!F$352</f>
        <v>32.690762131501096</v>
      </c>
      <c r="AE236" s="159">
        <f>'2c AWC adjustment'!$J$42+'2d Backwardation adjustment'!$J$42+'2e COVID true-up adjustment'!G$352</f>
        <v>32.690762131501096</v>
      </c>
      <c r="AF236" s="159">
        <f>'2e COVID true-up adjustment'!H$352</f>
        <v>6.0112172135917517</v>
      </c>
      <c r="AG236" s="374">
        <f>'2e COVID true-up adjustment'!I$352</f>
        <v>6.0112172135917517</v>
      </c>
      <c r="AH236" s="406"/>
      <c r="AI236" s="478">
        <f>'2g Debt related cost adjustment'!$E$47</f>
        <v>14.668937868380539</v>
      </c>
      <c r="AJ236" s="478">
        <f>'2g Debt related cost adjustment'!$E$47</f>
        <v>14.668937868380539</v>
      </c>
      <c r="AK236" s="478">
        <f>'2g Debt related cost adjustment'!$E$47</f>
        <v>14.668937868380539</v>
      </c>
      <c r="AL236" s="478">
        <f>'2g Debt related cost adjustment'!$E$47</f>
        <v>14.668937868380539</v>
      </c>
      <c r="AM236" s="478">
        <f>'2g Debt related cost adjustment'!$E$47</f>
        <v>14.668937868380539</v>
      </c>
      <c r="AN236" s="159" t="s">
        <v>222</v>
      </c>
      <c r="AO236" s="159" t="s">
        <v>222</v>
      </c>
      <c r="AP236" s="159" t="s">
        <v>222</v>
      </c>
      <c r="AQ236" s="159" t="s">
        <v>222</v>
      </c>
      <c r="AR236" s="159" t="s">
        <v>222</v>
      </c>
      <c r="AS236" s="159" t="s">
        <v>222</v>
      </c>
      <c r="AT236" s="159" t="s">
        <v>222</v>
      </c>
      <c r="AU236" s="159" t="s">
        <v>222</v>
      </c>
      <c r="AV236" s="159" t="s">
        <v>222</v>
      </c>
      <c r="AW236" s="159" t="s">
        <v>222</v>
      </c>
      <c r="AX236" s="159" t="s">
        <v>222</v>
      </c>
      <c r="AY236" s="159" t="s">
        <v>222</v>
      </c>
      <c r="AZ236" s="159" t="s">
        <v>222</v>
      </c>
      <c r="BA236" s="159" t="s">
        <v>222</v>
      </c>
      <c r="BB236" s="159" t="s">
        <v>222</v>
      </c>
      <c r="BC236" s="159" t="s">
        <v>222</v>
      </c>
      <c r="BD236" s="159" t="s">
        <v>222</v>
      </c>
      <c r="BE236" s="159" t="s">
        <v>222</v>
      </c>
      <c r="BF236" s="159" t="s">
        <v>222</v>
      </c>
      <c r="BG236" s="159" t="s">
        <v>222</v>
      </c>
      <c r="BH236" s="159" t="s">
        <v>222</v>
      </c>
      <c r="BI236" s="373" t="s">
        <v>222</v>
      </c>
    </row>
    <row r="237" spans="1:61" ht="15" customHeight="1">
      <c r="A237" s="1"/>
      <c r="B237" s="544"/>
      <c r="C237" s="534" t="s">
        <v>217</v>
      </c>
      <c r="D237" s="537" t="s">
        <v>238</v>
      </c>
      <c r="E237" s="531" t="s">
        <v>219</v>
      </c>
      <c r="F237" s="83" t="s">
        <v>220</v>
      </c>
      <c r="G237" s="550"/>
      <c r="H237" s="553"/>
      <c r="I237" s="53"/>
      <c r="J237" s="159" t="s">
        <v>222</v>
      </c>
      <c r="K237" s="159" t="s">
        <v>222</v>
      </c>
      <c r="L237" s="159" t="s">
        <v>222</v>
      </c>
      <c r="M237" s="159" t="s">
        <v>222</v>
      </c>
      <c r="N237" s="159" t="s">
        <v>222</v>
      </c>
      <c r="O237" s="159" t="s">
        <v>222</v>
      </c>
      <c r="P237" s="159" t="s">
        <v>222</v>
      </c>
      <c r="Q237" s="159" t="s">
        <v>222</v>
      </c>
      <c r="R237" s="154"/>
      <c r="S237" s="159" t="s">
        <v>222</v>
      </c>
      <c r="T237" s="159" t="s">
        <v>222</v>
      </c>
      <c r="U237" s="159" t="s">
        <v>222</v>
      </c>
      <c r="V237" s="159" t="s">
        <v>222</v>
      </c>
      <c r="W237" s="159">
        <v>0</v>
      </c>
      <c r="X237" s="159">
        <f>'2b COVID Adjustment'!$F$331</f>
        <v>0</v>
      </c>
      <c r="Y237" s="159">
        <f>'2b COVID Adjustment'!$G$331</f>
        <v>0</v>
      </c>
      <c r="Z237" s="159" t="s">
        <v>222</v>
      </c>
      <c r="AA237" s="405"/>
      <c r="AB237" s="275">
        <f>'2e COVID true-up adjustment'!$G$353</f>
        <v>0</v>
      </c>
      <c r="AC237" s="275">
        <f>'2e COVID true-up adjustment'!$G$353</f>
        <v>0</v>
      </c>
      <c r="AD237" s="159">
        <f>'2e COVID true-up adjustment'!F$353</f>
        <v>0</v>
      </c>
      <c r="AE237" s="159">
        <f>'2e COVID true-up adjustment'!G$353</f>
        <v>0</v>
      </c>
      <c r="AF237" s="159">
        <f>'2e COVID true-up adjustment'!H$353+'3m ASC'!$C$8</f>
        <v>4.3827690078309374</v>
      </c>
      <c r="AG237" s="159">
        <f>'2e COVID true-up adjustment'!I$353+'3m ASC'!$C$8</f>
        <v>4.3827690078309374</v>
      </c>
      <c r="AH237" s="406"/>
      <c r="AI237" s="478">
        <f>'3m ASC'!$C$8+'2g Debt related cost adjustment'!$E$48</f>
        <v>4.3827690078309374</v>
      </c>
      <c r="AJ237" s="478">
        <f>'3m ASC'!$C$8+'2g Debt related cost adjustment'!$E$48</f>
        <v>4.3827690078309374</v>
      </c>
      <c r="AK237" s="478">
        <f>'3m ASC'!$C$13+'2g Debt related cost adjustment'!$E$48</f>
        <v>4.3827690078309374</v>
      </c>
      <c r="AL237" s="478">
        <f>'3m ASC'!$C$13+'2g Debt related cost adjustment'!$E$48</f>
        <v>4.3827690078309374</v>
      </c>
      <c r="AM237" s="478">
        <f>'3m ASC'!$C$13+'2g Debt related cost adjustment'!$E$48</f>
        <v>4.3827690078309374</v>
      </c>
      <c r="AN237" s="159" t="s">
        <v>222</v>
      </c>
      <c r="AO237" s="159" t="s">
        <v>222</v>
      </c>
      <c r="AP237" s="159" t="s">
        <v>222</v>
      </c>
      <c r="AQ237" s="159" t="s">
        <v>222</v>
      </c>
      <c r="AR237" s="159" t="s">
        <v>222</v>
      </c>
      <c r="AS237" s="159" t="s">
        <v>222</v>
      </c>
      <c r="AT237" s="159" t="s">
        <v>222</v>
      </c>
      <c r="AU237" s="159" t="s">
        <v>222</v>
      </c>
      <c r="AV237" s="159" t="s">
        <v>222</v>
      </c>
      <c r="AW237" s="159" t="s">
        <v>222</v>
      </c>
      <c r="AX237" s="159" t="s">
        <v>222</v>
      </c>
      <c r="AY237" s="159" t="s">
        <v>222</v>
      </c>
      <c r="AZ237" s="159" t="s">
        <v>222</v>
      </c>
      <c r="BA237" s="159" t="s">
        <v>222</v>
      </c>
      <c r="BB237" s="159" t="s">
        <v>222</v>
      </c>
      <c r="BC237" s="159" t="s">
        <v>222</v>
      </c>
      <c r="BD237" s="159" t="s">
        <v>222</v>
      </c>
      <c r="BE237" s="159" t="s">
        <v>222</v>
      </c>
      <c r="BF237" s="159" t="s">
        <v>222</v>
      </c>
      <c r="BG237" s="159" t="s">
        <v>222</v>
      </c>
      <c r="BH237" s="159" t="s">
        <v>222</v>
      </c>
      <c r="BI237" s="373" t="s">
        <v>222</v>
      </c>
    </row>
    <row r="238" spans="1:61" ht="15" customHeight="1">
      <c r="A238" s="1"/>
      <c r="B238" s="544"/>
      <c r="C238" s="535"/>
      <c r="D238" s="538"/>
      <c r="E238" s="532"/>
      <c r="F238" s="121" t="s">
        <v>223</v>
      </c>
      <c r="G238" s="550"/>
      <c r="H238" s="553"/>
      <c r="I238" s="154"/>
      <c r="J238" s="159" t="s">
        <v>222</v>
      </c>
      <c r="K238" s="159" t="s">
        <v>222</v>
      </c>
      <c r="L238" s="159" t="s">
        <v>222</v>
      </c>
      <c r="M238" s="159" t="s">
        <v>222</v>
      </c>
      <c r="N238" s="159" t="s">
        <v>222</v>
      </c>
      <c r="O238" s="159" t="s">
        <v>222</v>
      </c>
      <c r="P238" s="159" t="s">
        <v>222</v>
      </c>
      <c r="Q238" s="159" t="s">
        <v>222</v>
      </c>
      <c r="R238" s="154"/>
      <c r="S238" s="159" t="s">
        <v>222</v>
      </c>
      <c r="T238" s="159" t="s">
        <v>222</v>
      </c>
      <c r="U238" s="159" t="s">
        <v>222</v>
      </c>
      <c r="V238" s="159" t="s">
        <v>222</v>
      </c>
      <c r="W238" s="159">
        <v>0</v>
      </c>
      <c r="X238" s="159">
        <f>'2b COVID Adjustment'!$F$331</f>
        <v>0</v>
      </c>
      <c r="Y238" s="159">
        <f>'2b COVID Adjustment'!$G$331</f>
        <v>0</v>
      </c>
      <c r="Z238" s="159" t="s">
        <v>222</v>
      </c>
      <c r="AA238" s="405"/>
      <c r="AB238" s="275">
        <f>'2e COVID true-up adjustment'!$G$353</f>
        <v>0</v>
      </c>
      <c r="AC238" s="275">
        <f>'2e COVID true-up adjustment'!$G$353</f>
        <v>0</v>
      </c>
      <c r="AD238" s="159">
        <f>'2e COVID true-up adjustment'!F$353</f>
        <v>0</v>
      </c>
      <c r="AE238" s="159">
        <f>'2e COVID true-up adjustment'!G$353</f>
        <v>0</v>
      </c>
      <c r="AF238" s="159">
        <f>'2e COVID true-up adjustment'!H$353+'3m ASC'!$C$8</f>
        <v>4.3827690078309374</v>
      </c>
      <c r="AG238" s="159">
        <f>'2e COVID true-up adjustment'!I$353+'3m ASC'!$C$8</f>
        <v>4.3827690078309374</v>
      </c>
      <c r="AH238" s="406"/>
      <c r="AI238" s="478">
        <f>'3m ASC'!$C$8+'2g Debt related cost adjustment'!$E$48</f>
        <v>4.3827690078309374</v>
      </c>
      <c r="AJ238" s="478">
        <f>'3m ASC'!$C$8+'2g Debt related cost adjustment'!$E$48</f>
        <v>4.3827690078309374</v>
      </c>
      <c r="AK238" s="478">
        <f>'3m ASC'!$C$13+'2g Debt related cost adjustment'!$E$48</f>
        <v>4.3827690078309374</v>
      </c>
      <c r="AL238" s="478">
        <f>'3m ASC'!$C$13+'2g Debt related cost adjustment'!$E$48</f>
        <v>4.3827690078309374</v>
      </c>
      <c r="AM238" s="478">
        <f>'3m ASC'!$C$13+'2g Debt related cost adjustment'!$E$48</f>
        <v>4.3827690078309374</v>
      </c>
      <c r="AN238" s="159" t="s">
        <v>222</v>
      </c>
      <c r="AO238" s="159" t="s">
        <v>222</v>
      </c>
      <c r="AP238" s="159" t="s">
        <v>222</v>
      </c>
      <c r="AQ238" s="159" t="s">
        <v>222</v>
      </c>
      <c r="AR238" s="159" t="s">
        <v>222</v>
      </c>
      <c r="AS238" s="159" t="s">
        <v>222</v>
      </c>
      <c r="AT238" s="159" t="s">
        <v>222</v>
      </c>
      <c r="AU238" s="159" t="s">
        <v>222</v>
      </c>
      <c r="AV238" s="159" t="s">
        <v>222</v>
      </c>
      <c r="AW238" s="159" t="s">
        <v>222</v>
      </c>
      <c r="AX238" s="159" t="s">
        <v>222</v>
      </c>
      <c r="AY238" s="159" t="s">
        <v>222</v>
      </c>
      <c r="AZ238" s="159" t="s">
        <v>222</v>
      </c>
      <c r="BA238" s="159" t="s">
        <v>222</v>
      </c>
      <c r="BB238" s="159" t="s">
        <v>222</v>
      </c>
      <c r="BC238" s="159" t="s">
        <v>222</v>
      </c>
      <c r="BD238" s="159" t="s">
        <v>222</v>
      </c>
      <c r="BE238" s="159" t="s">
        <v>222</v>
      </c>
      <c r="BF238" s="159" t="s">
        <v>222</v>
      </c>
      <c r="BG238" s="159" t="s">
        <v>222</v>
      </c>
      <c r="BH238" s="159" t="s">
        <v>222</v>
      </c>
      <c r="BI238" s="373" t="s">
        <v>222</v>
      </c>
    </row>
    <row r="239" spans="1:61" ht="15" customHeight="1">
      <c r="A239" s="1"/>
      <c r="B239" s="544"/>
      <c r="C239" s="535"/>
      <c r="D239" s="538"/>
      <c r="E239" s="532"/>
      <c r="F239" s="121" t="s">
        <v>224</v>
      </c>
      <c r="G239" s="550"/>
      <c r="H239" s="553"/>
      <c r="I239" s="154"/>
      <c r="J239" s="159" t="s">
        <v>222</v>
      </c>
      <c r="K239" s="159" t="s">
        <v>222</v>
      </c>
      <c r="L239" s="159" t="s">
        <v>222</v>
      </c>
      <c r="M239" s="159" t="s">
        <v>222</v>
      </c>
      <c r="N239" s="159" t="s">
        <v>222</v>
      </c>
      <c r="O239" s="159" t="s">
        <v>222</v>
      </c>
      <c r="P239" s="159" t="s">
        <v>222</v>
      </c>
      <c r="Q239" s="159" t="s">
        <v>222</v>
      </c>
      <c r="R239" s="154"/>
      <c r="S239" s="159" t="s">
        <v>222</v>
      </c>
      <c r="T239" s="159" t="s">
        <v>222</v>
      </c>
      <c r="U239" s="159" t="s">
        <v>222</v>
      </c>
      <c r="V239" s="159" t="s">
        <v>222</v>
      </c>
      <c r="W239" s="159">
        <v>0</v>
      </c>
      <c r="X239" s="159">
        <f>'2b COVID Adjustment'!$F$331</f>
        <v>0</v>
      </c>
      <c r="Y239" s="159">
        <f>'2b COVID Adjustment'!$G$331</f>
        <v>0</v>
      </c>
      <c r="Z239" s="159" t="s">
        <v>222</v>
      </c>
      <c r="AA239" s="405"/>
      <c r="AB239" s="275">
        <f>'2e COVID true-up adjustment'!$G$353</f>
        <v>0</v>
      </c>
      <c r="AC239" s="275">
        <f>'2e COVID true-up adjustment'!$G$353</f>
        <v>0</v>
      </c>
      <c r="AD239" s="159">
        <f>'2e COVID true-up adjustment'!F$353</f>
        <v>0</v>
      </c>
      <c r="AE239" s="159">
        <f>'2e COVID true-up adjustment'!G$353</f>
        <v>0</v>
      </c>
      <c r="AF239" s="159">
        <f>'2e COVID true-up adjustment'!H$353+'3m ASC'!$C$8</f>
        <v>4.3827690078309374</v>
      </c>
      <c r="AG239" s="159">
        <f>'2e COVID true-up adjustment'!I$353+'3m ASC'!$C$8</f>
        <v>4.3827690078309374</v>
      </c>
      <c r="AH239" s="406"/>
      <c r="AI239" s="478">
        <f>'3m ASC'!$C$8+'2g Debt related cost adjustment'!$E$48</f>
        <v>4.3827690078309374</v>
      </c>
      <c r="AJ239" s="478">
        <f>'3m ASC'!$C$8+'2g Debt related cost adjustment'!$E$48</f>
        <v>4.3827690078309374</v>
      </c>
      <c r="AK239" s="478">
        <f>'3m ASC'!$C$13+'2g Debt related cost adjustment'!$E$48</f>
        <v>4.3827690078309374</v>
      </c>
      <c r="AL239" s="478">
        <f>'3m ASC'!$C$13+'2g Debt related cost adjustment'!$E$48</f>
        <v>4.3827690078309374</v>
      </c>
      <c r="AM239" s="478">
        <f>'3m ASC'!$C$13+'2g Debt related cost adjustment'!$E$48</f>
        <v>4.3827690078309374</v>
      </c>
      <c r="AN239" s="159" t="s">
        <v>222</v>
      </c>
      <c r="AO239" s="159" t="s">
        <v>222</v>
      </c>
      <c r="AP239" s="159" t="s">
        <v>222</v>
      </c>
      <c r="AQ239" s="159" t="s">
        <v>222</v>
      </c>
      <c r="AR239" s="159" t="s">
        <v>222</v>
      </c>
      <c r="AS239" s="159" t="s">
        <v>222</v>
      </c>
      <c r="AT239" s="159" t="s">
        <v>222</v>
      </c>
      <c r="AU239" s="159" t="s">
        <v>222</v>
      </c>
      <c r="AV239" s="159" t="s">
        <v>222</v>
      </c>
      <c r="AW239" s="159" t="s">
        <v>222</v>
      </c>
      <c r="AX239" s="159" t="s">
        <v>222</v>
      </c>
      <c r="AY239" s="159" t="s">
        <v>222</v>
      </c>
      <c r="AZ239" s="159" t="s">
        <v>222</v>
      </c>
      <c r="BA239" s="159" t="s">
        <v>222</v>
      </c>
      <c r="BB239" s="159" t="s">
        <v>222</v>
      </c>
      <c r="BC239" s="159" t="s">
        <v>222</v>
      </c>
      <c r="BD239" s="159" t="s">
        <v>222</v>
      </c>
      <c r="BE239" s="159" t="s">
        <v>222</v>
      </c>
      <c r="BF239" s="159" t="s">
        <v>222</v>
      </c>
      <c r="BG239" s="159" t="s">
        <v>222</v>
      </c>
      <c r="BH239" s="159" t="s">
        <v>222</v>
      </c>
      <c r="BI239" s="373" t="s">
        <v>222</v>
      </c>
    </row>
    <row r="240" spans="1:61" ht="15" customHeight="1">
      <c r="A240" s="1"/>
      <c r="B240" s="544"/>
      <c r="C240" s="535"/>
      <c r="D240" s="538"/>
      <c r="E240" s="532"/>
      <c r="F240" s="121" t="s">
        <v>225</v>
      </c>
      <c r="G240" s="550"/>
      <c r="H240" s="553"/>
      <c r="I240" s="154"/>
      <c r="J240" s="159" t="s">
        <v>222</v>
      </c>
      <c r="K240" s="159" t="s">
        <v>222</v>
      </c>
      <c r="L240" s="159" t="s">
        <v>222</v>
      </c>
      <c r="M240" s="159" t="s">
        <v>222</v>
      </c>
      <c r="N240" s="159" t="s">
        <v>222</v>
      </c>
      <c r="O240" s="159" t="s">
        <v>222</v>
      </c>
      <c r="P240" s="159" t="s">
        <v>222</v>
      </c>
      <c r="Q240" s="159" t="s">
        <v>222</v>
      </c>
      <c r="R240" s="154"/>
      <c r="S240" s="159" t="s">
        <v>222</v>
      </c>
      <c r="T240" s="159" t="s">
        <v>222</v>
      </c>
      <c r="U240" s="159" t="s">
        <v>222</v>
      </c>
      <c r="V240" s="159" t="s">
        <v>222</v>
      </c>
      <c r="W240" s="159">
        <v>0</v>
      </c>
      <c r="X240" s="159">
        <f>'2b COVID Adjustment'!$F$331</f>
        <v>0</v>
      </c>
      <c r="Y240" s="159">
        <f>'2b COVID Adjustment'!$G$331</f>
        <v>0</v>
      </c>
      <c r="Z240" s="159" t="s">
        <v>222</v>
      </c>
      <c r="AA240" s="405"/>
      <c r="AB240" s="275">
        <f>'2e COVID true-up adjustment'!$G$353</f>
        <v>0</v>
      </c>
      <c r="AC240" s="275">
        <f>'2e COVID true-up adjustment'!$G$353</f>
        <v>0</v>
      </c>
      <c r="AD240" s="159">
        <f>'2e COVID true-up adjustment'!F$353</f>
        <v>0</v>
      </c>
      <c r="AE240" s="159">
        <f>'2e COVID true-up adjustment'!G$353</f>
        <v>0</v>
      </c>
      <c r="AF240" s="159">
        <f>'2e COVID true-up adjustment'!H$353+'3m ASC'!$C$8</f>
        <v>4.3827690078309374</v>
      </c>
      <c r="AG240" s="159">
        <f>'2e COVID true-up adjustment'!I$353+'3m ASC'!$C$8</f>
        <v>4.3827690078309374</v>
      </c>
      <c r="AH240" s="406"/>
      <c r="AI240" s="478">
        <f>'3m ASC'!$C$8+'2g Debt related cost adjustment'!$E$48</f>
        <v>4.3827690078309374</v>
      </c>
      <c r="AJ240" s="478">
        <f>'3m ASC'!$C$8+'2g Debt related cost adjustment'!$E$48</f>
        <v>4.3827690078309374</v>
      </c>
      <c r="AK240" s="478">
        <f>'3m ASC'!$C$13+'2g Debt related cost adjustment'!$E$48</f>
        <v>4.3827690078309374</v>
      </c>
      <c r="AL240" s="478">
        <f>'3m ASC'!$C$13+'2g Debt related cost adjustment'!$E$48</f>
        <v>4.3827690078309374</v>
      </c>
      <c r="AM240" s="478">
        <f>'3m ASC'!$C$13+'2g Debt related cost adjustment'!$E$48</f>
        <v>4.3827690078309374</v>
      </c>
      <c r="AN240" s="159" t="s">
        <v>222</v>
      </c>
      <c r="AO240" s="159" t="s">
        <v>222</v>
      </c>
      <c r="AP240" s="159" t="s">
        <v>222</v>
      </c>
      <c r="AQ240" s="159" t="s">
        <v>222</v>
      </c>
      <c r="AR240" s="159" t="s">
        <v>222</v>
      </c>
      <c r="AS240" s="159" t="s">
        <v>222</v>
      </c>
      <c r="AT240" s="159" t="s">
        <v>222</v>
      </c>
      <c r="AU240" s="159" t="s">
        <v>222</v>
      </c>
      <c r="AV240" s="159" t="s">
        <v>222</v>
      </c>
      <c r="AW240" s="159" t="s">
        <v>222</v>
      </c>
      <c r="AX240" s="159" t="s">
        <v>222</v>
      </c>
      <c r="AY240" s="159" t="s">
        <v>222</v>
      </c>
      <c r="AZ240" s="159" t="s">
        <v>222</v>
      </c>
      <c r="BA240" s="159" t="s">
        <v>222</v>
      </c>
      <c r="BB240" s="159" t="s">
        <v>222</v>
      </c>
      <c r="BC240" s="159" t="s">
        <v>222</v>
      </c>
      <c r="BD240" s="159" t="s">
        <v>222</v>
      </c>
      <c r="BE240" s="159" t="s">
        <v>222</v>
      </c>
      <c r="BF240" s="159" t="s">
        <v>222</v>
      </c>
      <c r="BG240" s="159" t="s">
        <v>222</v>
      </c>
      <c r="BH240" s="159" t="s">
        <v>222</v>
      </c>
      <c r="BI240" s="373" t="s">
        <v>222</v>
      </c>
    </row>
    <row r="241" spans="1:61" ht="15" customHeight="1">
      <c r="A241" s="1"/>
      <c r="B241" s="544"/>
      <c r="C241" s="535"/>
      <c r="D241" s="538"/>
      <c r="E241" s="532"/>
      <c r="F241" s="121" t="s">
        <v>226</v>
      </c>
      <c r="G241" s="550"/>
      <c r="H241" s="553"/>
      <c r="I241" s="154"/>
      <c r="J241" s="159" t="s">
        <v>222</v>
      </c>
      <c r="K241" s="159" t="s">
        <v>222</v>
      </c>
      <c r="L241" s="159" t="s">
        <v>222</v>
      </c>
      <c r="M241" s="159" t="s">
        <v>222</v>
      </c>
      <c r="N241" s="159" t="s">
        <v>222</v>
      </c>
      <c r="O241" s="159" t="s">
        <v>222</v>
      </c>
      <c r="P241" s="159" t="s">
        <v>222</v>
      </c>
      <c r="Q241" s="159" t="s">
        <v>222</v>
      </c>
      <c r="R241" s="154"/>
      <c r="S241" s="159" t="s">
        <v>222</v>
      </c>
      <c r="T241" s="159" t="s">
        <v>222</v>
      </c>
      <c r="U241" s="159" t="s">
        <v>222</v>
      </c>
      <c r="V241" s="159" t="s">
        <v>222</v>
      </c>
      <c r="W241" s="159">
        <v>0</v>
      </c>
      <c r="X241" s="159">
        <f>'2b COVID Adjustment'!$F$331</f>
        <v>0</v>
      </c>
      <c r="Y241" s="159">
        <f>'2b COVID Adjustment'!$G$331</f>
        <v>0</v>
      </c>
      <c r="Z241" s="159" t="s">
        <v>222</v>
      </c>
      <c r="AA241" s="405"/>
      <c r="AB241" s="275">
        <f>'2e COVID true-up adjustment'!$G$353</f>
        <v>0</v>
      </c>
      <c r="AC241" s="275">
        <f>'2e COVID true-up adjustment'!$G$353</f>
        <v>0</v>
      </c>
      <c r="AD241" s="159">
        <f>'2e COVID true-up adjustment'!F$353</f>
        <v>0</v>
      </c>
      <c r="AE241" s="159">
        <f>'2e COVID true-up adjustment'!G$353</f>
        <v>0</v>
      </c>
      <c r="AF241" s="159">
        <f>'2e COVID true-up adjustment'!H$353+'3m ASC'!$C$8</f>
        <v>4.3827690078309374</v>
      </c>
      <c r="AG241" s="159">
        <f>'2e COVID true-up adjustment'!I$353+'3m ASC'!$C$8</f>
        <v>4.3827690078309374</v>
      </c>
      <c r="AH241" s="406"/>
      <c r="AI241" s="478">
        <f>'3m ASC'!$C$8+'2g Debt related cost adjustment'!$E$48</f>
        <v>4.3827690078309374</v>
      </c>
      <c r="AJ241" s="478">
        <f>'3m ASC'!$C$8+'2g Debt related cost adjustment'!$E$48</f>
        <v>4.3827690078309374</v>
      </c>
      <c r="AK241" s="478">
        <f>'3m ASC'!$C$13+'2g Debt related cost adjustment'!$E$48</f>
        <v>4.3827690078309374</v>
      </c>
      <c r="AL241" s="478">
        <f>'3m ASC'!$C$13+'2g Debt related cost adjustment'!$E$48</f>
        <v>4.3827690078309374</v>
      </c>
      <c r="AM241" s="478">
        <f>'3m ASC'!$C$13+'2g Debt related cost adjustment'!$E$48</f>
        <v>4.3827690078309374</v>
      </c>
      <c r="AN241" s="159" t="s">
        <v>222</v>
      </c>
      <c r="AO241" s="159" t="s">
        <v>222</v>
      </c>
      <c r="AP241" s="159" t="s">
        <v>222</v>
      </c>
      <c r="AQ241" s="159" t="s">
        <v>222</v>
      </c>
      <c r="AR241" s="159" t="s">
        <v>222</v>
      </c>
      <c r="AS241" s="159" t="s">
        <v>222</v>
      </c>
      <c r="AT241" s="159" t="s">
        <v>222</v>
      </c>
      <c r="AU241" s="159" t="s">
        <v>222</v>
      </c>
      <c r="AV241" s="159" t="s">
        <v>222</v>
      </c>
      <c r="AW241" s="159" t="s">
        <v>222</v>
      </c>
      <c r="AX241" s="159" t="s">
        <v>222</v>
      </c>
      <c r="AY241" s="159" t="s">
        <v>222</v>
      </c>
      <c r="AZ241" s="159" t="s">
        <v>222</v>
      </c>
      <c r="BA241" s="159" t="s">
        <v>222</v>
      </c>
      <c r="BB241" s="159" t="s">
        <v>222</v>
      </c>
      <c r="BC241" s="159" t="s">
        <v>222</v>
      </c>
      <c r="BD241" s="159" t="s">
        <v>222</v>
      </c>
      <c r="BE241" s="159" t="s">
        <v>222</v>
      </c>
      <c r="BF241" s="159" t="s">
        <v>222</v>
      </c>
      <c r="BG241" s="159" t="s">
        <v>222</v>
      </c>
      <c r="BH241" s="159" t="s">
        <v>222</v>
      </c>
      <c r="BI241" s="373" t="s">
        <v>222</v>
      </c>
    </row>
    <row r="242" spans="1:61" ht="15" customHeight="1">
      <c r="A242" s="1"/>
      <c r="B242" s="544"/>
      <c r="C242" s="535"/>
      <c r="D242" s="538"/>
      <c r="E242" s="532"/>
      <c r="F242" s="121" t="s">
        <v>227</v>
      </c>
      <c r="G242" s="550"/>
      <c r="H242" s="553"/>
      <c r="I242" s="154"/>
      <c r="J242" s="159" t="s">
        <v>222</v>
      </c>
      <c r="K242" s="159" t="s">
        <v>222</v>
      </c>
      <c r="L242" s="159" t="s">
        <v>222</v>
      </c>
      <c r="M242" s="159" t="s">
        <v>222</v>
      </c>
      <c r="N242" s="159" t="s">
        <v>222</v>
      </c>
      <c r="O242" s="159" t="s">
        <v>222</v>
      </c>
      <c r="P242" s="159" t="s">
        <v>222</v>
      </c>
      <c r="Q242" s="159" t="s">
        <v>222</v>
      </c>
      <c r="R242" s="154"/>
      <c r="S242" s="159" t="s">
        <v>222</v>
      </c>
      <c r="T242" s="159" t="s">
        <v>222</v>
      </c>
      <c r="U242" s="159" t="s">
        <v>222</v>
      </c>
      <c r="V242" s="159" t="s">
        <v>222</v>
      </c>
      <c r="W242" s="159">
        <v>0</v>
      </c>
      <c r="X242" s="159">
        <f>'2b COVID Adjustment'!$F$331</f>
        <v>0</v>
      </c>
      <c r="Y242" s="159">
        <f>'2b COVID Adjustment'!$G$331</f>
        <v>0</v>
      </c>
      <c r="Z242" s="159" t="s">
        <v>222</v>
      </c>
      <c r="AA242" s="405"/>
      <c r="AB242" s="275">
        <f>'2e COVID true-up adjustment'!$G$353</f>
        <v>0</v>
      </c>
      <c r="AC242" s="275">
        <f>'2e COVID true-up adjustment'!$G$353</f>
        <v>0</v>
      </c>
      <c r="AD242" s="159">
        <f>'2e COVID true-up adjustment'!F$353</f>
        <v>0</v>
      </c>
      <c r="AE242" s="159">
        <f>'2e COVID true-up adjustment'!G$353</f>
        <v>0</v>
      </c>
      <c r="AF242" s="159">
        <f>'2e COVID true-up adjustment'!H$353+'3m ASC'!$C$8</f>
        <v>4.3827690078309374</v>
      </c>
      <c r="AG242" s="159">
        <f>'2e COVID true-up adjustment'!I$353+'3m ASC'!$C$8</f>
        <v>4.3827690078309374</v>
      </c>
      <c r="AH242" s="406"/>
      <c r="AI242" s="478">
        <f>'3m ASC'!$C$8+'2g Debt related cost adjustment'!$E$48</f>
        <v>4.3827690078309374</v>
      </c>
      <c r="AJ242" s="478">
        <f>'3m ASC'!$C$8+'2g Debt related cost adjustment'!$E$48</f>
        <v>4.3827690078309374</v>
      </c>
      <c r="AK242" s="478">
        <f>'3m ASC'!$C$13+'2g Debt related cost adjustment'!$E$48</f>
        <v>4.3827690078309374</v>
      </c>
      <c r="AL242" s="478">
        <f>'3m ASC'!$C$13+'2g Debt related cost adjustment'!$E$48</f>
        <v>4.3827690078309374</v>
      </c>
      <c r="AM242" s="478">
        <f>'3m ASC'!$C$13+'2g Debt related cost adjustment'!$E$48</f>
        <v>4.3827690078309374</v>
      </c>
      <c r="AN242" s="159" t="s">
        <v>222</v>
      </c>
      <c r="AO242" s="159" t="s">
        <v>222</v>
      </c>
      <c r="AP242" s="159" t="s">
        <v>222</v>
      </c>
      <c r="AQ242" s="159" t="s">
        <v>222</v>
      </c>
      <c r="AR242" s="159" t="s">
        <v>222</v>
      </c>
      <c r="AS242" s="159" t="s">
        <v>222</v>
      </c>
      <c r="AT242" s="159" t="s">
        <v>222</v>
      </c>
      <c r="AU242" s="159" t="s">
        <v>222</v>
      </c>
      <c r="AV242" s="159" t="s">
        <v>222</v>
      </c>
      <c r="AW242" s="159" t="s">
        <v>222</v>
      </c>
      <c r="AX242" s="159" t="s">
        <v>222</v>
      </c>
      <c r="AY242" s="159" t="s">
        <v>222</v>
      </c>
      <c r="AZ242" s="159" t="s">
        <v>222</v>
      </c>
      <c r="BA242" s="159" t="s">
        <v>222</v>
      </c>
      <c r="BB242" s="159" t="s">
        <v>222</v>
      </c>
      <c r="BC242" s="159" t="s">
        <v>222</v>
      </c>
      <c r="BD242" s="159" t="s">
        <v>222</v>
      </c>
      <c r="BE242" s="159" t="s">
        <v>222</v>
      </c>
      <c r="BF242" s="159" t="s">
        <v>222</v>
      </c>
      <c r="BG242" s="159" t="s">
        <v>222</v>
      </c>
      <c r="BH242" s="159" t="s">
        <v>222</v>
      </c>
      <c r="BI242" s="373" t="s">
        <v>222</v>
      </c>
    </row>
    <row r="243" spans="1:61" ht="15" customHeight="1">
      <c r="A243" s="1"/>
      <c r="B243" s="544"/>
      <c r="C243" s="535"/>
      <c r="D243" s="538"/>
      <c r="E243" s="532"/>
      <c r="F243" s="121" t="s">
        <v>228</v>
      </c>
      <c r="G243" s="550"/>
      <c r="H243" s="553"/>
      <c r="I243" s="154"/>
      <c r="J243" s="159" t="s">
        <v>222</v>
      </c>
      <c r="K243" s="159" t="s">
        <v>222</v>
      </c>
      <c r="L243" s="159" t="s">
        <v>222</v>
      </c>
      <c r="M243" s="159" t="s">
        <v>222</v>
      </c>
      <c r="N243" s="159" t="s">
        <v>222</v>
      </c>
      <c r="O243" s="159" t="s">
        <v>222</v>
      </c>
      <c r="P243" s="159" t="s">
        <v>222</v>
      </c>
      <c r="Q243" s="159" t="s">
        <v>222</v>
      </c>
      <c r="R243" s="154"/>
      <c r="S243" s="159" t="s">
        <v>222</v>
      </c>
      <c r="T243" s="159" t="s">
        <v>222</v>
      </c>
      <c r="U243" s="159" t="s">
        <v>222</v>
      </c>
      <c r="V243" s="159" t="s">
        <v>222</v>
      </c>
      <c r="W243" s="159">
        <v>0</v>
      </c>
      <c r="X243" s="159">
        <f>'2b COVID Adjustment'!$F$331</f>
        <v>0</v>
      </c>
      <c r="Y243" s="159">
        <f>'2b COVID Adjustment'!$G$331</f>
        <v>0</v>
      </c>
      <c r="Z243" s="159" t="s">
        <v>222</v>
      </c>
      <c r="AA243" s="405"/>
      <c r="AB243" s="275">
        <f>'2e COVID true-up adjustment'!$G$353</f>
        <v>0</v>
      </c>
      <c r="AC243" s="275">
        <f>'2e COVID true-up adjustment'!$G$353</f>
        <v>0</v>
      </c>
      <c r="AD243" s="159">
        <f>'2e COVID true-up adjustment'!F$353</f>
        <v>0</v>
      </c>
      <c r="AE243" s="159">
        <f>'2e COVID true-up adjustment'!G$353</f>
        <v>0</v>
      </c>
      <c r="AF243" s="159">
        <f>'2e COVID true-up adjustment'!H$353+'3m ASC'!$C$8</f>
        <v>4.3827690078309374</v>
      </c>
      <c r="AG243" s="159">
        <f>'2e COVID true-up adjustment'!I$353+'3m ASC'!$C$8</f>
        <v>4.3827690078309374</v>
      </c>
      <c r="AH243" s="406"/>
      <c r="AI243" s="478">
        <f>'3m ASC'!$C$8+'2g Debt related cost adjustment'!$E$48</f>
        <v>4.3827690078309374</v>
      </c>
      <c r="AJ243" s="478">
        <f>'3m ASC'!$C$8+'2g Debt related cost adjustment'!$E$48</f>
        <v>4.3827690078309374</v>
      </c>
      <c r="AK243" s="478">
        <f>'3m ASC'!$C$13+'2g Debt related cost adjustment'!$E$48</f>
        <v>4.3827690078309374</v>
      </c>
      <c r="AL243" s="478">
        <f>'3m ASC'!$C$13+'2g Debt related cost adjustment'!$E$48</f>
        <v>4.3827690078309374</v>
      </c>
      <c r="AM243" s="478">
        <f>'3m ASC'!$C$13+'2g Debt related cost adjustment'!$E$48</f>
        <v>4.3827690078309374</v>
      </c>
      <c r="AN243" s="159" t="s">
        <v>222</v>
      </c>
      <c r="AO243" s="159" t="s">
        <v>222</v>
      </c>
      <c r="AP243" s="159" t="s">
        <v>222</v>
      </c>
      <c r="AQ243" s="159" t="s">
        <v>222</v>
      </c>
      <c r="AR243" s="159" t="s">
        <v>222</v>
      </c>
      <c r="AS243" s="159" t="s">
        <v>222</v>
      </c>
      <c r="AT243" s="159" t="s">
        <v>222</v>
      </c>
      <c r="AU243" s="159" t="s">
        <v>222</v>
      </c>
      <c r="AV243" s="159" t="s">
        <v>222</v>
      </c>
      <c r="AW243" s="159" t="s">
        <v>222</v>
      </c>
      <c r="AX243" s="159" t="s">
        <v>222</v>
      </c>
      <c r="AY243" s="159" t="s">
        <v>222</v>
      </c>
      <c r="AZ243" s="159" t="s">
        <v>222</v>
      </c>
      <c r="BA243" s="159" t="s">
        <v>222</v>
      </c>
      <c r="BB243" s="159" t="s">
        <v>222</v>
      </c>
      <c r="BC243" s="159" t="s">
        <v>222</v>
      </c>
      <c r="BD243" s="159" t="s">
        <v>222</v>
      </c>
      <c r="BE243" s="159" t="s">
        <v>222</v>
      </c>
      <c r="BF243" s="159" t="s">
        <v>222</v>
      </c>
      <c r="BG243" s="159" t="s">
        <v>222</v>
      </c>
      <c r="BH243" s="159" t="s">
        <v>222</v>
      </c>
      <c r="BI243" s="373" t="s">
        <v>222</v>
      </c>
    </row>
    <row r="244" spans="1:61" ht="15" customHeight="1">
      <c r="A244" s="1"/>
      <c r="B244" s="544"/>
      <c r="C244" s="535"/>
      <c r="D244" s="538"/>
      <c r="E244" s="532"/>
      <c r="F244" s="121" t="s">
        <v>229</v>
      </c>
      <c r="G244" s="550"/>
      <c r="H244" s="553"/>
      <c r="I244" s="154"/>
      <c r="J244" s="159" t="s">
        <v>222</v>
      </c>
      <c r="K244" s="159" t="s">
        <v>222</v>
      </c>
      <c r="L244" s="159" t="s">
        <v>222</v>
      </c>
      <c r="M244" s="159" t="s">
        <v>222</v>
      </c>
      <c r="N244" s="159" t="s">
        <v>222</v>
      </c>
      <c r="O244" s="159" t="s">
        <v>222</v>
      </c>
      <c r="P244" s="159" t="s">
        <v>222</v>
      </c>
      <c r="Q244" s="159" t="s">
        <v>222</v>
      </c>
      <c r="R244" s="154"/>
      <c r="S244" s="159" t="s">
        <v>222</v>
      </c>
      <c r="T244" s="159" t="s">
        <v>222</v>
      </c>
      <c r="U244" s="159" t="s">
        <v>222</v>
      </c>
      <c r="V244" s="159" t="s">
        <v>222</v>
      </c>
      <c r="W244" s="159">
        <v>0</v>
      </c>
      <c r="X244" s="159">
        <f>'2b COVID Adjustment'!$F$331</f>
        <v>0</v>
      </c>
      <c r="Y244" s="159">
        <f>'2b COVID Adjustment'!$G$331</f>
        <v>0</v>
      </c>
      <c r="Z244" s="159" t="s">
        <v>222</v>
      </c>
      <c r="AA244" s="405"/>
      <c r="AB244" s="275">
        <f>'2e COVID true-up adjustment'!$G$353</f>
        <v>0</v>
      </c>
      <c r="AC244" s="275">
        <f>'2e COVID true-up adjustment'!$G$353</f>
        <v>0</v>
      </c>
      <c r="AD244" s="159">
        <f>'2e COVID true-up adjustment'!F$353</f>
        <v>0</v>
      </c>
      <c r="AE244" s="159">
        <f>'2e COVID true-up adjustment'!G$353</f>
        <v>0</v>
      </c>
      <c r="AF244" s="159">
        <f>'2e COVID true-up adjustment'!H$353+'3m ASC'!$C$8</f>
        <v>4.3827690078309374</v>
      </c>
      <c r="AG244" s="159">
        <f>'2e COVID true-up adjustment'!I$353+'3m ASC'!$C$8</f>
        <v>4.3827690078309374</v>
      </c>
      <c r="AH244" s="406"/>
      <c r="AI244" s="478">
        <f>'3m ASC'!$C$8+'2g Debt related cost adjustment'!$E$48</f>
        <v>4.3827690078309374</v>
      </c>
      <c r="AJ244" s="478">
        <f>'3m ASC'!$C$8+'2g Debt related cost adjustment'!$E$48</f>
        <v>4.3827690078309374</v>
      </c>
      <c r="AK244" s="478">
        <f>'3m ASC'!$C$13+'2g Debt related cost adjustment'!$E$48</f>
        <v>4.3827690078309374</v>
      </c>
      <c r="AL244" s="478">
        <f>'3m ASC'!$C$13+'2g Debt related cost adjustment'!$E$48</f>
        <v>4.3827690078309374</v>
      </c>
      <c r="AM244" s="478">
        <f>'3m ASC'!$C$13+'2g Debt related cost adjustment'!$E$48</f>
        <v>4.3827690078309374</v>
      </c>
      <c r="AN244" s="159" t="s">
        <v>222</v>
      </c>
      <c r="AO244" s="159" t="s">
        <v>222</v>
      </c>
      <c r="AP244" s="159" t="s">
        <v>222</v>
      </c>
      <c r="AQ244" s="159" t="s">
        <v>222</v>
      </c>
      <c r="AR244" s="159" t="s">
        <v>222</v>
      </c>
      <c r="AS244" s="159" t="s">
        <v>222</v>
      </c>
      <c r="AT244" s="159" t="s">
        <v>222</v>
      </c>
      <c r="AU244" s="159" t="s">
        <v>222</v>
      </c>
      <c r="AV244" s="159" t="s">
        <v>222</v>
      </c>
      <c r="AW244" s="159" t="s">
        <v>222</v>
      </c>
      <c r="AX244" s="159" t="s">
        <v>222</v>
      </c>
      <c r="AY244" s="159" t="s">
        <v>222</v>
      </c>
      <c r="AZ244" s="159" t="s">
        <v>222</v>
      </c>
      <c r="BA244" s="159" t="s">
        <v>222</v>
      </c>
      <c r="BB244" s="159" t="s">
        <v>222</v>
      </c>
      <c r="BC244" s="159" t="s">
        <v>222</v>
      </c>
      <c r="BD244" s="159" t="s">
        <v>222</v>
      </c>
      <c r="BE244" s="159" t="s">
        <v>222</v>
      </c>
      <c r="BF244" s="159" t="s">
        <v>222</v>
      </c>
      <c r="BG244" s="159" t="s">
        <v>222</v>
      </c>
      <c r="BH244" s="159" t="s">
        <v>222</v>
      </c>
      <c r="BI244" s="373" t="s">
        <v>222</v>
      </c>
    </row>
    <row r="245" spans="1:61" ht="15" customHeight="1">
      <c r="A245" s="1"/>
      <c r="B245" s="544"/>
      <c r="C245" s="535"/>
      <c r="D245" s="538"/>
      <c r="E245" s="532"/>
      <c r="F245" s="121" t="s">
        <v>230</v>
      </c>
      <c r="G245" s="550"/>
      <c r="H245" s="553"/>
      <c r="I245" s="154"/>
      <c r="J245" s="159" t="s">
        <v>222</v>
      </c>
      <c r="K245" s="159" t="s">
        <v>222</v>
      </c>
      <c r="L245" s="159" t="s">
        <v>222</v>
      </c>
      <c r="M245" s="159" t="s">
        <v>222</v>
      </c>
      <c r="N245" s="159" t="s">
        <v>222</v>
      </c>
      <c r="O245" s="159" t="s">
        <v>222</v>
      </c>
      <c r="P245" s="159" t="s">
        <v>222</v>
      </c>
      <c r="Q245" s="159" t="s">
        <v>222</v>
      </c>
      <c r="R245" s="154"/>
      <c r="S245" s="159" t="s">
        <v>222</v>
      </c>
      <c r="T245" s="159" t="s">
        <v>222</v>
      </c>
      <c r="U245" s="159" t="s">
        <v>222</v>
      </c>
      <c r="V245" s="159" t="s">
        <v>222</v>
      </c>
      <c r="W245" s="159">
        <v>0</v>
      </c>
      <c r="X245" s="159">
        <f>'2b COVID Adjustment'!$F$331</f>
        <v>0</v>
      </c>
      <c r="Y245" s="159">
        <f>'2b COVID Adjustment'!$G$331</f>
        <v>0</v>
      </c>
      <c r="Z245" s="159" t="s">
        <v>222</v>
      </c>
      <c r="AA245" s="405"/>
      <c r="AB245" s="275">
        <f>'2e COVID true-up adjustment'!$G$353</f>
        <v>0</v>
      </c>
      <c r="AC245" s="275">
        <f>'2e COVID true-up adjustment'!$G$353</f>
        <v>0</v>
      </c>
      <c r="AD245" s="159">
        <f>'2e COVID true-up adjustment'!F$353</f>
        <v>0</v>
      </c>
      <c r="AE245" s="159">
        <f>'2e COVID true-up adjustment'!G$353</f>
        <v>0</v>
      </c>
      <c r="AF245" s="159">
        <f>'2e COVID true-up adjustment'!H$353+'3m ASC'!$C$8</f>
        <v>4.3827690078309374</v>
      </c>
      <c r="AG245" s="159">
        <f>'2e COVID true-up adjustment'!I$353+'3m ASC'!$C$8</f>
        <v>4.3827690078309374</v>
      </c>
      <c r="AH245" s="406"/>
      <c r="AI245" s="478">
        <f>'3m ASC'!$C$8+'2g Debt related cost adjustment'!$E$48</f>
        <v>4.3827690078309374</v>
      </c>
      <c r="AJ245" s="478">
        <f>'3m ASC'!$C$8+'2g Debt related cost adjustment'!$E$48</f>
        <v>4.3827690078309374</v>
      </c>
      <c r="AK245" s="478">
        <f>'3m ASC'!$C$13+'2g Debt related cost adjustment'!$E$48</f>
        <v>4.3827690078309374</v>
      </c>
      <c r="AL245" s="478">
        <f>'3m ASC'!$C$13+'2g Debt related cost adjustment'!$E$48</f>
        <v>4.3827690078309374</v>
      </c>
      <c r="AM245" s="478">
        <f>'3m ASC'!$C$13+'2g Debt related cost adjustment'!$E$48</f>
        <v>4.3827690078309374</v>
      </c>
      <c r="AN245" s="159" t="s">
        <v>222</v>
      </c>
      <c r="AO245" s="159" t="s">
        <v>222</v>
      </c>
      <c r="AP245" s="159" t="s">
        <v>222</v>
      </c>
      <c r="AQ245" s="159" t="s">
        <v>222</v>
      </c>
      <c r="AR245" s="159" t="s">
        <v>222</v>
      </c>
      <c r="AS245" s="159" t="s">
        <v>222</v>
      </c>
      <c r="AT245" s="159" t="s">
        <v>222</v>
      </c>
      <c r="AU245" s="159" t="s">
        <v>222</v>
      </c>
      <c r="AV245" s="159" t="s">
        <v>222</v>
      </c>
      <c r="AW245" s="159" t="s">
        <v>222</v>
      </c>
      <c r="AX245" s="159" t="s">
        <v>222</v>
      </c>
      <c r="AY245" s="159" t="s">
        <v>222</v>
      </c>
      <c r="AZ245" s="159" t="s">
        <v>222</v>
      </c>
      <c r="BA245" s="159" t="s">
        <v>222</v>
      </c>
      <c r="BB245" s="159" t="s">
        <v>222</v>
      </c>
      <c r="BC245" s="159" t="s">
        <v>222</v>
      </c>
      <c r="BD245" s="159" t="s">
        <v>222</v>
      </c>
      <c r="BE245" s="159" t="s">
        <v>222</v>
      </c>
      <c r="BF245" s="159" t="s">
        <v>222</v>
      </c>
      <c r="BG245" s="159" t="s">
        <v>222</v>
      </c>
      <c r="BH245" s="159" t="s">
        <v>222</v>
      </c>
      <c r="BI245" s="373" t="s">
        <v>222</v>
      </c>
    </row>
    <row r="246" spans="1:61" ht="15" customHeight="1">
      <c r="A246" s="1"/>
      <c r="B246" s="544"/>
      <c r="C246" s="535"/>
      <c r="D246" s="538"/>
      <c r="E246" s="532"/>
      <c r="F246" s="121" t="s">
        <v>231</v>
      </c>
      <c r="G246" s="550"/>
      <c r="H246" s="553"/>
      <c r="I246" s="154"/>
      <c r="J246" s="159" t="s">
        <v>222</v>
      </c>
      <c r="K246" s="159" t="s">
        <v>222</v>
      </c>
      <c r="L246" s="159" t="s">
        <v>222</v>
      </c>
      <c r="M246" s="159" t="s">
        <v>222</v>
      </c>
      <c r="N246" s="159" t="s">
        <v>222</v>
      </c>
      <c r="O246" s="159" t="s">
        <v>222</v>
      </c>
      <c r="P246" s="159" t="s">
        <v>222</v>
      </c>
      <c r="Q246" s="159" t="s">
        <v>222</v>
      </c>
      <c r="R246" s="154"/>
      <c r="S246" s="159" t="s">
        <v>222</v>
      </c>
      <c r="T246" s="159" t="s">
        <v>222</v>
      </c>
      <c r="U246" s="159" t="s">
        <v>222</v>
      </c>
      <c r="V246" s="159" t="s">
        <v>222</v>
      </c>
      <c r="W246" s="159">
        <v>0</v>
      </c>
      <c r="X246" s="159">
        <f>'2b COVID Adjustment'!$F$331</f>
        <v>0</v>
      </c>
      <c r="Y246" s="159">
        <f>'2b COVID Adjustment'!$G$331</f>
        <v>0</v>
      </c>
      <c r="Z246" s="159" t="s">
        <v>222</v>
      </c>
      <c r="AA246" s="405"/>
      <c r="AB246" s="275">
        <f>'2e COVID true-up adjustment'!$G$353</f>
        <v>0</v>
      </c>
      <c r="AC246" s="275">
        <f>'2e COVID true-up adjustment'!$G$353</f>
        <v>0</v>
      </c>
      <c r="AD246" s="159">
        <f>'2e COVID true-up adjustment'!F$353</f>
        <v>0</v>
      </c>
      <c r="AE246" s="159">
        <f>'2e COVID true-up adjustment'!G$353</f>
        <v>0</v>
      </c>
      <c r="AF246" s="159">
        <f>'2e COVID true-up adjustment'!H$353+'3m ASC'!$C$8</f>
        <v>4.3827690078309374</v>
      </c>
      <c r="AG246" s="159">
        <f>'2e COVID true-up adjustment'!I$353+'3m ASC'!$C$8</f>
        <v>4.3827690078309374</v>
      </c>
      <c r="AH246" s="406"/>
      <c r="AI246" s="478">
        <f>'3m ASC'!$C$8+'2g Debt related cost adjustment'!$E$48</f>
        <v>4.3827690078309374</v>
      </c>
      <c r="AJ246" s="478">
        <f>'3m ASC'!$C$8+'2g Debt related cost adjustment'!$E$48</f>
        <v>4.3827690078309374</v>
      </c>
      <c r="AK246" s="478">
        <f>'3m ASC'!$C$13+'2g Debt related cost adjustment'!$E$48</f>
        <v>4.3827690078309374</v>
      </c>
      <c r="AL246" s="478">
        <f>'3m ASC'!$C$13+'2g Debt related cost adjustment'!$E$48</f>
        <v>4.3827690078309374</v>
      </c>
      <c r="AM246" s="478">
        <f>'3m ASC'!$C$13+'2g Debt related cost adjustment'!$E$48</f>
        <v>4.3827690078309374</v>
      </c>
      <c r="AN246" s="159" t="s">
        <v>222</v>
      </c>
      <c r="AO246" s="159" t="s">
        <v>222</v>
      </c>
      <c r="AP246" s="159" t="s">
        <v>222</v>
      </c>
      <c r="AQ246" s="159" t="s">
        <v>222</v>
      </c>
      <c r="AR246" s="159" t="s">
        <v>222</v>
      </c>
      <c r="AS246" s="159" t="s">
        <v>222</v>
      </c>
      <c r="AT246" s="159" t="s">
        <v>222</v>
      </c>
      <c r="AU246" s="159" t="s">
        <v>222</v>
      </c>
      <c r="AV246" s="159" t="s">
        <v>222</v>
      </c>
      <c r="AW246" s="159" t="s">
        <v>222</v>
      </c>
      <c r="AX246" s="159" t="s">
        <v>222</v>
      </c>
      <c r="AY246" s="159" t="s">
        <v>222</v>
      </c>
      <c r="AZ246" s="159" t="s">
        <v>222</v>
      </c>
      <c r="BA246" s="159" t="s">
        <v>222</v>
      </c>
      <c r="BB246" s="159" t="s">
        <v>222</v>
      </c>
      <c r="BC246" s="159" t="s">
        <v>222</v>
      </c>
      <c r="BD246" s="159" t="s">
        <v>222</v>
      </c>
      <c r="BE246" s="159" t="s">
        <v>222</v>
      </c>
      <c r="BF246" s="159" t="s">
        <v>222</v>
      </c>
      <c r="BG246" s="159" t="s">
        <v>222</v>
      </c>
      <c r="BH246" s="159" t="s">
        <v>222</v>
      </c>
      <c r="BI246" s="373" t="s">
        <v>222</v>
      </c>
    </row>
    <row r="247" spans="1:61" ht="15" customHeight="1">
      <c r="A247" s="1"/>
      <c r="B247" s="544"/>
      <c r="C247" s="535"/>
      <c r="D247" s="538"/>
      <c r="E247" s="532"/>
      <c r="F247" s="121" t="s">
        <v>232</v>
      </c>
      <c r="G247" s="550"/>
      <c r="H247" s="553"/>
      <c r="I247" s="154"/>
      <c r="J247" s="159" t="s">
        <v>222</v>
      </c>
      <c r="K247" s="159" t="s">
        <v>222</v>
      </c>
      <c r="L247" s="159" t="s">
        <v>222</v>
      </c>
      <c r="M247" s="159" t="s">
        <v>222</v>
      </c>
      <c r="N247" s="159" t="s">
        <v>222</v>
      </c>
      <c r="O247" s="159" t="s">
        <v>222</v>
      </c>
      <c r="P247" s="159" t="s">
        <v>222</v>
      </c>
      <c r="Q247" s="159" t="s">
        <v>222</v>
      </c>
      <c r="R247" s="154"/>
      <c r="S247" s="159" t="s">
        <v>222</v>
      </c>
      <c r="T247" s="159" t="s">
        <v>222</v>
      </c>
      <c r="U247" s="159" t="s">
        <v>222</v>
      </c>
      <c r="V247" s="159" t="s">
        <v>222</v>
      </c>
      <c r="W247" s="159">
        <v>0</v>
      </c>
      <c r="X247" s="159">
        <f>'2b COVID Adjustment'!$F$331</f>
        <v>0</v>
      </c>
      <c r="Y247" s="159">
        <f>'2b COVID Adjustment'!$G$331</f>
        <v>0</v>
      </c>
      <c r="Z247" s="159" t="s">
        <v>222</v>
      </c>
      <c r="AA247" s="405"/>
      <c r="AB247" s="275">
        <f>'2e COVID true-up adjustment'!$G$353</f>
        <v>0</v>
      </c>
      <c r="AC247" s="275">
        <f>'2e COVID true-up adjustment'!$G$353</f>
        <v>0</v>
      </c>
      <c r="AD247" s="159">
        <f>'2e COVID true-up adjustment'!F$353</f>
        <v>0</v>
      </c>
      <c r="AE247" s="159">
        <f>'2e COVID true-up adjustment'!G$353</f>
        <v>0</v>
      </c>
      <c r="AF247" s="159">
        <f>'2e COVID true-up adjustment'!H$353+'3m ASC'!$C$8</f>
        <v>4.3827690078309374</v>
      </c>
      <c r="AG247" s="159">
        <f>'2e COVID true-up adjustment'!I$353+'3m ASC'!$C$8</f>
        <v>4.3827690078309374</v>
      </c>
      <c r="AH247" s="406"/>
      <c r="AI247" s="478">
        <f>'3m ASC'!$C$8+'2g Debt related cost adjustment'!$E$48</f>
        <v>4.3827690078309374</v>
      </c>
      <c r="AJ247" s="478">
        <f>'3m ASC'!$C$8+'2g Debt related cost adjustment'!$E$48</f>
        <v>4.3827690078309374</v>
      </c>
      <c r="AK247" s="478">
        <f>'3m ASC'!$C$13+'2g Debt related cost adjustment'!$E$48</f>
        <v>4.3827690078309374</v>
      </c>
      <c r="AL247" s="478">
        <f>'3m ASC'!$C$13+'2g Debt related cost adjustment'!$E$48</f>
        <v>4.3827690078309374</v>
      </c>
      <c r="AM247" s="478">
        <f>'3m ASC'!$C$13+'2g Debt related cost adjustment'!$E$48</f>
        <v>4.3827690078309374</v>
      </c>
      <c r="AN247" s="159" t="s">
        <v>222</v>
      </c>
      <c r="AO247" s="159" t="s">
        <v>222</v>
      </c>
      <c r="AP247" s="159" t="s">
        <v>222</v>
      </c>
      <c r="AQ247" s="159" t="s">
        <v>222</v>
      </c>
      <c r="AR247" s="159" t="s">
        <v>222</v>
      </c>
      <c r="AS247" s="159" t="s">
        <v>222</v>
      </c>
      <c r="AT247" s="159" t="s">
        <v>222</v>
      </c>
      <c r="AU247" s="159" t="s">
        <v>222</v>
      </c>
      <c r="AV247" s="159" t="s">
        <v>222</v>
      </c>
      <c r="AW247" s="159" t="s">
        <v>222</v>
      </c>
      <c r="AX247" s="159" t="s">
        <v>222</v>
      </c>
      <c r="AY247" s="159" t="s">
        <v>222</v>
      </c>
      <c r="AZ247" s="159" t="s">
        <v>222</v>
      </c>
      <c r="BA247" s="159" t="s">
        <v>222</v>
      </c>
      <c r="BB247" s="159" t="s">
        <v>222</v>
      </c>
      <c r="BC247" s="159" t="s">
        <v>222</v>
      </c>
      <c r="BD247" s="159" t="s">
        <v>222</v>
      </c>
      <c r="BE247" s="159" t="s">
        <v>222</v>
      </c>
      <c r="BF247" s="159" t="s">
        <v>222</v>
      </c>
      <c r="BG247" s="159" t="s">
        <v>222</v>
      </c>
      <c r="BH247" s="159" t="s">
        <v>222</v>
      </c>
      <c r="BI247" s="373" t="s">
        <v>222</v>
      </c>
    </row>
    <row r="248" spans="1:61" ht="15" customHeight="1">
      <c r="A248" s="1"/>
      <c r="B248" s="544"/>
      <c r="C248" s="535"/>
      <c r="D248" s="538"/>
      <c r="E248" s="532"/>
      <c r="F248" s="121" t="s">
        <v>233</v>
      </c>
      <c r="G248" s="550"/>
      <c r="H248" s="553"/>
      <c r="I248" s="154"/>
      <c r="J248" s="159" t="s">
        <v>222</v>
      </c>
      <c r="K248" s="159" t="s">
        <v>222</v>
      </c>
      <c r="L248" s="159" t="s">
        <v>222</v>
      </c>
      <c r="M248" s="159" t="s">
        <v>222</v>
      </c>
      <c r="N248" s="159" t="s">
        <v>222</v>
      </c>
      <c r="O248" s="159" t="s">
        <v>222</v>
      </c>
      <c r="P248" s="159" t="s">
        <v>222</v>
      </c>
      <c r="Q248" s="159" t="s">
        <v>222</v>
      </c>
      <c r="R248" s="154"/>
      <c r="S248" s="159" t="s">
        <v>222</v>
      </c>
      <c r="T248" s="159" t="s">
        <v>222</v>
      </c>
      <c r="U248" s="159" t="s">
        <v>222</v>
      </c>
      <c r="V248" s="159" t="s">
        <v>222</v>
      </c>
      <c r="W248" s="159">
        <v>0</v>
      </c>
      <c r="X248" s="159">
        <f>'2b COVID Adjustment'!$F$331</f>
        <v>0</v>
      </c>
      <c r="Y248" s="159">
        <f>'2b COVID Adjustment'!$G$331</f>
        <v>0</v>
      </c>
      <c r="Z248" s="159" t="s">
        <v>222</v>
      </c>
      <c r="AA248" s="405"/>
      <c r="AB248" s="275">
        <f>'2e COVID true-up adjustment'!$G$353</f>
        <v>0</v>
      </c>
      <c r="AC248" s="275">
        <f>'2e COVID true-up adjustment'!$G$353</f>
        <v>0</v>
      </c>
      <c r="AD248" s="159">
        <f>'2e COVID true-up adjustment'!F$353</f>
        <v>0</v>
      </c>
      <c r="AE248" s="159">
        <f>'2e COVID true-up adjustment'!G$353</f>
        <v>0</v>
      </c>
      <c r="AF248" s="159">
        <f>'2e COVID true-up adjustment'!H$353+'3m ASC'!$C$8</f>
        <v>4.3827690078309374</v>
      </c>
      <c r="AG248" s="159">
        <f>'2e COVID true-up adjustment'!I$353+'3m ASC'!$C$8</f>
        <v>4.3827690078309374</v>
      </c>
      <c r="AH248" s="406"/>
      <c r="AI248" s="478">
        <f>'3m ASC'!$C$8+'2g Debt related cost adjustment'!$E$48</f>
        <v>4.3827690078309374</v>
      </c>
      <c r="AJ248" s="478">
        <f>'3m ASC'!$C$8+'2g Debt related cost adjustment'!$E$48</f>
        <v>4.3827690078309374</v>
      </c>
      <c r="AK248" s="478">
        <f>'3m ASC'!$C$13+'2g Debt related cost adjustment'!$E$48</f>
        <v>4.3827690078309374</v>
      </c>
      <c r="AL248" s="478">
        <f>'3m ASC'!$C$13+'2g Debt related cost adjustment'!$E$48</f>
        <v>4.3827690078309374</v>
      </c>
      <c r="AM248" s="478">
        <f>'3m ASC'!$C$13+'2g Debt related cost adjustment'!$E$48</f>
        <v>4.3827690078309374</v>
      </c>
      <c r="AN248" s="159" t="s">
        <v>222</v>
      </c>
      <c r="AO248" s="159" t="s">
        <v>222</v>
      </c>
      <c r="AP248" s="159" t="s">
        <v>222</v>
      </c>
      <c r="AQ248" s="159" t="s">
        <v>222</v>
      </c>
      <c r="AR248" s="159" t="s">
        <v>222</v>
      </c>
      <c r="AS248" s="159" t="s">
        <v>222</v>
      </c>
      <c r="AT248" s="159" t="s">
        <v>222</v>
      </c>
      <c r="AU248" s="159" t="s">
        <v>222</v>
      </c>
      <c r="AV248" s="159" t="s">
        <v>222</v>
      </c>
      <c r="AW248" s="159" t="s">
        <v>222</v>
      </c>
      <c r="AX248" s="159" t="s">
        <v>222</v>
      </c>
      <c r="AY248" s="159" t="s">
        <v>222</v>
      </c>
      <c r="AZ248" s="159" t="s">
        <v>222</v>
      </c>
      <c r="BA248" s="159" t="s">
        <v>222</v>
      </c>
      <c r="BB248" s="159" t="s">
        <v>222</v>
      </c>
      <c r="BC248" s="159" t="s">
        <v>222</v>
      </c>
      <c r="BD248" s="159" t="s">
        <v>222</v>
      </c>
      <c r="BE248" s="159" t="s">
        <v>222</v>
      </c>
      <c r="BF248" s="159" t="s">
        <v>222</v>
      </c>
      <c r="BG248" s="159" t="s">
        <v>222</v>
      </c>
      <c r="BH248" s="159" t="s">
        <v>222</v>
      </c>
      <c r="BI248" s="373" t="s">
        <v>222</v>
      </c>
    </row>
    <row r="249" spans="1:61" ht="15" customHeight="1">
      <c r="A249" s="1"/>
      <c r="B249" s="544"/>
      <c r="C249" s="535"/>
      <c r="D249" s="538"/>
      <c r="E249" s="532"/>
      <c r="F249" s="121" t="s">
        <v>234</v>
      </c>
      <c r="G249" s="550"/>
      <c r="H249" s="553"/>
      <c r="I249" s="154"/>
      <c r="J249" s="159" t="s">
        <v>222</v>
      </c>
      <c r="K249" s="159" t="s">
        <v>222</v>
      </c>
      <c r="L249" s="159" t="s">
        <v>222</v>
      </c>
      <c r="M249" s="159" t="s">
        <v>222</v>
      </c>
      <c r="N249" s="159" t="s">
        <v>222</v>
      </c>
      <c r="O249" s="159" t="s">
        <v>222</v>
      </c>
      <c r="P249" s="159" t="s">
        <v>222</v>
      </c>
      <c r="Q249" s="159" t="s">
        <v>222</v>
      </c>
      <c r="R249" s="154"/>
      <c r="S249" s="159" t="s">
        <v>222</v>
      </c>
      <c r="T249" s="159" t="s">
        <v>222</v>
      </c>
      <c r="U249" s="159" t="s">
        <v>222</v>
      </c>
      <c r="V249" s="159" t="s">
        <v>222</v>
      </c>
      <c r="W249" s="159">
        <v>0</v>
      </c>
      <c r="X249" s="159">
        <f>'2b COVID Adjustment'!$F$331</f>
        <v>0</v>
      </c>
      <c r="Y249" s="159">
        <f>'2b COVID Adjustment'!$G$331</f>
        <v>0</v>
      </c>
      <c r="Z249" s="159" t="s">
        <v>222</v>
      </c>
      <c r="AA249" s="405"/>
      <c r="AB249" s="275">
        <f>'2e COVID true-up adjustment'!$G$353</f>
        <v>0</v>
      </c>
      <c r="AC249" s="275">
        <f>'2e COVID true-up adjustment'!$G$353</f>
        <v>0</v>
      </c>
      <c r="AD249" s="159">
        <f>'2e COVID true-up adjustment'!F$353</f>
        <v>0</v>
      </c>
      <c r="AE249" s="159">
        <f>'2e COVID true-up adjustment'!G$353</f>
        <v>0</v>
      </c>
      <c r="AF249" s="159">
        <f>'2e COVID true-up adjustment'!H$353+'3m ASC'!$C$8</f>
        <v>4.3827690078309374</v>
      </c>
      <c r="AG249" s="159">
        <f>'2e COVID true-up adjustment'!I$353+'3m ASC'!$C$8</f>
        <v>4.3827690078309374</v>
      </c>
      <c r="AH249" s="406"/>
      <c r="AI249" s="478">
        <f>'3m ASC'!$C$8+'2g Debt related cost adjustment'!$E$48</f>
        <v>4.3827690078309374</v>
      </c>
      <c r="AJ249" s="478">
        <f>'3m ASC'!$C$8+'2g Debt related cost adjustment'!$E$48</f>
        <v>4.3827690078309374</v>
      </c>
      <c r="AK249" s="478">
        <f>'3m ASC'!$C$13+'2g Debt related cost adjustment'!$E$48</f>
        <v>4.3827690078309374</v>
      </c>
      <c r="AL249" s="478">
        <f>'3m ASC'!$C$13+'2g Debt related cost adjustment'!$E$48</f>
        <v>4.3827690078309374</v>
      </c>
      <c r="AM249" s="478">
        <f>'3m ASC'!$C$13+'2g Debt related cost adjustment'!$E$48</f>
        <v>4.3827690078309374</v>
      </c>
      <c r="AN249" s="159" t="s">
        <v>222</v>
      </c>
      <c r="AO249" s="159" t="s">
        <v>222</v>
      </c>
      <c r="AP249" s="159" t="s">
        <v>222</v>
      </c>
      <c r="AQ249" s="159" t="s">
        <v>222</v>
      </c>
      <c r="AR249" s="159" t="s">
        <v>222</v>
      </c>
      <c r="AS249" s="159" t="s">
        <v>222</v>
      </c>
      <c r="AT249" s="159" t="s">
        <v>222</v>
      </c>
      <c r="AU249" s="159" t="s">
        <v>222</v>
      </c>
      <c r="AV249" s="159" t="s">
        <v>222</v>
      </c>
      <c r="AW249" s="159" t="s">
        <v>222</v>
      </c>
      <c r="AX249" s="159" t="s">
        <v>222</v>
      </c>
      <c r="AY249" s="159" t="s">
        <v>222</v>
      </c>
      <c r="AZ249" s="159" t="s">
        <v>222</v>
      </c>
      <c r="BA249" s="159" t="s">
        <v>222</v>
      </c>
      <c r="BB249" s="159" t="s">
        <v>222</v>
      </c>
      <c r="BC249" s="159" t="s">
        <v>222</v>
      </c>
      <c r="BD249" s="159" t="s">
        <v>222</v>
      </c>
      <c r="BE249" s="159" t="s">
        <v>222</v>
      </c>
      <c r="BF249" s="159" t="s">
        <v>222</v>
      </c>
      <c r="BG249" s="159" t="s">
        <v>222</v>
      </c>
      <c r="BH249" s="159" t="s">
        <v>222</v>
      </c>
      <c r="BI249" s="373" t="s">
        <v>222</v>
      </c>
    </row>
    <row r="250" spans="1:61" ht="15" customHeight="1" thickBot="1">
      <c r="A250" s="1"/>
      <c r="B250" s="544"/>
      <c r="C250" s="536"/>
      <c r="D250" s="539"/>
      <c r="E250" s="533"/>
      <c r="F250" s="84" t="s">
        <v>235</v>
      </c>
      <c r="G250" s="550"/>
      <c r="H250" s="553"/>
      <c r="I250" s="54"/>
      <c r="J250" s="159" t="s">
        <v>222</v>
      </c>
      <c r="K250" s="159" t="s">
        <v>222</v>
      </c>
      <c r="L250" s="159" t="s">
        <v>222</v>
      </c>
      <c r="M250" s="159" t="s">
        <v>222</v>
      </c>
      <c r="N250" s="159" t="s">
        <v>222</v>
      </c>
      <c r="O250" s="159" t="s">
        <v>222</v>
      </c>
      <c r="P250" s="159" t="s">
        <v>222</v>
      </c>
      <c r="Q250" s="159" t="s">
        <v>222</v>
      </c>
      <c r="R250" s="154"/>
      <c r="S250" s="159" t="s">
        <v>222</v>
      </c>
      <c r="T250" s="159" t="s">
        <v>222</v>
      </c>
      <c r="U250" s="159" t="s">
        <v>222</v>
      </c>
      <c r="V250" s="159" t="s">
        <v>222</v>
      </c>
      <c r="W250" s="159">
        <v>0</v>
      </c>
      <c r="X250" s="159">
        <f>'2b COVID Adjustment'!$F$331</f>
        <v>0</v>
      </c>
      <c r="Y250" s="159">
        <f>'2b COVID Adjustment'!$G$331</f>
        <v>0</v>
      </c>
      <c r="Z250" s="159" t="s">
        <v>222</v>
      </c>
      <c r="AA250" s="405"/>
      <c r="AB250" s="275">
        <f>'2e COVID true-up adjustment'!$G$353</f>
        <v>0</v>
      </c>
      <c r="AC250" s="275">
        <f>'2e COVID true-up adjustment'!$G$353</f>
        <v>0</v>
      </c>
      <c r="AD250" s="159">
        <f>'2e COVID true-up adjustment'!F$353</f>
        <v>0</v>
      </c>
      <c r="AE250" s="159">
        <f>'2e COVID true-up adjustment'!G$353</f>
        <v>0</v>
      </c>
      <c r="AF250" s="159">
        <f>'2e COVID true-up adjustment'!H$353+'3m ASC'!$C$8</f>
        <v>4.3827690078309374</v>
      </c>
      <c r="AG250" s="159">
        <f>'2e COVID true-up adjustment'!I$353+'3m ASC'!$C$8</f>
        <v>4.3827690078309374</v>
      </c>
      <c r="AH250" s="406"/>
      <c r="AI250" s="478">
        <f>'3m ASC'!$C$8+'2g Debt related cost adjustment'!$E$48</f>
        <v>4.3827690078309374</v>
      </c>
      <c r="AJ250" s="478">
        <f>'3m ASC'!$C$8+'2g Debt related cost adjustment'!$E$48</f>
        <v>4.3827690078309374</v>
      </c>
      <c r="AK250" s="478">
        <f>'3m ASC'!$C$13+'2g Debt related cost adjustment'!$E$48</f>
        <v>4.3827690078309374</v>
      </c>
      <c r="AL250" s="478">
        <f>'3m ASC'!$C$13+'2g Debt related cost adjustment'!$E$48</f>
        <v>4.3827690078309374</v>
      </c>
      <c r="AM250" s="478">
        <f>'3m ASC'!$C$13+'2g Debt related cost adjustment'!$E$48</f>
        <v>4.3827690078309374</v>
      </c>
      <c r="AN250" s="159" t="s">
        <v>222</v>
      </c>
      <c r="AO250" s="159" t="s">
        <v>222</v>
      </c>
      <c r="AP250" s="159" t="s">
        <v>222</v>
      </c>
      <c r="AQ250" s="159" t="s">
        <v>222</v>
      </c>
      <c r="AR250" s="159" t="s">
        <v>222</v>
      </c>
      <c r="AS250" s="159" t="s">
        <v>222</v>
      </c>
      <c r="AT250" s="159" t="s">
        <v>222</v>
      </c>
      <c r="AU250" s="159" t="s">
        <v>222</v>
      </c>
      <c r="AV250" s="159" t="s">
        <v>222</v>
      </c>
      <c r="AW250" s="159" t="s">
        <v>222</v>
      </c>
      <c r="AX250" s="159" t="s">
        <v>222</v>
      </c>
      <c r="AY250" s="159" t="s">
        <v>222</v>
      </c>
      <c r="AZ250" s="159" t="s">
        <v>222</v>
      </c>
      <c r="BA250" s="159" t="s">
        <v>222</v>
      </c>
      <c r="BB250" s="159" t="s">
        <v>222</v>
      </c>
      <c r="BC250" s="159" t="s">
        <v>222</v>
      </c>
      <c r="BD250" s="159" t="s">
        <v>222</v>
      </c>
      <c r="BE250" s="159" t="s">
        <v>222</v>
      </c>
      <c r="BF250" s="159" t="s">
        <v>222</v>
      </c>
      <c r="BG250" s="159" t="s">
        <v>222</v>
      </c>
      <c r="BH250" s="159" t="s">
        <v>222</v>
      </c>
      <c r="BI250" s="373" t="s">
        <v>222</v>
      </c>
    </row>
    <row r="251" spans="1:61" ht="15" customHeight="1">
      <c r="A251" s="1"/>
      <c r="B251" s="544"/>
      <c r="C251" s="534" t="s">
        <v>217</v>
      </c>
      <c r="D251" s="537" t="s">
        <v>238</v>
      </c>
      <c r="E251" s="531" t="s">
        <v>236</v>
      </c>
      <c r="F251" s="83" t="s">
        <v>220</v>
      </c>
      <c r="G251" s="550"/>
      <c r="H251" s="553"/>
      <c r="I251" s="53"/>
      <c r="J251" s="159" t="s">
        <v>222</v>
      </c>
      <c r="K251" s="159" t="s">
        <v>222</v>
      </c>
      <c r="L251" s="159" t="s">
        <v>222</v>
      </c>
      <c r="M251" s="159" t="s">
        <v>222</v>
      </c>
      <c r="N251" s="159" t="s">
        <v>222</v>
      </c>
      <c r="O251" s="159" t="s">
        <v>222</v>
      </c>
      <c r="P251" s="159" t="s">
        <v>222</v>
      </c>
      <c r="Q251" s="159" t="s">
        <v>222</v>
      </c>
      <c r="R251" s="154"/>
      <c r="S251" s="159" t="s">
        <v>222</v>
      </c>
      <c r="T251" s="159" t="s">
        <v>222</v>
      </c>
      <c r="U251" s="159" t="s">
        <v>222</v>
      </c>
      <c r="V251" s="159" t="s">
        <v>222</v>
      </c>
      <c r="W251" s="159">
        <v>0</v>
      </c>
      <c r="X251" s="159">
        <f>'2b COVID Adjustment'!$F$332</f>
        <v>0</v>
      </c>
      <c r="Y251" s="159">
        <f>'2b COVID Adjustment'!$G$332</f>
        <v>0</v>
      </c>
      <c r="Z251" s="159" t="s">
        <v>222</v>
      </c>
      <c r="AA251" s="405"/>
      <c r="AB251" s="159">
        <f>'2d Backwardation adjustment'!$I$43</f>
        <v>2.9742599903583686</v>
      </c>
      <c r="AC251" s="159">
        <f>'2d Backwardation adjustment'!$I$43</f>
        <v>2.9742599903583686</v>
      </c>
      <c r="AD251" s="159">
        <f>'2d Backwardation adjustment'!$J$43+'2e COVID true-up adjustment'!F$354</f>
        <v>2.9742599903583686</v>
      </c>
      <c r="AE251" s="159">
        <f>'2d Backwardation adjustment'!$J$43+'2e COVID true-up adjustment'!G$354</f>
        <v>2.9742599903583686</v>
      </c>
      <c r="AF251" s="159">
        <f>'2e COVID true-up adjustment'!H$354+'3m ASC'!$C$8</f>
        <v>4.3827690078309374</v>
      </c>
      <c r="AG251" s="159">
        <f>'2e COVID true-up adjustment'!I$354+'3m ASC'!$C$8</f>
        <v>4.3827690078309374</v>
      </c>
      <c r="AH251" s="406"/>
      <c r="AI251" s="478">
        <f>'3m ASC'!$C$8+'2g Debt related cost adjustment'!$E$49</f>
        <v>4.3827690078309374</v>
      </c>
      <c r="AJ251" s="478">
        <f>'3m ASC'!$C$8+'2g Debt related cost adjustment'!$E$49</f>
        <v>4.3827690078309374</v>
      </c>
      <c r="AK251" s="478">
        <f>'3m ASC'!$C$13+'2g Debt related cost adjustment'!$E$49</f>
        <v>4.3827690078309374</v>
      </c>
      <c r="AL251" s="478">
        <f>'3m ASC'!$C$13+'2g Debt related cost adjustment'!$E$49</f>
        <v>4.3827690078309374</v>
      </c>
      <c r="AM251" s="478">
        <f>'3m ASC'!$C$13+'2g Debt related cost adjustment'!$E$49</f>
        <v>4.3827690078309374</v>
      </c>
      <c r="AN251" s="159" t="s">
        <v>222</v>
      </c>
      <c r="AO251" s="159" t="s">
        <v>222</v>
      </c>
      <c r="AP251" s="159" t="s">
        <v>222</v>
      </c>
      <c r="AQ251" s="159" t="s">
        <v>222</v>
      </c>
      <c r="AR251" s="159" t="s">
        <v>222</v>
      </c>
      <c r="AS251" s="159" t="s">
        <v>222</v>
      </c>
      <c r="AT251" s="159" t="s">
        <v>222</v>
      </c>
      <c r="AU251" s="159" t="s">
        <v>222</v>
      </c>
      <c r="AV251" s="159" t="s">
        <v>222</v>
      </c>
      <c r="AW251" s="159" t="s">
        <v>222</v>
      </c>
      <c r="AX251" s="159" t="s">
        <v>222</v>
      </c>
      <c r="AY251" s="159" t="s">
        <v>222</v>
      </c>
      <c r="AZ251" s="159" t="s">
        <v>222</v>
      </c>
      <c r="BA251" s="159" t="s">
        <v>222</v>
      </c>
      <c r="BB251" s="159" t="s">
        <v>222</v>
      </c>
      <c r="BC251" s="159" t="s">
        <v>222</v>
      </c>
      <c r="BD251" s="159" t="s">
        <v>222</v>
      </c>
      <c r="BE251" s="159" t="s">
        <v>222</v>
      </c>
      <c r="BF251" s="159" t="s">
        <v>222</v>
      </c>
      <c r="BG251" s="159" t="s">
        <v>222</v>
      </c>
      <c r="BH251" s="159" t="s">
        <v>222</v>
      </c>
      <c r="BI251" s="373" t="s">
        <v>222</v>
      </c>
    </row>
    <row r="252" spans="1:61" ht="15" customHeight="1">
      <c r="A252" s="1"/>
      <c r="B252" s="544"/>
      <c r="C252" s="535"/>
      <c r="D252" s="538"/>
      <c r="E252" s="532"/>
      <c r="F252" s="121" t="s">
        <v>223</v>
      </c>
      <c r="G252" s="550"/>
      <c r="H252" s="553"/>
      <c r="I252" s="154"/>
      <c r="J252" s="159" t="s">
        <v>222</v>
      </c>
      <c r="K252" s="159" t="s">
        <v>222</v>
      </c>
      <c r="L252" s="159" t="s">
        <v>222</v>
      </c>
      <c r="M252" s="159" t="s">
        <v>222</v>
      </c>
      <c r="N252" s="159" t="s">
        <v>222</v>
      </c>
      <c r="O252" s="159" t="s">
        <v>222</v>
      </c>
      <c r="P252" s="159" t="s">
        <v>222</v>
      </c>
      <c r="Q252" s="159" t="s">
        <v>222</v>
      </c>
      <c r="R252" s="154"/>
      <c r="S252" s="159" t="s">
        <v>222</v>
      </c>
      <c r="T252" s="159" t="s">
        <v>222</v>
      </c>
      <c r="U252" s="159" t="s">
        <v>222</v>
      </c>
      <c r="V252" s="159" t="s">
        <v>222</v>
      </c>
      <c r="W252" s="159">
        <v>0</v>
      </c>
      <c r="X252" s="159">
        <f>'2b COVID Adjustment'!$F$332</f>
        <v>0</v>
      </c>
      <c r="Y252" s="159">
        <f>'2b COVID Adjustment'!$G$332</f>
        <v>0</v>
      </c>
      <c r="Z252" s="159" t="s">
        <v>222</v>
      </c>
      <c r="AA252" s="405"/>
      <c r="AB252" s="159">
        <f>'2d Backwardation adjustment'!$I$43</f>
        <v>2.9742599903583686</v>
      </c>
      <c r="AC252" s="159">
        <f>'2d Backwardation adjustment'!$I$43</f>
        <v>2.9742599903583686</v>
      </c>
      <c r="AD252" s="159">
        <f>'2d Backwardation adjustment'!$J$43+'2e COVID true-up adjustment'!F$354</f>
        <v>2.9742599903583686</v>
      </c>
      <c r="AE252" s="159">
        <f>'2d Backwardation adjustment'!$J$43+'2e COVID true-up adjustment'!G$354</f>
        <v>2.9742599903583686</v>
      </c>
      <c r="AF252" s="159">
        <f>'2e COVID true-up adjustment'!H$354+'3m ASC'!$C$8</f>
        <v>4.3827690078309374</v>
      </c>
      <c r="AG252" s="159">
        <f>'2e COVID true-up adjustment'!I$354+'3m ASC'!$C$8</f>
        <v>4.3827690078309374</v>
      </c>
      <c r="AH252" s="406"/>
      <c r="AI252" s="478">
        <f>'3m ASC'!$C$8+'2g Debt related cost adjustment'!$E$49</f>
        <v>4.3827690078309374</v>
      </c>
      <c r="AJ252" s="478">
        <f>'3m ASC'!$C$8+'2g Debt related cost adjustment'!$E$49</f>
        <v>4.3827690078309374</v>
      </c>
      <c r="AK252" s="478">
        <f>'3m ASC'!$C$13+'2g Debt related cost adjustment'!$E$49</f>
        <v>4.3827690078309374</v>
      </c>
      <c r="AL252" s="478">
        <f>'3m ASC'!$C$13+'2g Debt related cost adjustment'!$E$49</f>
        <v>4.3827690078309374</v>
      </c>
      <c r="AM252" s="478">
        <f>'3m ASC'!$C$13+'2g Debt related cost adjustment'!$E$49</f>
        <v>4.3827690078309374</v>
      </c>
      <c r="AN252" s="159" t="s">
        <v>222</v>
      </c>
      <c r="AO252" s="159" t="s">
        <v>222</v>
      </c>
      <c r="AP252" s="159" t="s">
        <v>222</v>
      </c>
      <c r="AQ252" s="159" t="s">
        <v>222</v>
      </c>
      <c r="AR252" s="159" t="s">
        <v>222</v>
      </c>
      <c r="AS252" s="159" t="s">
        <v>222</v>
      </c>
      <c r="AT252" s="159" t="s">
        <v>222</v>
      </c>
      <c r="AU252" s="159" t="s">
        <v>222</v>
      </c>
      <c r="AV252" s="159" t="s">
        <v>222</v>
      </c>
      <c r="AW252" s="159" t="s">
        <v>222</v>
      </c>
      <c r="AX252" s="159" t="s">
        <v>222</v>
      </c>
      <c r="AY252" s="159" t="s">
        <v>222</v>
      </c>
      <c r="AZ252" s="159" t="s">
        <v>222</v>
      </c>
      <c r="BA252" s="159" t="s">
        <v>222</v>
      </c>
      <c r="BB252" s="159" t="s">
        <v>222</v>
      </c>
      <c r="BC252" s="159" t="s">
        <v>222</v>
      </c>
      <c r="BD252" s="159" t="s">
        <v>222</v>
      </c>
      <c r="BE252" s="159" t="s">
        <v>222</v>
      </c>
      <c r="BF252" s="159" t="s">
        <v>222</v>
      </c>
      <c r="BG252" s="159" t="s">
        <v>222</v>
      </c>
      <c r="BH252" s="159" t="s">
        <v>222</v>
      </c>
      <c r="BI252" s="373" t="s">
        <v>222</v>
      </c>
    </row>
    <row r="253" spans="1:61" ht="15" customHeight="1">
      <c r="A253" s="1"/>
      <c r="B253" s="544"/>
      <c r="C253" s="535"/>
      <c r="D253" s="538"/>
      <c r="E253" s="532"/>
      <c r="F253" s="121" t="s">
        <v>224</v>
      </c>
      <c r="G253" s="550"/>
      <c r="H253" s="553"/>
      <c r="I253" s="154"/>
      <c r="J253" s="159" t="s">
        <v>222</v>
      </c>
      <c r="K253" s="159" t="s">
        <v>222</v>
      </c>
      <c r="L253" s="159" t="s">
        <v>222</v>
      </c>
      <c r="M253" s="159" t="s">
        <v>222</v>
      </c>
      <c r="N253" s="159" t="s">
        <v>222</v>
      </c>
      <c r="O253" s="159" t="s">
        <v>222</v>
      </c>
      <c r="P253" s="159" t="s">
        <v>222</v>
      </c>
      <c r="Q253" s="159" t="s">
        <v>222</v>
      </c>
      <c r="R253" s="154"/>
      <c r="S253" s="159" t="s">
        <v>222</v>
      </c>
      <c r="T253" s="159" t="s">
        <v>222</v>
      </c>
      <c r="U253" s="159" t="s">
        <v>222</v>
      </c>
      <c r="V253" s="159" t="s">
        <v>222</v>
      </c>
      <c r="W253" s="159">
        <v>0</v>
      </c>
      <c r="X253" s="159">
        <f>'2b COVID Adjustment'!$F$332</f>
        <v>0</v>
      </c>
      <c r="Y253" s="159">
        <f>'2b COVID Adjustment'!$G$332</f>
        <v>0</v>
      </c>
      <c r="Z253" s="159" t="s">
        <v>222</v>
      </c>
      <c r="AA253" s="405"/>
      <c r="AB253" s="159">
        <f>'2d Backwardation adjustment'!$I$43</f>
        <v>2.9742599903583686</v>
      </c>
      <c r="AC253" s="159">
        <f>'2d Backwardation adjustment'!$I$43</f>
        <v>2.9742599903583686</v>
      </c>
      <c r="AD253" s="159">
        <f>'2d Backwardation adjustment'!$J$43+'2e COVID true-up adjustment'!F$354</f>
        <v>2.9742599903583686</v>
      </c>
      <c r="AE253" s="159">
        <f>'2d Backwardation adjustment'!$J$43+'2e COVID true-up adjustment'!G$354</f>
        <v>2.9742599903583686</v>
      </c>
      <c r="AF253" s="159">
        <f>'2e COVID true-up adjustment'!H$354+'3m ASC'!$C$8</f>
        <v>4.3827690078309374</v>
      </c>
      <c r="AG253" s="159">
        <f>'2e COVID true-up adjustment'!I$354+'3m ASC'!$C$8</f>
        <v>4.3827690078309374</v>
      </c>
      <c r="AH253" s="406"/>
      <c r="AI253" s="478">
        <f>'3m ASC'!$C$8+'2g Debt related cost adjustment'!$E$49</f>
        <v>4.3827690078309374</v>
      </c>
      <c r="AJ253" s="478">
        <f>'3m ASC'!$C$8+'2g Debt related cost adjustment'!$E$49</f>
        <v>4.3827690078309374</v>
      </c>
      <c r="AK253" s="478">
        <f>'3m ASC'!$C$13+'2g Debt related cost adjustment'!$E$49</f>
        <v>4.3827690078309374</v>
      </c>
      <c r="AL253" s="478">
        <f>'3m ASC'!$C$13+'2g Debt related cost adjustment'!$E$49</f>
        <v>4.3827690078309374</v>
      </c>
      <c r="AM253" s="478">
        <f>'3m ASC'!$C$13+'2g Debt related cost adjustment'!$E$49</f>
        <v>4.3827690078309374</v>
      </c>
      <c r="AN253" s="159" t="s">
        <v>222</v>
      </c>
      <c r="AO253" s="159" t="s">
        <v>222</v>
      </c>
      <c r="AP253" s="159" t="s">
        <v>222</v>
      </c>
      <c r="AQ253" s="159" t="s">
        <v>222</v>
      </c>
      <c r="AR253" s="159" t="s">
        <v>222</v>
      </c>
      <c r="AS253" s="159" t="s">
        <v>222</v>
      </c>
      <c r="AT253" s="159" t="s">
        <v>222</v>
      </c>
      <c r="AU253" s="159" t="s">
        <v>222</v>
      </c>
      <c r="AV253" s="159" t="s">
        <v>222</v>
      </c>
      <c r="AW253" s="159" t="s">
        <v>222</v>
      </c>
      <c r="AX253" s="159" t="s">
        <v>222</v>
      </c>
      <c r="AY253" s="159" t="s">
        <v>222</v>
      </c>
      <c r="AZ253" s="159" t="s">
        <v>222</v>
      </c>
      <c r="BA253" s="159" t="s">
        <v>222</v>
      </c>
      <c r="BB253" s="159" t="s">
        <v>222</v>
      </c>
      <c r="BC253" s="159" t="s">
        <v>222</v>
      </c>
      <c r="BD253" s="159" t="s">
        <v>222</v>
      </c>
      <c r="BE253" s="159" t="s">
        <v>222</v>
      </c>
      <c r="BF253" s="159" t="s">
        <v>222</v>
      </c>
      <c r="BG253" s="159" t="s">
        <v>222</v>
      </c>
      <c r="BH253" s="159" t="s">
        <v>222</v>
      </c>
      <c r="BI253" s="373" t="s">
        <v>222</v>
      </c>
    </row>
    <row r="254" spans="1:61" ht="15" customHeight="1">
      <c r="A254" s="1"/>
      <c r="B254" s="544"/>
      <c r="C254" s="535"/>
      <c r="D254" s="538"/>
      <c r="E254" s="532"/>
      <c r="F254" s="121" t="s">
        <v>225</v>
      </c>
      <c r="G254" s="550"/>
      <c r="H254" s="553"/>
      <c r="I254" s="154"/>
      <c r="J254" s="159" t="s">
        <v>222</v>
      </c>
      <c r="K254" s="159" t="s">
        <v>222</v>
      </c>
      <c r="L254" s="159" t="s">
        <v>222</v>
      </c>
      <c r="M254" s="159" t="s">
        <v>222</v>
      </c>
      <c r="N254" s="159" t="s">
        <v>222</v>
      </c>
      <c r="O254" s="159" t="s">
        <v>222</v>
      </c>
      <c r="P254" s="159" t="s">
        <v>222</v>
      </c>
      <c r="Q254" s="159" t="s">
        <v>222</v>
      </c>
      <c r="R254" s="154"/>
      <c r="S254" s="159" t="s">
        <v>222</v>
      </c>
      <c r="T254" s="159" t="s">
        <v>222</v>
      </c>
      <c r="U254" s="159" t="s">
        <v>222</v>
      </c>
      <c r="V254" s="159" t="s">
        <v>222</v>
      </c>
      <c r="W254" s="159">
        <v>0</v>
      </c>
      <c r="X254" s="159">
        <f>'2b COVID Adjustment'!$F$332</f>
        <v>0</v>
      </c>
      <c r="Y254" s="159">
        <f>'2b COVID Adjustment'!$G$332</f>
        <v>0</v>
      </c>
      <c r="Z254" s="159" t="s">
        <v>222</v>
      </c>
      <c r="AA254" s="405"/>
      <c r="AB254" s="159">
        <f>'2d Backwardation adjustment'!$I$43</f>
        <v>2.9742599903583686</v>
      </c>
      <c r="AC254" s="159">
        <f>'2d Backwardation adjustment'!$I$43</f>
        <v>2.9742599903583686</v>
      </c>
      <c r="AD254" s="159">
        <f>'2d Backwardation adjustment'!$J$43+'2e COVID true-up adjustment'!F$354</f>
        <v>2.9742599903583686</v>
      </c>
      <c r="AE254" s="159">
        <f>'2d Backwardation adjustment'!$J$43+'2e COVID true-up adjustment'!G$354</f>
        <v>2.9742599903583686</v>
      </c>
      <c r="AF254" s="159">
        <f>'2e COVID true-up adjustment'!H$354+'3m ASC'!$C$8</f>
        <v>4.3827690078309374</v>
      </c>
      <c r="AG254" s="159">
        <f>'2e COVID true-up adjustment'!I$354+'3m ASC'!$C$8</f>
        <v>4.3827690078309374</v>
      </c>
      <c r="AH254" s="406"/>
      <c r="AI254" s="478">
        <f>'3m ASC'!$C$8+'2g Debt related cost adjustment'!$E$49</f>
        <v>4.3827690078309374</v>
      </c>
      <c r="AJ254" s="478">
        <f>'3m ASC'!$C$8+'2g Debt related cost adjustment'!$E$49</f>
        <v>4.3827690078309374</v>
      </c>
      <c r="AK254" s="478">
        <f>'3m ASC'!$C$13+'2g Debt related cost adjustment'!$E$49</f>
        <v>4.3827690078309374</v>
      </c>
      <c r="AL254" s="478">
        <f>'3m ASC'!$C$13+'2g Debt related cost adjustment'!$E$49</f>
        <v>4.3827690078309374</v>
      </c>
      <c r="AM254" s="478">
        <f>'3m ASC'!$C$13+'2g Debt related cost adjustment'!$E$49</f>
        <v>4.3827690078309374</v>
      </c>
      <c r="AN254" s="159" t="s">
        <v>222</v>
      </c>
      <c r="AO254" s="159" t="s">
        <v>222</v>
      </c>
      <c r="AP254" s="159" t="s">
        <v>222</v>
      </c>
      <c r="AQ254" s="159" t="s">
        <v>222</v>
      </c>
      <c r="AR254" s="159" t="s">
        <v>222</v>
      </c>
      <c r="AS254" s="159" t="s">
        <v>222</v>
      </c>
      <c r="AT254" s="159" t="s">
        <v>222</v>
      </c>
      <c r="AU254" s="159" t="s">
        <v>222</v>
      </c>
      <c r="AV254" s="159" t="s">
        <v>222</v>
      </c>
      <c r="AW254" s="159" t="s">
        <v>222</v>
      </c>
      <c r="AX254" s="159" t="s">
        <v>222</v>
      </c>
      <c r="AY254" s="159" t="s">
        <v>222</v>
      </c>
      <c r="AZ254" s="159" t="s">
        <v>222</v>
      </c>
      <c r="BA254" s="159" t="s">
        <v>222</v>
      </c>
      <c r="BB254" s="159" t="s">
        <v>222</v>
      </c>
      <c r="BC254" s="159" t="s">
        <v>222</v>
      </c>
      <c r="BD254" s="159" t="s">
        <v>222</v>
      </c>
      <c r="BE254" s="159" t="s">
        <v>222</v>
      </c>
      <c r="BF254" s="159" t="s">
        <v>222</v>
      </c>
      <c r="BG254" s="159" t="s">
        <v>222</v>
      </c>
      <c r="BH254" s="159" t="s">
        <v>222</v>
      </c>
      <c r="BI254" s="373" t="s">
        <v>222</v>
      </c>
    </row>
    <row r="255" spans="1:61" ht="15" customHeight="1">
      <c r="A255" s="1"/>
      <c r="B255" s="544"/>
      <c r="C255" s="535"/>
      <c r="D255" s="538"/>
      <c r="E255" s="532"/>
      <c r="F255" s="121" t="s">
        <v>226</v>
      </c>
      <c r="G255" s="550"/>
      <c r="H255" s="553"/>
      <c r="I255" s="154"/>
      <c r="J255" s="159" t="s">
        <v>222</v>
      </c>
      <c r="K255" s="159" t="s">
        <v>222</v>
      </c>
      <c r="L255" s="159" t="s">
        <v>222</v>
      </c>
      <c r="M255" s="159" t="s">
        <v>222</v>
      </c>
      <c r="N255" s="159" t="s">
        <v>222</v>
      </c>
      <c r="O255" s="159" t="s">
        <v>222</v>
      </c>
      <c r="P255" s="159" t="s">
        <v>222</v>
      </c>
      <c r="Q255" s="159" t="s">
        <v>222</v>
      </c>
      <c r="R255" s="154"/>
      <c r="S255" s="159" t="s">
        <v>222</v>
      </c>
      <c r="T255" s="159" t="s">
        <v>222</v>
      </c>
      <c r="U255" s="159" t="s">
        <v>222</v>
      </c>
      <c r="V255" s="159" t="s">
        <v>222</v>
      </c>
      <c r="W255" s="159">
        <v>0</v>
      </c>
      <c r="X255" s="159">
        <f>'2b COVID Adjustment'!$F$332</f>
        <v>0</v>
      </c>
      <c r="Y255" s="159">
        <f>'2b COVID Adjustment'!$G$332</f>
        <v>0</v>
      </c>
      <c r="Z255" s="159" t="s">
        <v>222</v>
      </c>
      <c r="AA255" s="405"/>
      <c r="AB255" s="159">
        <f>'2d Backwardation adjustment'!$I$43</f>
        <v>2.9742599903583686</v>
      </c>
      <c r="AC255" s="159">
        <f>'2d Backwardation adjustment'!$I$43</f>
        <v>2.9742599903583686</v>
      </c>
      <c r="AD255" s="159">
        <f>'2d Backwardation adjustment'!$J$43+'2e COVID true-up adjustment'!F$354</f>
        <v>2.9742599903583686</v>
      </c>
      <c r="AE255" s="159">
        <f>'2d Backwardation adjustment'!$J$43+'2e COVID true-up adjustment'!G$354</f>
        <v>2.9742599903583686</v>
      </c>
      <c r="AF255" s="159">
        <f>'2e COVID true-up adjustment'!H$354+'3m ASC'!$C$8</f>
        <v>4.3827690078309374</v>
      </c>
      <c r="AG255" s="159">
        <f>'2e COVID true-up adjustment'!I$354+'3m ASC'!$C$8</f>
        <v>4.3827690078309374</v>
      </c>
      <c r="AH255" s="406"/>
      <c r="AI255" s="478">
        <f>'3m ASC'!$C$8+'2g Debt related cost adjustment'!$E$49</f>
        <v>4.3827690078309374</v>
      </c>
      <c r="AJ255" s="478">
        <f>'3m ASC'!$C$8+'2g Debt related cost adjustment'!$E$49</f>
        <v>4.3827690078309374</v>
      </c>
      <c r="AK255" s="478">
        <f>'3m ASC'!$C$13+'2g Debt related cost adjustment'!$E$49</f>
        <v>4.3827690078309374</v>
      </c>
      <c r="AL255" s="478">
        <f>'3m ASC'!$C$13+'2g Debt related cost adjustment'!$E$49</f>
        <v>4.3827690078309374</v>
      </c>
      <c r="AM255" s="478">
        <f>'3m ASC'!$C$13+'2g Debt related cost adjustment'!$E$49</f>
        <v>4.3827690078309374</v>
      </c>
      <c r="AN255" s="159" t="s">
        <v>222</v>
      </c>
      <c r="AO255" s="159" t="s">
        <v>222</v>
      </c>
      <c r="AP255" s="159" t="s">
        <v>222</v>
      </c>
      <c r="AQ255" s="159" t="s">
        <v>222</v>
      </c>
      <c r="AR255" s="159" t="s">
        <v>222</v>
      </c>
      <c r="AS255" s="159" t="s">
        <v>222</v>
      </c>
      <c r="AT255" s="159" t="s">
        <v>222</v>
      </c>
      <c r="AU255" s="159" t="s">
        <v>222</v>
      </c>
      <c r="AV255" s="159" t="s">
        <v>222</v>
      </c>
      <c r="AW255" s="159" t="s">
        <v>222</v>
      </c>
      <c r="AX255" s="159" t="s">
        <v>222</v>
      </c>
      <c r="AY255" s="159" t="s">
        <v>222</v>
      </c>
      <c r="AZ255" s="159" t="s">
        <v>222</v>
      </c>
      <c r="BA255" s="159" t="s">
        <v>222</v>
      </c>
      <c r="BB255" s="159" t="s">
        <v>222</v>
      </c>
      <c r="BC255" s="159" t="s">
        <v>222</v>
      </c>
      <c r="BD255" s="159" t="s">
        <v>222</v>
      </c>
      <c r="BE255" s="159" t="s">
        <v>222</v>
      </c>
      <c r="BF255" s="159" t="s">
        <v>222</v>
      </c>
      <c r="BG255" s="159" t="s">
        <v>222</v>
      </c>
      <c r="BH255" s="159" t="s">
        <v>222</v>
      </c>
      <c r="BI255" s="373" t="s">
        <v>222</v>
      </c>
    </row>
    <row r="256" spans="1:61" ht="15" customHeight="1">
      <c r="A256" s="1"/>
      <c r="B256" s="544"/>
      <c r="C256" s="535"/>
      <c r="D256" s="538"/>
      <c r="E256" s="532"/>
      <c r="F256" s="121" t="s">
        <v>227</v>
      </c>
      <c r="G256" s="550"/>
      <c r="H256" s="553"/>
      <c r="I256" s="154"/>
      <c r="J256" s="159" t="s">
        <v>222</v>
      </c>
      <c r="K256" s="159" t="s">
        <v>222</v>
      </c>
      <c r="L256" s="159" t="s">
        <v>222</v>
      </c>
      <c r="M256" s="159" t="s">
        <v>222</v>
      </c>
      <c r="N256" s="159" t="s">
        <v>222</v>
      </c>
      <c r="O256" s="159" t="s">
        <v>222</v>
      </c>
      <c r="P256" s="159" t="s">
        <v>222</v>
      </c>
      <c r="Q256" s="159" t="s">
        <v>222</v>
      </c>
      <c r="R256" s="154"/>
      <c r="S256" s="159" t="s">
        <v>222</v>
      </c>
      <c r="T256" s="159" t="s">
        <v>222</v>
      </c>
      <c r="U256" s="159" t="s">
        <v>222</v>
      </c>
      <c r="V256" s="159" t="s">
        <v>222</v>
      </c>
      <c r="W256" s="159">
        <v>0</v>
      </c>
      <c r="X256" s="159">
        <f>'2b COVID Adjustment'!$F$332</f>
        <v>0</v>
      </c>
      <c r="Y256" s="159">
        <f>'2b COVID Adjustment'!$G$332</f>
        <v>0</v>
      </c>
      <c r="Z256" s="159" t="s">
        <v>222</v>
      </c>
      <c r="AA256" s="405"/>
      <c r="AB256" s="159">
        <f>'2d Backwardation adjustment'!$I$43</f>
        <v>2.9742599903583686</v>
      </c>
      <c r="AC256" s="159">
        <f>'2d Backwardation adjustment'!$I$43</f>
        <v>2.9742599903583686</v>
      </c>
      <c r="AD256" s="159">
        <f>'2d Backwardation adjustment'!$J$43+'2e COVID true-up adjustment'!F$354</f>
        <v>2.9742599903583686</v>
      </c>
      <c r="AE256" s="159">
        <f>'2d Backwardation adjustment'!$J$43+'2e COVID true-up adjustment'!G$354</f>
        <v>2.9742599903583686</v>
      </c>
      <c r="AF256" s="159">
        <f>'2e COVID true-up adjustment'!H$354+'3m ASC'!$C$8</f>
        <v>4.3827690078309374</v>
      </c>
      <c r="AG256" s="159">
        <f>'2e COVID true-up adjustment'!I$354+'3m ASC'!$C$8</f>
        <v>4.3827690078309374</v>
      </c>
      <c r="AH256" s="406"/>
      <c r="AI256" s="478">
        <f>'3m ASC'!$C$8+'2g Debt related cost adjustment'!$E$49</f>
        <v>4.3827690078309374</v>
      </c>
      <c r="AJ256" s="478">
        <f>'3m ASC'!$C$8+'2g Debt related cost adjustment'!$E$49</f>
        <v>4.3827690078309374</v>
      </c>
      <c r="AK256" s="478">
        <f>'3m ASC'!$C$13+'2g Debt related cost adjustment'!$E$49</f>
        <v>4.3827690078309374</v>
      </c>
      <c r="AL256" s="478">
        <f>'3m ASC'!$C$13+'2g Debt related cost adjustment'!$E$49</f>
        <v>4.3827690078309374</v>
      </c>
      <c r="AM256" s="478">
        <f>'3m ASC'!$C$13+'2g Debt related cost adjustment'!$E$49</f>
        <v>4.3827690078309374</v>
      </c>
      <c r="AN256" s="159" t="s">
        <v>222</v>
      </c>
      <c r="AO256" s="159" t="s">
        <v>222</v>
      </c>
      <c r="AP256" s="159" t="s">
        <v>222</v>
      </c>
      <c r="AQ256" s="159" t="s">
        <v>222</v>
      </c>
      <c r="AR256" s="159" t="s">
        <v>222</v>
      </c>
      <c r="AS256" s="159" t="s">
        <v>222</v>
      </c>
      <c r="AT256" s="159" t="s">
        <v>222</v>
      </c>
      <c r="AU256" s="159" t="s">
        <v>222</v>
      </c>
      <c r="AV256" s="159" t="s">
        <v>222</v>
      </c>
      <c r="AW256" s="159" t="s">
        <v>222</v>
      </c>
      <c r="AX256" s="159" t="s">
        <v>222</v>
      </c>
      <c r="AY256" s="159" t="s">
        <v>222</v>
      </c>
      <c r="AZ256" s="159" t="s">
        <v>222</v>
      </c>
      <c r="BA256" s="159" t="s">
        <v>222</v>
      </c>
      <c r="BB256" s="159" t="s">
        <v>222</v>
      </c>
      <c r="BC256" s="159" t="s">
        <v>222</v>
      </c>
      <c r="BD256" s="159" t="s">
        <v>222</v>
      </c>
      <c r="BE256" s="159" t="s">
        <v>222</v>
      </c>
      <c r="BF256" s="159" t="s">
        <v>222</v>
      </c>
      <c r="BG256" s="159" t="s">
        <v>222</v>
      </c>
      <c r="BH256" s="159" t="s">
        <v>222</v>
      </c>
      <c r="BI256" s="373" t="s">
        <v>222</v>
      </c>
    </row>
    <row r="257" spans="1:61" ht="15" customHeight="1">
      <c r="A257" s="1"/>
      <c r="B257" s="544"/>
      <c r="C257" s="535"/>
      <c r="D257" s="538"/>
      <c r="E257" s="532"/>
      <c r="F257" s="121" t="s">
        <v>228</v>
      </c>
      <c r="G257" s="550"/>
      <c r="H257" s="553"/>
      <c r="I257" s="154"/>
      <c r="J257" s="159" t="s">
        <v>222</v>
      </c>
      <c r="K257" s="159" t="s">
        <v>222</v>
      </c>
      <c r="L257" s="159" t="s">
        <v>222</v>
      </c>
      <c r="M257" s="159" t="s">
        <v>222</v>
      </c>
      <c r="N257" s="159" t="s">
        <v>222</v>
      </c>
      <c r="O257" s="159" t="s">
        <v>222</v>
      </c>
      <c r="P257" s="159" t="s">
        <v>222</v>
      </c>
      <c r="Q257" s="159" t="s">
        <v>222</v>
      </c>
      <c r="R257" s="154"/>
      <c r="S257" s="159" t="s">
        <v>222</v>
      </c>
      <c r="T257" s="159" t="s">
        <v>222</v>
      </c>
      <c r="U257" s="159" t="s">
        <v>222</v>
      </c>
      <c r="V257" s="159" t="s">
        <v>222</v>
      </c>
      <c r="W257" s="159">
        <v>0</v>
      </c>
      <c r="X257" s="159">
        <f>'2b COVID Adjustment'!$F$332</f>
        <v>0</v>
      </c>
      <c r="Y257" s="159">
        <f>'2b COVID Adjustment'!$G$332</f>
        <v>0</v>
      </c>
      <c r="Z257" s="159" t="s">
        <v>222</v>
      </c>
      <c r="AA257" s="405"/>
      <c r="AB257" s="159">
        <f>'2d Backwardation adjustment'!$I$43</f>
        <v>2.9742599903583686</v>
      </c>
      <c r="AC257" s="159">
        <f>'2d Backwardation adjustment'!$I$43</f>
        <v>2.9742599903583686</v>
      </c>
      <c r="AD257" s="159">
        <f>'2d Backwardation adjustment'!$J$43+'2e COVID true-up adjustment'!F$354</f>
        <v>2.9742599903583686</v>
      </c>
      <c r="AE257" s="159">
        <f>'2d Backwardation adjustment'!$J$43+'2e COVID true-up adjustment'!G$354</f>
        <v>2.9742599903583686</v>
      </c>
      <c r="AF257" s="159">
        <f>'2e COVID true-up adjustment'!H$354+'3m ASC'!$C$8</f>
        <v>4.3827690078309374</v>
      </c>
      <c r="AG257" s="159">
        <f>'2e COVID true-up adjustment'!I$354+'3m ASC'!$C$8</f>
        <v>4.3827690078309374</v>
      </c>
      <c r="AH257" s="406"/>
      <c r="AI257" s="478">
        <f>'3m ASC'!$C$8+'2g Debt related cost adjustment'!$E$49</f>
        <v>4.3827690078309374</v>
      </c>
      <c r="AJ257" s="478">
        <f>'3m ASC'!$C$8+'2g Debt related cost adjustment'!$E$49</f>
        <v>4.3827690078309374</v>
      </c>
      <c r="AK257" s="478">
        <f>'3m ASC'!$C$13+'2g Debt related cost adjustment'!$E$49</f>
        <v>4.3827690078309374</v>
      </c>
      <c r="AL257" s="478">
        <f>'3m ASC'!$C$13+'2g Debt related cost adjustment'!$E$49</f>
        <v>4.3827690078309374</v>
      </c>
      <c r="AM257" s="478">
        <f>'3m ASC'!$C$13+'2g Debt related cost adjustment'!$E$49</f>
        <v>4.3827690078309374</v>
      </c>
      <c r="AN257" s="159" t="s">
        <v>222</v>
      </c>
      <c r="AO257" s="159" t="s">
        <v>222</v>
      </c>
      <c r="AP257" s="159" t="s">
        <v>222</v>
      </c>
      <c r="AQ257" s="159" t="s">
        <v>222</v>
      </c>
      <c r="AR257" s="159" t="s">
        <v>222</v>
      </c>
      <c r="AS257" s="159" t="s">
        <v>222</v>
      </c>
      <c r="AT257" s="159" t="s">
        <v>222</v>
      </c>
      <c r="AU257" s="159" t="s">
        <v>222</v>
      </c>
      <c r="AV257" s="159" t="s">
        <v>222</v>
      </c>
      <c r="AW257" s="159" t="s">
        <v>222</v>
      </c>
      <c r="AX257" s="159" t="s">
        <v>222</v>
      </c>
      <c r="AY257" s="159" t="s">
        <v>222</v>
      </c>
      <c r="AZ257" s="159" t="s">
        <v>222</v>
      </c>
      <c r="BA257" s="159" t="s">
        <v>222</v>
      </c>
      <c r="BB257" s="159" t="s">
        <v>222</v>
      </c>
      <c r="BC257" s="159" t="s">
        <v>222</v>
      </c>
      <c r="BD257" s="159" t="s">
        <v>222</v>
      </c>
      <c r="BE257" s="159" t="s">
        <v>222</v>
      </c>
      <c r="BF257" s="159" t="s">
        <v>222</v>
      </c>
      <c r="BG257" s="159" t="s">
        <v>222</v>
      </c>
      <c r="BH257" s="159" t="s">
        <v>222</v>
      </c>
      <c r="BI257" s="373" t="s">
        <v>222</v>
      </c>
    </row>
    <row r="258" spans="1:61" ht="15" customHeight="1">
      <c r="A258" s="1"/>
      <c r="B258" s="544"/>
      <c r="C258" s="535"/>
      <c r="D258" s="538"/>
      <c r="E258" s="532"/>
      <c r="F258" s="121" t="s">
        <v>229</v>
      </c>
      <c r="G258" s="550"/>
      <c r="H258" s="553"/>
      <c r="I258" s="154"/>
      <c r="J258" s="159" t="s">
        <v>222</v>
      </c>
      <c r="K258" s="159" t="s">
        <v>222</v>
      </c>
      <c r="L258" s="159" t="s">
        <v>222</v>
      </c>
      <c r="M258" s="159" t="s">
        <v>222</v>
      </c>
      <c r="N258" s="159" t="s">
        <v>222</v>
      </c>
      <c r="O258" s="159" t="s">
        <v>222</v>
      </c>
      <c r="P258" s="159" t="s">
        <v>222</v>
      </c>
      <c r="Q258" s="159" t="s">
        <v>222</v>
      </c>
      <c r="R258" s="154"/>
      <c r="S258" s="159" t="s">
        <v>222</v>
      </c>
      <c r="T258" s="159" t="s">
        <v>222</v>
      </c>
      <c r="U258" s="159" t="s">
        <v>222</v>
      </c>
      <c r="V258" s="159" t="s">
        <v>222</v>
      </c>
      <c r="W258" s="159">
        <v>0</v>
      </c>
      <c r="X258" s="159">
        <f>'2b COVID Adjustment'!$F$332</f>
        <v>0</v>
      </c>
      <c r="Y258" s="159">
        <f>'2b COVID Adjustment'!$G$332</f>
        <v>0</v>
      </c>
      <c r="Z258" s="159" t="s">
        <v>222</v>
      </c>
      <c r="AA258" s="405"/>
      <c r="AB258" s="159">
        <f>'2d Backwardation adjustment'!$I$43</f>
        <v>2.9742599903583686</v>
      </c>
      <c r="AC258" s="159">
        <f>'2d Backwardation adjustment'!$I$43</f>
        <v>2.9742599903583686</v>
      </c>
      <c r="AD258" s="159">
        <f>'2d Backwardation adjustment'!$J$43+'2e COVID true-up adjustment'!F$354</f>
        <v>2.9742599903583686</v>
      </c>
      <c r="AE258" s="159">
        <f>'2d Backwardation adjustment'!$J$43+'2e COVID true-up adjustment'!G$354</f>
        <v>2.9742599903583686</v>
      </c>
      <c r="AF258" s="159">
        <f>'2e COVID true-up adjustment'!H$354+'3m ASC'!$C$8</f>
        <v>4.3827690078309374</v>
      </c>
      <c r="AG258" s="159">
        <f>'2e COVID true-up adjustment'!I$354+'3m ASC'!$C$8</f>
        <v>4.3827690078309374</v>
      </c>
      <c r="AH258" s="406"/>
      <c r="AI258" s="478">
        <f>'3m ASC'!$C$8+'2g Debt related cost adjustment'!$E$49</f>
        <v>4.3827690078309374</v>
      </c>
      <c r="AJ258" s="478">
        <f>'3m ASC'!$C$8+'2g Debt related cost adjustment'!$E$49</f>
        <v>4.3827690078309374</v>
      </c>
      <c r="AK258" s="478">
        <f>'3m ASC'!$C$13+'2g Debt related cost adjustment'!$E$49</f>
        <v>4.3827690078309374</v>
      </c>
      <c r="AL258" s="478">
        <f>'3m ASC'!$C$13+'2g Debt related cost adjustment'!$E$49</f>
        <v>4.3827690078309374</v>
      </c>
      <c r="AM258" s="478">
        <f>'3m ASC'!$C$13+'2g Debt related cost adjustment'!$E$49</f>
        <v>4.3827690078309374</v>
      </c>
      <c r="AN258" s="159" t="s">
        <v>222</v>
      </c>
      <c r="AO258" s="159" t="s">
        <v>222</v>
      </c>
      <c r="AP258" s="159" t="s">
        <v>222</v>
      </c>
      <c r="AQ258" s="159" t="s">
        <v>222</v>
      </c>
      <c r="AR258" s="159" t="s">
        <v>222</v>
      </c>
      <c r="AS258" s="159" t="s">
        <v>222</v>
      </c>
      <c r="AT258" s="159" t="s">
        <v>222</v>
      </c>
      <c r="AU258" s="159" t="s">
        <v>222</v>
      </c>
      <c r="AV258" s="159" t="s">
        <v>222</v>
      </c>
      <c r="AW258" s="159" t="s">
        <v>222</v>
      </c>
      <c r="AX258" s="159" t="s">
        <v>222</v>
      </c>
      <c r="AY258" s="159" t="s">
        <v>222</v>
      </c>
      <c r="AZ258" s="159" t="s">
        <v>222</v>
      </c>
      <c r="BA258" s="159" t="s">
        <v>222</v>
      </c>
      <c r="BB258" s="159" t="s">
        <v>222</v>
      </c>
      <c r="BC258" s="159" t="s">
        <v>222</v>
      </c>
      <c r="BD258" s="159" t="s">
        <v>222</v>
      </c>
      <c r="BE258" s="159" t="s">
        <v>222</v>
      </c>
      <c r="BF258" s="159" t="s">
        <v>222</v>
      </c>
      <c r="BG258" s="159" t="s">
        <v>222</v>
      </c>
      <c r="BH258" s="159" t="s">
        <v>222</v>
      </c>
      <c r="BI258" s="373" t="s">
        <v>222</v>
      </c>
    </row>
    <row r="259" spans="1:61" ht="15" customHeight="1">
      <c r="A259" s="1"/>
      <c r="B259" s="544"/>
      <c r="C259" s="535"/>
      <c r="D259" s="538"/>
      <c r="E259" s="532"/>
      <c r="F259" s="121" t="s">
        <v>230</v>
      </c>
      <c r="G259" s="550"/>
      <c r="H259" s="553"/>
      <c r="I259" s="154"/>
      <c r="J259" s="159" t="s">
        <v>222</v>
      </c>
      <c r="K259" s="159" t="s">
        <v>222</v>
      </c>
      <c r="L259" s="159" t="s">
        <v>222</v>
      </c>
      <c r="M259" s="159" t="s">
        <v>222</v>
      </c>
      <c r="N259" s="159" t="s">
        <v>222</v>
      </c>
      <c r="O259" s="159" t="s">
        <v>222</v>
      </c>
      <c r="P259" s="159" t="s">
        <v>222</v>
      </c>
      <c r="Q259" s="159" t="s">
        <v>222</v>
      </c>
      <c r="R259" s="154"/>
      <c r="S259" s="159" t="s">
        <v>222</v>
      </c>
      <c r="T259" s="159" t="s">
        <v>222</v>
      </c>
      <c r="U259" s="159" t="s">
        <v>222</v>
      </c>
      <c r="V259" s="159" t="s">
        <v>222</v>
      </c>
      <c r="W259" s="159">
        <v>0</v>
      </c>
      <c r="X259" s="159">
        <f>'2b COVID Adjustment'!$F$332</f>
        <v>0</v>
      </c>
      <c r="Y259" s="159">
        <f>'2b COVID Adjustment'!$G$332</f>
        <v>0</v>
      </c>
      <c r="Z259" s="159" t="s">
        <v>222</v>
      </c>
      <c r="AA259" s="405"/>
      <c r="AB259" s="159">
        <f>'2d Backwardation adjustment'!$I$43</f>
        <v>2.9742599903583686</v>
      </c>
      <c r="AC259" s="159">
        <f>'2d Backwardation adjustment'!$I$43</f>
        <v>2.9742599903583686</v>
      </c>
      <c r="AD259" s="159">
        <f>'2d Backwardation adjustment'!$J$43+'2e COVID true-up adjustment'!F$354</f>
        <v>2.9742599903583686</v>
      </c>
      <c r="AE259" s="159">
        <f>'2d Backwardation adjustment'!$J$43+'2e COVID true-up adjustment'!G$354</f>
        <v>2.9742599903583686</v>
      </c>
      <c r="AF259" s="159">
        <f>'2e COVID true-up adjustment'!H$354+'3m ASC'!$C$8</f>
        <v>4.3827690078309374</v>
      </c>
      <c r="AG259" s="159">
        <f>'2e COVID true-up adjustment'!I$354+'3m ASC'!$C$8</f>
        <v>4.3827690078309374</v>
      </c>
      <c r="AH259" s="406"/>
      <c r="AI259" s="478">
        <f>'3m ASC'!$C$8+'2g Debt related cost adjustment'!$E$49</f>
        <v>4.3827690078309374</v>
      </c>
      <c r="AJ259" s="478">
        <f>'3m ASC'!$C$8+'2g Debt related cost adjustment'!$E$49</f>
        <v>4.3827690078309374</v>
      </c>
      <c r="AK259" s="478">
        <f>'3m ASC'!$C$13+'2g Debt related cost adjustment'!$E$49</f>
        <v>4.3827690078309374</v>
      </c>
      <c r="AL259" s="478">
        <f>'3m ASC'!$C$13+'2g Debt related cost adjustment'!$E$49</f>
        <v>4.3827690078309374</v>
      </c>
      <c r="AM259" s="478">
        <f>'3m ASC'!$C$13+'2g Debt related cost adjustment'!$E$49</f>
        <v>4.3827690078309374</v>
      </c>
      <c r="AN259" s="159" t="s">
        <v>222</v>
      </c>
      <c r="AO259" s="159" t="s">
        <v>222</v>
      </c>
      <c r="AP259" s="159" t="s">
        <v>222</v>
      </c>
      <c r="AQ259" s="159" t="s">
        <v>222</v>
      </c>
      <c r="AR259" s="159" t="s">
        <v>222</v>
      </c>
      <c r="AS259" s="159" t="s">
        <v>222</v>
      </c>
      <c r="AT259" s="159" t="s">
        <v>222</v>
      </c>
      <c r="AU259" s="159" t="s">
        <v>222</v>
      </c>
      <c r="AV259" s="159" t="s">
        <v>222</v>
      </c>
      <c r="AW259" s="159" t="s">
        <v>222</v>
      </c>
      <c r="AX259" s="159" t="s">
        <v>222</v>
      </c>
      <c r="AY259" s="159" t="s">
        <v>222</v>
      </c>
      <c r="AZ259" s="159" t="s">
        <v>222</v>
      </c>
      <c r="BA259" s="159" t="s">
        <v>222</v>
      </c>
      <c r="BB259" s="159" t="s">
        <v>222</v>
      </c>
      <c r="BC259" s="159" t="s">
        <v>222</v>
      </c>
      <c r="BD259" s="159" t="s">
        <v>222</v>
      </c>
      <c r="BE259" s="159" t="s">
        <v>222</v>
      </c>
      <c r="BF259" s="159" t="s">
        <v>222</v>
      </c>
      <c r="BG259" s="159" t="s">
        <v>222</v>
      </c>
      <c r="BH259" s="159" t="s">
        <v>222</v>
      </c>
      <c r="BI259" s="373" t="s">
        <v>222</v>
      </c>
    </row>
    <row r="260" spans="1:61" ht="15" customHeight="1">
      <c r="A260" s="1"/>
      <c r="B260" s="544"/>
      <c r="C260" s="535"/>
      <c r="D260" s="538"/>
      <c r="E260" s="532"/>
      <c r="F260" s="121" t="s">
        <v>231</v>
      </c>
      <c r="G260" s="550"/>
      <c r="H260" s="553"/>
      <c r="I260" s="154"/>
      <c r="J260" s="159" t="s">
        <v>222</v>
      </c>
      <c r="K260" s="159" t="s">
        <v>222</v>
      </c>
      <c r="L260" s="159" t="s">
        <v>222</v>
      </c>
      <c r="M260" s="159" t="s">
        <v>222</v>
      </c>
      <c r="N260" s="159" t="s">
        <v>222</v>
      </c>
      <c r="O260" s="159" t="s">
        <v>222</v>
      </c>
      <c r="P260" s="159" t="s">
        <v>222</v>
      </c>
      <c r="Q260" s="159" t="s">
        <v>222</v>
      </c>
      <c r="R260" s="154"/>
      <c r="S260" s="159" t="s">
        <v>222</v>
      </c>
      <c r="T260" s="159" t="s">
        <v>222</v>
      </c>
      <c r="U260" s="159" t="s">
        <v>222</v>
      </c>
      <c r="V260" s="159" t="s">
        <v>222</v>
      </c>
      <c r="W260" s="159">
        <v>0</v>
      </c>
      <c r="X260" s="159">
        <f>'2b COVID Adjustment'!$F$332</f>
        <v>0</v>
      </c>
      <c r="Y260" s="159">
        <f>'2b COVID Adjustment'!$G$332</f>
        <v>0</v>
      </c>
      <c r="Z260" s="159" t="s">
        <v>222</v>
      </c>
      <c r="AA260" s="405"/>
      <c r="AB260" s="159">
        <f>'2d Backwardation adjustment'!$I$43</f>
        <v>2.9742599903583686</v>
      </c>
      <c r="AC260" s="159">
        <f>'2d Backwardation adjustment'!$I$43</f>
        <v>2.9742599903583686</v>
      </c>
      <c r="AD260" s="159">
        <f>'2d Backwardation adjustment'!$J$43+'2e COVID true-up adjustment'!F$354</f>
        <v>2.9742599903583686</v>
      </c>
      <c r="AE260" s="159">
        <f>'2d Backwardation adjustment'!$J$43+'2e COVID true-up adjustment'!G$354</f>
        <v>2.9742599903583686</v>
      </c>
      <c r="AF260" s="159">
        <f>'2e COVID true-up adjustment'!H$354+'3m ASC'!$C$8</f>
        <v>4.3827690078309374</v>
      </c>
      <c r="AG260" s="159">
        <f>'2e COVID true-up adjustment'!I$354+'3m ASC'!$C$8</f>
        <v>4.3827690078309374</v>
      </c>
      <c r="AH260" s="406"/>
      <c r="AI260" s="478">
        <f>'3m ASC'!$C$8+'2g Debt related cost adjustment'!$E$49</f>
        <v>4.3827690078309374</v>
      </c>
      <c r="AJ260" s="478">
        <f>'3m ASC'!$C$8+'2g Debt related cost adjustment'!$E$49</f>
        <v>4.3827690078309374</v>
      </c>
      <c r="AK260" s="478">
        <f>'3m ASC'!$C$13+'2g Debt related cost adjustment'!$E$49</f>
        <v>4.3827690078309374</v>
      </c>
      <c r="AL260" s="478">
        <f>'3m ASC'!$C$13+'2g Debt related cost adjustment'!$E$49</f>
        <v>4.3827690078309374</v>
      </c>
      <c r="AM260" s="478">
        <f>'3m ASC'!$C$13+'2g Debt related cost adjustment'!$E$49</f>
        <v>4.3827690078309374</v>
      </c>
      <c r="AN260" s="159" t="s">
        <v>222</v>
      </c>
      <c r="AO260" s="159" t="s">
        <v>222</v>
      </c>
      <c r="AP260" s="159" t="s">
        <v>222</v>
      </c>
      <c r="AQ260" s="159" t="s">
        <v>222</v>
      </c>
      <c r="AR260" s="159" t="s">
        <v>222</v>
      </c>
      <c r="AS260" s="159" t="s">
        <v>222</v>
      </c>
      <c r="AT260" s="159" t="s">
        <v>222</v>
      </c>
      <c r="AU260" s="159" t="s">
        <v>222</v>
      </c>
      <c r="AV260" s="159" t="s">
        <v>222</v>
      </c>
      <c r="AW260" s="159" t="s">
        <v>222</v>
      </c>
      <c r="AX260" s="159" t="s">
        <v>222</v>
      </c>
      <c r="AY260" s="159" t="s">
        <v>222</v>
      </c>
      <c r="AZ260" s="159" t="s">
        <v>222</v>
      </c>
      <c r="BA260" s="159" t="s">
        <v>222</v>
      </c>
      <c r="BB260" s="159" t="s">
        <v>222</v>
      </c>
      <c r="BC260" s="159" t="s">
        <v>222</v>
      </c>
      <c r="BD260" s="159" t="s">
        <v>222</v>
      </c>
      <c r="BE260" s="159" t="s">
        <v>222</v>
      </c>
      <c r="BF260" s="159" t="s">
        <v>222</v>
      </c>
      <c r="BG260" s="159" t="s">
        <v>222</v>
      </c>
      <c r="BH260" s="159" t="s">
        <v>222</v>
      </c>
      <c r="BI260" s="373" t="s">
        <v>222</v>
      </c>
    </row>
    <row r="261" spans="1:61" ht="15" customHeight="1">
      <c r="A261" s="1"/>
      <c r="B261" s="544"/>
      <c r="C261" s="535"/>
      <c r="D261" s="538"/>
      <c r="E261" s="532"/>
      <c r="F261" s="121" t="s">
        <v>232</v>
      </c>
      <c r="G261" s="550"/>
      <c r="H261" s="553"/>
      <c r="I261" s="154"/>
      <c r="J261" s="159" t="s">
        <v>222</v>
      </c>
      <c r="K261" s="159" t="s">
        <v>222</v>
      </c>
      <c r="L261" s="159" t="s">
        <v>222</v>
      </c>
      <c r="M261" s="159" t="s">
        <v>222</v>
      </c>
      <c r="N261" s="159" t="s">
        <v>222</v>
      </c>
      <c r="O261" s="159" t="s">
        <v>222</v>
      </c>
      <c r="P261" s="159" t="s">
        <v>222</v>
      </c>
      <c r="Q261" s="159" t="s">
        <v>222</v>
      </c>
      <c r="R261" s="154"/>
      <c r="S261" s="159" t="s">
        <v>222</v>
      </c>
      <c r="T261" s="159" t="s">
        <v>222</v>
      </c>
      <c r="U261" s="159" t="s">
        <v>222</v>
      </c>
      <c r="V261" s="159" t="s">
        <v>222</v>
      </c>
      <c r="W261" s="159">
        <v>0</v>
      </c>
      <c r="X261" s="159">
        <f>'2b COVID Adjustment'!$F$332</f>
        <v>0</v>
      </c>
      <c r="Y261" s="159">
        <f>'2b COVID Adjustment'!$G$332</f>
        <v>0</v>
      </c>
      <c r="Z261" s="159" t="s">
        <v>222</v>
      </c>
      <c r="AA261" s="405"/>
      <c r="AB261" s="159">
        <f>'2d Backwardation adjustment'!$I$43</f>
        <v>2.9742599903583686</v>
      </c>
      <c r="AC261" s="159">
        <f>'2d Backwardation adjustment'!$I$43</f>
        <v>2.9742599903583686</v>
      </c>
      <c r="AD261" s="159">
        <f>'2d Backwardation adjustment'!$J$43+'2e COVID true-up adjustment'!F$354</f>
        <v>2.9742599903583686</v>
      </c>
      <c r="AE261" s="159">
        <f>'2d Backwardation adjustment'!$J$43+'2e COVID true-up adjustment'!G$354</f>
        <v>2.9742599903583686</v>
      </c>
      <c r="AF261" s="159">
        <f>'2e COVID true-up adjustment'!H$354+'3m ASC'!$C$8</f>
        <v>4.3827690078309374</v>
      </c>
      <c r="AG261" s="159">
        <f>'2e COVID true-up adjustment'!I$354+'3m ASC'!$C$8</f>
        <v>4.3827690078309374</v>
      </c>
      <c r="AH261" s="406"/>
      <c r="AI261" s="478">
        <f>'3m ASC'!$C$8+'2g Debt related cost adjustment'!$E$49</f>
        <v>4.3827690078309374</v>
      </c>
      <c r="AJ261" s="478">
        <f>'3m ASC'!$C$8+'2g Debt related cost adjustment'!$E$49</f>
        <v>4.3827690078309374</v>
      </c>
      <c r="AK261" s="478">
        <f>'3m ASC'!$C$13+'2g Debt related cost adjustment'!$E$49</f>
        <v>4.3827690078309374</v>
      </c>
      <c r="AL261" s="478">
        <f>'3m ASC'!$C$13+'2g Debt related cost adjustment'!$E$49</f>
        <v>4.3827690078309374</v>
      </c>
      <c r="AM261" s="478">
        <f>'3m ASC'!$C$13+'2g Debt related cost adjustment'!$E$49</f>
        <v>4.3827690078309374</v>
      </c>
      <c r="AN261" s="159" t="s">
        <v>222</v>
      </c>
      <c r="AO261" s="159" t="s">
        <v>222</v>
      </c>
      <c r="AP261" s="159" t="s">
        <v>222</v>
      </c>
      <c r="AQ261" s="159" t="s">
        <v>222</v>
      </c>
      <c r="AR261" s="159" t="s">
        <v>222</v>
      </c>
      <c r="AS261" s="159" t="s">
        <v>222</v>
      </c>
      <c r="AT261" s="159" t="s">
        <v>222</v>
      </c>
      <c r="AU261" s="159" t="s">
        <v>222</v>
      </c>
      <c r="AV261" s="159" t="s">
        <v>222</v>
      </c>
      <c r="AW261" s="159" t="s">
        <v>222</v>
      </c>
      <c r="AX261" s="159" t="s">
        <v>222</v>
      </c>
      <c r="AY261" s="159" t="s">
        <v>222</v>
      </c>
      <c r="AZ261" s="159" t="s">
        <v>222</v>
      </c>
      <c r="BA261" s="159" t="s">
        <v>222</v>
      </c>
      <c r="BB261" s="159" t="s">
        <v>222</v>
      </c>
      <c r="BC261" s="159" t="s">
        <v>222</v>
      </c>
      <c r="BD261" s="159" t="s">
        <v>222</v>
      </c>
      <c r="BE261" s="159" t="s">
        <v>222</v>
      </c>
      <c r="BF261" s="159" t="s">
        <v>222</v>
      </c>
      <c r="BG261" s="159" t="s">
        <v>222</v>
      </c>
      <c r="BH261" s="159" t="s">
        <v>222</v>
      </c>
      <c r="BI261" s="373" t="s">
        <v>222</v>
      </c>
    </row>
    <row r="262" spans="1:61" ht="15" customHeight="1">
      <c r="A262" s="1"/>
      <c r="B262" s="544"/>
      <c r="C262" s="535"/>
      <c r="D262" s="538"/>
      <c r="E262" s="532"/>
      <c r="F262" s="121" t="s">
        <v>233</v>
      </c>
      <c r="G262" s="550"/>
      <c r="H262" s="553"/>
      <c r="I262" s="154"/>
      <c r="J262" s="159" t="s">
        <v>222</v>
      </c>
      <c r="K262" s="159" t="s">
        <v>222</v>
      </c>
      <c r="L262" s="159" t="s">
        <v>222</v>
      </c>
      <c r="M262" s="159" t="s">
        <v>222</v>
      </c>
      <c r="N262" s="159" t="s">
        <v>222</v>
      </c>
      <c r="O262" s="159" t="s">
        <v>222</v>
      </c>
      <c r="P262" s="159" t="s">
        <v>222</v>
      </c>
      <c r="Q262" s="159" t="s">
        <v>222</v>
      </c>
      <c r="R262" s="154"/>
      <c r="S262" s="159" t="s">
        <v>222</v>
      </c>
      <c r="T262" s="159" t="s">
        <v>222</v>
      </c>
      <c r="U262" s="159" t="s">
        <v>222</v>
      </c>
      <c r="V262" s="159" t="s">
        <v>222</v>
      </c>
      <c r="W262" s="159">
        <v>0</v>
      </c>
      <c r="X262" s="159">
        <f>'2b COVID Adjustment'!$F$332</f>
        <v>0</v>
      </c>
      <c r="Y262" s="159">
        <f>'2b COVID Adjustment'!$G$332</f>
        <v>0</v>
      </c>
      <c r="Z262" s="159" t="s">
        <v>222</v>
      </c>
      <c r="AA262" s="405"/>
      <c r="AB262" s="159">
        <f>'2d Backwardation adjustment'!$I$43</f>
        <v>2.9742599903583686</v>
      </c>
      <c r="AC262" s="159">
        <f>'2d Backwardation adjustment'!$I$43</f>
        <v>2.9742599903583686</v>
      </c>
      <c r="AD262" s="159">
        <f>'2d Backwardation adjustment'!$J$43+'2e COVID true-up adjustment'!F$354</f>
        <v>2.9742599903583686</v>
      </c>
      <c r="AE262" s="159">
        <f>'2d Backwardation adjustment'!$J$43+'2e COVID true-up adjustment'!G$354</f>
        <v>2.9742599903583686</v>
      </c>
      <c r="AF262" s="159">
        <f>'2e COVID true-up adjustment'!H$354+'3m ASC'!$C$8</f>
        <v>4.3827690078309374</v>
      </c>
      <c r="AG262" s="159">
        <f>'2e COVID true-up adjustment'!I$354+'3m ASC'!$C$8</f>
        <v>4.3827690078309374</v>
      </c>
      <c r="AH262" s="406"/>
      <c r="AI262" s="478">
        <f>'3m ASC'!$C$8+'2g Debt related cost adjustment'!$E$49</f>
        <v>4.3827690078309374</v>
      </c>
      <c r="AJ262" s="478">
        <f>'3m ASC'!$C$8+'2g Debt related cost adjustment'!$E$49</f>
        <v>4.3827690078309374</v>
      </c>
      <c r="AK262" s="478">
        <f>'3m ASC'!$C$13+'2g Debt related cost adjustment'!$E$49</f>
        <v>4.3827690078309374</v>
      </c>
      <c r="AL262" s="478">
        <f>'3m ASC'!$C$13+'2g Debt related cost adjustment'!$E$49</f>
        <v>4.3827690078309374</v>
      </c>
      <c r="AM262" s="478">
        <f>'3m ASC'!$C$13+'2g Debt related cost adjustment'!$E$49</f>
        <v>4.3827690078309374</v>
      </c>
      <c r="AN262" s="159" t="s">
        <v>222</v>
      </c>
      <c r="AO262" s="159" t="s">
        <v>222</v>
      </c>
      <c r="AP262" s="159" t="s">
        <v>222</v>
      </c>
      <c r="AQ262" s="159" t="s">
        <v>222</v>
      </c>
      <c r="AR262" s="159" t="s">
        <v>222</v>
      </c>
      <c r="AS262" s="159" t="s">
        <v>222</v>
      </c>
      <c r="AT262" s="159" t="s">
        <v>222</v>
      </c>
      <c r="AU262" s="159" t="s">
        <v>222</v>
      </c>
      <c r="AV262" s="159" t="s">
        <v>222</v>
      </c>
      <c r="AW262" s="159" t="s">
        <v>222</v>
      </c>
      <c r="AX262" s="159" t="s">
        <v>222</v>
      </c>
      <c r="AY262" s="159" t="s">
        <v>222</v>
      </c>
      <c r="AZ262" s="159" t="s">
        <v>222</v>
      </c>
      <c r="BA262" s="159" t="s">
        <v>222</v>
      </c>
      <c r="BB262" s="159" t="s">
        <v>222</v>
      </c>
      <c r="BC262" s="159" t="s">
        <v>222</v>
      </c>
      <c r="BD262" s="159" t="s">
        <v>222</v>
      </c>
      <c r="BE262" s="159" t="s">
        <v>222</v>
      </c>
      <c r="BF262" s="159" t="s">
        <v>222</v>
      </c>
      <c r="BG262" s="159" t="s">
        <v>222</v>
      </c>
      <c r="BH262" s="159" t="s">
        <v>222</v>
      </c>
      <c r="BI262" s="373" t="s">
        <v>222</v>
      </c>
    </row>
    <row r="263" spans="1:61" ht="15" customHeight="1">
      <c r="A263" s="1"/>
      <c r="B263" s="544"/>
      <c r="C263" s="535"/>
      <c r="D263" s="538"/>
      <c r="E263" s="532"/>
      <c r="F263" s="121" t="s">
        <v>234</v>
      </c>
      <c r="G263" s="550"/>
      <c r="H263" s="553"/>
      <c r="I263" s="154"/>
      <c r="J263" s="159" t="s">
        <v>222</v>
      </c>
      <c r="K263" s="159" t="s">
        <v>222</v>
      </c>
      <c r="L263" s="159" t="s">
        <v>222</v>
      </c>
      <c r="M263" s="159" t="s">
        <v>222</v>
      </c>
      <c r="N263" s="159" t="s">
        <v>222</v>
      </c>
      <c r="O263" s="159" t="s">
        <v>222</v>
      </c>
      <c r="P263" s="159" t="s">
        <v>222</v>
      </c>
      <c r="Q263" s="159" t="s">
        <v>222</v>
      </c>
      <c r="R263" s="154"/>
      <c r="S263" s="159" t="s">
        <v>222</v>
      </c>
      <c r="T263" s="159" t="s">
        <v>222</v>
      </c>
      <c r="U263" s="159" t="s">
        <v>222</v>
      </c>
      <c r="V263" s="159" t="s">
        <v>222</v>
      </c>
      <c r="W263" s="159">
        <v>0</v>
      </c>
      <c r="X263" s="159">
        <f>'2b COVID Adjustment'!$F$332</f>
        <v>0</v>
      </c>
      <c r="Y263" s="159">
        <f>'2b COVID Adjustment'!$G$332</f>
        <v>0</v>
      </c>
      <c r="Z263" s="159" t="s">
        <v>222</v>
      </c>
      <c r="AA263" s="405"/>
      <c r="AB263" s="159">
        <f>'2d Backwardation adjustment'!$I$43</f>
        <v>2.9742599903583686</v>
      </c>
      <c r="AC263" s="159">
        <f>'2d Backwardation adjustment'!$I$43</f>
        <v>2.9742599903583686</v>
      </c>
      <c r="AD263" s="159">
        <f>'2d Backwardation adjustment'!$J$43+'2e COVID true-up adjustment'!F$354</f>
        <v>2.9742599903583686</v>
      </c>
      <c r="AE263" s="159">
        <f>'2d Backwardation adjustment'!$J$43+'2e COVID true-up adjustment'!G$354</f>
        <v>2.9742599903583686</v>
      </c>
      <c r="AF263" s="159">
        <f>'2e COVID true-up adjustment'!H$354+'3m ASC'!$C$8</f>
        <v>4.3827690078309374</v>
      </c>
      <c r="AG263" s="159">
        <f>'2e COVID true-up adjustment'!I$354+'3m ASC'!$C$8</f>
        <v>4.3827690078309374</v>
      </c>
      <c r="AH263" s="406"/>
      <c r="AI263" s="478">
        <f>'3m ASC'!$C$8+'2g Debt related cost adjustment'!$E$49</f>
        <v>4.3827690078309374</v>
      </c>
      <c r="AJ263" s="478">
        <f>'3m ASC'!$C$8+'2g Debt related cost adjustment'!$E$49</f>
        <v>4.3827690078309374</v>
      </c>
      <c r="AK263" s="478">
        <f>'3m ASC'!$C$13+'2g Debt related cost adjustment'!$E$49</f>
        <v>4.3827690078309374</v>
      </c>
      <c r="AL263" s="478">
        <f>'3m ASC'!$C$13+'2g Debt related cost adjustment'!$E$49</f>
        <v>4.3827690078309374</v>
      </c>
      <c r="AM263" s="478">
        <f>'3m ASC'!$C$13+'2g Debt related cost adjustment'!$E$49</f>
        <v>4.3827690078309374</v>
      </c>
      <c r="AN263" s="159" t="s">
        <v>222</v>
      </c>
      <c r="AO263" s="159" t="s">
        <v>222</v>
      </c>
      <c r="AP263" s="159" t="s">
        <v>222</v>
      </c>
      <c r="AQ263" s="159" t="s">
        <v>222</v>
      </c>
      <c r="AR263" s="159" t="s">
        <v>222</v>
      </c>
      <c r="AS263" s="159" t="s">
        <v>222</v>
      </c>
      <c r="AT263" s="159" t="s">
        <v>222</v>
      </c>
      <c r="AU263" s="159" t="s">
        <v>222</v>
      </c>
      <c r="AV263" s="159" t="s">
        <v>222</v>
      </c>
      <c r="AW263" s="159" t="s">
        <v>222</v>
      </c>
      <c r="AX263" s="159" t="s">
        <v>222</v>
      </c>
      <c r="AY263" s="159" t="s">
        <v>222</v>
      </c>
      <c r="AZ263" s="159" t="s">
        <v>222</v>
      </c>
      <c r="BA263" s="159" t="s">
        <v>222</v>
      </c>
      <c r="BB263" s="159" t="s">
        <v>222</v>
      </c>
      <c r="BC263" s="159" t="s">
        <v>222</v>
      </c>
      <c r="BD263" s="159" t="s">
        <v>222</v>
      </c>
      <c r="BE263" s="159" t="s">
        <v>222</v>
      </c>
      <c r="BF263" s="159" t="s">
        <v>222</v>
      </c>
      <c r="BG263" s="159" t="s">
        <v>222</v>
      </c>
      <c r="BH263" s="159" t="s">
        <v>222</v>
      </c>
      <c r="BI263" s="373" t="s">
        <v>222</v>
      </c>
    </row>
    <row r="264" spans="1:61" ht="15" customHeight="1" thickBot="1">
      <c r="A264" s="1"/>
      <c r="B264" s="545"/>
      <c r="C264" s="536"/>
      <c r="D264" s="539"/>
      <c r="E264" s="533"/>
      <c r="F264" s="84" t="s">
        <v>235</v>
      </c>
      <c r="G264" s="551"/>
      <c r="H264" s="554"/>
      <c r="I264" s="54"/>
      <c r="J264" s="347" t="s">
        <v>222</v>
      </c>
      <c r="K264" s="347" t="s">
        <v>222</v>
      </c>
      <c r="L264" s="347" t="s">
        <v>222</v>
      </c>
      <c r="M264" s="347" t="s">
        <v>222</v>
      </c>
      <c r="N264" s="347" t="s">
        <v>222</v>
      </c>
      <c r="O264" s="347" t="s">
        <v>222</v>
      </c>
      <c r="P264" s="347" t="s">
        <v>222</v>
      </c>
      <c r="Q264" s="347" t="s">
        <v>222</v>
      </c>
      <c r="R264" s="54"/>
      <c r="S264" s="347" t="s">
        <v>222</v>
      </c>
      <c r="T264" s="347" t="s">
        <v>222</v>
      </c>
      <c r="U264" s="347" t="s">
        <v>222</v>
      </c>
      <c r="V264" s="347" t="s">
        <v>222</v>
      </c>
      <c r="W264" s="347">
        <v>0</v>
      </c>
      <c r="X264" s="347">
        <f>'2b COVID Adjustment'!$F$332</f>
        <v>0</v>
      </c>
      <c r="Y264" s="347">
        <f>'2b COVID Adjustment'!$G$332</f>
        <v>0</v>
      </c>
      <c r="Z264" s="347" t="s">
        <v>222</v>
      </c>
      <c r="AA264" s="348"/>
      <c r="AB264" s="347">
        <f>'2d Backwardation adjustment'!$I$43</f>
        <v>2.9742599903583686</v>
      </c>
      <c r="AC264" s="347">
        <f>'2d Backwardation adjustment'!$I$43</f>
        <v>2.9742599903583686</v>
      </c>
      <c r="AD264" s="347">
        <f>'2d Backwardation adjustment'!$J$43+'2e COVID true-up adjustment'!F$354</f>
        <v>2.9742599903583686</v>
      </c>
      <c r="AE264" s="347">
        <f>'2d Backwardation adjustment'!$J$43+'2e COVID true-up adjustment'!G$354</f>
        <v>2.9742599903583686</v>
      </c>
      <c r="AF264" s="347">
        <f>'2e COVID true-up adjustment'!H$354+'3m ASC'!$C$8</f>
        <v>4.3827690078309374</v>
      </c>
      <c r="AG264" s="347">
        <f>'2e COVID true-up adjustment'!I$354+'3m ASC'!$C$8</f>
        <v>4.3827690078309374</v>
      </c>
      <c r="AH264" s="488"/>
      <c r="AI264" s="489">
        <f>'3m ASC'!$C$8+'2g Debt related cost adjustment'!$E$49</f>
        <v>4.3827690078309374</v>
      </c>
      <c r="AJ264" s="489">
        <f>'3m ASC'!$C$8+'2g Debt related cost adjustment'!$E$49</f>
        <v>4.3827690078309374</v>
      </c>
      <c r="AK264" s="489">
        <f>'3m ASC'!$C$13+'2g Debt related cost adjustment'!$E$49</f>
        <v>4.3827690078309374</v>
      </c>
      <c r="AL264" s="489">
        <f>'3m ASC'!$C$13+'2g Debt related cost adjustment'!$E$49</f>
        <v>4.3827690078309374</v>
      </c>
      <c r="AM264" s="489">
        <f>'3m ASC'!$C$13+'2g Debt related cost adjustment'!$E$49</f>
        <v>4.3827690078309374</v>
      </c>
      <c r="AN264" s="347" t="s">
        <v>222</v>
      </c>
      <c r="AO264" s="347" t="s">
        <v>222</v>
      </c>
      <c r="AP264" s="347" t="s">
        <v>222</v>
      </c>
      <c r="AQ264" s="347" t="s">
        <v>222</v>
      </c>
      <c r="AR264" s="347" t="s">
        <v>222</v>
      </c>
      <c r="AS264" s="347" t="s">
        <v>222</v>
      </c>
      <c r="AT264" s="347" t="s">
        <v>222</v>
      </c>
      <c r="AU264" s="347" t="s">
        <v>222</v>
      </c>
      <c r="AV264" s="347" t="s">
        <v>222</v>
      </c>
      <c r="AW264" s="347" t="s">
        <v>222</v>
      </c>
      <c r="AX264" s="347" t="s">
        <v>222</v>
      </c>
      <c r="AY264" s="347" t="s">
        <v>222</v>
      </c>
      <c r="AZ264" s="347" t="s">
        <v>222</v>
      </c>
      <c r="BA264" s="347" t="s">
        <v>222</v>
      </c>
      <c r="BB264" s="347" t="s">
        <v>222</v>
      </c>
      <c r="BC264" s="347" t="s">
        <v>222</v>
      </c>
      <c r="BD264" s="347" t="s">
        <v>222</v>
      </c>
      <c r="BE264" s="347" t="s">
        <v>222</v>
      </c>
      <c r="BF264" s="347" t="s">
        <v>222</v>
      </c>
      <c r="BG264" s="347" t="s">
        <v>222</v>
      </c>
      <c r="BH264" s="347" t="s">
        <v>222</v>
      </c>
      <c r="BI264" s="375" t="s">
        <v>222</v>
      </c>
    </row>
    <row r="265" spans="1:61" ht="1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G265"/>
      <c r="AH265" s="1"/>
    </row>
    <row r="266" spans="1:61" s="223" customFormat="1" ht="13.5" hidden="1">
      <c r="A266" s="222"/>
      <c r="B266" s="222"/>
      <c r="AG266" s="343"/>
    </row>
    <row r="268" spans="1:61" ht="15" hidden="1" customHeight="1"/>
    <row r="269" spans="1:61" hidden="1">
      <c r="B269" s="555"/>
      <c r="C269" s="556"/>
      <c r="D269" s="556"/>
      <c r="E269" s="556"/>
      <c r="F269" s="555"/>
      <c r="G269" s="548"/>
      <c r="H269" s="546"/>
      <c r="I269" s="546"/>
      <c r="J269" s="546"/>
      <c r="K269" s="546"/>
      <c r="L269" s="546"/>
      <c r="M269" s="546"/>
      <c r="N269" s="546"/>
      <c r="O269" s="546"/>
      <c r="P269" s="546"/>
      <c r="Q269" s="546"/>
      <c r="R269" s="546"/>
    </row>
    <row r="270" spans="1:61" hidden="1">
      <c r="B270" s="555"/>
      <c r="C270" s="556"/>
      <c r="D270" s="556"/>
      <c r="E270" s="556"/>
      <c r="F270" s="555"/>
      <c r="G270" s="548"/>
      <c r="H270" s="547"/>
      <c r="I270" s="547"/>
      <c r="J270" s="547"/>
      <c r="K270" s="547"/>
      <c r="L270" s="547"/>
      <c r="M270" s="547"/>
      <c r="N270" s="547"/>
      <c r="O270" s="547"/>
      <c r="P270" s="547"/>
      <c r="Q270" s="547"/>
      <c r="R270" s="547"/>
    </row>
    <row r="271" spans="1:61" ht="35.25" hidden="1" customHeight="1">
      <c r="B271" s="555"/>
      <c r="C271" s="556"/>
      <c r="D271" s="556"/>
      <c r="E271" s="556"/>
      <c r="F271" s="555"/>
      <c r="G271" s="216"/>
      <c r="H271" s="217"/>
      <c r="I271" s="457"/>
      <c r="J271" s="457"/>
      <c r="K271" s="457"/>
      <c r="L271" s="457"/>
      <c r="M271" s="457"/>
      <c r="N271" s="457"/>
      <c r="O271" s="457"/>
      <c r="P271" s="457"/>
      <c r="Q271" s="457"/>
      <c r="R271" s="457"/>
    </row>
    <row r="272" spans="1:61" ht="5.25" hidden="1" customHeight="1">
      <c r="B272" s="555"/>
      <c r="C272" s="556"/>
      <c r="D272" s="556"/>
      <c r="E272" s="556"/>
      <c r="F272" s="555"/>
      <c r="G272" s="216"/>
      <c r="H272" s="219"/>
      <c r="I272" s="218"/>
      <c r="J272" s="218"/>
      <c r="K272" s="218"/>
      <c r="L272" s="218"/>
      <c r="M272" s="218"/>
      <c r="N272" s="218"/>
      <c r="O272" s="218"/>
      <c r="P272" s="218"/>
      <c r="Q272" s="218"/>
      <c r="R272" s="218"/>
    </row>
    <row r="273" spans="2:18" ht="24" hidden="1" customHeight="1">
      <c r="B273" s="555"/>
      <c r="C273" s="556"/>
      <c r="D273" s="556"/>
      <c r="E273" s="556"/>
      <c r="F273" s="555"/>
      <c r="G273" s="220"/>
      <c r="H273" s="221"/>
      <c r="I273" s="221"/>
      <c r="J273" s="221"/>
      <c r="K273" s="221"/>
      <c r="L273" s="221"/>
      <c r="M273" s="221"/>
      <c r="N273" s="221"/>
      <c r="O273" s="221"/>
      <c r="P273" s="221"/>
      <c r="Q273" s="221"/>
      <c r="R273" s="221"/>
    </row>
  </sheetData>
  <mergeCells count="82">
    <mergeCell ref="B269:B273"/>
    <mergeCell ref="C269:C273"/>
    <mergeCell ref="D269:D273"/>
    <mergeCell ref="E269:E273"/>
    <mergeCell ref="F269:F273"/>
    <mergeCell ref="C251:C264"/>
    <mergeCell ref="D251:D264"/>
    <mergeCell ref="E251:E264"/>
    <mergeCell ref="H269:R269"/>
    <mergeCell ref="H270:R270"/>
    <mergeCell ref="G269:G270"/>
    <mergeCell ref="G13:G264"/>
    <mergeCell ref="H13:H264"/>
    <mergeCell ref="C27:C40"/>
    <mergeCell ref="D27:D40"/>
    <mergeCell ref="E27:E40"/>
    <mergeCell ref="C41:C54"/>
    <mergeCell ref="C69:C82"/>
    <mergeCell ref="D69:D82"/>
    <mergeCell ref="E69:E82"/>
    <mergeCell ref="D111:D124"/>
    <mergeCell ref="B181:B264"/>
    <mergeCell ref="C181:C194"/>
    <mergeCell ref="D181:D194"/>
    <mergeCell ref="E181:E194"/>
    <mergeCell ref="C195:C208"/>
    <mergeCell ref="D195:D208"/>
    <mergeCell ref="E195:E208"/>
    <mergeCell ref="C209:C222"/>
    <mergeCell ref="D209:D222"/>
    <mergeCell ref="E209:E222"/>
    <mergeCell ref="C223:C236"/>
    <mergeCell ref="D223:D236"/>
    <mergeCell ref="E223:E236"/>
    <mergeCell ref="C237:C250"/>
    <mergeCell ref="D237:D250"/>
    <mergeCell ref="E237:E250"/>
    <mergeCell ref="C153:C166"/>
    <mergeCell ref="D153:D166"/>
    <mergeCell ref="E153:E166"/>
    <mergeCell ref="C167:C180"/>
    <mergeCell ref="D167:D180"/>
    <mergeCell ref="E167:E180"/>
    <mergeCell ref="B13:B180"/>
    <mergeCell ref="C13:C26"/>
    <mergeCell ref="D13:D26"/>
    <mergeCell ref="E13:E26"/>
    <mergeCell ref="D41:D54"/>
    <mergeCell ref="E41:E54"/>
    <mergeCell ref="C55:C68"/>
    <mergeCell ref="D55:D68"/>
    <mergeCell ref="E55:E68"/>
    <mergeCell ref="C83:C96"/>
    <mergeCell ref="D83:D96"/>
    <mergeCell ref="E83:E96"/>
    <mergeCell ref="C97:C110"/>
    <mergeCell ref="D97:D110"/>
    <mergeCell ref="E97:E110"/>
    <mergeCell ref="C111:C124"/>
    <mergeCell ref="E111:E124"/>
    <mergeCell ref="C125:C138"/>
    <mergeCell ref="D125:D138"/>
    <mergeCell ref="E125:E138"/>
    <mergeCell ref="C139:C152"/>
    <mergeCell ref="D139:D152"/>
    <mergeCell ref="E139:E152"/>
    <mergeCell ref="S8:Z8"/>
    <mergeCell ref="AB8:BI8"/>
    <mergeCell ref="J9:Q9"/>
    <mergeCell ref="S9:Z9"/>
    <mergeCell ref="AB9:AG9"/>
    <mergeCell ref="AI9:BI9"/>
    <mergeCell ref="B2:P2"/>
    <mergeCell ref="B3:P3"/>
    <mergeCell ref="B8:B12"/>
    <mergeCell ref="C8:C12"/>
    <mergeCell ref="D8:D12"/>
    <mergeCell ref="E8:E12"/>
    <mergeCell ref="F8:F12"/>
    <mergeCell ref="G8:G12"/>
    <mergeCell ref="H8:H9"/>
    <mergeCell ref="J8:Q8"/>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ignoredErrors>
    <ignoredError sqref="AK237" formula="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249977111117893"/>
    <pageSetUpPr autoPageBreaks="0"/>
  </sheetPr>
  <dimension ref="A1"/>
  <sheetViews>
    <sheetView workbookViewId="0"/>
  </sheetViews>
  <sheetFormatPr defaultRowHeight="14.5"/>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pageSetUpPr autoPageBreaks="0"/>
  </sheetPr>
  <dimension ref="A1:BG101"/>
  <sheetViews>
    <sheetView zoomScaleNormal="100" workbookViewId="0"/>
  </sheetViews>
  <sheetFormatPr defaultColWidth="0" defaultRowHeight="11.5" zeroHeight="1"/>
  <cols>
    <col min="1" max="1" width="5.36328125" style="7" customWidth="1"/>
    <col min="2" max="2" width="40" style="7" customWidth="1"/>
    <col min="3" max="3" width="31.6328125" style="7" customWidth="1"/>
    <col min="4" max="4" width="19.6328125" style="7" customWidth="1"/>
    <col min="5" max="5" width="31.36328125" style="7" customWidth="1"/>
    <col min="6" max="6" width="27.36328125" style="7" customWidth="1"/>
    <col min="7" max="7" width="1.36328125" style="7" customWidth="1"/>
    <col min="8" max="8" width="79.6328125" style="7" bestFit="1" customWidth="1"/>
    <col min="9" max="9" width="9" style="6" customWidth="1"/>
    <col min="10" max="59" width="0" style="7" hidden="1" customWidth="1"/>
    <col min="60" max="16384" width="9" style="7" hidden="1"/>
  </cols>
  <sheetData>
    <row r="1" spans="1:21" s="28" customFormat="1" ht="12.75" customHeight="1"/>
    <row r="2" spans="1:21" s="28" customFormat="1" ht="18.75" customHeight="1">
      <c r="A2" s="12" t="s">
        <v>241</v>
      </c>
      <c r="B2" s="29"/>
      <c r="C2" s="29"/>
      <c r="D2" s="29"/>
      <c r="E2" s="29"/>
      <c r="F2" s="29"/>
      <c r="G2" s="29"/>
      <c r="H2" s="29"/>
      <c r="I2" s="29"/>
      <c r="J2" s="29"/>
      <c r="K2" s="29"/>
      <c r="L2" s="29"/>
      <c r="M2" s="29"/>
      <c r="O2" s="29"/>
      <c r="P2" s="29"/>
      <c r="Q2" s="29"/>
      <c r="R2" s="29"/>
      <c r="S2" s="29"/>
    </row>
    <row r="3" spans="1:21" s="28" customFormat="1" ht="61.5" customHeight="1">
      <c r="A3" s="498" t="s">
        <v>242</v>
      </c>
      <c r="B3" s="498"/>
      <c r="C3" s="498"/>
      <c r="D3" s="498"/>
      <c r="E3" s="498"/>
      <c r="F3" s="498"/>
      <c r="G3" s="464"/>
      <c r="H3" s="464"/>
      <c r="I3" s="464"/>
      <c r="J3" s="464"/>
      <c r="K3" s="464"/>
      <c r="L3" s="464"/>
      <c r="M3" s="464"/>
      <c r="N3" s="464"/>
      <c r="O3" s="464"/>
      <c r="P3" s="464"/>
      <c r="Q3" s="464"/>
      <c r="R3" s="464"/>
      <c r="S3" s="464"/>
      <c r="T3" s="464"/>
      <c r="U3" s="30"/>
    </row>
    <row r="4" spans="1:21" s="28" customFormat="1" ht="12.75" customHeight="1"/>
    <row r="5" spans="1:21">
      <c r="A5" s="6"/>
      <c r="B5" s="9"/>
      <c r="C5" s="38"/>
      <c r="D5" s="39"/>
      <c r="E5" s="39"/>
      <c r="F5" s="39"/>
      <c r="G5" s="6"/>
      <c r="H5" s="6"/>
    </row>
    <row r="6" spans="1:21">
      <c r="A6" s="6"/>
      <c r="C6" s="6"/>
      <c r="D6" s="6"/>
      <c r="E6" s="6"/>
      <c r="F6" s="6"/>
      <c r="G6" s="6"/>
      <c r="H6" s="6"/>
    </row>
    <row r="7" spans="1:21" ht="14.25" customHeight="1">
      <c r="A7" s="6"/>
      <c r="B7" s="512" t="s">
        <v>87</v>
      </c>
      <c r="C7" s="506" t="s">
        <v>88</v>
      </c>
      <c r="D7" s="513" t="s">
        <v>91</v>
      </c>
      <c r="E7" s="513" t="s">
        <v>92</v>
      </c>
      <c r="F7" s="515"/>
      <c r="G7" s="23"/>
      <c r="H7" s="474" t="s">
        <v>94</v>
      </c>
    </row>
    <row r="8" spans="1:21" ht="11.25" customHeight="1">
      <c r="A8" s="6"/>
      <c r="B8" s="512"/>
      <c r="C8" s="506"/>
      <c r="D8" s="577"/>
      <c r="E8" s="577"/>
      <c r="F8" s="515"/>
      <c r="G8" s="23"/>
      <c r="H8" s="473" t="s">
        <v>97</v>
      </c>
    </row>
    <row r="9" spans="1:21" ht="25.5" customHeight="1">
      <c r="A9" s="6"/>
      <c r="B9" s="512"/>
      <c r="C9" s="506"/>
      <c r="D9" s="577"/>
      <c r="E9" s="577"/>
      <c r="F9" s="507" t="s">
        <v>100</v>
      </c>
      <c r="G9" s="23"/>
      <c r="H9" s="507" t="s">
        <v>113</v>
      </c>
    </row>
    <row r="10" spans="1:21" ht="16.5" customHeight="1">
      <c r="A10" s="6"/>
      <c r="B10" s="512"/>
      <c r="C10" s="506"/>
      <c r="D10" s="577"/>
      <c r="E10" s="577"/>
      <c r="F10" s="575"/>
      <c r="G10" s="23"/>
      <c r="H10" s="575"/>
    </row>
    <row r="11" spans="1:21" ht="23.25" customHeight="1">
      <c r="A11" s="6"/>
      <c r="B11" s="512"/>
      <c r="C11" s="506"/>
      <c r="D11" s="578"/>
      <c r="E11" s="578"/>
      <c r="F11" s="576"/>
      <c r="G11" s="23"/>
      <c r="H11" s="576"/>
    </row>
    <row r="12" spans="1:21" ht="9" customHeight="1">
      <c r="A12" s="6"/>
      <c r="B12" s="564" t="s">
        <v>243</v>
      </c>
      <c r="C12" s="565"/>
      <c r="D12" s="565"/>
      <c r="E12" s="565"/>
      <c r="F12" s="566"/>
      <c r="G12" s="23"/>
      <c r="H12" s="31"/>
    </row>
    <row r="13" spans="1:21">
      <c r="A13" s="6"/>
      <c r="B13" s="558" t="s">
        <v>216</v>
      </c>
      <c r="C13" s="153" t="s">
        <v>217</v>
      </c>
      <c r="D13" s="567"/>
      <c r="E13" s="122" t="s">
        <v>244</v>
      </c>
      <c r="F13" s="567"/>
      <c r="G13" s="23"/>
      <c r="H13" s="160">
        <f>'3a Adjustment term'!B70</f>
        <v>1.2589103253950686</v>
      </c>
    </row>
    <row r="14" spans="1:21">
      <c r="A14" s="6"/>
      <c r="B14" s="560"/>
      <c r="C14" s="161" t="s">
        <v>245</v>
      </c>
      <c r="D14" s="568"/>
      <c r="E14" s="122" t="s">
        <v>244</v>
      </c>
      <c r="F14" s="568"/>
      <c r="G14" s="23"/>
      <c r="H14" s="160">
        <f>'3a Adjustment term'!C70</f>
        <v>1.3374908753415664</v>
      </c>
    </row>
    <row r="15" spans="1:21">
      <c r="A15" s="6"/>
      <c r="B15" s="161" t="s">
        <v>240</v>
      </c>
      <c r="C15" s="161" t="s">
        <v>33</v>
      </c>
      <c r="D15" s="569"/>
      <c r="E15" s="122" t="s">
        <v>246</v>
      </c>
      <c r="F15" s="569"/>
      <c r="G15" s="23"/>
      <c r="H15" s="160">
        <f>'3a Adjustment term'!D70</f>
        <v>0.82962004948957646</v>
      </c>
    </row>
    <row r="16" spans="1:21" ht="9" customHeight="1">
      <c r="A16" s="6"/>
      <c r="B16" s="564" t="s">
        <v>247</v>
      </c>
      <c r="C16" s="565"/>
      <c r="D16" s="565"/>
      <c r="E16" s="565"/>
      <c r="F16" s="566"/>
      <c r="G16" s="23"/>
      <c r="H16" s="31"/>
    </row>
    <row r="17" spans="1:9">
      <c r="A17" s="6"/>
      <c r="B17" s="558" t="s">
        <v>216</v>
      </c>
      <c r="C17" s="153" t="s">
        <v>217</v>
      </c>
      <c r="D17" s="567"/>
      <c r="E17" s="122" t="s">
        <v>244</v>
      </c>
      <c r="F17" s="567"/>
      <c r="G17" s="23"/>
      <c r="H17" s="160">
        <f>IF(H13="-","-",H13*(1+'3b Allowances'!B15))</f>
        <v>1.3518668188474992</v>
      </c>
      <c r="I17" s="93"/>
    </row>
    <row r="18" spans="1:9">
      <c r="A18" s="6"/>
      <c r="B18" s="560"/>
      <c r="C18" s="161" t="s">
        <v>245</v>
      </c>
      <c r="D18" s="568"/>
      <c r="E18" s="122" t="s">
        <v>244</v>
      </c>
      <c r="F18" s="568"/>
      <c r="G18" s="23"/>
      <c r="H18" s="160">
        <f>IF(H14="-","-",H14*(1+'3b Allowances'!C15))</f>
        <v>1.4362496664074489</v>
      </c>
      <c r="I18" s="93"/>
    </row>
    <row r="19" spans="1:9">
      <c r="A19" s="6"/>
      <c r="B19" s="161" t="s">
        <v>240</v>
      </c>
      <c r="C19" s="161" t="s">
        <v>33</v>
      </c>
      <c r="D19" s="569"/>
      <c r="E19" s="122" t="s">
        <v>246</v>
      </c>
      <c r="F19" s="569"/>
      <c r="G19" s="23"/>
      <c r="H19" s="160">
        <f>IF(H15="-","-",H15*(1+SUM('3b Allowances'!$B$20:$B$24)))</f>
        <v>0.8762608970003114</v>
      </c>
      <c r="I19" s="93"/>
    </row>
    <row r="20" spans="1:9" ht="9" customHeight="1">
      <c r="A20" s="6"/>
      <c r="B20" s="564" t="s">
        <v>248</v>
      </c>
      <c r="C20" s="565"/>
      <c r="D20" s="565"/>
      <c r="E20" s="565"/>
      <c r="F20" s="566"/>
      <c r="G20" s="23"/>
      <c r="H20" s="31"/>
    </row>
    <row r="21" spans="1:9">
      <c r="A21" s="6"/>
      <c r="B21" s="558" t="s">
        <v>216</v>
      </c>
      <c r="C21" s="561" t="s">
        <v>217</v>
      </c>
      <c r="D21" s="162" t="s">
        <v>220</v>
      </c>
      <c r="E21" s="570" t="s">
        <v>249</v>
      </c>
      <c r="F21" s="557"/>
      <c r="G21" s="23"/>
      <c r="H21" s="160">
        <f>IF(H$17="-","-",H$17*'3d Electricity losses'!O11)</f>
        <v>1.4820436525200791</v>
      </c>
    </row>
    <row r="22" spans="1:9">
      <c r="A22" s="6"/>
      <c r="B22" s="559"/>
      <c r="C22" s="562"/>
      <c r="D22" s="162" t="s">
        <v>223</v>
      </c>
      <c r="E22" s="571"/>
      <c r="F22" s="557"/>
      <c r="G22" s="23"/>
      <c r="H22" s="160">
        <f>IF(H$17="-","-",H$17*'3d Electricity losses'!O12)</f>
        <v>1.4635482910074158</v>
      </c>
    </row>
    <row r="23" spans="1:9">
      <c r="A23" s="6"/>
      <c r="B23" s="559"/>
      <c r="C23" s="562"/>
      <c r="D23" s="162" t="s">
        <v>224</v>
      </c>
      <c r="E23" s="571"/>
      <c r="F23" s="557"/>
      <c r="G23" s="23"/>
      <c r="H23" s="160">
        <f>IF(H$17="-","-",H$17*'3d Electricity losses'!O13)</f>
        <v>1.4947662197227476</v>
      </c>
    </row>
    <row r="24" spans="1:9">
      <c r="A24" s="6"/>
      <c r="B24" s="559"/>
      <c r="C24" s="562"/>
      <c r="D24" s="162" t="s">
        <v>225</v>
      </c>
      <c r="E24" s="571"/>
      <c r="F24" s="557"/>
      <c r="G24" s="23"/>
      <c r="H24" s="160">
        <f>IF(H$17="-","-",H$17*'3d Electricity losses'!O14)</f>
        <v>1.505615015868883</v>
      </c>
    </row>
    <row r="25" spans="1:9">
      <c r="A25" s="6"/>
      <c r="B25" s="559"/>
      <c r="C25" s="562"/>
      <c r="D25" s="162" t="s">
        <v>226</v>
      </c>
      <c r="E25" s="571"/>
      <c r="F25" s="557"/>
      <c r="G25" s="23"/>
      <c r="H25" s="160">
        <f>IF(H$17="-","-",H$17*'3d Electricity losses'!O15)</f>
        <v>1.4742257337900608</v>
      </c>
    </row>
    <row r="26" spans="1:9">
      <c r="A26" s="6"/>
      <c r="B26" s="559"/>
      <c r="C26" s="562"/>
      <c r="D26" s="162" t="s">
        <v>227</v>
      </c>
      <c r="E26" s="571"/>
      <c r="F26" s="557"/>
      <c r="G26" s="23"/>
      <c r="H26" s="160">
        <f>IF(H$17="-","-",H$17*'3d Electricity losses'!O16)</f>
        <v>1.4564438693388595</v>
      </c>
    </row>
    <row r="27" spans="1:9">
      <c r="A27" s="6"/>
      <c r="B27" s="559"/>
      <c r="C27" s="562"/>
      <c r="D27" s="162" t="s">
        <v>228</v>
      </c>
      <c r="E27" s="571"/>
      <c r="F27" s="557"/>
      <c r="G27" s="23"/>
      <c r="H27" s="160">
        <f>IF(H$17="-","-",H$17*'3d Electricity losses'!O17)</f>
        <v>1.4811560072867693</v>
      </c>
    </row>
    <row r="28" spans="1:9">
      <c r="A28" s="6"/>
      <c r="B28" s="559"/>
      <c r="C28" s="562"/>
      <c r="D28" s="162" t="s">
        <v>229</v>
      </c>
      <c r="E28" s="571"/>
      <c r="F28" s="557"/>
      <c r="G28" s="23"/>
      <c r="H28" s="160">
        <f>IF(H$17="-","-",H$17*'3d Electricity losses'!O18)</f>
        <v>1.4697895129159873</v>
      </c>
    </row>
    <row r="29" spans="1:9">
      <c r="A29" s="6"/>
      <c r="B29" s="559"/>
      <c r="C29" s="562"/>
      <c r="D29" s="162" t="s">
        <v>230</v>
      </c>
      <c r="E29" s="571"/>
      <c r="F29" s="557"/>
      <c r="G29" s="23"/>
      <c r="H29" s="160">
        <f>IF(H$17="-","-",H$17*'3d Electricity losses'!O19)</f>
        <v>1.4731125935854328</v>
      </c>
    </row>
    <row r="30" spans="1:9">
      <c r="A30" s="6"/>
      <c r="B30" s="559"/>
      <c r="C30" s="562"/>
      <c r="D30" s="162" t="s">
        <v>231</v>
      </c>
      <c r="E30" s="571"/>
      <c r="F30" s="557"/>
      <c r="G30" s="23"/>
      <c r="H30" s="160">
        <f>IF(H$17="-","-",H$17*'3d Electricity losses'!O20)</f>
        <v>1.4528460819159319</v>
      </c>
    </row>
    <row r="31" spans="1:9">
      <c r="A31" s="6"/>
      <c r="B31" s="559"/>
      <c r="C31" s="562"/>
      <c r="D31" s="162" t="s">
        <v>232</v>
      </c>
      <c r="E31" s="571"/>
      <c r="F31" s="557"/>
      <c r="G31" s="23"/>
      <c r="H31" s="160">
        <f>IF(H$17="-","-",H$17*'3d Electricity losses'!O21)</f>
        <v>1.4463724383355694</v>
      </c>
    </row>
    <row r="32" spans="1:9">
      <c r="A32" s="6"/>
      <c r="B32" s="559"/>
      <c r="C32" s="562"/>
      <c r="D32" s="162" t="s">
        <v>233</v>
      </c>
      <c r="E32" s="571"/>
      <c r="F32" s="557"/>
      <c r="G32" s="23"/>
      <c r="H32" s="160">
        <f>IF(H$17="-","-",H$17*'3d Electricity losses'!O22)</f>
        <v>1.4750230156948851</v>
      </c>
    </row>
    <row r="33" spans="1:8">
      <c r="A33" s="6"/>
      <c r="B33" s="559"/>
      <c r="C33" s="562"/>
      <c r="D33" s="162" t="s">
        <v>234</v>
      </c>
      <c r="E33" s="571"/>
      <c r="F33" s="557"/>
      <c r="G33" s="23"/>
      <c r="H33" s="160">
        <f>IF(H$17="-","-",H$17*'3d Electricity losses'!O23)</f>
        <v>1.4761817590544144</v>
      </c>
    </row>
    <row r="34" spans="1:8">
      <c r="A34" s="6"/>
      <c r="B34" s="559"/>
      <c r="C34" s="563"/>
      <c r="D34" s="162" t="s">
        <v>235</v>
      </c>
      <c r="E34" s="571"/>
      <c r="F34" s="557"/>
      <c r="G34" s="23"/>
      <c r="H34" s="160">
        <f>IF(H$17="-","-",H$17*'3d Electricity losses'!O24)</f>
        <v>1.4589373953571068</v>
      </c>
    </row>
    <row r="35" spans="1:8">
      <c r="A35" s="6"/>
      <c r="B35" s="559"/>
      <c r="C35" s="561" t="s">
        <v>245</v>
      </c>
      <c r="D35" s="162" t="s">
        <v>220</v>
      </c>
      <c r="E35" s="571"/>
      <c r="F35" s="557"/>
      <c r="G35" s="23"/>
      <c r="H35" s="160">
        <f>IF(H$18="-","-",H$18*'3d Electricity losses'!O25)</f>
        <v>1.5718032659334968</v>
      </c>
    </row>
    <row r="36" spans="1:8">
      <c r="A36" s="6"/>
      <c r="B36" s="559"/>
      <c r="C36" s="562"/>
      <c r="D36" s="162" t="s">
        <v>223</v>
      </c>
      <c r="E36" s="571"/>
      <c r="F36" s="557"/>
      <c r="G36" s="23"/>
      <c r="H36" s="160">
        <f>IF(H$18="-","-",H$18*'3d Electricity losses'!O26)</f>
        <v>1.5539243647803573</v>
      </c>
    </row>
    <row r="37" spans="1:8">
      <c r="A37" s="6"/>
      <c r="B37" s="559"/>
      <c r="C37" s="562"/>
      <c r="D37" s="162" t="s">
        <v>224</v>
      </c>
      <c r="E37" s="571"/>
      <c r="F37" s="557"/>
      <c r="G37" s="23"/>
      <c r="H37" s="160">
        <f>IF(H$18="-","-",H$18*'3d Electricity losses'!O27)</f>
        <v>1.5844731226404565</v>
      </c>
    </row>
    <row r="38" spans="1:8">
      <c r="A38" s="6"/>
      <c r="B38" s="559"/>
      <c r="C38" s="562"/>
      <c r="D38" s="162" t="s">
        <v>225</v>
      </c>
      <c r="E38" s="571"/>
      <c r="F38" s="557"/>
      <c r="G38" s="23"/>
      <c r="H38" s="160">
        <f>IF(H$18="-","-",H$18*'3d Electricity losses'!O28)</f>
        <v>1.5943944241623407</v>
      </c>
    </row>
    <row r="39" spans="1:8">
      <c r="A39" s="6"/>
      <c r="B39" s="559"/>
      <c r="C39" s="562"/>
      <c r="D39" s="162" t="s">
        <v>226</v>
      </c>
      <c r="E39" s="571"/>
      <c r="F39" s="557"/>
      <c r="G39" s="23"/>
      <c r="H39" s="160">
        <f>IF(H$18="-","-",H$18*'3d Electricity losses'!O29)</f>
        <v>1.5645406047560642</v>
      </c>
    </row>
    <row r="40" spans="1:8">
      <c r="A40" s="6"/>
      <c r="B40" s="559"/>
      <c r="C40" s="562"/>
      <c r="D40" s="162" t="s">
        <v>227</v>
      </c>
      <c r="E40" s="571"/>
      <c r="F40" s="557"/>
      <c r="G40" s="23"/>
      <c r="H40" s="160">
        <f>IF(H$18="-","-",H$18*'3d Electricity losses'!O30)</f>
        <v>1.5448506010313783</v>
      </c>
    </row>
    <row r="41" spans="1:8">
      <c r="A41" s="6"/>
      <c r="B41" s="559"/>
      <c r="C41" s="562"/>
      <c r="D41" s="162" t="s">
        <v>228</v>
      </c>
      <c r="E41" s="571"/>
      <c r="F41" s="557"/>
      <c r="G41" s="23"/>
      <c r="H41" s="160">
        <f>IF(H$18="-","-",H$18*'3d Electricity losses'!O31)</f>
        <v>1.5713057992786705</v>
      </c>
    </row>
    <row r="42" spans="1:8">
      <c r="A42" s="6"/>
      <c r="B42" s="559"/>
      <c r="C42" s="562"/>
      <c r="D42" s="162" t="s">
        <v>229</v>
      </c>
      <c r="E42" s="571"/>
      <c r="F42" s="557"/>
      <c r="G42" s="23"/>
      <c r="H42" s="160">
        <f>IF(H$18="-","-",H$18*'3d Electricity losses'!O32)</f>
        <v>1.5608867969829152</v>
      </c>
    </row>
    <row r="43" spans="1:8">
      <c r="A43" s="6"/>
      <c r="B43" s="559"/>
      <c r="C43" s="562"/>
      <c r="D43" s="162" t="s">
        <v>230</v>
      </c>
      <c r="E43" s="571"/>
      <c r="F43" s="557"/>
      <c r="G43" s="23"/>
      <c r="H43" s="160">
        <f>IF(H$18="-","-",H$18*'3d Electricity losses'!O33)</f>
        <v>1.5627383806647772</v>
      </c>
    </row>
    <row r="44" spans="1:8">
      <c r="A44" s="6"/>
      <c r="B44" s="559"/>
      <c r="C44" s="562"/>
      <c r="D44" s="162" t="s">
        <v>231</v>
      </c>
      <c r="E44" s="571"/>
      <c r="F44" s="557"/>
      <c r="G44" s="23"/>
      <c r="H44" s="160">
        <f>IF(H$18="-","-",H$18*'3d Electricity losses'!O34)</f>
        <v>1.5425978498597941</v>
      </c>
    </row>
    <row r="45" spans="1:8">
      <c r="A45" s="6"/>
      <c r="B45" s="559"/>
      <c r="C45" s="562"/>
      <c r="D45" s="162" t="s">
        <v>232</v>
      </c>
      <c r="E45" s="571"/>
      <c r="F45" s="557"/>
      <c r="G45" s="23"/>
      <c r="H45" s="160">
        <f>IF(H$18="-","-",H$18*'3d Electricity losses'!O35)</f>
        <v>1.5367089590597525</v>
      </c>
    </row>
    <row r="46" spans="1:8">
      <c r="A46" s="6"/>
      <c r="B46" s="559"/>
      <c r="C46" s="562"/>
      <c r="D46" s="162" t="s">
        <v>233</v>
      </c>
      <c r="E46" s="571"/>
      <c r="F46" s="557"/>
      <c r="G46" s="23"/>
      <c r="H46" s="160">
        <f>IF(H$18="-","-",H$18*'3d Electricity losses'!O36)</f>
        <v>1.5638929722231594</v>
      </c>
    </row>
    <row r="47" spans="1:8">
      <c r="A47" s="6"/>
      <c r="B47" s="559"/>
      <c r="C47" s="562"/>
      <c r="D47" s="162" t="s">
        <v>234</v>
      </c>
      <c r="E47" s="571"/>
      <c r="F47" s="557"/>
      <c r="G47" s="23"/>
      <c r="H47" s="160">
        <f>IF(H$18="-","-",H$18*'3d Electricity losses'!O37)</f>
        <v>1.5634009421495996</v>
      </c>
    </row>
    <row r="48" spans="1:8">
      <c r="A48" s="6"/>
      <c r="B48" s="560"/>
      <c r="C48" s="563"/>
      <c r="D48" s="162" t="s">
        <v>235</v>
      </c>
      <c r="E48" s="571"/>
      <c r="F48" s="557"/>
      <c r="G48" s="23"/>
      <c r="H48" s="160">
        <f>IF(H$18="-","-",H$18*'3d Electricity losses'!O38)</f>
        <v>1.550202709122094</v>
      </c>
    </row>
    <row r="49" spans="1:9">
      <c r="A49" s="6"/>
      <c r="B49" s="161" t="s">
        <v>240</v>
      </c>
      <c r="C49" s="573" t="s">
        <v>33</v>
      </c>
      <c r="D49" s="574"/>
      <c r="E49" s="572"/>
      <c r="F49" s="557"/>
      <c r="G49" s="23"/>
      <c r="H49" s="160">
        <f>IF(H$19="-","-",H19*(1+'3b Allowances'!$B$25))</f>
        <v>0.89378611494031768</v>
      </c>
    </row>
    <row r="50" spans="1:9" ht="9" customHeight="1">
      <c r="A50" s="6"/>
      <c r="B50" s="564" t="s">
        <v>250</v>
      </c>
      <c r="C50" s="565"/>
      <c r="D50" s="565"/>
      <c r="E50" s="565"/>
      <c r="F50" s="566"/>
      <c r="G50" s="23"/>
      <c r="H50" s="31"/>
    </row>
    <row r="51" spans="1:9">
      <c r="A51" s="6"/>
      <c r="B51" s="558" t="s">
        <v>216</v>
      </c>
      <c r="C51" s="561" t="s">
        <v>217</v>
      </c>
      <c r="D51" s="162" t="s">
        <v>220</v>
      </c>
      <c r="E51" s="570" t="s">
        <v>221</v>
      </c>
      <c r="F51" s="557"/>
      <c r="G51" s="23"/>
      <c r="H51" s="160">
        <f>IF(H21="-","-",H21*'3c Demand'!$C$9)</f>
        <v>4.5943353228122454</v>
      </c>
    </row>
    <row r="52" spans="1:9">
      <c r="A52" s="6"/>
      <c r="B52" s="559"/>
      <c r="C52" s="562"/>
      <c r="D52" s="162" t="s">
        <v>223</v>
      </c>
      <c r="E52" s="571"/>
      <c r="F52" s="557"/>
      <c r="G52" s="23"/>
      <c r="H52" s="160">
        <f>IF(H22="-","-",H22*'3c Demand'!$C$9)</f>
        <v>4.5369997021229889</v>
      </c>
    </row>
    <row r="53" spans="1:9">
      <c r="A53" s="6"/>
      <c r="B53" s="559"/>
      <c r="C53" s="562"/>
      <c r="D53" s="162" t="s">
        <v>224</v>
      </c>
      <c r="E53" s="571"/>
      <c r="F53" s="557"/>
      <c r="G53" s="23"/>
      <c r="H53" s="160">
        <f>IF(H23="-","-",H23*'3c Demand'!$C$9)</f>
        <v>4.633775281140518</v>
      </c>
    </row>
    <row r="54" spans="1:9">
      <c r="A54" s="6"/>
      <c r="B54" s="559"/>
      <c r="C54" s="562"/>
      <c r="D54" s="162" t="s">
        <v>225</v>
      </c>
      <c r="E54" s="571"/>
      <c r="F54" s="557"/>
      <c r="G54" s="23"/>
      <c r="H54" s="160">
        <f>IF(H24="-","-",H24*'3c Demand'!$C$9)</f>
        <v>4.6674065491935375</v>
      </c>
    </row>
    <row r="55" spans="1:9">
      <c r="A55" s="6"/>
      <c r="B55" s="559"/>
      <c r="C55" s="562"/>
      <c r="D55" s="162" t="s">
        <v>226</v>
      </c>
      <c r="E55" s="571"/>
      <c r="F55" s="557"/>
      <c r="G55" s="23"/>
      <c r="H55" s="160">
        <f>IF(H25="-","-",H25*'3c Demand'!$C$9)</f>
        <v>4.5700997747491883</v>
      </c>
    </row>
    <row r="56" spans="1:9">
      <c r="A56" s="6"/>
      <c r="B56" s="559"/>
      <c r="C56" s="562"/>
      <c r="D56" s="162" t="s">
        <v>227</v>
      </c>
      <c r="E56" s="571"/>
      <c r="F56" s="557"/>
      <c r="G56" s="23"/>
      <c r="H56" s="160">
        <f>IF(H26="-","-",H26*'3c Demand'!$C$9)</f>
        <v>4.5149759949504649</v>
      </c>
    </row>
    <row r="57" spans="1:9">
      <c r="A57" s="6"/>
      <c r="B57" s="559"/>
      <c r="C57" s="562"/>
      <c r="D57" s="162" t="s">
        <v>228</v>
      </c>
      <c r="E57" s="571"/>
      <c r="F57" s="557"/>
      <c r="G57" s="23"/>
      <c r="H57" s="160">
        <f>IF(H27="-","-",H27*'3c Demand'!$C$9)</f>
        <v>4.5915836225889848</v>
      </c>
    </row>
    <row r="58" spans="1:9">
      <c r="A58" s="6"/>
      <c r="B58" s="559"/>
      <c r="C58" s="562"/>
      <c r="D58" s="162" t="s">
        <v>229</v>
      </c>
      <c r="E58" s="571"/>
      <c r="F58" s="557"/>
      <c r="G58" s="23"/>
      <c r="H58" s="160">
        <f>IF(H28="-","-",H28*'3c Demand'!$C$9)</f>
        <v>4.5563474900395606</v>
      </c>
    </row>
    <row r="59" spans="1:9">
      <c r="A59" s="6"/>
      <c r="B59" s="559"/>
      <c r="C59" s="562"/>
      <c r="D59" s="162" t="s">
        <v>230</v>
      </c>
      <c r="E59" s="571"/>
      <c r="F59" s="557"/>
      <c r="G59" s="23"/>
      <c r="H59" s="160">
        <f>IF(H29="-","-",H29*'3c Demand'!$C$9)</f>
        <v>4.5666490401148421</v>
      </c>
    </row>
    <row r="60" spans="1:9">
      <c r="A60" s="6"/>
      <c r="B60" s="559"/>
      <c r="C60" s="562"/>
      <c r="D60" s="162" t="s">
        <v>231</v>
      </c>
      <c r="E60" s="571"/>
      <c r="F60" s="557"/>
      <c r="G60" s="23"/>
      <c r="H60" s="160">
        <f>IF(H30="-","-",H30*'3c Demand'!$C$9)</f>
        <v>4.503822853939389</v>
      </c>
    </row>
    <row r="61" spans="1:9">
      <c r="A61" s="6"/>
      <c r="B61" s="559"/>
      <c r="C61" s="562"/>
      <c r="D61" s="162" t="s">
        <v>232</v>
      </c>
      <c r="E61" s="571"/>
      <c r="F61" s="557"/>
      <c r="G61" s="23"/>
      <c r="H61" s="160">
        <f>IF(H31="-","-",H31*'3c Demand'!$C$9)</f>
        <v>4.483754558840265</v>
      </c>
    </row>
    <row r="62" spans="1:9">
      <c r="A62" s="6"/>
      <c r="B62" s="559"/>
      <c r="C62" s="562"/>
      <c r="D62" s="162" t="s">
        <v>233</v>
      </c>
      <c r="E62" s="571"/>
      <c r="F62" s="557"/>
      <c r="G62" s="23"/>
      <c r="H62" s="160">
        <f>IF(H32="-","-",H32*'3c Demand'!$C$9)</f>
        <v>4.5725713486541437</v>
      </c>
      <c r="I62" s="91"/>
    </row>
    <row r="63" spans="1:9">
      <c r="A63" s="6"/>
      <c r="B63" s="559"/>
      <c r="C63" s="562"/>
      <c r="D63" s="162" t="s">
        <v>234</v>
      </c>
      <c r="E63" s="571"/>
      <c r="F63" s="557"/>
      <c r="G63" s="23"/>
      <c r="H63" s="160">
        <f>IF(H33="-","-",H33*'3c Demand'!$C$9)</f>
        <v>4.576163453068685</v>
      </c>
    </row>
    <row r="64" spans="1:9">
      <c r="A64" s="6"/>
      <c r="B64" s="559"/>
      <c r="C64" s="563"/>
      <c r="D64" s="162" t="s">
        <v>235</v>
      </c>
      <c r="E64" s="571"/>
      <c r="F64" s="557"/>
      <c r="G64" s="23"/>
      <c r="H64" s="160">
        <f>IF(H34="-","-",H34*'3c Demand'!$C$9)</f>
        <v>4.5227059256070312</v>
      </c>
    </row>
    <row r="65" spans="1:8">
      <c r="A65" s="6"/>
      <c r="B65" s="559"/>
      <c r="C65" s="561" t="s">
        <v>245</v>
      </c>
      <c r="D65" s="162" t="s">
        <v>220</v>
      </c>
      <c r="E65" s="571"/>
      <c r="F65" s="557"/>
      <c r="G65" s="23"/>
      <c r="H65" s="160">
        <f>IF(H35="-","-",H35*'3c Demand'!$C$10)</f>
        <v>6.6015737169206874</v>
      </c>
    </row>
    <row r="66" spans="1:8">
      <c r="A66" s="6"/>
      <c r="B66" s="559"/>
      <c r="C66" s="562"/>
      <c r="D66" s="162" t="s">
        <v>223</v>
      </c>
      <c r="E66" s="571"/>
      <c r="F66" s="557"/>
      <c r="G66" s="23"/>
      <c r="H66" s="160">
        <f>IF(H36="-","-",H36*'3c Demand'!$C$10)</f>
        <v>6.5264823320775012</v>
      </c>
    </row>
    <row r="67" spans="1:8">
      <c r="A67" s="6"/>
      <c r="B67" s="559"/>
      <c r="C67" s="562"/>
      <c r="D67" s="162" t="s">
        <v>224</v>
      </c>
      <c r="E67" s="571"/>
      <c r="F67" s="557"/>
      <c r="G67" s="23"/>
      <c r="H67" s="160">
        <f>IF(H37="-","-",H37*'3c Demand'!$C$10)</f>
        <v>6.6547871150899178</v>
      </c>
    </row>
    <row r="68" spans="1:8">
      <c r="A68" s="6"/>
      <c r="B68" s="559"/>
      <c r="C68" s="562"/>
      <c r="D68" s="162" t="s">
        <v>225</v>
      </c>
      <c r="E68" s="571"/>
      <c r="F68" s="557"/>
      <c r="G68" s="23"/>
      <c r="H68" s="160">
        <f>IF(H38="-","-",H38*'3c Demand'!$C$10)</f>
        <v>6.6964565814818311</v>
      </c>
    </row>
    <row r="69" spans="1:8">
      <c r="A69" s="6"/>
      <c r="B69" s="559"/>
      <c r="C69" s="562"/>
      <c r="D69" s="162" t="s">
        <v>226</v>
      </c>
      <c r="E69" s="571"/>
      <c r="F69" s="557"/>
      <c r="G69" s="23"/>
      <c r="H69" s="160">
        <f>IF(H39="-","-",H39*'3c Demand'!$C$10)</f>
        <v>6.5710705399754694</v>
      </c>
    </row>
    <row r="70" spans="1:8">
      <c r="A70" s="6"/>
      <c r="B70" s="559"/>
      <c r="C70" s="562"/>
      <c r="D70" s="162" t="s">
        <v>227</v>
      </c>
      <c r="E70" s="571"/>
      <c r="F70" s="557"/>
      <c r="G70" s="23"/>
      <c r="H70" s="160">
        <f>IF(H40="-","-",H40*'3c Demand'!$C$10)</f>
        <v>6.4883725243317887</v>
      </c>
    </row>
    <row r="71" spans="1:8">
      <c r="A71" s="6"/>
      <c r="B71" s="559"/>
      <c r="C71" s="562"/>
      <c r="D71" s="162" t="s">
        <v>228</v>
      </c>
      <c r="E71" s="571"/>
      <c r="F71" s="557"/>
      <c r="G71" s="23"/>
      <c r="H71" s="160">
        <f>IF(H41="-","-",H41*'3c Demand'!$C$10)</f>
        <v>6.5994843569704162</v>
      </c>
    </row>
    <row r="72" spans="1:8">
      <c r="A72" s="6"/>
      <c r="B72" s="559"/>
      <c r="C72" s="562"/>
      <c r="D72" s="162" t="s">
        <v>229</v>
      </c>
      <c r="E72" s="571"/>
      <c r="F72" s="557"/>
      <c r="G72" s="23"/>
      <c r="H72" s="160">
        <f>IF(H42="-","-",H42*'3c Demand'!$C$10)</f>
        <v>6.5557245473282446</v>
      </c>
    </row>
    <row r="73" spans="1:8">
      <c r="A73" s="6"/>
      <c r="B73" s="559"/>
      <c r="C73" s="562"/>
      <c r="D73" s="162" t="s">
        <v>230</v>
      </c>
      <c r="E73" s="571"/>
      <c r="F73" s="557"/>
      <c r="G73" s="23"/>
      <c r="H73" s="160">
        <f>IF(H43="-","-",H43*'3c Demand'!$C$10)</f>
        <v>6.5635011987920642</v>
      </c>
    </row>
    <row r="74" spans="1:8">
      <c r="A74" s="6"/>
      <c r="B74" s="559"/>
      <c r="C74" s="562"/>
      <c r="D74" s="162" t="s">
        <v>231</v>
      </c>
      <c r="E74" s="571"/>
      <c r="F74" s="557"/>
      <c r="G74" s="23"/>
      <c r="H74" s="160">
        <f>IF(H44="-","-",H44*'3c Demand'!$C$10)</f>
        <v>6.4789109694111353</v>
      </c>
    </row>
    <row r="75" spans="1:8">
      <c r="A75" s="6"/>
      <c r="B75" s="559"/>
      <c r="C75" s="562"/>
      <c r="D75" s="162" t="s">
        <v>232</v>
      </c>
      <c r="E75" s="571"/>
      <c r="F75" s="557"/>
      <c r="G75" s="23"/>
      <c r="H75" s="160">
        <f>IF(H45="-","-",H45*'3c Demand'!$C$10)</f>
        <v>6.4541776280509611</v>
      </c>
    </row>
    <row r="76" spans="1:8">
      <c r="A76" s="6"/>
      <c r="B76" s="559"/>
      <c r="C76" s="562"/>
      <c r="D76" s="162" t="s">
        <v>233</v>
      </c>
      <c r="E76" s="571"/>
      <c r="F76" s="557"/>
      <c r="G76" s="23"/>
      <c r="H76" s="160">
        <f>IF(H46="-","-",H46*'3c Demand'!$C$10)</f>
        <v>6.5683504833372695</v>
      </c>
    </row>
    <row r="77" spans="1:8">
      <c r="A77" s="6"/>
      <c r="B77" s="559"/>
      <c r="C77" s="562"/>
      <c r="D77" s="162" t="s">
        <v>234</v>
      </c>
      <c r="E77" s="571"/>
      <c r="F77" s="557"/>
      <c r="G77" s="23"/>
      <c r="H77" s="160">
        <f>IF(H47="-","-",H47*'3c Demand'!$C$10)</f>
        <v>6.5662839570283182</v>
      </c>
    </row>
    <row r="78" spans="1:8">
      <c r="A78" s="6"/>
      <c r="B78" s="560"/>
      <c r="C78" s="563"/>
      <c r="D78" s="162" t="s">
        <v>235</v>
      </c>
      <c r="E78" s="571"/>
      <c r="F78" s="557"/>
      <c r="G78" s="23"/>
      <c r="H78" s="160">
        <f>IF(H48="-","-",H48*'3c Demand'!$C$10)</f>
        <v>6.510851378312795</v>
      </c>
    </row>
    <row r="79" spans="1:8">
      <c r="A79" s="6"/>
      <c r="B79" s="161" t="s">
        <v>240</v>
      </c>
      <c r="C79" s="573" t="s">
        <v>33</v>
      </c>
      <c r="D79" s="574"/>
      <c r="E79" s="572"/>
      <c r="F79" s="557"/>
      <c r="G79" s="23"/>
      <c r="H79" s="160">
        <f>IF(H49="-","-",'3c Demand'!$C$11*H49)</f>
        <v>10.725433379283812</v>
      </c>
    </row>
    <row r="80" spans="1:8" s="6" customFormat="1" ht="3" customHeight="1"/>
    <row r="81" spans="4:5" s="47" customFormat="1" ht="13.5" hidden="1"/>
    <row r="82" spans="4:5" s="6" customFormat="1" hidden="1">
      <c r="D82" s="37"/>
      <c r="E82" s="37"/>
    </row>
    <row r="83" spans="4:5" hidden="1">
      <c r="D83" s="32"/>
      <c r="E83" s="32"/>
    </row>
    <row r="84" spans="4:5" hidden="1">
      <c r="D84" s="32"/>
      <c r="E84" s="32"/>
    </row>
    <row r="85" spans="4:5" hidden="1">
      <c r="D85" s="32"/>
      <c r="E85" s="32"/>
    </row>
    <row r="86" spans="4:5" hidden="1">
      <c r="D86" s="32"/>
      <c r="E86" s="32"/>
    </row>
    <row r="101"/>
  </sheetData>
  <mergeCells count="30">
    <mergeCell ref="H9:H11"/>
    <mergeCell ref="B50:F50"/>
    <mergeCell ref="B51:B78"/>
    <mergeCell ref="C51:C64"/>
    <mergeCell ref="F51:F79"/>
    <mergeCell ref="C65:C78"/>
    <mergeCell ref="E51:E79"/>
    <mergeCell ref="C79:D79"/>
    <mergeCell ref="B12:F12"/>
    <mergeCell ref="E7:E11"/>
    <mergeCell ref="D7:D11"/>
    <mergeCell ref="B7:B11"/>
    <mergeCell ref="C7:C11"/>
    <mergeCell ref="F9:F11"/>
    <mergeCell ref="A3:F3"/>
    <mergeCell ref="F21:F49"/>
    <mergeCell ref="B21:B48"/>
    <mergeCell ref="B13:B14"/>
    <mergeCell ref="B17:B18"/>
    <mergeCell ref="C35:C48"/>
    <mergeCell ref="C21:C34"/>
    <mergeCell ref="B20:F20"/>
    <mergeCell ref="B16:F16"/>
    <mergeCell ref="F17:F19"/>
    <mergeCell ref="E21:E49"/>
    <mergeCell ref="D17:D19"/>
    <mergeCell ref="D13:D15"/>
    <mergeCell ref="F13:F15"/>
    <mergeCell ref="C49:D49"/>
    <mergeCell ref="F7:F8"/>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79998168889431442"/>
    <pageSetUpPr autoPageBreaks="0"/>
  </sheetPr>
  <dimension ref="A1:AO334"/>
  <sheetViews>
    <sheetView zoomScaleNormal="100" workbookViewId="0"/>
  </sheetViews>
  <sheetFormatPr defaultRowHeight="14.5"/>
  <cols>
    <col min="2" max="2" width="24.6328125" customWidth="1"/>
    <col min="3" max="3" width="19.36328125" customWidth="1"/>
    <col min="4" max="4" width="13.36328125" customWidth="1"/>
    <col min="5" max="5" width="16.6328125" customWidth="1"/>
    <col min="6" max="6" width="14.36328125" customWidth="1"/>
    <col min="7" max="7" width="15.36328125" customWidth="1"/>
  </cols>
  <sheetData>
    <row r="1" spans="1:41" s="28" customFormat="1" ht="12.75" customHeight="1"/>
    <row r="2" spans="1:41" s="28" customFormat="1" ht="33.75" customHeight="1">
      <c r="B2" s="12" t="s">
        <v>251</v>
      </c>
      <c r="C2" s="29"/>
      <c r="D2" s="29"/>
      <c r="E2" s="29"/>
      <c r="F2" s="29"/>
      <c r="G2" s="29"/>
      <c r="H2" s="29"/>
      <c r="I2" s="29"/>
      <c r="J2" s="29"/>
      <c r="K2" s="29"/>
      <c r="L2" s="29"/>
      <c r="P2" s="29"/>
      <c r="Q2" s="29"/>
      <c r="R2" s="29"/>
      <c r="S2" s="29"/>
      <c r="T2" s="29"/>
      <c r="V2" s="29"/>
      <c r="W2" s="29"/>
      <c r="X2" s="29"/>
      <c r="Y2" s="29"/>
      <c r="Z2" s="29"/>
      <c r="AC2" s="29"/>
      <c r="AD2" s="29"/>
      <c r="AE2" s="29"/>
      <c r="AF2" s="29"/>
      <c r="AG2" s="29"/>
      <c r="AI2" s="29"/>
      <c r="AJ2" s="29"/>
      <c r="AK2" s="29"/>
      <c r="AL2" s="29"/>
      <c r="AM2" s="29"/>
    </row>
    <row r="3" spans="1:41" s="28" customFormat="1" ht="45.75" customHeight="1">
      <c r="B3" s="579" t="s">
        <v>252</v>
      </c>
      <c r="C3" s="579"/>
      <c r="D3" s="579"/>
      <c r="E3" s="579"/>
      <c r="F3" s="464"/>
      <c r="G3" s="464"/>
      <c r="H3" s="464"/>
      <c r="I3" s="464"/>
      <c r="J3" s="464"/>
      <c r="K3" s="464"/>
      <c r="L3" s="464"/>
      <c r="M3" s="464"/>
      <c r="O3" s="30"/>
      <c r="P3" s="464"/>
      <c r="Q3" s="464"/>
      <c r="R3" s="464"/>
      <c r="S3" s="464"/>
      <c r="T3" s="464"/>
      <c r="U3" s="464"/>
      <c r="V3" s="464"/>
      <c r="W3" s="464"/>
      <c r="X3" s="464"/>
      <c r="Y3" s="464"/>
      <c r="Z3" s="464"/>
      <c r="AA3" s="464"/>
      <c r="AB3" s="30"/>
      <c r="AC3" s="464"/>
      <c r="AD3" s="464"/>
      <c r="AE3" s="464"/>
      <c r="AF3" s="464"/>
      <c r="AG3" s="464"/>
      <c r="AH3" s="464"/>
      <c r="AI3" s="464"/>
      <c r="AJ3" s="464"/>
      <c r="AK3" s="464"/>
      <c r="AL3" s="464"/>
      <c r="AM3" s="464"/>
      <c r="AN3" s="464"/>
      <c r="AO3" s="30"/>
    </row>
    <row r="4" spans="1:41" s="28" customFormat="1" ht="12.75" customHeight="1">
      <c r="B4" s="28" t="s">
        <v>253</v>
      </c>
    </row>
    <row r="5" spans="1:41" s="6" customFormat="1" ht="12.75" customHeight="1"/>
    <row r="6" spans="1:41" s="14" customFormat="1" ht="11.5">
      <c r="B6" s="15" t="s">
        <v>254</v>
      </c>
      <c r="C6" s="16"/>
      <c r="D6" s="16"/>
      <c r="E6" s="17"/>
    </row>
    <row r="7" spans="1:41" s="7" customFormat="1" ht="11.5">
      <c r="B7" s="103" t="s">
        <v>255</v>
      </c>
      <c r="C7" s="98"/>
      <c r="D7" s="98"/>
      <c r="E7" s="99"/>
    </row>
    <row r="8" spans="1:41" s="7" customFormat="1" ht="11.5">
      <c r="B8" s="104" t="s">
        <v>256</v>
      </c>
      <c r="C8" s="98"/>
      <c r="D8" s="98"/>
      <c r="E8" s="99"/>
    </row>
    <row r="9" spans="1:41" s="7" customFormat="1" ht="11.5">
      <c r="B9" s="104" t="s">
        <v>257</v>
      </c>
      <c r="C9" s="98"/>
      <c r="D9" s="98"/>
      <c r="E9" s="99"/>
    </row>
    <row r="10" spans="1:41" s="33" customFormat="1" ht="23">
      <c r="A10" s="7"/>
      <c r="B10" s="163"/>
      <c r="C10" s="163" t="s">
        <v>258</v>
      </c>
      <c r="D10" s="164" t="s">
        <v>87</v>
      </c>
      <c r="E10" s="164" t="s">
        <v>89</v>
      </c>
      <c r="F10" s="164" t="s">
        <v>259</v>
      </c>
      <c r="G10" s="164" t="s">
        <v>260</v>
      </c>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spans="1:41">
      <c r="B11" s="165" t="s">
        <v>261</v>
      </c>
      <c r="C11" s="165" t="s">
        <v>262</v>
      </c>
      <c r="D11" s="165" t="s">
        <v>216</v>
      </c>
      <c r="E11" s="165" t="s">
        <v>263</v>
      </c>
      <c r="F11" s="166">
        <v>2.02</v>
      </c>
      <c r="G11" s="166">
        <v>2.02</v>
      </c>
    </row>
    <row r="12" spans="1:41">
      <c r="B12" s="165" t="s">
        <v>261</v>
      </c>
      <c r="C12" s="165" t="s">
        <v>262</v>
      </c>
      <c r="D12" s="165" t="s">
        <v>216</v>
      </c>
      <c r="E12" s="165" t="s">
        <v>264</v>
      </c>
      <c r="F12" s="166">
        <v>2.02</v>
      </c>
      <c r="G12" s="166">
        <v>2.02</v>
      </c>
    </row>
    <row r="13" spans="1:41">
      <c r="B13" s="165" t="s">
        <v>261</v>
      </c>
      <c r="C13" s="165" t="s">
        <v>262</v>
      </c>
      <c r="D13" s="165" t="s">
        <v>216</v>
      </c>
      <c r="E13" s="165" t="s">
        <v>238</v>
      </c>
      <c r="F13" s="166">
        <v>0</v>
      </c>
      <c r="G13" s="166">
        <v>0</v>
      </c>
    </row>
    <row r="14" spans="1:41">
      <c r="B14" s="165" t="s">
        <v>261</v>
      </c>
      <c r="C14" s="165" t="s">
        <v>262</v>
      </c>
      <c r="D14" s="165" t="s">
        <v>240</v>
      </c>
      <c r="E14" s="165" t="s">
        <v>263</v>
      </c>
      <c r="F14" s="166">
        <v>2.02</v>
      </c>
      <c r="G14" s="166">
        <v>2.02</v>
      </c>
    </row>
    <row r="15" spans="1:41">
      <c r="B15" s="165" t="s">
        <v>261</v>
      </c>
      <c r="C15" s="165" t="s">
        <v>262</v>
      </c>
      <c r="D15" s="165" t="s">
        <v>240</v>
      </c>
      <c r="E15" s="165" t="s">
        <v>264</v>
      </c>
      <c r="F15" s="166">
        <v>2.02</v>
      </c>
      <c r="G15" s="166">
        <v>2.02</v>
      </c>
    </row>
    <row r="16" spans="1:41">
      <c r="B16" s="165" t="s">
        <v>261</v>
      </c>
      <c r="C16" s="165" t="s">
        <v>262</v>
      </c>
      <c r="D16" s="165" t="s">
        <v>240</v>
      </c>
      <c r="E16" s="165" t="s">
        <v>238</v>
      </c>
      <c r="F16" s="166">
        <v>0</v>
      </c>
      <c r="G16" s="166">
        <v>0</v>
      </c>
    </row>
    <row r="17" spans="2:16">
      <c r="B17" s="165" t="s">
        <v>261</v>
      </c>
      <c r="C17" s="165" t="s">
        <v>265</v>
      </c>
      <c r="D17" s="165" t="s">
        <v>216</v>
      </c>
      <c r="E17" s="165" t="s">
        <v>263</v>
      </c>
      <c r="F17" s="166">
        <v>2.41</v>
      </c>
      <c r="G17" s="166">
        <v>2.41</v>
      </c>
    </row>
    <row r="18" spans="2:16">
      <c r="B18" s="165" t="s">
        <v>261</v>
      </c>
      <c r="C18" s="165" t="s">
        <v>265</v>
      </c>
      <c r="D18" s="165" t="s">
        <v>216</v>
      </c>
      <c r="E18" s="165" t="s">
        <v>264</v>
      </c>
      <c r="F18" s="166">
        <v>2.41</v>
      </c>
      <c r="G18" s="166">
        <v>2.41</v>
      </c>
    </row>
    <row r="19" spans="2:16">
      <c r="B19" s="165" t="s">
        <v>261</v>
      </c>
      <c r="C19" s="165" t="s">
        <v>265</v>
      </c>
      <c r="D19" s="165" t="s">
        <v>216</v>
      </c>
      <c r="E19" s="165" t="s">
        <v>238</v>
      </c>
      <c r="F19" s="166">
        <v>0</v>
      </c>
      <c r="G19" s="166">
        <v>0</v>
      </c>
    </row>
    <row r="20" spans="2:16">
      <c r="B20" s="165" t="s">
        <v>261</v>
      </c>
      <c r="C20" s="165" t="s">
        <v>265</v>
      </c>
      <c r="D20" s="165" t="s">
        <v>240</v>
      </c>
      <c r="E20" s="165" t="s">
        <v>263</v>
      </c>
      <c r="F20" s="166">
        <v>2.41</v>
      </c>
      <c r="G20" s="166">
        <v>2.41</v>
      </c>
    </row>
    <row r="21" spans="2:16">
      <c r="B21" s="165" t="s">
        <v>261</v>
      </c>
      <c r="C21" s="165" t="s">
        <v>265</v>
      </c>
      <c r="D21" s="165" t="s">
        <v>240</v>
      </c>
      <c r="E21" s="165" t="s">
        <v>264</v>
      </c>
      <c r="F21" s="166">
        <v>2.41</v>
      </c>
      <c r="G21" s="166">
        <v>2.41</v>
      </c>
    </row>
    <row r="22" spans="2:16">
      <c r="B22" s="165" t="s">
        <v>261</v>
      </c>
      <c r="C22" s="165" t="s">
        <v>265</v>
      </c>
      <c r="D22" s="165" t="s">
        <v>240</v>
      </c>
      <c r="E22" s="165" t="s">
        <v>238</v>
      </c>
      <c r="F22" s="166">
        <v>0</v>
      </c>
      <c r="G22" s="166">
        <v>0</v>
      </c>
      <c r="J22" s="96"/>
    </row>
    <row r="23" spans="2:16">
      <c r="B23" s="165" t="s">
        <v>261</v>
      </c>
      <c r="C23" s="165" t="s">
        <v>266</v>
      </c>
      <c r="D23" s="165" t="s">
        <v>216</v>
      </c>
      <c r="E23" s="165" t="s">
        <v>263</v>
      </c>
      <c r="F23" s="166">
        <v>2.46</v>
      </c>
      <c r="G23" s="166">
        <v>0</v>
      </c>
      <c r="J23" s="96"/>
    </row>
    <row r="24" spans="2:16">
      <c r="B24" s="165" t="s">
        <v>261</v>
      </c>
      <c r="C24" s="165" t="s">
        <v>266</v>
      </c>
      <c r="D24" s="165" t="s">
        <v>216</v>
      </c>
      <c r="E24" s="165" t="s">
        <v>264</v>
      </c>
      <c r="F24" s="166">
        <v>2.46</v>
      </c>
      <c r="G24" s="166">
        <v>0</v>
      </c>
      <c r="N24" s="106"/>
    </row>
    <row r="25" spans="2:16">
      <c r="B25" s="165" t="s">
        <v>261</v>
      </c>
      <c r="C25" s="165" t="s">
        <v>266</v>
      </c>
      <c r="D25" s="165" t="s">
        <v>216</v>
      </c>
      <c r="E25" s="165" t="s">
        <v>238</v>
      </c>
      <c r="F25" s="166">
        <v>0</v>
      </c>
      <c r="G25" s="166">
        <v>0</v>
      </c>
      <c r="J25" s="96"/>
      <c r="N25" s="106"/>
    </row>
    <row r="26" spans="2:16">
      <c r="B26" s="165" t="s">
        <v>261</v>
      </c>
      <c r="C26" s="165" t="s">
        <v>266</v>
      </c>
      <c r="D26" s="165" t="s">
        <v>240</v>
      </c>
      <c r="E26" s="165" t="s">
        <v>263</v>
      </c>
      <c r="F26" s="166">
        <v>2.46</v>
      </c>
      <c r="G26" s="166">
        <v>0</v>
      </c>
      <c r="J26" s="96"/>
    </row>
    <row r="27" spans="2:16">
      <c r="B27" s="165" t="s">
        <v>261</v>
      </c>
      <c r="C27" s="165" t="s">
        <v>266</v>
      </c>
      <c r="D27" s="165" t="s">
        <v>240</v>
      </c>
      <c r="E27" s="165" t="s">
        <v>264</v>
      </c>
      <c r="F27" s="166">
        <v>2.46</v>
      </c>
      <c r="G27" s="166">
        <v>0</v>
      </c>
    </row>
    <row r="28" spans="2:16">
      <c r="B28" s="165" t="s">
        <v>261</v>
      </c>
      <c r="C28" s="165" t="s">
        <v>266</v>
      </c>
      <c r="D28" s="165" t="s">
        <v>240</v>
      </c>
      <c r="E28" s="165" t="s">
        <v>238</v>
      </c>
      <c r="F28" s="166">
        <v>0</v>
      </c>
      <c r="G28" s="166">
        <v>0</v>
      </c>
      <c r="J28" s="96"/>
      <c r="K28" s="96"/>
    </row>
    <row r="29" spans="2:16">
      <c r="B29" s="165" t="s">
        <v>261</v>
      </c>
      <c r="C29" s="165" t="s">
        <v>267</v>
      </c>
      <c r="D29" s="165" t="s">
        <v>216</v>
      </c>
      <c r="E29" s="165" t="s">
        <v>263</v>
      </c>
      <c r="F29" s="166"/>
      <c r="G29" s="166"/>
    </row>
    <row r="30" spans="2:16">
      <c r="B30" s="165" t="s">
        <v>261</v>
      </c>
      <c r="C30" s="165" t="s">
        <v>267</v>
      </c>
      <c r="D30" s="165" t="s">
        <v>216</v>
      </c>
      <c r="E30" s="165" t="s">
        <v>264</v>
      </c>
      <c r="F30" s="166"/>
      <c r="G30" s="166"/>
    </row>
    <row r="31" spans="2:16">
      <c r="B31" s="165" t="s">
        <v>261</v>
      </c>
      <c r="C31" s="165" t="s">
        <v>267</v>
      </c>
      <c r="D31" s="165" t="s">
        <v>216</v>
      </c>
      <c r="E31" s="165" t="s">
        <v>238</v>
      </c>
      <c r="F31" s="166"/>
      <c r="G31" s="166"/>
      <c r="J31" s="96"/>
      <c r="K31" s="96"/>
    </row>
    <row r="32" spans="2:16">
      <c r="B32" s="165" t="s">
        <v>261</v>
      </c>
      <c r="C32" s="165" t="s">
        <v>267</v>
      </c>
      <c r="D32" s="165" t="s">
        <v>240</v>
      </c>
      <c r="E32" s="165" t="s">
        <v>263</v>
      </c>
      <c r="F32" s="166"/>
      <c r="G32" s="166"/>
      <c r="J32" s="96"/>
      <c r="K32" s="96"/>
      <c r="M32" s="96"/>
      <c r="N32" s="96"/>
      <c r="P32" s="96"/>
    </row>
    <row r="33" spans="2:7">
      <c r="B33" s="165" t="s">
        <v>261</v>
      </c>
      <c r="C33" s="165" t="s">
        <v>267</v>
      </c>
      <c r="D33" s="165" t="s">
        <v>240</v>
      </c>
      <c r="E33" s="165" t="s">
        <v>264</v>
      </c>
      <c r="F33" s="166"/>
      <c r="G33" s="166"/>
    </row>
    <row r="34" spans="2:7">
      <c r="B34" s="165" t="s">
        <v>261</v>
      </c>
      <c r="C34" s="165" t="s">
        <v>267</v>
      </c>
      <c r="D34" s="165" t="s">
        <v>240</v>
      </c>
      <c r="E34" s="165" t="s">
        <v>238</v>
      </c>
      <c r="F34" s="166"/>
      <c r="G34" s="166"/>
    </row>
    <row r="36" spans="2:7" s="14" customFormat="1" ht="11.5">
      <c r="B36" s="15" t="s">
        <v>268</v>
      </c>
      <c r="C36" s="16"/>
      <c r="D36" s="16"/>
      <c r="E36" s="17"/>
    </row>
    <row r="37" spans="2:7">
      <c r="B37" t="s">
        <v>269</v>
      </c>
    </row>
    <row r="39" spans="2:7">
      <c r="B39" t="s">
        <v>270</v>
      </c>
    </row>
    <row r="40" spans="2:7">
      <c r="B40" s="167" t="s">
        <v>271</v>
      </c>
      <c r="C40" s="164" t="s">
        <v>219</v>
      </c>
      <c r="D40" s="164" t="s">
        <v>236</v>
      </c>
    </row>
    <row r="41" spans="2:7">
      <c r="B41" s="165" t="s">
        <v>272</v>
      </c>
      <c r="C41" s="168">
        <f>'3f Cap levels'!C9</f>
        <v>81.733639651153254</v>
      </c>
      <c r="D41" s="168">
        <f>'3f Cap levels'!D9</f>
        <v>608.87797008194536</v>
      </c>
    </row>
    <row r="42" spans="2:7">
      <c r="B42" s="165" t="s">
        <v>262</v>
      </c>
      <c r="C42" s="168">
        <f>'3f Cap levels'!C10</f>
        <v>84.76467225905651</v>
      </c>
      <c r="D42" s="168">
        <f>'3f Cap levels'!D10</f>
        <v>610.66270636711056</v>
      </c>
    </row>
    <row r="44" spans="2:7">
      <c r="B44" s="167" t="s">
        <v>273</v>
      </c>
      <c r="C44" s="164" t="s">
        <v>219</v>
      </c>
      <c r="D44" s="164" t="s">
        <v>236</v>
      </c>
    </row>
    <row r="45" spans="2:7">
      <c r="B45" s="165" t="s">
        <v>272</v>
      </c>
      <c r="C45" s="168">
        <f>'3f Cap levels'!C25</f>
        <v>92.858635018132276</v>
      </c>
      <c r="D45" s="168">
        <f>'3f Cap levels'!D25</f>
        <v>513.57545202158155</v>
      </c>
    </row>
    <row r="46" spans="2:7">
      <c r="B46" s="165" t="s">
        <v>262</v>
      </c>
      <c r="C46" s="168">
        <f>'3f Cap levels'!C26</f>
        <v>95.053517306958852</v>
      </c>
      <c r="D46" s="168">
        <f>'3f Cap levels'!D26</f>
        <v>495.60091432828915</v>
      </c>
    </row>
    <row r="48" spans="2:7">
      <c r="B48" t="s">
        <v>274</v>
      </c>
    </row>
    <row r="49" spans="2:7">
      <c r="B49" s="167" t="s">
        <v>275</v>
      </c>
      <c r="C49" s="164" t="s">
        <v>219</v>
      </c>
      <c r="D49" s="164" t="s">
        <v>236</v>
      </c>
    </row>
    <row r="50" spans="2:7">
      <c r="B50" s="165" t="s">
        <v>272</v>
      </c>
      <c r="C50" s="169">
        <f>C41+C45</f>
        <v>174.59227466928553</v>
      </c>
      <c r="D50" s="169">
        <f>D41+D45</f>
        <v>1122.4534221035269</v>
      </c>
    </row>
    <row r="51" spans="2:7">
      <c r="B51" s="165" t="s">
        <v>262</v>
      </c>
      <c r="C51" s="169">
        <f>C42+C46</f>
        <v>179.81818956601535</v>
      </c>
      <c r="D51" s="169">
        <f>D42+D46</f>
        <v>1106.2636206953998</v>
      </c>
    </row>
    <row r="53" spans="2:7">
      <c r="B53" t="s">
        <v>276</v>
      </c>
    </row>
    <row r="54" spans="2:7" ht="23">
      <c r="B54" s="167" t="s">
        <v>277</v>
      </c>
      <c r="C54" s="164" t="s">
        <v>278</v>
      </c>
    </row>
    <row r="55" spans="2:7">
      <c r="B55" s="165" t="s">
        <v>272</v>
      </c>
      <c r="C55" s="170">
        <f>C50/D50</f>
        <v>0.15554522907693752</v>
      </c>
    </row>
    <row r="56" spans="2:7">
      <c r="B56" s="165" t="s">
        <v>262</v>
      </c>
      <c r="C56" s="170">
        <f>C51/D51</f>
        <v>0.16254551465136421</v>
      </c>
    </row>
    <row r="57" spans="2:7">
      <c r="B57" s="165" t="s">
        <v>279</v>
      </c>
      <c r="C57" s="170">
        <f>AVERAGE(C55:C56)</f>
        <v>0.15904537186415085</v>
      </c>
    </row>
    <row r="60" spans="2:7">
      <c r="B60" t="s">
        <v>280</v>
      </c>
    </row>
    <row r="61" spans="2:7">
      <c r="B61" t="s">
        <v>281</v>
      </c>
    </row>
    <row r="62" spans="2:7" ht="23">
      <c r="B62" s="167" t="s">
        <v>258</v>
      </c>
      <c r="C62" s="164" t="s">
        <v>87</v>
      </c>
      <c r="D62" s="164" t="s">
        <v>89</v>
      </c>
      <c r="E62" s="164" t="s">
        <v>282</v>
      </c>
      <c r="F62" s="164" t="s">
        <v>259</v>
      </c>
      <c r="G62" s="164" t="s">
        <v>260</v>
      </c>
    </row>
    <row r="63" spans="2:7">
      <c r="B63" s="165" t="s">
        <v>262</v>
      </c>
      <c r="C63" s="165" t="s">
        <v>216</v>
      </c>
      <c r="D63" s="165" t="s">
        <v>263</v>
      </c>
      <c r="E63" s="165" t="s">
        <v>219</v>
      </c>
      <c r="F63" s="171">
        <f>F11*$C$57</f>
        <v>0.3212716511655847</v>
      </c>
      <c r="G63" s="171">
        <f>G11*$C$57</f>
        <v>0.3212716511655847</v>
      </c>
    </row>
    <row r="64" spans="2:7">
      <c r="B64" s="165" t="s">
        <v>262</v>
      </c>
      <c r="C64" s="165" t="s">
        <v>216</v>
      </c>
      <c r="D64" s="165" t="s">
        <v>264</v>
      </c>
      <c r="E64" s="165" t="s">
        <v>219</v>
      </c>
      <c r="F64" s="171">
        <f t="shared" ref="F64:G64" si="0">F12*$C$57</f>
        <v>0.3212716511655847</v>
      </c>
      <c r="G64" s="171">
        <f t="shared" si="0"/>
        <v>0.3212716511655847</v>
      </c>
    </row>
    <row r="65" spans="2:7">
      <c r="B65" s="165" t="s">
        <v>262</v>
      </c>
      <c r="C65" s="165" t="s">
        <v>216</v>
      </c>
      <c r="D65" s="165" t="s">
        <v>238</v>
      </c>
      <c r="E65" s="165" t="s">
        <v>219</v>
      </c>
      <c r="F65" s="171">
        <f t="shared" ref="F65:G65" si="1">F13*$C$57</f>
        <v>0</v>
      </c>
      <c r="G65" s="171">
        <f t="shared" si="1"/>
        <v>0</v>
      </c>
    </row>
    <row r="66" spans="2:7">
      <c r="B66" s="165" t="s">
        <v>262</v>
      </c>
      <c r="C66" s="165" t="s">
        <v>240</v>
      </c>
      <c r="D66" s="165" t="s">
        <v>263</v>
      </c>
      <c r="E66" s="165" t="s">
        <v>219</v>
      </c>
      <c r="F66" s="171">
        <f t="shared" ref="F66:G66" si="2">F14*$C$57</f>
        <v>0.3212716511655847</v>
      </c>
      <c r="G66" s="171">
        <f t="shared" si="2"/>
        <v>0.3212716511655847</v>
      </c>
    </row>
    <row r="67" spans="2:7">
      <c r="B67" s="165" t="s">
        <v>262</v>
      </c>
      <c r="C67" s="165" t="s">
        <v>240</v>
      </c>
      <c r="D67" s="165" t="s">
        <v>264</v>
      </c>
      <c r="E67" s="165" t="s">
        <v>219</v>
      </c>
      <c r="F67" s="171">
        <f t="shared" ref="F67:G67" si="3">F15*$C$57</f>
        <v>0.3212716511655847</v>
      </c>
      <c r="G67" s="171">
        <f t="shared" si="3"/>
        <v>0.3212716511655847</v>
      </c>
    </row>
    <row r="68" spans="2:7">
      <c r="B68" s="165" t="s">
        <v>262</v>
      </c>
      <c r="C68" s="165" t="s">
        <v>240</v>
      </c>
      <c r="D68" s="165" t="s">
        <v>238</v>
      </c>
      <c r="E68" s="165" t="s">
        <v>219</v>
      </c>
      <c r="F68" s="171">
        <f t="shared" ref="F68:G68" si="4">F16*$C$57</f>
        <v>0</v>
      </c>
      <c r="G68" s="171">
        <f t="shared" si="4"/>
        <v>0</v>
      </c>
    </row>
    <row r="69" spans="2:7">
      <c r="B69" s="165" t="s">
        <v>265</v>
      </c>
      <c r="C69" s="165" t="s">
        <v>216</v>
      </c>
      <c r="D69" s="165" t="s">
        <v>263</v>
      </c>
      <c r="E69" s="165" t="s">
        <v>219</v>
      </c>
      <c r="F69" s="171">
        <f t="shared" ref="F69:G69" si="5">F17*$C$57</f>
        <v>0.38329934619260358</v>
      </c>
      <c r="G69" s="171">
        <f t="shared" si="5"/>
        <v>0.38329934619260358</v>
      </c>
    </row>
    <row r="70" spans="2:7">
      <c r="B70" s="165" t="s">
        <v>265</v>
      </c>
      <c r="C70" s="165" t="s">
        <v>216</v>
      </c>
      <c r="D70" s="165" t="s">
        <v>264</v>
      </c>
      <c r="E70" s="165" t="s">
        <v>219</v>
      </c>
      <c r="F70" s="171">
        <f t="shared" ref="F70:G70" si="6">F18*$C$57</f>
        <v>0.38329934619260358</v>
      </c>
      <c r="G70" s="171">
        <f t="shared" si="6"/>
        <v>0.38329934619260358</v>
      </c>
    </row>
    <row r="71" spans="2:7">
      <c r="B71" s="165" t="s">
        <v>265</v>
      </c>
      <c r="C71" s="165" t="s">
        <v>216</v>
      </c>
      <c r="D71" s="165" t="s">
        <v>238</v>
      </c>
      <c r="E71" s="165" t="s">
        <v>219</v>
      </c>
      <c r="F71" s="171">
        <f t="shared" ref="F71:G71" si="7">F19*$C$57</f>
        <v>0</v>
      </c>
      <c r="G71" s="171">
        <f t="shared" si="7"/>
        <v>0</v>
      </c>
    </row>
    <row r="72" spans="2:7">
      <c r="B72" s="165" t="s">
        <v>265</v>
      </c>
      <c r="C72" s="165" t="s">
        <v>240</v>
      </c>
      <c r="D72" s="165" t="s">
        <v>263</v>
      </c>
      <c r="E72" s="165" t="s">
        <v>219</v>
      </c>
      <c r="F72" s="171">
        <f t="shared" ref="F72:G72" si="8">F20*$C$57</f>
        <v>0.38329934619260358</v>
      </c>
      <c r="G72" s="171">
        <f t="shared" si="8"/>
        <v>0.38329934619260358</v>
      </c>
    </row>
    <row r="73" spans="2:7">
      <c r="B73" s="165" t="s">
        <v>265</v>
      </c>
      <c r="C73" s="165" t="s">
        <v>240</v>
      </c>
      <c r="D73" s="165" t="s">
        <v>264</v>
      </c>
      <c r="E73" s="165" t="s">
        <v>219</v>
      </c>
      <c r="F73" s="171">
        <f t="shared" ref="F73:G73" si="9">F21*$C$57</f>
        <v>0.38329934619260358</v>
      </c>
      <c r="G73" s="171">
        <f t="shared" si="9"/>
        <v>0.38329934619260358</v>
      </c>
    </row>
    <row r="74" spans="2:7">
      <c r="B74" s="165" t="s">
        <v>265</v>
      </c>
      <c r="C74" s="165" t="s">
        <v>240</v>
      </c>
      <c r="D74" s="165" t="s">
        <v>238</v>
      </c>
      <c r="E74" s="165" t="s">
        <v>219</v>
      </c>
      <c r="F74" s="171">
        <f t="shared" ref="F74:G74" si="10">F22*$C$57</f>
        <v>0</v>
      </c>
      <c r="G74" s="171">
        <f t="shared" si="10"/>
        <v>0</v>
      </c>
    </row>
    <row r="75" spans="2:7">
      <c r="B75" s="165" t="s">
        <v>266</v>
      </c>
      <c r="C75" s="165" t="s">
        <v>216</v>
      </c>
      <c r="D75" s="165" t="s">
        <v>263</v>
      </c>
      <c r="E75" s="165" t="s">
        <v>219</v>
      </c>
      <c r="F75" s="171">
        <f t="shared" ref="F75:G75" si="11">F23*$C$57</f>
        <v>0.39125161478581111</v>
      </c>
      <c r="G75" s="171">
        <f t="shared" si="11"/>
        <v>0</v>
      </c>
    </row>
    <row r="76" spans="2:7">
      <c r="B76" s="165" t="s">
        <v>266</v>
      </c>
      <c r="C76" s="165" t="s">
        <v>216</v>
      </c>
      <c r="D76" s="165" t="s">
        <v>264</v>
      </c>
      <c r="E76" s="165" t="s">
        <v>219</v>
      </c>
      <c r="F76" s="171">
        <f t="shared" ref="F76:G76" si="12">F24*$C$57</f>
        <v>0.39125161478581111</v>
      </c>
      <c r="G76" s="171">
        <f t="shared" si="12"/>
        <v>0</v>
      </c>
    </row>
    <row r="77" spans="2:7">
      <c r="B77" s="165" t="s">
        <v>266</v>
      </c>
      <c r="C77" s="165" t="s">
        <v>216</v>
      </c>
      <c r="D77" s="165" t="s">
        <v>238</v>
      </c>
      <c r="E77" s="165" t="s">
        <v>219</v>
      </c>
      <c r="F77" s="171">
        <f t="shared" ref="F77:G77" si="13">F25*$C$57</f>
        <v>0</v>
      </c>
      <c r="G77" s="171">
        <f t="shared" si="13"/>
        <v>0</v>
      </c>
    </row>
    <row r="78" spans="2:7">
      <c r="B78" s="165" t="s">
        <v>266</v>
      </c>
      <c r="C78" s="165" t="s">
        <v>240</v>
      </c>
      <c r="D78" s="165" t="s">
        <v>263</v>
      </c>
      <c r="E78" s="165" t="s">
        <v>219</v>
      </c>
      <c r="F78" s="171">
        <f>F26*$C$57</f>
        <v>0.39125161478581111</v>
      </c>
      <c r="G78" s="171">
        <f t="shared" ref="G78" si="14">G26*$C$57</f>
        <v>0</v>
      </c>
    </row>
    <row r="79" spans="2:7">
      <c r="B79" s="165" t="s">
        <v>266</v>
      </c>
      <c r="C79" s="165" t="s">
        <v>240</v>
      </c>
      <c r="D79" s="165" t="s">
        <v>264</v>
      </c>
      <c r="E79" s="165" t="s">
        <v>219</v>
      </c>
      <c r="F79" s="171">
        <f t="shared" ref="F79:G79" si="15">F27*$C$57</f>
        <v>0.39125161478581111</v>
      </c>
      <c r="G79" s="171">
        <f t="shared" si="15"/>
        <v>0</v>
      </c>
    </row>
    <row r="80" spans="2:7">
      <c r="B80" s="165" t="s">
        <v>266</v>
      </c>
      <c r="C80" s="165" t="s">
        <v>240</v>
      </c>
      <c r="D80" s="165" t="s">
        <v>238</v>
      </c>
      <c r="E80" s="165" t="s">
        <v>219</v>
      </c>
      <c r="F80" s="171">
        <f t="shared" ref="F80:G80" si="16">F28*$C$57</f>
        <v>0</v>
      </c>
      <c r="G80" s="171">
        <f t="shared" si="16"/>
        <v>0</v>
      </c>
    </row>
    <row r="81" spans="2:7">
      <c r="B81" s="165" t="s">
        <v>267</v>
      </c>
      <c r="C81" s="165" t="s">
        <v>216</v>
      </c>
      <c r="D81" s="165" t="s">
        <v>263</v>
      </c>
      <c r="E81" s="165" t="s">
        <v>219</v>
      </c>
      <c r="F81" s="171"/>
      <c r="G81" s="171"/>
    </row>
    <row r="82" spans="2:7">
      <c r="B82" s="165" t="s">
        <v>267</v>
      </c>
      <c r="C82" s="165" t="s">
        <v>216</v>
      </c>
      <c r="D82" s="165" t="s">
        <v>264</v>
      </c>
      <c r="E82" s="165" t="s">
        <v>219</v>
      </c>
      <c r="F82" s="171"/>
      <c r="G82" s="171"/>
    </row>
    <row r="83" spans="2:7">
      <c r="B83" s="165" t="s">
        <v>267</v>
      </c>
      <c r="C83" s="165" t="s">
        <v>216</v>
      </c>
      <c r="D83" s="165" t="s">
        <v>238</v>
      </c>
      <c r="E83" s="165" t="s">
        <v>219</v>
      </c>
      <c r="F83" s="171"/>
      <c r="G83" s="171"/>
    </row>
    <row r="84" spans="2:7">
      <c r="B84" s="165" t="s">
        <v>267</v>
      </c>
      <c r="C84" s="165" t="s">
        <v>240</v>
      </c>
      <c r="D84" s="165" t="s">
        <v>263</v>
      </c>
      <c r="E84" s="165" t="s">
        <v>219</v>
      </c>
      <c r="F84" s="171"/>
      <c r="G84" s="171"/>
    </row>
    <row r="85" spans="2:7">
      <c r="B85" s="165" t="s">
        <v>267</v>
      </c>
      <c r="C85" s="165" t="s">
        <v>240</v>
      </c>
      <c r="D85" s="165" t="s">
        <v>264</v>
      </c>
      <c r="E85" s="165" t="s">
        <v>219</v>
      </c>
      <c r="F85" s="171"/>
      <c r="G85" s="171"/>
    </row>
    <row r="86" spans="2:7">
      <c r="B86" s="165" t="s">
        <v>267</v>
      </c>
      <c r="C86" s="165" t="s">
        <v>240</v>
      </c>
      <c r="D86" s="165" t="s">
        <v>238</v>
      </c>
      <c r="E86" s="165" t="s">
        <v>219</v>
      </c>
      <c r="F86" s="171"/>
      <c r="G86" s="171"/>
    </row>
    <row r="87" spans="2:7">
      <c r="F87" s="100"/>
      <c r="G87" s="100"/>
    </row>
    <row r="88" spans="2:7">
      <c r="F88" s="100"/>
      <c r="G88" s="100"/>
    </row>
    <row r="89" spans="2:7" ht="23">
      <c r="B89" s="167" t="s">
        <v>258</v>
      </c>
      <c r="C89" s="164" t="s">
        <v>87</v>
      </c>
      <c r="D89" s="164" t="s">
        <v>89</v>
      </c>
      <c r="E89" s="164" t="s">
        <v>282</v>
      </c>
      <c r="F89" s="164" t="s">
        <v>259</v>
      </c>
      <c r="G89" s="164" t="s">
        <v>260</v>
      </c>
    </row>
    <row r="90" spans="2:7">
      <c r="B90" s="165" t="s">
        <v>262</v>
      </c>
      <c r="C90" s="165" t="s">
        <v>216</v>
      </c>
      <c r="D90" s="165" t="s">
        <v>263</v>
      </c>
      <c r="E90" s="165" t="s">
        <v>236</v>
      </c>
      <c r="F90" s="171">
        <f t="shared" ref="F90:G100" si="17">F11</f>
        <v>2.02</v>
      </c>
      <c r="G90" s="171">
        <f>G11</f>
        <v>2.02</v>
      </c>
    </row>
    <row r="91" spans="2:7">
      <c r="B91" s="165" t="s">
        <v>262</v>
      </c>
      <c r="C91" s="165" t="s">
        <v>216</v>
      </c>
      <c r="D91" s="165" t="s">
        <v>264</v>
      </c>
      <c r="E91" s="165" t="s">
        <v>236</v>
      </c>
      <c r="F91" s="171">
        <f t="shared" si="17"/>
        <v>2.02</v>
      </c>
      <c r="G91" s="171">
        <f t="shared" si="17"/>
        <v>2.02</v>
      </c>
    </row>
    <row r="92" spans="2:7">
      <c r="B92" s="165" t="s">
        <v>262</v>
      </c>
      <c r="C92" s="165" t="s">
        <v>216</v>
      </c>
      <c r="D92" s="165" t="s">
        <v>238</v>
      </c>
      <c r="E92" s="165" t="s">
        <v>236</v>
      </c>
      <c r="F92" s="171">
        <f t="shared" si="17"/>
        <v>0</v>
      </c>
      <c r="G92" s="171">
        <f t="shared" si="17"/>
        <v>0</v>
      </c>
    </row>
    <row r="93" spans="2:7">
      <c r="B93" s="165" t="s">
        <v>262</v>
      </c>
      <c r="C93" s="165" t="s">
        <v>240</v>
      </c>
      <c r="D93" s="165" t="s">
        <v>263</v>
      </c>
      <c r="E93" s="165" t="s">
        <v>236</v>
      </c>
      <c r="F93" s="171">
        <f t="shared" si="17"/>
        <v>2.02</v>
      </c>
      <c r="G93" s="171">
        <f t="shared" si="17"/>
        <v>2.02</v>
      </c>
    </row>
    <row r="94" spans="2:7">
      <c r="B94" s="165" t="s">
        <v>262</v>
      </c>
      <c r="C94" s="165" t="s">
        <v>240</v>
      </c>
      <c r="D94" s="165" t="s">
        <v>264</v>
      </c>
      <c r="E94" s="165" t="s">
        <v>236</v>
      </c>
      <c r="F94" s="171">
        <f t="shared" si="17"/>
        <v>2.02</v>
      </c>
      <c r="G94" s="171">
        <f t="shared" si="17"/>
        <v>2.02</v>
      </c>
    </row>
    <row r="95" spans="2:7">
      <c r="B95" s="165" t="s">
        <v>262</v>
      </c>
      <c r="C95" s="165" t="s">
        <v>240</v>
      </c>
      <c r="D95" s="165" t="s">
        <v>238</v>
      </c>
      <c r="E95" s="165" t="s">
        <v>236</v>
      </c>
      <c r="F95" s="171">
        <f t="shared" si="17"/>
        <v>0</v>
      </c>
      <c r="G95" s="171">
        <f t="shared" si="17"/>
        <v>0</v>
      </c>
    </row>
    <row r="96" spans="2:7">
      <c r="B96" s="165" t="s">
        <v>265</v>
      </c>
      <c r="C96" s="165" t="s">
        <v>216</v>
      </c>
      <c r="D96" s="165" t="s">
        <v>263</v>
      </c>
      <c r="E96" s="165" t="s">
        <v>236</v>
      </c>
      <c r="F96" s="171">
        <f t="shared" si="17"/>
        <v>2.41</v>
      </c>
      <c r="G96" s="171">
        <f t="shared" si="17"/>
        <v>2.41</v>
      </c>
    </row>
    <row r="97" spans="2:7">
      <c r="B97" s="165" t="s">
        <v>265</v>
      </c>
      <c r="C97" s="165" t="s">
        <v>216</v>
      </c>
      <c r="D97" s="165" t="s">
        <v>264</v>
      </c>
      <c r="E97" s="165" t="s">
        <v>236</v>
      </c>
      <c r="F97" s="171">
        <f t="shared" si="17"/>
        <v>2.41</v>
      </c>
      <c r="G97" s="171">
        <f t="shared" si="17"/>
        <v>2.41</v>
      </c>
    </row>
    <row r="98" spans="2:7">
      <c r="B98" s="165" t="s">
        <v>265</v>
      </c>
      <c r="C98" s="165" t="s">
        <v>216</v>
      </c>
      <c r="D98" s="165" t="s">
        <v>238</v>
      </c>
      <c r="E98" s="165" t="s">
        <v>236</v>
      </c>
      <c r="F98" s="171">
        <f t="shared" si="17"/>
        <v>0</v>
      </c>
      <c r="G98" s="171">
        <f t="shared" si="17"/>
        <v>0</v>
      </c>
    </row>
    <row r="99" spans="2:7">
      <c r="B99" s="165" t="s">
        <v>265</v>
      </c>
      <c r="C99" s="165" t="s">
        <v>240</v>
      </c>
      <c r="D99" s="165" t="s">
        <v>263</v>
      </c>
      <c r="E99" s="165" t="s">
        <v>236</v>
      </c>
      <c r="F99" s="171">
        <f t="shared" si="17"/>
        <v>2.41</v>
      </c>
      <c r="G99" s="171">
        <f t="shared" si="17"/>
        <v>2.41</v>
      </c>
    </row>
    <row r="100" spans="2:7">
      <c r="B100" s="165" t="s">
        <v>265</v>
      </c>
      <c r="C100" s="165" t="s">
        <v>240</v>
      </c>
      <c r="D100" s="165" t="s">
        <v>264</v>
      </c>
      <c r="E100" s="165" t="s">
        <v>236</v>
      </c>
      <c r="F100" s="171">
        <f t="shared" si="17"/>
        <v>2.41</v>
      </c>
      <c r="G100" s="171">
        <f t="shared" si="17"/>
        <v>2.41</v>
      </c>
    </row>
    <row r="101" spans="2:7">
      <c r="B101" s="165" t="s">
        <v>265</v>
      </c>
      <c r="C101" s="165" t="s">
        <v>240</v>
      </c>
      <c r="D101" s="165" t="s">
        <v>238</v>
      </c>
      <c r="E101" s="165" t="s">
        <v>236</v>
      </c>
      <c r="F101" s="171">
        <f t="shared" ref="F101:G101" si="18">F22</f>
        <v>0</v>
      </c>
      <c r="G101" s="171">
        <f t="shared" si="18"/>
        <v>0</v>
      </c>
    </row>
    <row r="102" spans="2:7">
      <c r="B102" s="165" t="s">
        <v>266</v>
      </c>
      <c r="C102" s="165" t="s">
        <v>216</v>
      </c>
      <c r="D102" s="165" t="s">
        <v>263</v>
      </c>
      <c r="E102" s="165" t="s">
        <v>236</v>
      </c>
      <c r="F102" s="171">
        <f t="shared" ref="F102:G102" si="19">F23</f>
        <v>2.46</v>
      </c>
      <c r="G102" s="171">
        <f t="shared" si="19"/>
        <v>0</v>
      </c>
    </row>
    <row r="103" spans="2:7">
      <c r="B103" s="165" t="s">
        <v>266</v>
      </c>
      <c r="C103" s="165" t="s">
        <v>216</v>
      </c>
      <c r="D103" s="165" t="s">
        <v>264</v>
      </c>
      <c r="E103" s="165" t="s">
        <v>236</v>
      </c>
      <c r="F103" s="171">
        <f t="shared" ref="F103:G103" si="20">F24</f>
        <v>2.46</v>
      </c>
      <c r="G103" s="171">
        <f t="shared" si="20"/>
        <v>0</v>
      </c>
    </row>
    <row r="104" spans="2:7">
      <c r="B104" s="165" t="s">
        <v>266</v>
      </c>
      <c r="C104" s="165" t="s">
        <v>216</v>
      </c>
      <c r="D104" s="165" t="s">
        <v>238</v>
      </c>
      <c r="E104" s="165" t="s">
        <v>236</v>
      </c>
      <c r="F104" s="171">
        <f t="shared" ref="F104:G104" si="21">F25</f>
        <v>0</v>
      </c>
      <c r="G104" s="171">
        <f t="shared" si="21"/>
        <v>0</v>
      </c>
    </row>
    <row r="105" spans="2:7">
      <c r="B105" s="165" t="s">
        <v>266</v>
      </c>
      <c r="C105" s="165" t="s">
        <v>240</v>
      </c>
      <c r="D105" s="165" t="s">
        <v>263</v>
      </c>
      <c r="E105" s="165" t="s">
        <v>236</v>
      </c>
      <c r="F105" s="171">
        <f t="shared" ref="F105:G105" si="22">F26</f>
        <v>2.46</v>
      </c>
      <c r="G105" s="171">
        <f t="shared" si="22"/>
        <v>0</v>
      </c>
    </row>
    <row r="106" spans="2:7">
      <c r="B106" s="165" t="s">
        <v>266</v>
      </c>
      <c r="C106" s="165" t="s">
        <v>240</v>
      </c>
      <c r="D106" s="165" t="s">
        <v>264</v>
      </c>
      <c r="E106" s="165" t="s">
        <v>236</v>
      </c>
      <c r="F106" s="171">
        <f t="shared" ref="F106:G106" si="23">F27</f>
        <v>2.46</v>
      </c>
      <c r="G106" s="171">
        <f t="shared" si="23"/>
        <v>0</v>
      </c>
    </row>
    <row r="107" spans="2:7">
      <c r="B107" s="165" t="s">
        <v>266</v>
      </c>
      <c r="C107" s="165" t="s">
        <v>240</v>
      </c>
      <c r="D107" s="165" t="s">
        <v>238</v>
      </c>
      <c r="E107" s="165" t="s">
        <v>236</v>
      </c>
      <c r="F107" s="171">
        <f t="shared" ref="F107:G107" si="24">F28</f>
        <v>0</v>
      </c>
      <c r="G107" s="171">
        <f t="shared" si="24"/>
        <v>0</v>
      </c>
    </row>
    <row r="108" spans="2:7">
      <c r="B108" s="165" t="s">
        <v>267</v>
      </c>
      <c r="C108" s="165" t="s">
        <v>216</v>
      </c>
      <c r="D108" s="165" t="s">
        <v>263</v>
      </c>
      <c r="E108" s="165" t="s">
        <v>236</v>
      </c>
      <c r="F108" s="171"/>
      <c r="G108" s="171"/>
    </row>
    <row r="109" spans="2:7">
      <c r="B109" s="165" t="s">
        <v>267</v>
      </c>
      <c r="C109" s="165" t="s">
        <v>216</v>
      </c>
      <c r="D109" s="165" t="s">
        <v>264</v>
      </c>
      <c r="E109" s="165" t="s">
        <v>236</v>
      </c>
      <c r="F109" s="171"/>
      <c r="G109" s="171"/>
    </row>
    <row r="110" spans="2:7">
      <c r="B110" s="165" t="s">
        <v>267</v>
      </c>
      <c r="C110" s="165" t="s">
        <v>216</v>
      </c>
      <c r="D110" s="165" t="s">
        <v>238</v>
      </c>
      <c r="E110" s="165" t="s">
        <v>236</v>
      </c>
      <c r="F110" s="171"/>
      <c r="G110" s="171"/>
    </row>
    <row r="111" spans="2:7">
      <c r="B111" s="165" t="s">
        <v>267</v>
      </c>
      <c r="C111" s="165" t="s">
        <v>240</v>
      </c>
      <c r="D111" s="165" t="s">
        <v>263</v>
      </c>
      <c r="E111" s="165" t="s">
        <v>236</v>
      </c>
      <c r="F111" s="171"/>
      <c r="G111" s="171"/>
    </row>
    <row r="112" spans="2:7">
      <c r="B112" s="165" t="s">
        <v>267</v>
      </c>
      <c r="C112" s="165" t="s">
        <v>240</v>
      </c>
      <c r="D112" s="165" t="s">
        <v>264</v>
      </c>
      <c r="E112" s="165" t="s">
        <v>236</v>
      </c>
      <c r="F112" s="171"/>
      <c r="G112" s="171"/>
    </row>
    <row r="113" spans="2:9">
      <c r="B113" s="165" t="s">
        <v>267</v>
      </c>
      <c r="C113" s="165" t="s">
        <v>240</v>
      </c>
      <c r="D113" s="165" t="s">
        <v>238</v>
      </c>
      <c r="E113" s="165" t="s">
        <v>236</v>
      </c>
      <c r="F113" s="171"/>
      <c r="G113" s="171"/>
    </row>
    <row r="114" spans="2:9">
      <c r="F114" s="95"/>
      <c r="G114" s="95"/>
    </row>
    <row r="115" spans="2:9" ht="58">
      <c r="B115" s="105" t="s">
        <v>283</v>
      </c>
      <c r="C115" t="b">
        <f>COUNTA(B63:B86)=COUNTA(B90:B113)</f>
        <v>1</v>
      </c>
      <c r="F115" s="95"/>
      <c r="G115" s="95"/>
    </row>
    <row r="116" spans="2:9" s="14" customFormat="1" ht="11.5">
      <c r="B116" s="15" t="s">
        <v>284</v>
      </c>
      <c r="C116" s="16"/>
      <c r="D116" s="16"/>
      <c r="E116" s="17"/>
    </row>
    <row r="117" spans="2:9" s="7" customFormat="1" ht="11.5">
      <c r="B117" s="104" t="s">
        <v>285</v>
      </c>
      <c r="C117" s="98"/>
      <c r="D117" s="98"/>
      <c r="E117" s="99"/>
    </row>
    <row r="118" spans="2:9" s="7" customFormat="1" ht="11.5">
      <c r="B118" s="97"/>
      <c r="C118" s="98"/>
      <c r="D118" s="98"/>
      <c r="E118" s="99"/>
    </row>
    <row r="119" spans="2:9" s="7" customFormat="1" ht="11.5">
      <c r="B119" s="104" t="s">
        <v>286</v>
      </c>
      <c r="C119" s="98"/>
      <c r="D119" s="98"/>
      <c r="E119" s="99"/>
    </row>
    <row r="120" spans="2:9" ht="23">
      <c r="B120" s="167" t="s">
        <v>258</v>
      </c>
      <c r="C120" s="164" t="s">
        <v>87</v>
      </c>
      <c r="D120" s="164" t="s">
        <v>89</v>
      </c>
      <c r="E120" s="164" t="s">
        <v>282</v>
      </c>
      <c r="F120" s="164" t="s">
        <v>259</v>
      </c>
      <c r="G120" s="164" t="s">
        <v>260</v>
      </c>
    </row>
    <row r="121" spans="2:9">
      <c r="B121" s="165" t="s">
        <v>262</v>
      </c>
      <c r="C121" s="165" t="s">
        <v>216</v>
      </c>
      <c r="D121" s="165" t="s">
        <v>263</v>
      </c>
      <c r="E121" s="165" t="s">
        <v>219</v>
      </c>
      <c r="F121" s="171">
        <f>F63</f>
        <v>0.3212716511655847</v>
      </c>
      <c r="G121" s="171">
        <f t="shared" ref="F121:G131" si="25">G63</f>
        <v>0.3212716511655847</v>
      </c>
    </row>
    <row r="122" spans="2:9">
      <c r="B122" s="165" t="s">
        <v>262</v>
      </c>
      <c r="C122" s="165" t="s">
        <v>216</v>
      </c>
      <c r="D122" s="165" t="s">
        <v>264</v>
      </c>
      <c r="E122" s="165" t="s">
        <v>219</v>
      </c>
      <c r="F122" s="171">
        <f t="shared" si="25"/>
        <v>0.3212716511655847</v>
      </c>
      <c r="G122" s="171">
        <f t="shared" si="25"/>
        <v>0.3212716511655847</v>
      </c>
      <c r="I122" s="96"/>
    </row>
    <row r="123" spans="2:9">
      <c r="B123" s="165" t="s">
        <v>262</v>
      </c>
      <c r="C123" s="165" t="s">
        <v>216</v>
      </c>
      <c r="D123" s="165" t="s">
        <v>238</v>
      </c>
      <c r="E123" s="165" t="s">
        <v>219</v>
      </c>
      <c r="F123" s="171">
        <f t="shared" si="25"/>
        <v>0</v>
      </c>
      <c r="G123" s="171">
        <f t="shared" si="25"/>
        <v>0</v>
      </c>
    </row>
    <row r="124" spans="2:9">
      <c r="B124" s="165" t="s">
        <v>262</v>
      </c>
      <c r="C124" s="165" t="s">
        <v>240</v>
      </c>
      <c r="D124" s="165" t="s">
        <v>263</v>
      </c>
      <c r="E124" s="165" t="s">
        <v>219</v>
      </c>
      <c r="F124" s="171">
        <f t="shared" si="25"/>
        <v>0.3212716511655847</v>
      </c>
      <c r="G124" s="171">
        <f t="shared" si="25"/>
        <v>0.3212716511655847</v>
      </c>
    </row>
    <row r="125" spans="2:9">
      <c r="B125" s="165" t="s">
        <v>262</v>
      </c>
      <c r="C125" s="165" t="s">
        <v>240</v>
      </c>
      <c r="D125" s="165" t="s">
        <v>264</v>
      </c>
      <c r="E125" s="165" t="s">
        <v>219</v>
      </c>
      <c r="F125" s="171">
        <f t="shared" si="25"/>
        <v>0.3212716511655847</v>
      </c>
      <c r="G125" s="171">
        <f>G67</f>
        <v>0.3212716511655847</v>
      </c>
    </row>
    <row r="126" spans="2:9">
      <c r="B126" s="165" t="s">
        <v>262</v>
      </c>
      <c r="C126" s="165" t="s">
        <v>240</v>
      </c>
      <c r="D126" s="165" t="s">
        <v>238</v>
      </c>
      <c r="E126" s="165" t="s">
        <v>219</v>
      </c>
      <c r="F126" s="171">
        <f t="shared" si="25"/>
        <v>0</v>
      </c>
      <c r="G126" s="171">
        <f t="shared" si="25"/>
        <v>0</v>
      </c>
    </row>
    <row r="127" spans="2:9">
      <c r="B127" s="165" t="s">
        <v>265</v>
      </c>
      <c r="C127" s="165" t="s">
        <v>216</v>
      </c>
      <c r="D127" s="165" t="s">
        <v>263</v>
      </c>
      <c r="E127" s="165" t="s">
        <v>219</v>
      </c>
      <c r="F127" s="171">
        <f t="shared" si="25"/>
        <v>0.38329934619260358</v>
      </c>
      <c r="G127" s="171">
        <f t="shared" si="25"/>
        <v>0.38329934619260358</v>
      </c>
    </row>
    <row r="128" spans="2:9">
      <c r="B128" s="165" t="s">
        <v>265</v>
      </c>
      <c r="C128" s="165" t="s">
        <v>216</v>
      </c>
      <c r="D128" s="165" t="s">
        <v>264</v>
      </c>
      <c r="E128" s="165" t="s">
        <v>219</v>
      </c>
      <c r="F128" s="171">
        <f t="shared" si="25"/>
        <v>0.38329934619260358</v>
      </c>
      <c r="G128" s="171">
        <f t="shared" si="25"/>
        <v>0.38329934619260358</v>
      </c>
    </row>
    <row r="129" spans="2:7">
      <c r="B129" s="165" t="s">
        <v>265</v>
      </c>
      <c r="C129" s="165" t="s">
        <v>216</v>
      </c>
      <c r="D129" s="165" t="s">
        <v>238</v>
      </c>
      <c r="E129" s="165" t="s">
        <v>219</v>
      </c>
      <c r="F129" s="171">
        <f t="shared" si="25"/>
        <v>0</v>
      </c>
      <c r="G129" s="171">
        <f t="shared" si="25"/>
        <v>0</v>
      </c>
    </row>
    <row r="130" spans="2:7">
      <c r="B130" s="165" t="s">
        <v>265</v>
      </c>
      <c r="C130" s="165" t="s">
        <v>240</v>
      </c>
      <c r="D130" s="165" t="s">
        <v>263</v>
      </c>
      <c r="E130" s="165" t="s">
        <v>219</v>
      </c>
      <c r="F130" s="171">
        <f t="shared" si="25"/>
        <v>0.38329934619260358</v>
      </c>
      <c r="G130" s="171">
        <f t="shared" si="25"/>
        <v>0.38329934619260358</v>
      </c>
    </row>
    <row r="131" spans="2:7">
      <c r="B131" s="165" t="s">
        <v>265</v>
      </c>
      <c r="C131" s="165" t="s">
        <v>240</v>
      </c>
      <c r="D131" s="165" t="s">
        <v>264</v>
      </c>
      <c r="E131" s="165" t="s">
        <v>219</v>
      </c>
      <c r="F131" s="171">
        <f t="shared" si="25"/>
        <v>0.38329934619260358</v>
      </c>
      <c r="G131" s="171">
        <f t="shared" si="25"/>
        <v>0.38329934619260358</v>
      </c>
    </row>
    <row r="132" spans="2:7">
      <c r="B132" s="165" t="s">
        <v>265</v>
      </c>
      <c r="C132" s="165" t="s">
        <v>240</v>
      </c>
      <c r="D132" s="165" t="s">
        <v>238</v>
      </c>
      <c r="E132" s="165" t="s">
        <v>219</v>
      </c>
      <c r="F132" s="171">
        <f t="shared" ref="F132:G132" si="26">F74</f>
        <v>0</v>
      </c>
      <c r="G132" s="171">
        <f t="shared" si="26"/>
        <v>0</v>
      </c>
    </row>
    <row r="133" spans="2:7">
      <c r="B133" s="165" t="s">
        <v>266</v>
      </c>
      <c r="C133" s="165" t="s">
        <v>216</v>
      </c>
      <c r="D133" s="165" t="s">
        <v>263</v>
      </c>
      <c r="E133" s="165" t="s">
        <v>219</v>
      </c>
      <c r="F133" s="171">
        <f t="shared" ref="F133:G133" si="27">F75</f>
        <v>0.39125161478581111</v>
      </c>
      <c r="G133" s="171">
        <f t="shared" si="27"/>
        <v>0</v>
      </c>
    </row>
    <row r="134" spans="2:7">
      <c r="B134" s="165" t="s">
        <v>266</v>
      </c>
      <c r="C134" s="165" t="s">
        <v>216</v>
      </c>
      <c r="D134" s="165" t="s">
        <v>264</v>
      </c>
      <c r="E134" s="165" t="s">
        <v>219</v>
      </c>
      <c r="F134" s="171">
        <f t="shared" ref="F134:G134" si="28">F76</f>
        <v>0.39125161478581111</v>
      </c>
      <c r="G134" s="171">
        <f t="shared" si="28"/>
        <v>0</v>
      </c>
    </row>
    <row r="135" spans="2:7">
      <c r="B135" s="165" t="s">
        <v>266</v>
      </c>
      <c r="C135" s="165" t="s">
        <v>216</v>
      </c>
      <c r="D135" s="165" t="s">
        <v>238</v>
      </c>
      <c r="E135" s="165" t="s">
        <v>219</v>
      </c>
      <c r="F135" s="171">
        <f t="shared" ref="F135:G135" si="29">F77</f>
        <v>0</v>
      </c>
      <c r="G135" s="171">
        <f t="shared" si="29"/>
        <v>0</v>
      </c>
    </row>
    <row r="136" spans="2:7">
      <c r="B136" s="165" t="s">
        <v>266</v>
      </c>
      <c r="C136" s="165" t="s">
        <v>240</v>
      </c>
      <c r="D136" s="165" t="s">
        <v>263</v>
      </c>
      <c r="E136" s="165" t="s">
        <v>219</v>
      </c>
      <c r="F136" s="171">
        <f t="shared" ref="F136:G136" si="30">F78</f>
        <v>0.39125161478581111</v>
      </c>
      <c r="G136" s="171">
        <f t="shared" si="30"/>
        <v>0</v>
      </c>
    </row>
    <row r="137" spans="2:7">
      <c r="B137" s="165" t="s">
        <v>266</v>
      </c>
      <c r="C137" s="165" t="s">
        <v>240</v>
      </c>
      <c r="D137" s="165" t="s">
        <v>264</v>
      </c>
      <c r="E137" s="165" t="s">
        <v>219</v>
      </c>
      <c r="F137" s="171">
        <f t="shared" ref="F137:G137" si="31">F79</f>
        <v>0.39125161478581111</v>
      </c>
      <c r="G137" s="171">
        <f t="shared" si="31"/>
        <v>0</v>
      </c>
    </row>
    <row r="138" spans="2:7">
      <c r="B138" s="165" t="s">
        <v>266</v>
      </c>
      <c r="C138" s="165" t="s">
        <v>240</v>
      </c>
      <c r="D138" s="165" t="s">
        <v>238</v>
      </c>
      <c r="E138" s="165" t="s">
        <v>219</v>
      </c>
      <c r="F138" s="171">
        <f t="shared" ref="F138:G138" si="32">F80</f>
        <v>0</v>
      </c>
      <c r="G138" s="171">
        <f t="shared" si="32"/>
        <v>0</v>
      </c>
    </row>
    <row r="139" spans="2:7">
      <c r="B139" s="165" t="s">
        <v>267</v>
      </c>
      <c r="C139" s="165" t="s">
        <v>216</v>
      </c>
      <c r="D139" s="165" t="s">
        <v>263</v>
      </c>
      <c r="E139" s="165" t="s">
        <v>219</v>
      </c>
      <c r="F139" s="171">
        <f t="shared" ref="F139:G144" si="33">F81</f>
        <v>0</v>
      </c>
      <c r="G139" s="171">
        <f t="shared" si="33"/>
        <v>0</v>
      </c>
    </row>
    <row r="140" spans="2:7">
      <c r="B140" s="165" t="s">
        <v>267</v>
      </c>
      <c r="C140" s="165" t="s">
        <v>216</v>
      </c>
      <c r="D140" s="165" t="s">
        <v>264</v>
      </c>
      <c r="E140" s="165" t="s">
        <v>219</v>
      </c>
      <c r="F140" s="171">
        <f t="shared" si="33"/>
        <v>0</v>
      </c>
      <c r="G140" s="171">
        <f t="shared" si="33"/>
        <v>0</v>
      </c>
    </row>
    <row r="141" spans="2:7">
      <c r="B141" s="165" t="s">
        <v>267</v>
      </c>
      <c r="C141" s="165" t="s">
        <v>216</v>
      </c>
      <c r="D141" s="165" t="s">
        <v>238</v>
      </c>
      <c r="E141" s="165" t="s">
        <v>219</v>
      </c>
      <c r="F141" s="171">
        <f t="shared" si="33"/>
        <v>0</v>
      </c>
      <c r="G141" s="171">
        <f t="shared" si="33"/>
        <v>0</v>
      </c>
    </row>
    <row r="142" spans="2:7">
      <c r="B142" s="165" t="s">
        <v>267</v>
      </c>
      <c r="C142" s="165" t="s">
        <v>240</v>
      </c>
      <c r="D142" s="165" t="s">
        <v>263</v>
      </c>
      <c r="E142" s="165" t="s">
        <v>219</v>
      </c>
      <c r="F142" s="171">
        <f t="shared" si="33"/>
        <v>0</v>
      </c>
      <c r="G142" s="171">
        <f t="shared" si="33"/>
        <v>0</v>
      </c>
    </row>
    <row r="143" spans="2:7">
      <c r="B143" s="165" t="s">
        <v>267</v>
      </c>
      <c r="C143" s="165" t="s">
        <v>240</v>
      </c>
      <c r="D143" s="165" t="s">
        <v>264</v>
      </c>
      <c r="E143" s="165" t="s">
        <v>219</v>
      </c>
      <c r="F143" s="171">
        <f t="shared" si="33"/>
        <v>0</v>
      </c>
      <c r="G143" s="171">
        <f t="shared" si="33"/>
        <v>0</v>
      </c>
    </row>
    <row r="144" spans="2:7">
      <c r="B144" s="165" t="s">
        <v>267</v>
      </c>
      <c r="C144" s="165" t="s">
        <v>240</v>
      </c>
      <c r="D144" s="165" t="s">
        <v>238</v>
      </c>
      <c r="E144" s="165" t="s">
        <v>219</v>
      </c>
      <c r="F144" s="171">
        <f t="shared" si="33"/>
        <v>0</v>
      </c>
      <c r="G144" s="171">
        <f t="shared" si="33"/>
        <v>0</v>
      </c>
    </row>
    <row r="145" spans="2:7">
      <c r="F145" s="100"/>
      <c r="G145" s="100"/>
    </row>
    <row r="146" spans="2:7" ht="23">
      <c r="B146" s="167" t="s">
        <v>258</v>
      </c>
      <c r="C146" s="164" t="s">
        <v>87</v>
      </c>
      <c r="D146" s="164" t="s">
        <v>89</v>
      </c>
      <c r="E146" s="164" t="s">
        <v>282</v>
      </c>
      <c r="F146" s="164" t="s">
        <v>259</v>
      </c>
      <c r="G146" s="164" t="s">
        <v>260</v>
      </c>
    </row>
    <row r="147" spans="2:7">
      <c r="B147" s="101" t="s">
        <v>262</v>
      </c>
      <c r="C147" s="101" t="s">
        <v>216</v>
      </c>
      <c r="D147" s="101" t="s">
        <v>263</v>
      </c>
      <c r="E147" s="101" t="s">
        <v>287</v>
      </c>
      <c r="F147" s="102">
        <f>F90-F63</f>
        <v>1.6987283488344154</v>
      </c>
      <c r="G147" s="102">
        <f>G90-G63</f>
        <v>1.6987283488344154</v>
      </c>
    </row>
    <row r="148" spans="2:7">
      <c r="B148" s="165" t="s">
        <v>262</v>
      </c>
      <c r="C148" s="165" t="s">
        <v>216</v>
      </c>
      <c r="D148" s="165" t="s">
        <v>264</v>
      </c>
      <c r="E148" s="101" t="s">
        <v>287</v>
      </c>
      <c r="F148" s="102">
        <f t="shared" ref="F148:G158" si="34">F91-F64</f>
        <v>1.6987283488344154</v>
      </c>
      <c r="G148" s="102">
        <f t="shared" si="34"/>
        <v>1.6987283488344154</v>
      </c>
    </row>
    <row r="149" spans="2:7">
      <c r="B149" s="165" t="s">
        <v>262</v>
      </c>
      <c r="C149" s="165" t="s">
        <v>216</v>
      </c>
      <c r="D149" s="165" t="s">
        <v>238</v>
      </c>
      <c r="E149" s="101" t="s">
        <v>287</v>
      </c>
      <c r="F149" s="102">
        <f t="shared" si="34"/>
        <v>0</v>
      </c>
      <c r="G149" s="102">
        <f t="shared" si="34"/>
        <v>0</v>
      </c>
    </row>
    <row r="150" spans="2:7">
      <c r="B150" s="165" t="s">
        <v>262</v>
      </c>
      <c r="C150" s="165" t="s">
        <v>240</v>
      </c>
      <c r="D150" s="165" t="s">
        <v>263</v>
      </c>
      <c r="E150" s="101" t="s">
        <v>287</v>
      </c>
      <c r="F150" s="102">
        <f t="shared" si="34"/>
        <v>1.6987283488344154</v>
      </c>
      <c r="G150" s="102">
        <f t="shared" si="34"/>
        <v>1.6987283488344154</v>
      </c>
    </row>
    <row r="151" spans="2:7">
      <c r="B151" s="165" t="s">
        <v>262</v>
      </c>
      <c r="C151" s="165" t="s">
        <v>240</v>
      </c>
      <c r="D151" s="165" t="s">
        <v>264</v>
      </c>
      <c r="E151" s="101" t="s">
        <v>287</v>
      </c>
      <c r="F151" s="102">
        <f t="shared" si="34"/>
        <v>1.6987283488344154</v>
      </c>
      <c r="G151" s="102">
        <f t="shared" si="34"/>
        <v>1.6987283488344154</v>
      </c>
    </row>
    <row r="152" spans="2:7">
      <c r="B152" s="165" t="s">
        <v>262</v>
      </c>
      <c r="C152" s="165" t="s">
        <v>240</v>
      </c>
      <c r="D152" s="165" t="s">
        <v>238</v>
      </c>
      <c r="E152" s="101" t="s">
        <v>287</v>
      </c>
      <c r="F152" s="102">
        <f t="shared" si="34"/>
        <v>0</v>
      </c>
      <c r="G152" s="102">
        <f t="shared" si="34"/>
        <v>0</v>
      </c>
    </row>
    <row r="153" spans="2:7">
      <c r="B153" s="165" t="s">
        <v>265</v>
      </c>
      <c r="C153" s="165" t="s">
        <v>216</v>
      </c>
      <c r="D153" s="165" t="s">
        <v>263</v>
      </c>
      <c r="E153" s="101" t="s">
        <v>287</v>
      </c>
      <c r="F153" s="102">
        <f t="shared" si="34"/>
        <v>2.0267006538073966</v>
      </c>
      <c r="G153" s="102">
        <f t="shared" si="34"/>
        <v>2.0267006538073966</v>
      </c>
    </row>
    <row r="154" spans="2:7">
      <c r="B154" s="165" t="s">
        <v>265</v>
      </c>
      <c r="C154" s="165" t="s">
        <v>216</v>
      </c>
      <c r="D154" s="165" t="s">
        <v>264</v>
      </c>
      <c r="E154" s="101" t="s">
        <v>287</v>
      </c>
      <c r="F154" s="102">
        <f t="shared" si="34"/>
        <v>2.0267006538073966</v>
      </c>
      <c r="G154" s="102">
        <f t="shared" si="34"/>
        <v>2.0267006538073966</v>
      </c>
    </row>
    <row r="155" spans="2:7">
      <c r="B155" s="165" t="s">
        <v>265</v>
      </c>
      <c r="C155" s="165" t="s">
        <v>216</v>
      </c>
      <c r="D155" s="165" t="s">
        <v>238</v>
      </c>
      <c r="E155" s="101" t="s">
        <v>287</v>
      </c>
      <c r="F155" s="102">
        <f t="shared" si="34"/>
        <v>0</v>
      </c>
      <c r="G155" s="102">
        <f t="shared" si="34"/>
        <v>0</v>
      </c>
    </row>
    <row r="156" spans="2:7">
      <c r="B156" s="165" t="s">
        <v>265</v>
      </c>
      <c r="C156" s="165" t="s">
        <v>240</v>
      </c>
      <c r="D156" s="165" t="s">
        <v>263</v>
      </c>
      <c r="E156" s="101" t="s">
        <v>287</v>
      </c>
      <c r="F156" s="102">
        <f t="shared" si="34"/>
        <v>2.0267006538073966</v>
      </c>
      <c r="G156" s="102">
        <f t="shared" si="34"/>
        <v>2.0267006538073966</v>
      </c>
    </row>
    <row r="157" spans="2:7">
      <c r="B157" s="165" t="s">
        <v>265</v>
      </c>
      <c r="C157" s="165" t="s">
        <v>240</v>
      </c>
      <c r="D157" s="165" t="s">
        <v>264</v>
      </c>
      <c r="E157" s="101" t="s">
        <v>287</v>
      </c>
      <c r="F157" s="102">
        <f t="shared" si="34"/>
        <v>2.0267006538073966</v>
      </c>
      <c r="G157" s="102">
        <f t="shared" si="34"/>
        <v>2.0267006538073966</v>
      </c>
    </row>
    <row r="158" spans="2:7">
      <c r="B158" s="165" t="s">
        <v>265</v>
      </c>
      <c r="C158" s="165" t="s">
        <v>240</v>
      </c>
      <c r="D158" s="165" t="s">
        <v>238</v>
      </c>
      <c r="E158" s="101" t="s">
        <v>287</v>
      </c>
      <c r="F158" s="102">
        <f t="shared" si="34"/>
        <v>0</v>
      </c>
      <c r="G158" s="102">
        <f t="shared" si="34"/>
        <v>0</v>
      </c>
    </row>
    <row r="159" spans="2:7">
      <c r="B159" s="165" t="s">
        <v>266</v>
      </c>
      <c r="C159" s="165" t="s">
        <v>216</v>
      </c>
      <c r="D159" s="165" t="s">
        <v>263</v>
      </c>
      <c r="E159" s="101" t="s">
        <v>287</v>
      </c>
      <c r="F159" s="102">
        <f t="shared" ref="F159:G159" si="35">F102-F75</f>
        <v>2.0687483852141888</v>
      </c>
      <c r="G159" s="102">
        <f t="shared" si="35"/>
        <v>0</v>
      </c>
    </row>
    <row r="160" spans="2:7">
      <c r="B160" s="165" t="s">
        <v>266</v>
      </c>
      <c r="C160" s="165" t="s">
        <v>216</v>
      </c>
      <c r="D160" s="165" t="s">
        <v>264</v>
      </c>
      <c r="E160" s="101" t="s">
        <v>287</v>
      </c>
      <c r="F160" s="102">
        <f t="shared" ref="F160:G160" si="36">F103-F76</f>
        <v>2.0687483852141888</v>
      </c>
      <c r="G160" s="102">
        <f t="shared" si="36"/>
        <v>0</v>
      </c>
    </row>
    <row r="161" spans="2:7">
      <c r="B161" s="165" t="s">
        <v>266</v>
      </c>
      <c r="C161" s="165" t="s">
        <v>216</v>
      </c>
      <c r="D161" s="165" t="s">
        <v>238</v>
      </c>
      <c r="E161" s="101" t="s">
        <v>287</v>
      </c>
      <c r="F161" s="102">
        <f t="shared" ref="F161:G161" si="37">F104-F77</f>
        <v>0</v>
      </c>
      <c r="G161" s="102">
        <f t="shared" si="37"/>
        <v>0</v>
      </c>
    </row>
    <row r="162" spans="2:7">
      <c r="B162" s="165" t="s">
        <v>266</v>
      </c>
      <c r="C162" s="165" t="s">
        <v>240</v>
      </c>
      <c r="D162" s="165" t="s">
        <v>263</v>
      </c>
      <c r="E162" s="101" t="s">
        <v>287</v>
      </c>
      <c r="F162" s="102">
        <f t="shared" ref="F162:G162" si="38">F105-F78</f>
        <v>2.0687483852141888</v>
      </c>
      <c r="G162" s="102">
        <f t="shared" si="38"/>
        <v>0</v>
      </c>
    </row>
    <row r="163" spans="2:7">
      <c r="B163" s="165" t="s">
        <v>266</v>
      </c>
      <c r="C163" s="165" t="s">
        <v>240</v>
      </c>
      <c r="D163" s="165" t="s">
        <v>264</v>
      </c>
      <c r="E163" s="101" t="s">
        <v>287</v>
      </c>
      <c r="F163" s="102">
        <f t="shared" ref="F163:G163" si="39">F106-F79</f>
        <v>2.0687483852141888</v>
      </c>
      <c r="G163" s="102">
        <f t="shared" si="39"/>
        <v>0</v>
      </c>
    </row>
    <row r="164" spans="2:7">
      <c r="B164" s="165" t="s">
        <v>266</v>
      </c>
      <c r="C164" s="165" t="s">
        <v>240</v>
      </c>
      <c r="D164" s="165" t="s">
        <v>238</v>
      </c>
      <c r="E164" s="101" t="s">
        <v>287</v>
      </c>
      <c r="F164" s="102">
        <f t="shared" ref="F164:G164" si="40">F107-F80</f>
        <v>0</v>
      </c>
      <c r="G164" s="102">
        <f t="shared" si="40"/>
        <v>0</v>
      </c>
    </row>
    <row r="165" spans="2:7">
      <c r="B165" s="165" t="s">
        <v>267</v>
      </c>
      <c r="C165" s="165" t="s">
        <v>216</v>
      </c>
      <c r="D165" s="165" t="s">
        <v>263</v>
      </c>
      <c r="E165" s="101" t="s">
        <v>287</v>
      </c>
      <c r="F165" s="102">
        <f t="shared" ref="F165:G170" si="41">F108-F81</f>
        <v>0</v>
      </c>
      <c r="G165" s="102">
        <f t="shared" si="41"/>
        <v>0</v>
      </c>
    </row>
    <row r="166" spans="2:7">
      <c r="B166" s="165" t="s">
        <v>267</v>
      </c>
      <c r="C166" s="165" t="s">
        <v>216</v>
      </c>
      <c r="D166" s="165" t="s">
        <v>264</v>
      </c>
      <c r="E166" s="101" t="s">
        <v>287</v>
      </c>
      <c r="F166" s="102">
        <f t="shared" si="41"/>
        <v>0</v>
      </c>
      <c r="G166" s="102">
        <f t="shared" si="41"/>
        <v>0</v>
      </c>
    </row>
    <row r="167" spans="2:7">
      <c r="B167" s="165" t="s">
        <v>267</v>
      </c>
      <c r="C167" s="165" t="s">
        <v>216</v>
      </c>
      <c r="D167" s="165" t="s">
        <v>238</v>
      </c>
      <c r="E167" s="101" t="s">
        <v>287</v>
      </c>
      <c r="F167" s="102">
        <f t="shared" si="41"/>
        <v>0</v>
      </c>
      <c r="G167" s="102">
        <f t="shared" si="41"/>
        <v>0</v>
      </c>
    </row>
    <row r="168" spans="2:7">
      <c r="B168" s="165" t="s">
        <v>267</v>
      </c>
      <c r="C168" s="165" t="s">
        <v>240</v>
      </c>
      <c r="D168" s="165" t="s">
        <v>263</v>
      </c>
      <c r="E168" s="101" t="s">
        <v>287</v>
      </c>
      <c r="F168" s="102">
        <f t="shared" si="41"/>
        <v>0</v>
      </c>
      <c r="G168" s="102">
        <f t="shared" si="41"/>
        <v>0</v>
      </c>
    </row>
    <row r="169" spans="2:7">
      <c r="B169" s="165" t="s">
        <v>267</v>
      </c>
      <c r="C169" s="165" t="s">
        <v>240</v>
      </c>
      <c r="D169" s="165" t="s">
        <v>264</v>
      </c>
      <c r="E169" s="101" t="s">
        <v>287</v>
      </c>
      <c r="F169" s="102">
        <f t="shared" si="41"/>
        <v>0</v>
      </c>
      <c r="G169" s="102">
        <f t="shared" si="41"/>
        <v>0</v>
      </c>
    </row>
    <row r="170" spans="2:7">
      <c r="B170" s="165" t="s">
        <v>267</v>
      </c>
      <c r="C170" s="165" t="s">
        <v>240</v>
      </c>
      <c r="D170" s="165" t="s">
        <v>238</v>
      </c>
      <c r="E170" s="101" t="s">
        <v>287</v>
      </c>
      <c r="F170" s="102">
        <f t="shared" si="41"/>
        <v>0</v>
      </c>
      <c r="G170" s="102">
        <f t="shared" si="41"/>
        <v>0</v>
      </c>
    </row>
    <row r="172" spans="2:7" s="14" customFormat="1" ht="11.5">
      <c r="B172" s="15" t="s">
        <v>288</v>
      </c>
      <c r="C172" s="16"/>
      <c r="D172" s="16"/>
      <c r="E172" s="17"/>
    </row>
    <row r="173" spans="2:7">
      <c r="B173" t="s">
        <v>289</v>
      </c>
    </row>
    <row r="175" spans="2:7">
      <c r="B175" t="s">
        <v>290</v>
      </c>
    </row>
    <row r="176" spans="2:7">
      <c r="B176" s="167" t="s">
        <v>216</v>
      </c>
      <c r="C176" s="164" t="s">
        <v>291</v>
      </c>
      <c r="D176" s="164" t="s">
        <v>292</v>
      </c>
    </row>
    <row r="177" spans="2:5">
      <c r="B177" s="165" t="s">
        <v>293</v>
      </c>
      <c r="C177" s="172">
        <f>'3c Demand'!C18</f>
        <v>0.43431976775320402</v>
      </c>
      <c r="D177" s="172">
        <f>'3c Demand'!D18</f>
        <v>0.56568023224679598</v>
      </c>
    </row>
    <row r="179" spans="2:5">
      <c r="B179" s="167" t="s">
        <v>240</v>
      </c>
      <c r="C179" s="164" t="s">
        <v>291</v>
      </c>
      <c r="D179" s="164" t="s">
        <v>292</v>
      </c>
    </row>
    <row r="180" spans="2:5">
      <c r="B180" s="165" t="s">
        <v>293</v>
      </c>
      <c r="C180" s="172">
        <f>'3c Demand'!C37</f>
        <v>0.24339225102289674</v>
      </c>
      <c r="D180" s="172">
        <f>'3c Demand'!C38</f>
        <v>0.75660774954319976</v>
      </c>
    </row>
    <row r="183" spans="2:5">
      <c r="B183" t="s">
        <v>294</v>
      </c>
    </row>
    <row r="184" spans="2:5">
      <c r="B184" t="s">
        <v>295</v>
      </c>
    </row>
    <row r="185" spans="2:5" ht="23">
      <c r="B185" s="167" t="s">
        <v>87</v>
      </c>
      <c r="C185" s="164" t="s">
        <v>282</v>
      </c>
      <c r="D185" s="164" t="s">
        <v>296</v>
      </c>
    </row>
    <row r="186" spans="2:5">
      <c r="B186" s="165" t="s">
        <v>297</v>
      </c>
      <c r="C186" s="165" t="s">
        <v>219</v>
      </c>
      <c r="D186" s="173">
        <v>2</v>
      </c>
    </row>
    <row r="188" spans="2:5">
      <c r="B188" t="s">
        <v>298</v>
      </c>
    </row>
    <row r="189" spans="2:5" ht="23">
      <c r="B189" s="167" t="s">
        <v>87</v>
      </c>
      <c r="C189" s="164" t="s">
        <v>282</v>
      </c>
      <c r="D189" s="164" t="s">
        <v>291</v>
      </c>
      <c r="E189" s="164" t="s">
        <v>292</v>
      </c>
    </row>
    <row r="190" spans="2:5">
      <c r="B190" s="165" t="s">
        <v>216</v>
      </c>
      <c r="C190" s="165" t="s">
        <v>287</v>
      </c>
      <c r="D190" s="171">
        <f>1/C177</f>
        <v>2.3024510377990342</v>
      </c>
      <c r="E190" s="171">
        <f>1/D177</f>
        <v>1.7677831803104589</v>
      </c>
    </row>
    <row r="191" spans="2:5">
      <c r="B191" s="165" t="s">
        <v>240</v>
      </c>
      <c r="C191" s="165" t="s">
        <v>287</v>
      </c>
      <c r="D191" s="171">
        <f>1/C180</f>
        <v>4.1085942374801681</v>
      </c>
      <c r="E191" s="171">
        <f>1/D180</f>
        <v>1.3216888151142356</v>
      </c>
    </row>
    <row r="193" spans="2:7">
      <c r="F193" t="s">
        <v>299</v>
      </c>
    </row>
    <row r="196" spans="2:7" ht="23">
      <c r="F196" s="164" t="s">
        <v>259</v>
      </c>
      <c r="G196" s="164" t="s">
        <v>260</v>
      </c>
    </row>
    <row r="197" spans="2:7">
      <c r="F197" s="173" t="s">
        <v>266</v>
      </c>
      <c r="G197" s="173"/>
    </row>
    <row r="198" spans="2:7">
      <c r="F198" s="173"/>
      <c r="G198" s="173"/>
    </row>
    <row r="199" spans="2:7">
      <c r="F199" s="173"/>
      <c r="G199" s="173"/>
    </row>
    <row r="200" spans="2:7">
      <c r="F200" s="173"/>
      <c r="G200" s="173"/>
    </row>
    <row r="201" spans="2:7">
      <c r="F201" s="173"/>
      <c r="G201" s="173"/>
    </row>
    <row r="203" spans="2:7">
      <c r="B203" t="s">
        <v>300</v>
      </c>
    </row>
    <row r="204" spans="2:7">
      <c r="B204" t="s">
        <v>301</v>
      </c>
    </row>
    <row r="205" spans="2:7" ht="23">
      <c r="B205" s="167" t="s">
        <v>258</v>
      </c>
      <c r="C205" s="164" t="s">
        <v>87</v>
      </c>
      <c r="D205" s="164" t="s">
        <v>89</v>
      </c>
      <c r="E205" s="164" t="s">
        <v>282</v>
      </c>
      <c r="F205" s="164" t="s">
        <v>259</v>
      </c>
      <c r="G205" s="164" t="s">
        <v>260</v>
      </c>
    </row>
    <row r="206" spans="2:7">
      <c r="B206" s="167"/>
      <c r="C206" s="164"/>
      <c r="D206" s="164"/>
      <c r="E206" s="164"/>
      <c r="F206" s="164" t="s">
        <v>291</v>
      </c>
      <c r="G206" s="164" t="s">
        <v>292</v>
      </c>
    </row>
    <row r="207" spans="2:7">
      <c r="B207" s="165" t="s">
        <v>262</v>
      </c>
      <c r="C207" s="165" t="s">
        <v>216</v>
      </c>
      <c r="D207" s="165" t="s">
        <v>263</v>
      </c>
      <c r="E207" s="165" t="s">
        <v>219</v>
      </c>
      <c r="F207" s="171">
        <f>IF(COUNTIF(F$197:F$201,$B207)&gt;0,F121*$D$186,F121)</f>
        <v>0.3212716511655847</v>
      </c>
      <c r="G207" s="171">
        <f>IF(COUNTIF(G$197:G$201,$B207)&gt;0,G121*$D$186,G121)</f>
        <v>0.3212716511655847</v>
      </c>
    </row>
    <row r="208" spans="2:7">
      <c r="B208" s="165" t="s">
        <v>262</v>
      </c>
      <c r="C208" s="165" t="s">
        <v>216</v>
      </c>
      <c r="D208" s="165" t="s">
        <v>264</v>
      </c>
      <c r="E208" s="165" t="s">
        <v>219</v>
      </c>
      <c r="F208" s="171">
        <f t="shared" ref="F208:G230" si="42">IF(COUNTIF(F$197:F$201,$B208)&gt;0,F122*$D$186,F122)</f>
        <v>0.3212716511655847</v>
      </c>
      <c r="G208" s="171">
        <f t="shared" si="42"/>
        <v>0.3212716511655847</v>
      </c>
    </row>
    <row r="209" spans="2:7">
      <c r="B209" s="165" t="s">
        <v>262</v>
      </c>
      <c r="C209" s="165" t="s">
        <v>216</v>
      </c>
      <c r="D209" s="165" t="s">
        <v>238</v>
      </c>
      <c r="E209" s="165" t="s">
        <v>219</v>
      </c>
      <c r="F209" s="171">
        <f t="shared" si="42"/>
        <v>0</v>
      </c>
      <c r="G209" s="171">
        <f t="shared" si="42"/>
        <v>0</v>
      </c>
    </row>
    <row r="210" spans="2:7">
      <c r="B210" s="165" t="s">
        <v>262</v>
      </c>
      <c r="C210" s="165" t="s">
        <v>240</v>
      </c>
      <c r="D210" s="165" t="s">
        <v>263</v>
      </c>
      <c r="E210" s="165" t="s">
        <v>219</v>
      </c>
      <c r="F210" s="171">
        <f t="shared" si="42"/>
        <v>0.3212716511655847</v>
      </c>
      <c r="G210" s="171">
        <f t="shared" si="42"/>
        <v>0.3212716511655847</v>
      </c>
    </row>
    <row r="211" spans="2:7">
      <c r="B211" s="165" t="s">
        <v>262</v>
      </c>
      <c r="C211" s="165" t="s">
        <v>240</v>
      </c>
      <c r="D211" s="165" t="s">
        <v>264</v>
      </c>
      <c r="E211" s="165" t="s">
        <v>219</v>
      </c>
      <c r="F211" s="171">
        <f t="shared" si="42"/>
        <v>0.3212716511655847</v>
      </c>
      <c r="G211" s="171">
        <f t="shared" si="42"/>
        <v>0.3212716511655847</v>
      </c>
    </row>
    <row r="212" spans="2:7">
      <c r="B212" s="165" t="s">
        <v>262</v>
      </c>
      <c r="C212" s="165" t="s">
        <v>240</v>
      </c>
      <c r="D212" s="165" t="s">
        <v>238</v>
      </c>
      <c r="E212" s="165" t="s">
        <v>219</v>
      </c>
      <c r="F212" s="171">
        <f t="shared" si="42"/>
        <v>0</v>
      </c>
      <c r="G212" s="171">
        <f t="shared" si="42"/>
        <v>0</v>
      </c>
    </row>
    <row r="213" spans="2:7">
      <c r="B213" s="165" t="s">
        <v>265</v>
      </c>
      <c r="C213" s="165" t="s">
        <v>216</v>
      </c>
      <c r="D213" s="165" t="s">
        <v>263</v>
      </c>
      <c r="E213" s="165" t="s">
        <v>219</v>
      </c>
      <c r="F213" s="171">
        <f t="shared" si="42"/>
        <v>0.38329934619260358</v>
      </c>
      <c r="G213" s="171">
        <f t="shared" si="42"/>
        <v>0.38329934619260358</v>
      </c>
    </row>
    <row r="214" spans="2:7">
      <c r="B214" s="165" t="s">
        <v>265</v>
      </c>
      <c r="C214" s="165" t="s">
        <v>216</v>
      </c>
      <c r="D214" s="165" t="s">
        <v>264</v>
      </c>
      <c r="E214" s="165" t="s">
        <v>219</v>
      </c>
      <c r="F214" s="171">
        <f t="shared" si="42"/>
        <v>0.38329934619260358</v>
      </c>
      <c r="G214" s="171">
        <f t="shared" si="42"/>
        <v>0.38329934619260358</v>
      </c>
    </row>
    <row r="215" spans="2:7">
      <c r="B215" s="165" t="s">
        <v>265</v>
      </c>
      <c r="C215" s="165" t="s">
        <v>216</v>
      </c>
      <c r="D215" s="165" t="s">
        <v>238</v>
      </c>
      <c r="E215" s="165" t="s">
        <v>219</v>
      </c>
      <c r="F215" s="171">
        <f t="shared" si="42"/>
        <v>0</v>
      </c>
      <c r="G215" s="171">
        <f t="shared" si="42"/>
        <v>0</v>
      </c>
    </row>
    <row r="216" spans="2:7">
      <c r="B216" s="165" t="s">
        <v>265</v>
      </c>
      <c r="C216" s="165" t="s">
        <v>240</v>
      </c>
      <c r="D216" s="165" t="s">
        <v>263</v>
      </c>
      <c r="E216" s="165" t="s">
        <v>219</v>
      </c>
      <c r="F216" s="171">
        <f t="shared" si="42"/>
        <v>0.38329934619260358</v>
      </c>
      <c r="G216" s="171">
        <f t="shared" si="42"/>
        <v>0.38329934619260358</v>
      </c>
    </row>
    <row r="217" spans="2:7">
      <c r="B217" s="165" t="s">
        <v>265</v>
      </c>
      <c r="C217" s="165" t="s">
        <v>240</v>
      </c>
      <c r="D217" s="165" t="s">
        <v>264</v>
      </c>
      <c r="E217" s="165" t="s">
        <v>219</v>
      </c>
      <c r="F217" s="171">
        <f t="shared" si="42"/>
        <v>0.38329934619260358</v>
      </c>
      <c r="G217" s="171">
        <f t="shared" si="42"/>
        <v>0.38329934619260358</v>
      </c>
    </row>
    <row r="218" spans="2:7">
      <c r="B218" s="165" t="s">
        <v>265</v>
      </c>
      <c r="C218" s="165" t="s">
        <v>240</v>
      </c>
      <c r="D218" s="165" t="s">
        <v>238</v>
      </c>
      <c r="E218" s="165" t="s">
        <v>219</v>
      </c>
      <c r="F218" s="171">
        <f t="shared" si="42"/>
        <v>0</v>
      </c>
      <c r="G218" s="171">
        <f t="shared" si="42"/>
        <v>0</v>
      </c>
    </row>
    <row r="219" spans="2:7">
      <c r="B219" s="165" t="s">
        <v>266</v>
      </c>
      <c r="C219" s="165" t="s">
        <v>216</v>
      </c>
      <c r="D219" s="165" t="s">
        <v>263</v>
      </c>
      <c r="E219" s="165" t="s">
        <v>219</v>
      </c>
      <c r="F219" s="171">
        <f t="shared" si="42"/>
        <v>0.78250322957162222</v>
      </c>
      <c r="G219" s="171">
        <f t="shared" si="42"/>
        <v>0</v>
      </c>
    </row>
    <row r="220" spans="2:7">
      <c r="B220" s="165" t="s">
        <v>266</v>
      </c>
      <c r="C220" s="165" t="s">
        <v>216</v>
      </c>
      <c r="D220" s="165" t="s">
        <v>264</v>
      </c>
      <c r="E220" s="165" t="s">
        <v>219</v>
      </c>
      <c r="F220" s="171">
        <f t="shared" si="42"/>
        <v>0.78250322957162222</v>
      </c>
      <c r="G220" s="171">
        <f t="shared" si="42"/>
        <v>0</v>
      </c>
    </row>
    <row r="221" spans="2:7">
      <c r="B221" s="165" t="s">
        <v>266</v>
      </c>
      <c r="C221" s="165" t="s">
        <v>216</v>
      </c>
      <c r="D221" s="165" t="s">
        <v>238</v>
      </c>
      <c r="E221" s="165" t="s">
        <v>219</v>
      </c>
      <c r="F221" s="171">
        <f t="shared" si="42"/>
        <v>0</v>
      </c>
      <c r="G221" s="171">
        <f t="shared" si="42"/>
        <v>0</v>
      </c>
    </row>
    <row r="222" spans="2:7">
      <c r="B222" s="165" t="s">
        <v>266</v>
      </c>
      <c r="C222" s="165" t="s">
        <v>240</v>
      </c>
      <c r="D222" s="165" t="s">
        <v>263</v>
      </c>
      <c r="E222" s="165" t="s">
        <v>219</v>
      </c>
      <c r="F222" s="171">
        <f t="shared" si="42"/>
        <v>0.78250322957162222</v>
      </c>
      <c r="G222" s="171">
        <f t="shared" si="42"/>
        <v>0</v>
      </c>
    </row>
    <row r="223" spans="2:7">
      <c r="B223" s="165" t="s">
        <v>266</v>
      </c>
      <c r="C223" s="165" t="s">
        <v>240</v>
      </c>
      <c r="D223" s="165" t="s">
        <v>264</v>
      </c>
      <c r="E223" s="165" t="s">
        <v>219</v>
      </c>
      <c r="F223" s="171">
        <f t="shared" si="42"/>
        <v>0.78250322957162222</v>
      </c>
      <c r="G223" s="171">
        <f t="shared" si="42"/>
        <v>0</v>
      </c>
    </row>
    <row r="224" spans="2:7">
      <c r="B224" s="165" t="s">
        <v>266</v>
      </c>
      <c r="C224" s="165" t="s">
        <v>240</v>
      </c>
      <c r="D224" s="165" t="s">
        <v>238</v>
      </c>
      <c r="E224" s="165" t="s">
        <v>219</v>
      </c>
      <c r="F224" s="171">
        <f t="shared" si="42"/>
        <v>0</v>
      </c>
      <c r="G224" s="171">
        <f t="shared" si="42"/>
        <v>0</v>
      </c>
    </row>
    <row r="225" spans="2:7">
      <c r="B225" s="165" t="s">
        <v>267</v>
      </c>
      <c r="C225" s="165" t="s">
        <v>216</v>
      </c>
      <c r="D225" s="165" t="s">
        <v>263</v>
      </c>
      <c r="E225" s="165" t="s">
        <v>219</v>
      </c>
      <c r="F225" s="171">
        <f t="shared" si="42"/>
        <v>0</v>
      </c>
      <c r="G225" s="171">
        <f t="shared" si="42"/>
        <v>0</v>
      </c>
    </row>
    <row r="226" spans="2:7">
      <c r="B226" s="165" t="s">
        <v>267</v>
      </c>
      <c r="C226" s="165" t="s">
        <v>216</v>
      </c>
      <c r="D226" s="165" t="s">
        <v>264</v>
      </c>
      <c r="E226" s="165" t="s">
        <v>219</v>
      </c>
      <c r="F226" s="171">
        <f t="shared" si="42"/>
        <v>0</v>
      </c>
      <c r="G226" s="171">
        <f t="shared" si="42"/>
        <v>0</v>
      </c>
    </row>
    <row r="227" spans="2:7">
      <c r="B227" s="165" t="s">
        <v>267</v>
      </c>
      <c r="C227" s="165" t="s">
        <v>216</v>
      </c>
      <c r="D227" s="165" t="s">
        <v>238</v>
      </c>
      <c r="E227" s="165" t="s">
        <v>219</v>
      </c>
      <c r="F227" s="171">
        <f t="shared" si="42"/>
        <v>0</v>
      </c>
      <c r="G227" s="171">
        <f t="shared" si="42"/>
        <v>0</v>
      </c>
    </row>
    <row r="228" spans="2:7">
      <c r="B228" s="165" t="s">
        <v>267</v>
      </c>
      <c r="C228" s="165" t="s">
        <v>240</v>
      </c>
      <c r="D228" s="165" t="s">
        <v>263</v>
      </c>
      <c r="E228" s="165" t="s">
        <v>219</v>
      </c>
      <c r="F228" s="171">
        <f t="shared" si="42"/>
        <v>0</v>
      </c>
      <c r="G228" s="171">
        <f t="shared" si="42"/>
        <v>0</v>
      </c>
    </row>
    <row r="229" spans="2:7">
      <c r="B229" s="165" t="s">
        <v>267</v>
      </c>
      <c r="C229" s="165" t="s">
        <v>240</v>
      </c>
      <c r="D229" s="165" t="s">
        <v>264</v>
      </c>
      <c r="E229" s="165" t="s">
        <v>219</v>
      </c>
      <c r="F229" s="171">
        <f t="shared" si="42"/>
        <v>0</v>
      </c>
      <c r="G229" s="171">
        <f t="shared" si="42"/>
        <v>0</v>
      </c>
    </row>
    <row r="230" spans="2:7">
      <c r="B230" s="165" t="s">
        <v>267</v>
      </c>
      <c r="C230" s="165" t="s">
        <v>240</v>
      </c>
      <c r="D230" s="165" t="s">
        <v>238</v>
      </c>
      <c r="E230" s="165" t="s">
        <v>219</v>
      </c>
      <c r="F230" s="171">
        <f t="shared" si="42"/>
        <v>0</v>
      </c>
      <c r="G230" s="171">
        <f t="shared" si="42"/>
        <v>0</v>
      </c>
    </row>
    <row r="232" spans="2:7">
      <c r="B232" t="s">
        <v>302</v>
      </c>
    </row>
    <row r="233" spans="2:7" ht="23">
      <c r="B233" s="167" t="s">
        <v>258</v>
      </c>
      <c r="C233" s="164" t="s">
        <v>87</v>
      </c>
      <c r="D233" s="164" t="s">
        <v>89</v>
      </c>
      <c r="E233" s="164" t="s">
        <v>282</v>
      </c>
      <c r="F233" s="164" t="s">
        <v>259</v>
      </c>
      <c r="G233" s="164" t="s">
        <v>260</v>
      </c>
    </row>
    <row r="234" spans="2:7">
      <c r="B234" s="167"/>
      <c r="C234" s="164"/>
      <c r="D234" s="164"/>
      <c r="E234" s="164"/>
      <c r="F234" s="164" t="s">
        <v>291</v>
      </c>
      <c r="G234" s="164" t="s">
        <v>292</v>
      </c>
    </row>
    <row r="235" spans="2:7">
      <c r="B235" s="165" t="s">
        <v>262</v>
      </c>
      <c r="C235" s="165" t="s">
        <v>216</v>
      </c>
      <c r="D235" s="165" t="s">
        <v>263</v>
      </c>
      <c r="E235" s="165" t="s">
        <v>287</v>
      </c>
      <c r="F235" s="171">
        <f>IF(COUNTIF(F$197:F$201,$B235)&gt;0,F147*INDEX($D$190:$E$191,MATCH($C235,$B$190:$B$191,0),MATCH(F$234,$D$189:$E$189,0)),F147)</f>
        <v>1.6987283488344154</v>
      </c>
      <c r="G235" s="171">
        <f>IF(COUNTIF(G$197:G$201,$B235)&gt;0,G147*INDEX($D$190:$E$191,MATCH($C235,$B$190:$B$191,0),MATCH(G$234,$D$189:$E$189,0)),G147)</f>
        <v>1.6987283488344154</v>
      </c>
    </row>
    <row r="236" spans="2:7">
      <c r="B236" s="165" t="s">
        <v>262</v>
      </c>
      <c r="C236" s="165" t="s">
        <v>216</v>
      </c>
      <c r="D236" s="165" t="s">
        <v>264</v>
      </c>
      <c r="E236" s="165" t="s">
        <v>287</v>
      </c>
      <c r="F236" s="171">
        <f t="shared" ref="F236:G258" si="43">IF(COUNTIF(F$197:F$201,$B236)&gt;0,F148*INDEX($D$190:$E$191,MATCH($C236,$B$190:$B$191,0),MATCH(F$234,$D$189:$E$189,0)),F148)</f>
        <v>1.6987283488344154</v>
      </c>
      <c r="G236" s="171">
        <f t="shared" si="43"/>
        <v>1.6987283488344154</v>
      </c>
    </row>
    <row r="237" spans="2:7">
      <c r="B237" s="165" t="s">
        <v>262</v>
      </c>
      <c r="C237" s="165" t="s">
        <v>216</v>
      </c>
      <c r="D237" s="165" t="s">
        <v>238</v>
      </c>
      <c r="E237" s="165" t="s">
        <v>287</v>
      </c>
      <c r="F237" s="171">
        <f t="shared" si="43"/>
        <v>0</v>
      </c>
      <c r="G237" s="171">
        <f t="shared" si="43"/>
        <v>0</v>
      </c>
    </row>
    <row r="238" spans="2:7">
      <c r="B238" s="165" t="s">
        <v>262</v>
      </c>
      <c r="C238" s="165" t="s">
        <v>240</v>
      </c>
      <c r="D238" s="165" t="s">
        <v>263</v>
      </c>
      <c r="E238" s="165" t="s">
        <v>287</v>
      </c>
      <c r="F238" s="171">
        <f t="shared" si="43"/>
        <v>1.6987283488344154</v>
      </c>
      <c r="G238" s="171">
        <f t="shared" si="43"/>
        <v>1.6987283488344154</v>
      </c>
    </row>
    <row r="239" spans="2:7">
      <c r="B239" s="165" t="s">
        <v>262</v>
      </c>
      <c r="C239" s="165" t="s">
        <v>240</v>
      </c>
      <c r="D239" s="165" t="s">
        <v>264</v>
      </c>
      <c r="E239" s="165" t="s">
        <v>287</v>
      </c>
      <c r="F239" s="171">
        <f t="shared" si="43"/>
        <v>1.6987283488344154</v>
      </c>
      <c r="G239" s="171">
        <f t="shared" si="43"/>
        <v>1.6987283488344154</v>
      </c>
    </row>
    <row r="240" spans="2:7">
      <c r="B240" s="165" t="s">
        <v>262</v>
      </c>
      <c r="C240" s="165" t="s">
        <v>240</v>
      </c>
      <c r="D240" s="165" t="s">
        <v>238</v>
      </c>
      <c r="E240" s="165" t="s">
        <v>287</v>
      </c>
      <c r="F240" s="171">
        <f t="shared" si="43"/>
        <v>0</v>
      </c>
      <c r="G240" s="171">
        <f t="shared" si="43"/>
        <v>0</v>
      </c>
    </row>
    <row r="241" spans="2:7">
      <c r="B241" s="165" t="s">
        <v>265</v>
      </c>
      <c r="C241" s="165" t="s">
        <v>216</v>
      </c>
      <c r="D241" s="165" t="s">
        <v>263</v>
      </c>
      <c r="E241" s="165" t="s">
        <v>287</v>
      </c>
      <c r="F241" s="171">
        <f t="shared" si="43"/>
        <v>2.0267006538073966</v>
      </c>
      <c r="G241" s="171">
        <f t="shared" si="43"/>
        <v>2.0267006538073966</v>
      </c>
    </row>
    <row r="242" spans="2:7">
      <c r="B242" s="165" t="s">
        <v>265</v>
      </c>
      <c r="C242" s="165" t="s">
        <v>216</v>
      </c>
      <c r="D242" s="165" t="s">
        <v>264</v>
      </c>
      <c r="E242" s="165" t="s">
        <v>287</v>
      </c>
      <c r="F242" s="171">
        <f t="shared" si="43"/>
        <v>2.0267006538073966</v>
      </c>
      <c r="G242" s="171">
        <f t="shared" si="43"/>
        <v>2.0267006538073966</v>
      </c>
    </row>
    <row r="243" spans="2:7">
      <c r="B243" s="165" t="s">
        <v>265</v>
      </c>
      <c r="C243" s="165" t="s">
        <v>216</v>
      </c>
      <c r="D243" s="165" t="s">
        <v>238</v>
      </c>
      <c r="E243" s="165" t="s">
        <v>287</v>
      </c>
      <c r="F243" s="171">
        <f t="shared" si="43"/>
        <v>0</v>
      </c>
      <c r="G243" s="171">
        <f t="shared" si="43"/>
        <v>0</v>
      </c>
    </row>
    <row r="244" spans="2:7">
      <c r="B244" s="165" t="s">
        <v>265</v>
      </c>
      <c r="C244" s="165" t="s">
        <v>240</v>
      </c>
      <c r="D244" s="165" t="s">
        <v>263</v>
      </c>
      <c r="E244" s="165" t="s">
        <v>287</v>
      </c>
      <c r="F244" s="171">
        <f t="shared" si="43"/>
        <v>2.0267006538073966</v>
      </c>
      <c r="G244" s="171">
        <f t="shared" si="43"/>
        <v>2.0267006538073966</v>
      </c>
    </row>
    <row r="245" spans="2:7">
      <c r="B245" s="165" t="s">
        <v>265</v>
      </c>
      <c r="C245" s="165" t="s">
        <v>240</v>
      </c>
      <c r="D245" s="165" t="s">
        <v>264</v>
      </c>
      <c r="E245" s="165" t="s">
        <v>287</v>
      </c>
      <c r="F245" s="171">
        <f t="shared" si="43"/>
        <v>2.0267006538073966</v>
      </c>
      <c r="G245" s="171">
        <f t="shared" si="43"/>
        <v>2.0267006538073966</v>
      </c>
    </row>
    <row r="246" spans="2:7">
      <c r="B246" s="165" t="s">
        <v>265</v>
      </c>
      <c r="C246" s="165" t="s">
        <v>240</v>
      </c>
      <c r="D246" s="165" t="s">
        <v>238</v>
      </c>
      <c r="E246" s="165" t="s">
        <v>287</v>
      </c>
      <c r="F246" s="171">
        <f t="shared" si="43"/>
        <v>0</v>
      </c>
      <c r="G246" s="171">
        <f t="shared" si="43"/>
        <v>0</v>
      </c>
    </row>
    <row r="247" spans="2:7">
      <c r="B247" s="165" t="s">
        <v>266</v>
      </c>
      <c r="C247" s="165" t="s">
        <v>216</v>
      </c>
      <c r="D247" s="165" t="s">
        <v>263</v>
      </c>
      <c r="E247" s="165" t="s">
        <v>287</v>
      </c>
      <c r="F247" s="171">
        <f t="shared" si="43"/>
        <v>4.7631918664814847</v>
      </c>
      <c r="G247" s="171">
        <f t="shared" si="43"/>
        <v>0</v>
      </c>
    </row>
    <row r="248" spans="2:7">
      <c r="B248" s="165" t="s">
        <v>266</v>
      </c>
      <c r="C248" s="165" t="s">
        <v>216</v>
      </c>
      <c r="D248" s="165" t="s">
        <v>264</v>
      </c>
      <c r="E248" s="165" t="s">
        <v>287</v>
      </c>
      <c r="F248" s="171">
        <f t="shared" si="43"/>
        <v>4.7631918664814847</v>
      </c>
      <c r="G248" s="171">
        <f t="shared" si="43"/>
        <v>0</v>
      </c>
    </row>
    <row r="249" spans="2:7">
      <c r="B249" s="165" t="s">
        <v>266</v>
      </c>
      <c r="C249" s="165" t="s">
        <v>216</v>
      </c>
      <c r="D249" s="165" t="s">
        <v>238</v>
      </c>
      <c r="E249" s="165" t="s">
        <v>287</v>
      </c>
      <c r="F249" s="171">
        <f t="shared" si="43"/>
        <v>0</v>
      </c>
      <c r="G249" s="171">
        <f t="shared" si="43"/>
        <v>0</v>
      </c>
    </row>
    <row r="250" spans="2:7">
      <c r="B250" s="165" t="s">
        <v>266</v>
      </c>
      <c r="C250" s="165" t="s">
        <v>240</v>
      </c>
      <c r="D250" s="165" t="s">
        <v>263</v>
      </c>
      <c r="E250" s="165" t="s">
        <v>287</v>
      </c>
      <c r="F250" s="171">
        <f>IF(COUNTIF(F$197:F$201,$B250)&gt;0,F162*INDEX($D$190:$E$191,MATCH($C250,$B$190:$B$191,0),MATCH(F$234,$D$189:$E$189,0)),F162)</f>
        <v>8.4996476942874182</v>
      </c>
      <c r="G250" s="171">
        <f t="shared" si="43"/>
        <v>0</v>
      </c>
    </row>
    <row r="251" spans="2:7">
      <c r="B251" s="165" t="s">
        <v>266</v>
      </c>
      <c r="C251" s="165" t="s">
        <v>240</v>
      </c>
      <c r="D251" s="165" t="s">
        <v>264</v>
      </c>
      <c r="E251" s="165" t="s">
        <v>287</v>
      </c>
      <c r="F251" s="171">
        <f t="shared" si="43"/>
        <v>8.4996476942874182</v>
      </c>
      <c r="G251" s="171">
        <f t="shared" si="43"/>
        <v>0</v>
      </c>
    </row>
    <row r="252" spans="2:7">
      <c r="B252" s="165" t="s">
        <v>266</v>
      </c>
      <c r="C252" s="165" t="s">
        <v>240</v>
      </c>
      <c r="D252" s="165" t="s">
        <v>238</v>
      </c>
      <c r="E252" s="165" t="s">
        <v>287</v>
      </c>
      <c r="F252" s="171">
        <f t="shared" si="43"/>
        <v>0</v>
      </c>
      <c r="G252" s="171">
        <f t="shared" si="43"/>
        <v>0</v>
      </c>
    </row>
    <row r="253" spans="2:7">
      <c r="B253" s="165" t="s">
        <v>267</v>
      </c>
      <c r="C253" s="165" t="s">
        <v>216</v>
      </c>
      <c r="D253" s="165" t="s">
        <v>263</v>
      </c>
      <c r="E253" s="165" t="s">
        <v>287</v>
      </c>
      <c r="F253" s="171">
        <f t="shared" si="43"/>
        <v>0</v>
      </c>
      <c r="G253" s="171">
        <f t="shared" si="43"/>
        <v>0</v>
      </c>
    </row>
    <row r="254" spans="2:7">
      <c r="B254" s="165" t="s">
        <v>267</v>
      </c>
      <c r="C254" s="165" t="s">
        <v>216</v>
      </c>
      <c r="D254" s="165" t="s">
        <v>264</v>
      </c>
      <c r="E254" s="165" t="s">
        <v>287</v>
      </c>
      <c r="F254" s="171">
        <f t="shared" si="43"/>
        <v>0</v>
      </c>
      <c r="G254" s="171">
        <f t="shared" si="43"/>
        <v>0</v>
      </c>
    </row>
    <row r="255" spans="2:7">
      <c r="B255" s="165" t="s">
        <v>267</v>
      </c>
      <c r="C255" s="165" t="s">
        <v>216</v>
      </c>
      <c r="D255" s="165" t="s">
        <v>238</v>
      </c>
      <c r="E255" s="165" t="s">
        <v>287</v>
      </c>
      <c r="F255" s="171">
        <f t="shared" si="43"/>
        <v>0</v>
      </c>
      <c r="G255" s="171">
        <f t="shared" si="43"/>
        <v>0</v>
      </c>
    </row>
    <row r="256" spans="2:7">
      <c r="B256" s="165" t="s">
        <v>267</v>
      </c>
      <c r="C256" s="165" t="s">
        <v>240</v>
      </c>
      <c r="D256" s="165" t="s">
        <v>263</v>
      </c>
      <c r="E256" s="165" t="s">
        <v>287</v>
      </c>
      <c r="F256" s="171">
        <f t="shared" si="43"/>
        <v>0</v>
      </c>
      <c r="G256" s="171">
        <f t="shared" si="43"/>
        <v>0</v>
      </c>
    </row>
    <row r="257" spans="2:7">
      <c r="B257" s="165" t="s">
        <v>267</v>
      </c>
      <c r="C257" s="165" t="s">
        <v>240</v>
      </c>
      <c r="D257" s="165" t="s">
        <v>264</v>
      </c>
      <c r="E257" s="165" t="s">
        <v>287</v>
      </c>
      <c r="F257" s="171">
        <f t="shared" si="43"/>
        <v>0</v>
      </c>
      <c r="G257" s="171">
        <f t="shared" si="43"/>
        <v>0</v>
      </c>
    </row>
    <row r="258" spans="2:7">
      <c r="B258" s="165" t="s">
        <v>267</v>
      </c>
      <c r="C258" s="165" t="s">
        <v>240</v>
      </c>
      <c r="D258" s="165" t="s">
        <v>238</v>
      </c>
      <c r="E258" s="165" t="s">
        <v>287</v>
      </c>
      <c r="F258" s="171">
        <f t="shared" si="43"/>
        <v>0</v>
      </c>
      <c r="G258" s="171">
        <f t="shared" si="43"/>
        <v>0</v>
      </c>
    </row>
    <row r="260" spans="2:7" s="14" customFormat="1" ht="11.5">
      <c r="B260" s="15" t="s">
        <v>303</v>
      </c>
      <c r="C260" s="16"/>
      <c r="D260" s="16"/>
      <c r="E260" s="17"/>
    </row>
    <row r="261" spans="2:7">
      <c r="B261" t="s">
        <v>304</v>
      </c>
    </row>
    <row r="263" spans="2:7">
      <c r="B263" t="s">
        <v>305</v>
      </c>
    </row>
    <row r="264" spans="2:7" ht="23">
      <c r="B264" s="167" t="s">
        <v>258</v>
      </c>
      <c r="C264" s="164" t="s">
        <v>87</v>
      </c>
      <c r="D264" s="164" t="s">
        <v>89</v>
      </c>
      <c r="E264" s="164" t="s">
        <v>282</v>
      </c>
      <c r="F264" s="164" t="s">
        <v>259</v>
      </c>
      <c r="G264" s="164" t="s">
        <v>260</v>
      </c>
    </row>
    <row r="265" spans="2:7">
      <c r="B265" s="165" t="s">
        <v>262</v>
      </c>
      <c r="C265" s="165" t="s">
        <v>216</v>
      </c>
      <c r="D265" s="165" t="s">
        <v>263</v>
      </c>
      <c r="E265" s="165" t="s">
        <v>219</v>
      </c>
      <c r="F265" s="171">
        <f t="shared" ref="F265:G276" si="44">F207</f>
        <v>0.3212716511655847</v>
      </c>
      <c r="G265" s="171">
        <f t="shared" si="44"/>
        <v>0.3212716511655847</v>
      </c>
    </row>
    <row r="266" spans="2:7">
      <c r="B266" s="165" t="s">
        <v>262</v>
      </c>
      <c r="C266" s="165" t="s">
        <v>216</v>
      </c>
      <c r="D266" s="165" t="s">
        <v>264</v>
      </c>
      <c r="E266" s="165" t="s">
        <v>219</v>
      </c>
      <c r="F266" s="171">
        <f t="shared" si="44"/>
        <v>0.3212716511655847</v>
      </c>
      <c r="G266" s="171">
        <f t="shared" si="44"/>
        <v>0.3212716511655847</v>
      </c>
    </row>
    <row r="267" spans="2:7">
      <c r="B267" s="165" t="s">
        <v>262</v>
      </c>
      <c r="C267" s="165" t="s">
        <v>216</v>
      </c>
      <c r="D267" s="165" t="s">
        <v>238</v>
      </c>
      <c r="E267" s="165" t="s">
        <v>219</v>
      </c>
      <c r="F267" s="171">
        <f t="shared" si="44"/>
        <v>0</v>
      </c>
      <c r="G267" s="171">
        <f t="shared" si="44"/>
        <v>0</v>
      </c>
    </row>
    <row r="268" spans="2:7">
      <c r="B268" s="165" t="s">
        <v>262</v>
      </c>
      <c r="C268" s="165" t="s">
        <v>240</v>
      </c>
      <c r="D268" s="165" t="s">
        <v>263</v>
      </c>
      <c r="E268" s="165" t="s">
        <v>219</v>
      </c>
      <c r="F268" s="171">
        <f t="shared" si="44"/>
        <v>0.3212716511655847</v>
      </c>
      <c r="G268" s="171">
        <f t="shared" si="44"/>
        <v>0.3212716511655847</v>
      </c>
    </row>
    <row r="269" spans="2:7">
      <c r="B269" s="165" t="s">
        <v>262</v>
      </c>
      <c r="C269" s="165" t="s">
        <v>240</v>
      </c>
      <c r="D269" s="165" t="s">
        <v>264</v>
      </c>
      <c r="E269" s="165" t="s">
        <v>219</v>
      </c>
      <c r="F269" s="171">
        <f t="shared" si="44"/>
        <v>0.3212716511655847</v>
      </c>
      <c r="G269" s="171">
        <f t="shared" si="44"/>
        <v>0.3212716511655847</v>
      </c>
    </row>
    <row r="270" spans="2:7">
      <c r="B270" s="165" t="s">
        <v>262</v>
      </c>
      <c r="C270" s="165" t="s">
        <v>240</v>
      </c>
      <c r="D270" s="165" t="s">
        <v>238</v>
      </c>
      <c r="E270" s="165" t="s">
        <v>219</v>
      </c>
      <c r="F270" s="171">
        <f t="shared" si="44"/>
        <v>0</v>
      </c>
      <c r="G270" s="171">
        <f t="shared" si="44"/>
        <v>0</v>
      </c>
    </row>
    <row r="271" spans="2:7">
      <c r="B271" s="165" t="s">
        <v>265</v>
      </c>
      <c r="C271" s="165" t="s">
        <v>216</v>
      </c>
      <c r="D271" s="165" t="s">
        <v>263</v>
      </c>
      <c r="E271" s="165" t="s">
        <v>219</v>
      </c>
      <c r="F271" s="171">
        <f t="shared" si="44"/>
        <v>0.38329934619260358</v>
      </c>
      <c r="G271" s="171">
        <f t="shared" si="44"/>
        <v>0.38329934619260358</v>
      </c>
    </row>
    <row r="272" spans="2:7">
      <c r="B272" s="165" t="s">
        <v>265</v>
      </c>
      <c r="C272" s="165" t="s">
        <v>216</v>
      </c>
      <c r="D272" s="165" t="s">
        <v>264</v>
      </c>
      <c r="E272" s="165" t="s">
        <v>219</v>
      </c>
      <c r="F272" s="171">
        <f t="shared" si="44"/>
        <v>0.38329934619260358</v>
      </c>
      <c r="G272" s="171">
        <f t="shared" si="44"/>
        <v>0.38329934619260358</v>
      </c>
    </row>
    <row r="273" spans="2:7">
      <c r="B273" s="165" t="s">
        <v>265</v>
      </c>
      <c r="C273" s="165" t="s">
        <v>216</v>
      </c>
      <c r="D273" s="165" t="s">
        <v>238</v>
      </c>
      <c r="E273" s="165" t="s">
        <v>219</v>
      </c>
      <c r="F273" s="171">
        <f t="shared" si="44"/>
        <v>0</v>
      </c>
      <c r="G273" s="171">
        <f t="shared" si="44"/>
        <v>0</v>
      </c>
    </row>
    <row r="274" spans="2:7">
      <c r="B274" s="165" t="s">
        <v>265</v>
      </c>
      <c r="C274" s="165" t="s">
        <v>240</v>
      </c>
      <c r="D274" s="165" t="s">
        <v>263</v>
      </c>
      <c r="E274" s="165" t="s">
        <v>219</v>
      </c>
      <c r="F274" s="171">
        <f t="shared" si="44"/>
        <v>0.38329934619260358</v>
      </c>
      <c r="G274" s="171">
        <f t="shared" si="44"/>
        <v>0.38329934619260358</v>
      </c>
    </row>
    <row r="275" spans="2:7">
      <c r="B275" s="165" t="s">
        <v>265</v>
      </c>
      <c r="C275" s="165" t="s">
        <v>240</v>
      </c>
      <c r="D275" s="165" t="s">
        <v>264</v>
      </c>
      <c r="E275" s="165" t="s">
        <v>219</v>
      </c>
      <c r="F275" s="171">
        <f t="shared" si="44"/>
        <v>0.38329934619260358</v>
      </c>
      <c r="G275" s="171">
        <f t="shared" si="44"/>
        <v>0.38329934619260358</v>
      </c>
    </row>
    <row r="276" spans="2:7">
      <c r="B276" s="165" t="s">
        <v>265</v>
      </c>
      <c r="C276" s="165" t="s">
        <v>240</v>
      </c>
      <c r="D276" s="165" t="s">
        <v>238</v>
      </c>
      <c r="E276" s="165" t="s">
        <v>219</v>
      </c>
      <c r="F276" s="171">
        <f t="shared" si="44"/>
        <v>0</v>
      </c>
      <c r="G276" s="171">
        <f t="shared" si="44"/>
        <v>0</v>
      </c>
    </row>
    <row r="277" spans="2:7">
      <c r="B277" s="165" t="s">
        <v>266</v>
      </c>
      <c r="C277" s="165" t="s">
        <v>216</v>
      </c>
      <c r="D277" s="165" t="s">
        <v>263</v>
      </c>
      <c r="E277" s="165" t="s">
        <v>219</v>
      </c>
      <c r="F277" s="171">
        <f t="shared" ref="F277:G277" si="45">F219</f>
        <v>0.78250322957162222</v>
      </c>
      <c r="G277" s="171">
        <f t="shared" si="45"/>
        <v>0</v>
      </c>
    </row>
    <row r="278" spans="2:7">
      <c r="B278" s="165" t="s">
        <v>266</v>
      </c>
      <c r="C278" s="165" t="s">
        <v>216</v>
      </c>
      <c r="D278" s="165" t="s">
        <v>264</v>
      </c>
      <c r="E278" s="165" t="s">
        <v>219</v>
      </c>
      <c r="F278" s="171">
        <f t="shared" ref="F278:G278" si="46">F220</f>
        <v>0.78250322957162222</v>
      </c>
      <c r="G278" s="171">
        <f t="shared" si="46"/>
        <v>0</v>
      </c>
    </row>
    <row r="279" spans="2:7">
      <c r="B279" s="165" t="s">
        <v>266</v>
      </c>
      <c r="C279" s="165" t="s">
        <v>216</v>
      </c>
      <c r="D279" s="165" t="s">
        <v>238</v>
      </c>
      <c r="E279" s="165" t="s">
        <v>219</v>
      </c>
      <c r="F279" s="171">
        <f t="shared" ref="F279:G279" si="47">F221</f>
        <v>0</v>
      </c>
      <c r="G279" s="171">
        <f t="shared" si="47"/>
        <v>0</v>
      </c>
    </row>
    <row r="280" spans="2:7">
      <c r="B280" s="165" t="s">
        <v>266</v>
      </c>
      <c r="C280" s="165" t="s">
        <v>240</v>
      </c>
      <c r="D280" s="165" t="s">
        <v>263</v>
      </c>
      <c r="E280" s="165" t="s">
        <v>219</v>
      </c>
      <c r="F280" s="171">
        <f t="shared" ref="F280:G280" si="48">F222</f>
        <v>0.78250322957162222</v>
      </c>
      <c r="G280" s="171">
        <f t="shared" si="48"/>
        <v>0</v>
      </c>
    </row>
    <row r="281" spans="2:7">
      <c r="B281" s="165" t="s">
        <v>266</v>
      </c>
      <c r="C281" s="165" t="s">
        <v>240</v>
      </c>
      <c r="D281" s="165" t="s">
        <v>264</v>
      </c>
      <c r="E281" s="165" t="s">
        <v>219</v>
      </c>
      <c r="F281" s="171">
        <f t="shared" ref="F281:G281" si="49">F223</f>
        <v>0.78250322957162222</v>
      </c>
      <c r="G281" s="171">
        <f t="shared" si="49"/>
        <v>0</v>
      </c>
    </row>
    <row r="282" spans="2:7">
      <c r="B282" s="165" t="s">
        <v>266</v>
      </c>
      <c r="C282" s="165" t="s">
        <v>240</v>
      </c>
      <c r="D282" s="165" t="s">
        <v>238</v>
      </c>
      <c r="E282" s="165" t="s">
        <v>219</v>
      </c>
      <c r="F282" s="171">
        <f t="shared" ref="F282:G282" si="50">F224</f>
        <v>0</v>
      </c>
      <c r="G282" s="171">
        <f t="shared" si="50"/>
        <v>0</v>
      </c>
    </row>
    <row r="283" spans="2:7">
      <c r="B283" s="165" t="s">
        <v>267</v>
      </c>
      <c r="C283" s="165" t="s">
        <v>216</v>
      </c>
      <c r="D283" s="165" t="s">
        <v>263</v>
      </c>
      <c r="E283" s="165" t="s">
        <v>219</v>
      </c>
      <c r="F283" s="171">
        <f t="shared" ref="F283:G288" si="51">F225</f>
        <v>0</v>
      </c>
      <c r="G283" s="171">
        <f t="shared" si="51"/>
        <v>0</v>
      </c>
    </row>
    <row r="284" spans="2:7">
      <c r="B284" s="165" t="s">
        <v>267</v>
      </c>
      <c r="C284" s="165" t="s">
        <v>216</v>
      </c>
      <c r="D284" s="165" t="s">
        <v>264</v>
      </c>
      <c r="E284" s="165" t="s">
        <v>219</v>
      </c>
      <c r="F284" s="171">
        <f t="shared" si="51"/>
        <v>0</v>
      </c>
      <c r="G284" s="171">
        <f t="shared" si="51"/>
        <v>0</v>
      </c>
    </row>
    <row r="285" spans="2:7">
      <c r="B285" s="165" t="s">
        <v>267</v>
      </c>
      <c r="C285" s="165" t="s">
        <v>216</v>
      </c>
      <c r="D285" s="165" t="s">
        <v>238</v>
      </c>
      <c r="E285" s="165" t="s">
        <v>219</v>
      </c>
      <c r="F285" s="171">
        <f t="shared" si="51"/>
        <v>0</v>
      </c>
      <c r="G285" s="171">
        <f t="shared" si="51"/>
        <v>0</v>
      </c>
    </row>
    <row r="286" spans="2:7">
      <c r="B286" s="165" t="s">
        <v>267</v>
      </c>
      <c r="C286" s="165" t="s">
        <v>240</v>
      </c>
      <c r="D286" s="165" t="s">
        <v>263</v>
      </c>
      <c r="E286" s="165" t="s">
        <v>219</v>
      </c>
      <c r="F286" s="171">
        <f t="shared" si="51"/>
        <v>0</v>
      </c>
      <c r="G286" s="171">
        <f t="shared" si="51"/>
        <v>0</v>
      </c>
    </row>
    <row r="287" spans="2:7">
      <c r="B287" s="165" t="s">
        <v>267</v>
      </c>
      <c r="C287" s="165" t="s">
        <v>240</v>
      </c>
      <c r="D287" s="165" t="s">
        <v>264</v>
      </c>
      <c r="E287" s="165" t="s">
        <v>219</v>
      </c>
      <c r="F287" s="171">
        <f t="shared" si="51"/>
        <v>0</v>
      </c>
      <c r="G287" s="171">
        <f t="shared" si="51"/>
        <v>0</v>
      </c>
    </row>
    <row r="288" spans="2:7">
      <c r="B288" s="165" t="s">
        <v>267</v>
      </c>
      <c r="C288" s="165" t="s">
        <v>240</v>
      </c>
      <c r="D288" s="165" t="s">
        <v>238</v>
      </c>
      <c r="E288" s="165" t="s">
        <v>219</v>
      </c>
      <c r="F288" s="171">
        <f t="shared" si="51"/>
        <v>0</v>
      </c>
      <c r="G288" s="171">
        <f t="shared" si="51"/>
        <v>0</v>
      </c>
    </row>
    <row r="290" spans="2:7" ht="23">
      <c r="B290" s="167" t="s">
        <v>258</v>
      </c>
      <c r="C290" s="164" t="s">
        <v>87</v>
      </c>
      <c r="D290" s="164" t="s">
        <v>89</v>
      </c>
      <c r="E290" s="164" t="s">
        <v>282</v>
      </c>
      <c r="F290" s="164" t="s">
        <v>259</v>
      </c>
      <c r="G290" s="164" t="s">
        <v>260</v>
      </c>
    </row>
    <row r="291" spans="2:7">
      <c r="B291" s="165" t="s">
        <v>262</v>
      </c>
      <c r="C291" s="165" t="s">
        <v>216</v>
      </c>
      <c r="D291" s="165" t="s">
        <v>263</v>
      </c>
      <c r="E291" s="165" t="s">
        <v>236</v>
      </c>
      <c r="F291" s="171">
        <f t="shared" ref="F291:G302" si="52">F235+F207</f>
        <v>2.02</v>
      </c>
      <c r="G291" s="171">
        <f t="shared" si="52"/>
        <v>2.02</v>
      </c>
    </row>
    <row r="292" spans="2:7">
      <c r="B292" s="165" t="s">
        <v>262</v>
      </c>
      <c r="C292" s="165" t="s">
        <v>216</v>
      </c>
      <c r="D292" s="165" t="s">
        <v>264</v>
      </c>
      <c r="E292" s="165" t="s">
        <v>236</v>
      </c>
      <c r="F292" s="171">
        <f>F236+F208</f>
        <v>2.02</v>
      </c>
      <c r="G292" s="171">
        <f t="shared" si="52"/>
        <v>2.02</v>
      </c>
    </row>
    <row r="293" spans="2:7">
      <c r="B293" s="165" t="s">
        <v>262</v>
      </c>
      <c r="C293" s="165" t="s">
        <v>216</v>
      </c>
      <c r="D293" s="165" t="s">
        <v>238</v>
      </c>
      <c r="E293" s="165" t="s">
        <v>236</v>
      </c>
      <c r="F293" s="171">
        <f t="shared" si="52"/>
        <v>0</v>
      </c>
      <c r="G293" s="171">
        <f t="shared" si="52"/>
        <v>0</v>
      </c>
    </row>
    <row r="294" spans="2:7">
      <c r="B294" s="165" t="s">
        <v>262</v>
      </c>
      <c r="C294" s="165" t="s">
        <v>240</v>
      </c>
      <c r="D294" s="165" t="s">
        <v>263</v>
      </c>
      <c r="E294" s="165" t="s">
        <v>236</v>
      </c>
      <c r="F294" s="171">
        <f t="shared" si="52"/>
        <v>2.02</v>
      </c>
      <c r="G294" s="171">
        <f t="shared" si="52"/>
        <v>2.02</v>
      </c>
    </row>
    <row r="295" spans="2:7">
      <c r="B295" s="165" t="s">
        <v>262</v>
      </c>
      <c r="C295" s="165" t="s">
        <v>240</v>
      </c>
      <c r="D295" s="165" t="s">
        <v>264</v>
      </c>
      <c r="E295" s="165" t="s">
        <v>236</v>
      </c>
      <c r="F295" s="171">
        <f t="shared" si="52"/>
        <v>2.02</v>
      </c>
      <c r="G295" s="171">
        <f t="shared" si="52"/>
        <v>2.02</v>
      </c>
    </row>
    <row r="296" spans="2:7">
      <c r="B296" s="165" t="s">
        <v>262</v>
      </c>
      <c r="C296" s="165" t="s">
        <v>240</v>
      </c>
      <c r="D296" s="165" t="s">
        <v>238</v>
      </c>
      <c r="E296" s="165" t="s">
        <v>236</v>
      </c>
      <c r="F296" s="171">
        <f t="shared" si="52"/>
        <v>0</v>
      </c>
      <c r="G296" s="171">
        <f t="shared" si="52"/>
        <v>0</v>
      </c>
    </row>
    <row r="297" spans="2:7">
      <c r="B297" s="165" t="s">
        <v>265</v>
      </c>
      <c r="C297" s="165" t="s">
        <v>216</v>
      </c>
      <c r="D297" s="165" t="s">
        <v>263</v>
      </c>
      <c r="E297" s="165" t="s">
        <v>236</v>
      </c>
      <c r="F297" s="171">
        <f t="shared" si="52"/>
        <v>2.41</v>
      </c>
      <c r="G297" s="171">
        <f t="shared" si="52"/>
        <v>2.41</v>
      </c>
    </row>
    <row r="298" spans="2:7">
      <c r="B298" s="165" t="s">
        <v>265</v>
      </c>
      <c r="C298" s="165" t="s">
        <v>216</v>
      </c>
      <c r="D298" s="165" t="s">
        <v>264</v>
      </c>
      <c r="E298" s="165" t="s">
        <v>236</v>
      </c>
      <c r="F298" s="171">
        <f t="shared" si="52"/>
        <v>2.41</v>
      </c>
      <c r="G298" s="171">
        <f t="shared" si="52"/>
        <v>2.41</v>
      </c>
    </row>
    <row r="299" spans="2:7">
      <c r="B299" s="165" t="s">
        <v>265</v>
      </c>
      <c r="C299" s="165" t="s">
        <v>216</v>
      </c>
      <c r="D299" s="165" t="s">
        <v>238</v>
      </c>
      <c r="E299" s="165" t="s">
        <v>236</v>
      </c>
      <c r="F299" s="171">
        <f t="shared" si="52"/>
        <v>0</v>
      </c>
      <c r="G299" s="171">
        <f t="shared" si="52"/>
        <v>0</v>
      </c>
    </row>
    <row r="300" spans="2:7">
      <c r="B300" s="165" t="s">
        <v>265</v>
      </c>
      <c r="C300" s="165" t="s">
        <v>240</v>
      </c>
      <c r="D300" s="165" t="s">
        <v>263</v>
      </c>
      <c r="E300" s="165" t="s">
        <v>236</v>
      </c>
      <c r="F300" s="171">
        <f t="shared" si="52"/>
        <v>2.41</v>
      </c>
      <c r="G300" s="171">
        <f t="shared" si="52"/>
        <v>2.41</v>
      </c>
    </row>
    <row r="301" spans="2:7">
      <c r="B301" s="165" t="s">
        <v>265</v>
      </c>
      <c r="C301" s="165" t="s">
        <v>240</v>
      </c>
      <c r="D301" s="165" t="s">
        <v>264</v>
      </c>
      <c r="E301" s="165" t="s">
        <v>236</v>
      </c>
      <c r="F301" s="171">
        <f t="shared" si="52"/>
        <v>2.41</v>
      </c>
      <c r="G301" s="171">
        <f t="shared" si="52"/>
        <v>2.41</v>
      </c>
    </row>
    <row r="302" spans="2:7">
      <c r="B302" s="165" t="s">
        <v>265</v>
      </c>
      <c r="C302" s="165" t="s">
        <v>240</v>
      </c>
      <c r="D302" s="165" t="s">
        <v>238</v>
      </c>
      <c r="E302" s="165" t="s">
        <v>236</v>
      </c>
      <c r="F302" s="171">
        <f t="shared" si="52"/>
        <v>0</v>
      </c>
      <c r="G302" s="171">
        <f t="shared" si="52"/>
        <v>0</v>
      </c>
    </row>
    <row r="303" spans="2:7">
      <c r="B303" s="165" t="s">
        <v>266</v>
      </c>
      <c r="C303" s="165" t="s">
        <v>216</v>
      </c>
      <c r="D303" s="165" t="s">
        <v>263</v>
      </c>
      <c r="E303" s="165" t="s">
        <v>236</v>
      </c>
      <c r="F303" s="171">
        <f t="shared" ref="F303:G303" si="53">F247+F219</f>
        <v>5.5456950960531071</v>
      </c>
      <c r="G303" s="171">
        <f t="shared" si="53"/>
        <v>0</v>
      </c>
    </row>
    <row r="304" spans="2:7">
      <c r="B304" s="165" t="s">
        <v>266</v>
      </c>
      <c r="C304" s="165" t="s">
        <v>216</v>
      </c>
      <c r="D304" s="165" t="s">
        <v>264</v>
      </c>
      <c r="E304" s="165" t="s">
        <v>236</v>
      </c>
      <c r="F304" s="171">
        <f t="shared" ref="F304:G304" si="54">F248+F220</f>
        <v>5.5456950960531071</v>
      </c>
      <c r="G304" s="171">
        <f t="shared" si="54"/>
        <v>0</v>
      </c>
    </row>
    <row r="305" spans="2:7">
      <c r="B305" s="165" t="s">
        <v>266</v>
      </c>
      <c r="C305" s="165" t="s">
        <v>216</v>
      </c>
      <c r="D305" s="165" t="s">
        <v>238</v>
      </c>
      <c r="E305" s="165" t="s">
        <v>236</v>
      </c>
      <c r="F305" s="171">
        <f t="shared" ref="F305:G305" si="55">F249+F221</f>
        <v>0</v>
      </c>
      <c r="G305" s="171">
        <f t="shared" si="55"/>
        <v>0</v>
      </c>
    </row>
    <row r="306" spans="2:7">
      <c r="B306" s="165" t="s">
        <v>266</v>
      </c>
      <c r="C306" s="165" t="s">
        <v>240</v>
      </c>
      <c r="D306" s="165" t="s">
        <v>263</v>
      </c>
      <c r="E306" s="165" t="s">
        <v>236</v>
      </c>
      <c r="F306" s="171">
        <f t="shared" ref="F306:G306" si="56">F250+F222</f>
        <v>9.2821509238590405</v>
      </c>
      <c r="G306" s="171">
        <f t="shared" si="56"/>
        <v>0</v>
      </c>
    </row>
    <row r="307" spans="2:7">
      <c r="B307" s="165" t="s">
        <v>266</v>
      </c>
      <c r="C307" s="165" t="s">
        <v>240</v>
      </c>
      <c r="D307" s="165" t="s">
        <v>264</v>
      </c>
      <c r="E307" s="165" t="s">
        <v>236</v>
      </c>
      <c r="F307" s="171">
        <f t="shared" ref="F307:G307" si="57">F251+F223</f>
        <v>9.2821509238590405</v>
      </c>
      <c r="G307" s="171">
        <f t="shared" si="57"/>
        <v>0</v>
      </c>
    </row>
    <row r="308" spans="2:7">
      <c r="B308" s="165" t="s">
        <v>266</v>
      </c>
      <c r="C308" s="165" t="s">
        <v>240</v>
      </c>
      <c r="D308" s="165" t="s">
        <v>238</v>
      </c>
      <c r="E308" s="165" t="s">
        <v>236</v>
      </c>
      <c r="F308" s="171">
        <f t="shared" ref="F308:G308" si="58">F252+F224</f>
        <v>0</v>
      </c>
      <c r="G308" s="171">
        <f t="shared" si="58"/>
        <v>0</v>
      </c>
    </row>
    <row r="309" spans="2:7">
      <c r="B309" s="165" t="s">
        <v>267</v>
      </c>
      <c r="C309" s="165" t="s">
        <v>216</v>
      </c>
      <c r="D309" s="165" t="s">
        <v>263</v>
      </c>
      <c r="E309" s="165" t="s">
        <v>236</v>
      </c>
      <c r="F309" s="171">
        <f t="shared" ref="F309:G314" si="59">F253+F225</f>
        <v>0</v>
      </c>
      <c r="G309" s="171">
        <f t="shared" si="59"/>
        <v>0</v>
      </c>
    </row>
    <row r="310" spans="2:7">
      <c r="B310" s="165" t="s">
        <v>267</v>
      </c>
      <c r="C310" s="165" t="s">
        <v>216</v>
      </c>
      <c r="D310" s="165" t="s">
        <v>264</v>
      </c>
      <c r="E310" s="165" t="s">
        <v>236</v>
      </c>
      <c r="F310" s="171">
        <f t="shared" si="59"/>
        <v>0</v>
      </c>
      <c r="G310" s="171">
        <f t="shared" si="59"/>
        <v>0</v>
      </c>
    </row>
    <row r="311" spans="2:7">
      <c r="B311" s="165" t="s">
        <v>267</v>
      </c>
      <c r="C311" s="165" t="s">
        <v>216</v>
      </c>
      <c r="D311" s="165" t="s">
        <v>238</v>
      </c>
      <c r="E311" s="165" t="s">
        <v>236</v>
      </c>
      <c r="F311" s="171">
        <f t="shared" si="59"/>
        <v>0</v>
      </c>
      <c r="G311" s="171">
        <f t="shared" si="59"/>
        <v>0</v>
      </c>
    </row>
    <row r="312" spans="2:7">
      <c r="B312" s="165" t="s">
        <v>267</v>
      </c>
      <c r="C312" s="165" t="s">
        <v>240</v>
      </c>
      <c r="D312" s="165" t="s">
        <v>263</v>
      </c>
      <c r="E312" s="165" t="s">
        <v>236</v>
      </c>
      <c r="F312" s="171">
        <f t="shared" si="59"/>
        <v>0</v>
      </c>
      <c r="G312" s="171">
        <f t="shared" si="59"/>
        <v>0</v>
      </c>
    </row>
    <row r="313" spans="2:7">
      <c r="B313" s="165" t="s">
        <v>267</v>
      </c>
      <c r="C313" s="165" t="s">
        <v>240</v>
      </c>
      <c r="D313" s="165" t="s">
        <v>264</v>
      </c>
      <c r="E313" s="165" t="s">
        <v>236</v>
      </c>
      <c r="F313" s="171">
        <f t="shared" si="59"/>
        <v>0</v>
      </c>
      <c r="G313" s="171">
        <f t="shared" si="59"/>
        <v>0</v>
      </c>
    </row>
    <row r="314" spans="2:7">
      <c r="B314" s="165" t="s">
        <v>267</v>
      </c>
      <c r="C314" s="165" t="s">
        <v>240</v>
      </c>
      <c r="D314" s="165" t="s">
        <v>238</v>
      </c>
      <c r="E314" s="165" t="s">
        <v>236</v>
      </c>
      <c r="F314" s="171">
        <f t="shared" si="59"/>
        <v>0</v>
      </c>
      <c r="G314" s="171">
        <f t="shared" si="59"/>
        <v>0</v>
      </c>
    </row>
    <row r="317" spans="2:7" s="14" customFormat="1" ht="11.5">
      <c r="B317" s="15" t="s">
        <v>306</v>
      </c>
      <c r="C317" s="16"/>
      <c r="D317" s="16"/>
      <c r="E317" s="17"/>
    </row>
    <row r="318" spans="2:7">
      <c r="B318" t="s">
        <v>307</v>
      </c>
    </row>
    <row r="320" spans="2:7" ht="34.5">
      <c r="B320" s="164"/>
      <c r="C320" s="164" t="s">
        <v>87</v>
      </c>
      <c r="D320" s="164" t="s">
        <v>89</v>
      </c>
      <c r="E320" s="164" t="s">
        <v>282</v>
      </c>
      <c r="F320" s="459" t="s">
        <v>114</v>
      </c>
      <c r="G320" s="459" t="s">
        <v>115</v>
      </c>
    </row>
    <row r="321" spans="2:7">
      <c r="B321" s="165" t="s">
        <v>308</v>
      </c>
      <c r="C321" s="165" t="s">
        <v>216</v>
      </c>
      <c r="D321" s="165" t="s">
        <v>263</v>
      </c>
      <c r="E321" s="165" t="s">
        <v>219</v>
      </c>
      <c r="F321" s="171">
        <f t="shared" ref="F321:G332" si="60">SUMIFS(F$265:F$314,$C$265:$C$314,$C321,$D$265:$D$314,$D321,$E$265:$E$314,$E321)</f>
        <v>1.4870742269298105</v>
      </c>
      <c r="G321" s="171">
        <f t="shared" si="60"/>
        <v>0.70457099735818829</v>
      </c>
    </row>
    <row r="322" spans="2:7">
      <c r="B322" s="165" t="s">
        <v>308</v>
      </c>
      <c r="C322" s="165" t="s">
        <v>216</v>
      </c>
      <c r="D322" s="165" t="s">
        <v>263</v>
      </c>
      <c r="E322" s="165" t="s">
        <v>236</v>
      </c>
      <c r="F322" s="171">
        <f>SUMIFS(F$265:F$314,$C$265:$C$314,$C322,$D$265:$D$314,$D322,$E$265:$E$314,$E322)</f>
        <v>9.9756950960531068</v>
      </c>
      <c r="G322" s="171">
        <f t="shared" si="60"/>
        <v>4.43</v>
      </c>
    </row>
    <row r="323" spans="2:7">
      <c r="B323" s="165" t="s">
        <v>308</v>
      </c>
      <c r="C323" s="165" t="s">
        <v>216</v>
      </c>
      <c r="D323" s="165" t="s">
        <v>264</v>
      </c>
      <c r="E323" s="165" t="s">
        <v>219</v>
      </c>
      <c r="F323" s="171">
        <f t="shared" si="60"/>
        <v>1.4870742269298105</v>
      </c>
      <c r="G323" s="171">
        <f>SUMIFS(G$265:G$314,$C$265:$C$314,$C323,$D$265:$D$314,$D323,$E$265:$E$314,$E323)</f>
        <v>0.70457099735818829</v>
      </c>
    </row>
    <row r="324" spans="2:7">
      <c r="B324" s="165" t="s">
        <v>308</v>
      </c>
      <c r="C324" s="165" t="s">
        <v>216</v>
      </c>
      <c r="D324" s="165" t="s">
        <v>264</v>
      </c>
      <c r="E324" s="165" t="s">
        <v>236</v>
      </c>
      <c r="F324" s="171">
        <f t="shared" si="60"/>
        <v>9.9756950960531068</v>
      </c>
      <c r="G324" s="171">
        <f t="shared" si="60"/>
        <v>4.43</v>
      </c>
    </row>
    <row r="325" spans="2:7">
      <c r="B325" s="165" t="s">
        <v>308</v>
      </c>
      <c r="C325" s="165" t="s">
        <v>216</v>
      </c>
      <c r="D325" s="165" t="s">
        <v>238</v>
      </c>
      <c r="E325" s="165" t="s">
        <v>219</v>
      </c>
      <c r="F325" s="171">
        <f t="shared" si="60"/>
        <v>0</v>
      </c>
      <c r="G325" s="171">
        <f t="shared" si="60"/>
        <v>0</v>
      </c>
    </row>
    <row r="326" spans="2:7">
      <c r="B326" s="165" t="s">
        <v>308</v>
      </c>
      <c r="C326" s="165" t="s">
        <v>216</v>
      </c>
      <c r="D326" s="165" t="s">
        <v>238</v>
      </c>
      <c r="E326" s="165" t="s">
        <v>236</v>
      </c>
      <c r="F326" s="171">
        <f t="shared" si="60"/>
        <v>0</v>
      </c>
      <c r="G326" s="171">
        <f t="shared" si="60"/>
        <v>0</v>
      </c>
    </row>
    <row r="327" spans="2:7">
      <c r="B327" s="165" t="s">
        <v>308</v>
      </c>
      <c r="C327" s="165" t="s">
        <v>240</v>
      </c>
      <c r="D327" s="165" t="s">
        <v>263</v>
      </c>
      <c r="E327" s="165" t="s">
        <v>219</v>
      </c>
      <c r="F327" s="171">
        <f t="shared" si="60"/>
        <v>1.4870742269298105</v>
      </c>
      <c r="G327" s="171">
        <f t="shared" si="60"/>
        <v>0.70457099735818829</v>
      </c>
    </row>
    <row r="328" spans="2:7">
      <c r="B328" s="165" t="s">
        <v>308</v>
      </c>
      <c r="C328" s="165" t="s">
        <v>240</v>
      </c>
      <c r="D328" s="165" t="s">
        <v>263</v>
      </c>
      <c r="E328" s="165" t="s">
        <v>236</v>
      </c>
      <c r="F328" s="171">
        <f t="shared" si="60"/>
        <v>13.71215092385904</v>
      </c>
      <c r="G328" s="171">
        <f t="shared" si="60"/>
        <v>4.43</v>
      </c>
    </row>
    <row r="329" spans="2:7">
      <c r="B329" s="165" t="s">
        <v>308</v>
      </c>
      <c r="C329" s="165" t="s">
        <v>240</v>
      </c>
      <c r="D329" s="165" t="s">
        <v>264</v>
      </c>
      <c r="E329" s="165" t="s">
        <v>219</v>
      </c>
      <c r="F329" s="171">
        <f t="shared" si="60"/>
        <v>1.4870742269298105</v>
      </c>
      <c r="G329" s="171">
        <f t="shared" si="60"/>
        <v>0.70457099735818829</v>
      </c>
    </row>
    <row r="330" spans="2:7">
      <c r="B330" s="165" t="s">
        <v>308</v>
      </c>
      <c r="C330" s="165" t="s">
        <v>240</v>
      </c>
      <c r="D330" s="165" t="s">
        <v>264</v>
      </c>
      <c r="E330" s="165" t="s">
        <v>236</v>
      </c>
      <c r="F330" s="171">
        <f t="shared" si="60"/>
        <v>13.71215092385904</v>
      </c>
      <c r="G330" s="171">
        <f t="shared" si="60"/>
        <v>4.43</v>
      </c>
    </row>
    <row r="331" spans="2:7">
      <c r="B331" s="165" t="s">
        <v>308</v>
      </c>
      <c r="C331" s="165" t="s">
        <v>240</v>
      </c>
      <c r="D331" s="165" t="s">
        <v>238</v>
      </c>
      <c r="E331" s="165" t="s">
        <v>219</v>
      </c>
      <c r="F331" s="171">
        <f t="shared" si="60"/>
        <v>0</v>
      </c>
      <c r="G331" s="171">
        <f t="shared" si="60"/>
        <v>0</v>
      </c>
    </row>
    <row r="332" spans="2:7">
      <c r="B332" s="165" t="s">
        <v>308</v>
      </c>
      <c r="C332" s="165" t="s">
        <v>240</v>
      </c>
      <c r="D332" s="165" t="s">
        <v>238</v>
      </c>
      <c r="E332" s="165" t="s">
        <v>236</v>
      </c>
      <c r="F332" s="171">
        <f t="shared" si="60"/>
        <v>0</v>
      </c>
      <c r="G332" s="171">
        <f t="shared" si="60"/>
        <v>0</v>
      </c>
    </row>
    <row r="334" spans="2:7">
      <c r="F334" s="96"/>
    </row>
  </sheetData>
  <mergeCells count="1">
    <mergeCell ref="B3:E3"/>
  </mergeCells>
  <conditionalFormatting sqref="B115:C115">
    <cfRule type="cellIs" dxfId="0" priority="1" operator="equal">
      <formula>FALSE</formula>
    </cfRule>
  </conditionalFormatting>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67425-7836-41CF-B725-9DADDEAFBD93}">
  <sheetPr>
    <tabColor theme="5" tint="0.79998168889431442"/>
    <pageSetUpPr autoPageBreaks="0"/>
  </sheetPr>
  <dimension ref="A1:AP49"/>
  <sheetViews>
    <sheetView showGridLines="0" zoomScaleNormal="100" workbookViewId="0"/>
  </sheetViews>
  <sheetFormatPr defaultColWidth="0" defaultRowHeight="14.5" zeroHeight="1"/>
  <cols>
    <col min="1" max="1" width="8.6328125" customWidth="1"/>
    <col min="2" max="2" width="61.36328125" bestFit="1" customWidth="1"/>
    <col min="3" max="3" width="15.36328125" customWidth="1"/>
    <col min="4" max="4" width="33.6328125" bestFit="1" customWidth="1"/>
    <col min="5" max="5" width="24" bestFit="1" customWidth="1"/>
    <col min="6" max="6" width="28.36328125" bestFit="1" customWidth="1"/>
    <col min="7" max="7" width="29.6328125" bestFit="1" customWidth="1"/>
    <col min="8" max="8" width="8.6328125" customWidth="1"/>
    <col min="9" max="9" width="25.36328125" customWidth="1"/>
    <col min="10" max="10" width="26.6328125" bestFit="1" customWidth="1"/>
    <col min="11" max="11" width="8.6328125" customWidth="1"/>
    <col min="12" max="42" width="0" hidden="1" customWidth="1"/>
    <col min="43" max="16384" width="8.6328125" hidden="1"/>
  </cols>
  <sheetData>
    <row r="1" spans="2:42" s="28" customFormat="1" ht="12.75" customHeight="1"/>
    <row r="2" spans="2:42" s="28" customFormat="1" ht="33.75" customHeight="1">
      <c r="B2" s="12" t="s">
        <v>309</v>
      </c>
      <c r="C2" s="12"/>
      <c r="D2" s="29"/>
      <c r="E2" s="29"/>
      <c r="F2" s="29"/>
      <c r="G2" s="29"/>
      <c r="H2" s="29"/>
      <c r="I2" s="29"/>
      <c r="J2" s="29"/>
      <c r="K2" s="29"/>
      <c r="L2" s="29"/>
      <c r="M2" s="29"/>
      <c r="Q2" s="29"/>
      <c r="R2" s="29"/>
      <c r="S2" s="29"/>
      <c r="T2" s="29"/>
      <c r="U2" s="29"/>
      <c r="W2" s="29"/>
      <c r="X2" s="29"/>
      <c r="Y2" s="29"/>
      <c r="Z2" s="29"/>
      <c r="AA2" s="29"/>
      <c r="AD2" s="29"/>
      <c r="AE2" s="29"/>
      <c r="AF2" s="29"/>
      <c r="AG2" s="29"/>
      <c r="AH2" s="29"/>
      <c r="AJ2" s="29"/>
      <c r="AK2" s="29"/>
      <c r="AL2" s="29"/>
      <c r="AM2" s="29"/>
      <c r="AN2" s="29"/>
    </row>
    <row r="3" spans="2:42" s="28" customFormat="1" ht="45.75" customHeight="1">
      <c r="B3" s="579" t="s">
        <v>310</v>
      </c>
      <c r="C3" s="579"/>
      <c r="D3" s="579"/>
      <c r="E3" s="579"/>
      <c r="F3" s="579"/>
      <c r="G3" s="579"/>
      <c r="H3" s="579"/>
      <c r="I3" s="579"/>
      <c r="J3" s="579"/>
      <c r="K3" s="464"/>
      <c r="L3" s="464"/>
      <c r="M3" s="464"/>
      <c r="N3" s="464"/>
      <c r="P3" s="30"/>
      <c r="Q3" s="464"/>
      <c r="R3" s="464"/>
      <c r="S3" s="464"/>
      <c r="T3" s="464"/>
      <c r="U3" s="464"/>
      <c r="V3" s="464"/>
      <c r="W3" s="464"/>
      <c r="X3" s="464"/>
      <c r="Y3" s="464"/>
      <c r="Z3" s="464"/>
      <c r="AA3" s="464"/>
      <c r="AB3" s="464"/>
      <c r="AC3" s="30"/>
      <c r="AD3" s="464"/>
      <c r="AE3" s="464"/>
      <c r="AF3" s="464"/>
      <c r="AG3" s="464"/>
      <c r="AH3" s="464"/>
      <c r="AI3" s="464"/>
      <c r="AJ3" s="464"/>
      <c r="AK3" s="464"/>
      <c r="AL3" s="464"/>
      <c r="AM3" s="464"/>
      <c r="AN3" s="464"/>
      <c r="AO3" s="464"/>
      <c r="AP3" s="30"/>
    </row>
    <row r="4" spans="2:42" s="28" customFormat="1" ht="12.75" customHeight="1"/>
    <row r="5" spans="2:42"/>
    <row r="6" spans="2:42" ht="27" customHeight="1"/>
    <row r="7" spans="2:42" ht="27" customHeight="1">
      <c r="B7" s="507" t="s">
        <v>87</v>
      </c>
      <c r="C7" s="507" t="s">
        <v>311</v>
      </c>
      <c r="D7" s="507" t="s">
        <v>88</v>
      </c>
      <c r="E7" s="507" t="s">
        <v>91</v>
      </c>
      <c r="F7" s="507" t="s">
        <v>92</v>
      </c>
      <c r="G7" s="507" t="s">
        <v>100</v>
      </c>
      <c r="H7" s="23"/>
      <c r="I7" s="507" t="s">
        <v>312</v>
      </c>
      <c r="J7" s="507" t="s">
        <v>313</v>
      </c>
    </row>
    <row r="8" spans="2:42">
      <c r="B8" s="575"/>
      <c r="C8" s="575"/>
      <c r="D8" s="575"/>
      <c r="E8" s="575"/>
      <c r="F8" s="575"/>
      <c r="G8" s="575"/>
      <c r="H8" s="23"/>
      <c r="I8" s="575"/>
      <c r="J8" s="575"/>
    </row>
    <row r="9" spans="2:42">
      <c r="B9" s="576"/>
      <c r="C9" s="576"/>
      <c r="D9" s="576"/>
      <c r="E9" s="576"/>
      <c r="F9" s="576"/>
      <c r="G9" s="576"/>
      <c r="H9" s="23"/>
      <c r="I9" s="576"/>
      <c r="J9" s="576"/>
    </row>
    <row r="10" spans="2:42">
      <c r="B10" s="564" t="s">
        <v>314</v>
      </c>
      <c r="C10" s="565"/>
      <c r="D10" s="565"/>
      <c r="E10" s="565"/>
      <c r="F10" s="565"/>
      <c r="G10" s="566"/>
      <c r="H10" s="23"/>
      <c r="I10" s="31"/>
      <c r="J10" s="31"/>
    </row>
    <row r="11" spans="2:42">
      <c r="B11" s="123" t="s">
        <v>216</v>
      </c>
      <c r="C11" s="462" t="s">
        <v>315</v>
      </c>
      <c r="D11" s="580"/>
      <c r="E11" s="582"/>
      <c r="F11" s="122" t="s">
        <v>221</v>
      </c>
      <c r="G11" s="583"/>
      <c r="H11" s="23"/>
      <c r="I11" s="160">
        <f>'3h Unexpected SVT demand costs'!$C$9</f>
        <v>15.570075187680892</v>
      </c>
      <c r="J11" s="160">
        <f>'3h Unexpected SVT demand costs'!$C$9</f>
        <v>15.570075187680892</v>
      </c>
    </row>
    <row r="12" spans="2:42">
      <c r="B12" s="124" t="s">
        <v>240</v>
      </c>
      <c r="C12" s="462" t="s">
        <v>315</v>
      </c>
      <c r="D12" s="581"/>
      <c r="E12" s="582"/>
      <c r="F12" s="122" t="s">
        <v>316</v>
      </c>
      <c r="G12" s="584"/>
      <c r="H12" s="23"/>
      <c r="I12" s="160">
        <f>'3h Unexpected SVT demand costs'!$C$14</f>
        <v>23.379170722192356</v>
      </c>
      <c r="J12" s="160">
        <f>'3h Unexpected SVT demand costs'!$C$14</f>
        <v>23.379170722192356</v>
      </c>
    </row>
    <row r="13" spans="2:42">
      <c r="B13" s="564" t="s">
        <v>317</v>
      </c>
      <c r="C13" s="565"/>
      <c r="D13" s="565"/>
      <c r="E13" s="565"/>
      <c r="F13" s="565"/>
      <c r="G13" s="566"/>
      <c r="H13" s="23"/>
      <c r="I13" s="245"/>
      <c r="J13" s="245"/>
    </row>
    <row r="14" spans="2:42">
      <c r="B14" s="585" t="s">
        <v>216</v>
      </c>
      <c r="C14" s="558" t="s">
        <v>315</v>
      </c>
      <c r="D14" s="586" t="s">
        <v>217</v>
      </c>
      <c r="E14" s="162" t="s">
        <v>220</v>
      </c>
      <c r="F14" s="570" t="s">
        <v>316</v>
      </c>
      <c r="G14" s="557"/>
      <c r="H14" s="23"/>
      <c r="I14" s="160">
        <f>$I$11*'3d Electricity losses'!$V11</f>
        <v>17.18379763587966</v>
      </c>
      <c r="J14" s="160">
        <f>$J$11*'3d Electricity losses'!$V11</f>
        <v>17.18379763587966</v>
      </c>
    </row>
    <row r="15" spans="2:42">
      <c r="B15" s="585"/>
      <c r="C15" s="559"/>
      <c r="D15" s="586"/>
      <c r="E15" s="162" t="s">
        <v>223</v>
      </c>
      <c r="F15" s="571"/>
      <c r="G15" s="557"/>
      <c r="H15" s="23"/>
      <c r="I15" s="160">
        <f>$I$11*'3d Electricity losses'!$V12</f>
        <v>16.872590883898617</v>
      </c>
      <c r="J15" s="160">
        <f>$J$11*'3d Electricity losses'!$V12</f>
        <v>16.872590883898617</v>
      </c>
    </row>
    <row r="16" spans="2:42">
      <c r="B16" s="585"/>
      <c r="C16" s="559"/>
      <c r="D16" s="586"/>
      <c r="E16" s="162" t="s">
        <v>224</v>
      </c>
      <c r="F16" s="571"/>
      <c r="G16" s="557"/>
      <c r="H16" s="23"/>
      <c r="I16" s="160">
        <f>$I$11*'3d Electricity losses'!$V13</f>
        <v>17.403111805007924</v>
      </c>
      <c r="J16" s="160">
        <f>$J$11*'3d Electricity losses'!$V13</f>
        <v>17.403111805007924</v>
      </c>
    </row>
    <row r="17" spans="2:10">
      <c r="B17" s="585"/>
      <c r="C17" s="559"/>
      <c r="D17" s="586"/>
      <c r="E17" s="162" t="s">
        <v>225</v>
      </c>
      <c r="F17" s="571"/>
      <c r="G17" s="557"/>
      <c r="H17" s="23"/>
      <c r="I17" s="160">
        <f>$I$11*'3d Electricity losses'!$V14</f>
        <v>17.600267688973439</v>
      </c>
      <c r="J17" s="160">
        <f>$J$11*'3d Electricity losses'!$V14</f>
        <v>17.600267688973439</v>
      </c>
    </row>
    <row r="18" spans="2:10">
      <c r="B18" s="585"/>
      <c r="C18" s="559"/>
      <c r="D18" s="586"/>
      <c r="E18" s="162" t="s">
        <v>226</v>
      </c>
      <c r="F18" s="571"/>
      <c r="G18" s="557"/>
      <c r="H18" s="23"/>
      <c r="I18" s="160">
        <f>$I$11*'3d Electricity losses'!$V15</f>
        <v>17.211466031500443</v>
      </c>
      <c r="J18" s="160">
        <f>$J$11*'3d Electricity losses'!$V15</f>
        <v>17.211466031500443</v>
      </c>
    </row>
    <row r="19" spans="2:10">
      <c r="B19" s="585"/>
      <c r="C19" s="559"/>
      <c r="D19" s="586"/>
      <c r="E19" s="162" t="s">
        <v>227</v>
      </c>
      <c r="F19" s="571"/>
      <c r="G19" s="557"/>
      <c r="H19" s="23"/>
      <c r="I19" s="160">
        <f>$I$11*'3d Electricity losses'!$V16</f>
        <v>16.701862271535028</v>
      </c>
      <c r="J19" s="160">
        <f>$J$11*'3d Electricity losses'!$V16</f>
        <v>16.701862271535028</v>
      </c>
    </row>
    <row r="20" spans="2:10">
      <c r="B20" s="585"/>
      <c r="C20" s="559"/>
      <c r="D20" s="586"/>
      <c r="E20" s="162" t="s">
        <v>228</v>
      </c>
      <c r="F20" s="571"/>
      <c r="G20" s="557"/>
      <c r="H20" s="23"/>
      <c r="I20" s="160">
        <f>$I$11*'3d Electricity losses'!$V17</f>
        <v>16.97074619444026</v>
      </c>
      <c r="J20" s="160">
        <f>$J$11*'3d Electricity losses'!$V17</f>
        <v>16.97074619444026</v>
      </c>
    </row>
    <row r="21" spans="2:10">
      <c r="B21" s="585"/>
      <c r="C21" s="559"/>
      <c r="D21" s="586"/>
      <c r="E21" s="162" t="s">
        <v>229</v>
      </c>
      <c r="F21" s="571"/>
      <c r="G21" s="557"/>
      <c r="H21" s="23"/>
      <c r="I21" s="160">
        <f>$I$11*'3d Electricity losses'!$V18</f>
        <v>17.162710833406553</v>
      </c>
      <c r="J21" s="160">
        <f>$J$11*'3d Electricity losses'!$V18</f>
        <v>17.162710833406553</v>
      </c>
    </row>
    <row r="22" spans="2:10">
      <c r="B22" s="585"/>
      <c r="C22" s="559"/>
      <c r="D22" s="586"/>
      <c r="E22" s="162" t="s">
        <v>230</v>
      </c>
      <c r="F22" s="571"/>
      <c r="G22" s="557"/>
      <c r="H22" s="23"/>
      <c r="I22" s="160">
        <f>$I$11*'3d Electricity losses'!$V19</f>
        <v>17.193926968450381</v>
      </c>
      <c r="J22" s="160">
        <f>$J$11*'3d Electricity losses'!$V19</f>
        <v>17.193926968450381</v>
      </c>
    </row>
    <row r="23" spans="2:10">
      <c r="B23" s="585"/>
      <c r="C23" s="559"/>
      <c r="D23" s="586"/>
      <c r="E23" s="162" t="s">
        <v>231</v>
      </c>
      <c r="F23" s="571"/>
      <c r="G23" s="557"/>
      <c r="H23" s="23"/>
      <c r="I23" s="160">
        <f>$I$11*'3d Electricity losses'!$V20</f>
        <v>17.094261008826408</v>
      </c>
      <c r="J23" s="160">
        <f>$J$11*'3d Electricity losses'!$V20</f>
        <v>17.094261008826408</v>
      </c>
    </row>
    <row r="24" spans="2:10">
      <c r="B24" s="585"/>
      <c r="C24" s="559"/>
      <c r="D24" s="586"/>
      <c r="E24" s="162" t="s">
        <v>232</v>
      </c>
      <c r="F24" s="571"/>
      <c r="G24" s="557"/>
      <c r="H24" s="23"/>
      <c r="I24" s="160">
        <f>$I$11*'3d Electricity losses'!$V21</f>
        <v>16.927381447026988</v>
      </c>
      <c r="J24" s="160">
        <f>$J$11*'3d Electricity losses'!$V21</f>
        <v>16.927381447026988</v>
      </c>
    </row>
    <row r="25" spans="2:10">
      <c r="B25" s="585"/>
      <c r="C25" s="559"/>
      <c r="D25" s="586"/>
      <c r="E25" s="162" t="s">
        <v>233</v>
      </c>
      <c r="F25" s="571"/>
      <c r="G25" s="557"/>
      <c r="H25" s="23"/>
      <c r="I25" s="160">
        <f>$I$11*'3d Electricity losses'!$V22</f>
        <v>17.074943892919773</v>
      </c>
      <c r="J25" s="160">
        <f>$J$11*'3d Electricity losses'!$V22</f>
        <v>17.074943892919773</v>
      </c>
    </row>
    <row r="26" spans="2:10">
      <c r="B26" s="585"/>
      <c r="C26" s="559"/>
      <c r="D26" s="586"/>
      <c r="E26" s="162" t="s">
        <v>234</v>
      </c>
      <c r="F26" s="571"/>
      <c r="G26" s="557"/>
      <c r="H26" s="23"/>
      <c r="I26" s="160">
        <f>$I$11*'3d Electricity losses'!$V23</f>
        <v>17.261448760234632</v>
      </c>
      <c r="J26" s="160">
        <f>$J$11*'3d Electricity losses'!$V23</f>
        <v>17.261448760234632</v>
      </c>
    </row>
    <row r="27" spans="2:10">
      <c r="B27" s="585"/>
      <c r="C27" s="559"/>
      <c r="D27" s="586"/>
      <c r="E27" s="162" t="s">
        <v>235</v>
      </c>
      <c r="F27" s="571"/>
      <c r="G27" s="557"/>
      <c r="H27" s="23"/>
      <c r="I27" s="160">
        <f>$I$11*'3d Electricity losses'!$V24</f>
        <v>16.856971587519599</v>
      </c>
      <c r="J27" s="160">
        <f>$J$11*'3d Electricity losses'!$V24</f>
        <v>16.856971587519599</v>
      </c>
    </row>
    <row r="28" spans="2:10">
      <c r="B28" s="585"/>
      <c r="C28" s="559"/>
      <c r="D28" s="586" t="s">
        <v>245</v>
      </c>
      <c r="E28" s="162" t="s">
        <v>220</v>
      </c>
      <c r="F28" s="571"/>
      <c r="G28" s="557"/>
      <c r="H28" s="23"/>
      <c r="I28" s="160">
        <f>$I$11*'3d Electricity losses'!$V25</f>
        <v>17.14128586790682</v>
      </c>
      <c r="J28" s="160">
        <f>$J$11*'3d Electricity losses'!$V25</f>
        <v>17.14128586790682</v>
      </c>
    </row>
    <row r="29" spans="2:10">
      <c r="B29" s="585"/>
      <c r="C29" s="559"/>
      <c r="D29" s="586"/>
      <c r="E29" s="162" t="s">
        <v>223</v>
      </c>
      <c r="F29" s="571"/>
      <c r="G29" s="557"/>
      <c r="H29" s="23"/>
      <c r="I29" s="160">
        <f>$I$11*'3d Electricity losses'!$V26</f>
        <v>16.863310002910865</v>
      </c>
      <c r="J29" s="160">
        <f>$J$11*'3d Electricity losses'!$V26</f>
        <v>16.863310002910865</v>
      </c>
    </row>
    <row r="30" spans="2:10">
      <c r="B30" s="585"/>
      <c r="C30" s="559"/>
      <c r="D30" s="586"/>
      <c r="E30" s="162" t="s">
        <v>224</v>
      </c>
      <c r="F30" s="571"/>
      <c r="G30" s="557"/>
      <c r="H30" s="23"/>
      <c r="I30" s="160">
        <f>$I$11*'3d Electricity losses'!$V27</f>
        <v>17.34564799852976</v>
      </c>
      <c r="J30" s="160">
        <f>$J$11*'3d Electricity losses'!$V27</f>
        <v>17.34564799852976</v>
      </c>
    </row>
    <row r="31" spans="2:10">
      <c r="B31" s="585"/>
      <c r="C31" s="559"/>
      <c r="D31" s="586"/>
      <c r="E31" s="162" t="s">
        <v>225</v>
      </c>
      <c r="F31" s="571"/>
      <c r="G31" s="557"/>
      <c r="H31" s="23"/>
      <c r="I31" s="160">
        <f>$I$11*'3d Electricity losses'!$V28</f>
        <v>17.522070247113525</v>
      </c>
      <c r="J31" s="160">
        <f>$J$11*'3d Electricity losses'!$V28</f>
        <v>17.522070247113525</v>
      </c>
    </row>
    <row r="32" spans="2:10">
      <c r="B32" s="585"/>
      <c r="C32" s="559"/>
      <c r="D32" s="586"/>
      <c r="E32" s="162" t="s">
        <v>226</v>
      </c>
      <c r="F32" s="571"/>
      <c r="G32" s="557"/>
      <c r="H32" s="23"/>
      <c r="I32" s="160">
        <f>$I$11*'3d Electricity losses'!$V29</f>
        <v>17.191792466099841</v>
      </c>
      <c r="J32" s="160">
        <f>$J$11*'3d Electricity losses'!$V29</f>
        <v>17.191792466099841</v>
      </c>
    </row>
    <row r="33" spans="2:11">
      <c r="B33" s="585"/>
      <c r="C33" s="559"/>
      <c r="D33" s="586"/>
      <c r="E33" s="162" t="s">
        <v>227</v>
      </c>
      <c r="F33" s="571"/>
      <c r="G33" s="557"/>
      <c r="H33" s="23"/>
      <c r="I33" s="160">
        <f>$I$11*'3d Electricity losses'!$V30</f>
        <v>16.681679401042263</v>
      </c>
      <c r="J33" s="160">
        <f>$J$11*'3d Electricity losses'!$V30</f>
        <v>16.681679401042263</v>
      </c>
    </row>
    <row r="34" spans="2:11">
      <c r="B34" s="585"/>
      <c r="C34" s="559"/>
      <c r="D34" s="586"/>
      <c r="E34" s="162" t="s">
        <v>228</v>
      </c>
      <c r="F34" s="571"/>
      <c r="G34" s="557"/>
      <c r="H34" s="23"/>
      <c r="I34" s="160">
        <f>$I$11*'3d Electricity losses'!$V31</f>
        <v>16.941038756686783</v>
      </c>
      <c r="J34" s="160">
        <f>$J$11*'3d Electricity losses'!$V31</f>
        <v>16.941038756686783</v>
      </c>
    </row>
    <row r="35" spans="2:11">
      <c r="B35" s="585"/>
      <c r="C35" s="559"/>
      <c r="D35" s="586"/>
      <c r="E35" s="162" t="s">
        <v>229</v>
      </c>
      <c r="F35" s="571"/>
      <c r="G35" s="557"/>
      <c r="H35" s="23"/>
      <c r="I35" s="160">
        <f>$I$11*'3d Electricity losses'!$V32</f>
        <v>17.153835269161242</v>
      </c>
      <c r="J35" s="160">
        <f>$J$11*'3d Electricity losses'!$V32</f>
        <v>17.153835269161242</v>
      </c>
    </row>
    <row r="36" spans="2:11" hidden="1">
      <c r="B36" s="585"/>
      <c r="C36" s="559"/>
      <c r="D36" s="586"/>
      <c r="E36" s="162" t="s">
        <v>230</v>
      </c>
      <c r="F36" s="571"/>
      <c r="G36" s="557"/>
      <c r="H36" s="23"/>
      <c r="I36" s="160">
        <f>$I$11*'3d Electricity losses'!$V33</f>
        <v>17.151920340987843</v>
      </c>
      <c r="J36" s="160">
        <f>$J$11*'3d Electricity losses'!$V33</f>
        <v>17.151920340987843</v>
      </c>
    </row>
    <row r="37" spans="2:11">
      <c r="B37" s="585"/>
      <c r="C37" s="559"/>
      <c r="D37" s="586"/>
      <c r="E37" s="162" t="s">
        <v>231</v>
      </c>
      <c r="F37" s="571"/>
      <c r="G37" s="557"/>
      <c r="H37" s="23"/>
      <c r="I37" s="160">
        <f>$I$11*'3d Electricity losses'!$V34</f>
        <v>17.100058925631277</v>
      </c>
      <c r="J37" s="160">
        <f>$J$11*'3d Electricity losses'!$V34</f>
        <v>17.100058925631277</v>
      </c>
    </row>
    <row r="38" spans="2:11">
      <c r="B38" s="585"/>
      <c r="C38" s="559"/>
      <c r="D38" s="586"/>
      <c r="E38" s="162" t="s">
        <v>232</v>
      </c>
      <c r="F38" s="571"/>
      <c r="G38" s="557"/>
      <c r="H38" s="23"/>
      <c r="I38" s="160">
        <f>$I$11*'3d Electricity losses'!$V35</f>
        <v>16.93705135704683</v>
      </c>
      <c r="J38" s="160">
        <f>$J$11*'3d Electricity losses'!$V35</f>
        <v>16.93705135704683</v>
      </c>
    </row>
    <row r="39" spans="2:11">
      <c r="B39" s="585"/>
      <c r="C39" s="559"/>
      <c r="D39" s="586"/>
      <c r="E39" s="162" t="s">
        <v>233</v>
      </c>
      <c r="F39" s="571"/>
      <c r="G39" s="557"/>
      <c r="H39" s="23"/>
      <c r="I39" s="160">
        <f>$I$11*'3d Electricity losses'!$V36</f>
        <v>17.02870502259594</v>
      </c>
      <c r="J39" s="160">
        <f>$J$11*'3d Electricity losses'!$V36</f>
        <v>17.02870502259594</v>
      </c>
    </row>
    <row r="40" spans="2:11">
      <c r="B40" s="585"/>
      <c r="C40" s="559"/>
      <c r="D40" s="586"/>
      <c r="E40" s="162" t="s">
        <v>234</v>
      </c>
      <c r="F40" s="571"/>
      <c r="G40" s="557"/>
      <c r="H40" s="23"/>
      <c r="I40" s="160">
        <f>$I$11*'3d Electricity losses'!$V37</f>
        <v>17.197800863370155</v>
      </c>
      <c r="J40" s="160">
        <f>$J$11*'3d Electricity losses'!$V37</f>
        <v>17.197800863370155</v>
      </c>
    </row>
    <row r="41" spans="2:11">
      <c r="B41" s="558"/>
      <c r="C41" s="559"/>
      <c r="D41" s="561"/>
      <c r="E41" s="125" t="s">
        <v>235</v>
      </c>
      <c r="F41" s="571"/>
      <c r="G41" s="587"/>
      <c r="H41" s="23"/>
      <c r="I41" s="160">
        <f>$I$11*'3d Electricity losses'!$V38</f>
        <v>16.861082090918348</v>
      </c>
      <c r="J41" s="160">
        <f>$J$11*'3d Electricity losses'!$V38</f>
        <v>16.861082090918348</v>
      </c>
    </row>
    <row r="42" spans="2:11">
      <c r="B42" s="161" t="s">
        <v>240</v>
      </c>
      <c r="C42" s="161" t="s">
        <v>315</v>
      </c>
      <c r="D42" s="557" t="s">
        <v>33</v>
      </c>
      <c r="E42" s="557"/>
      <c r="F42" s="234" t="s">
        <v>316</v>
      </c>
      <c r="G42" s="463"/>
      <c r="H42" s="23"/>
      <c r="I42" s="160">
        <f>$I$12*(1+'3g UIG'!$B$10)</f>
        <v>23.804671629336255</v>
      </c>
      <c r="J42" s="160">
        <f>$J$12*(1+'3g UIG'!$B$10)</f>
        <v>23.804671629336255</v>
      </c>
    </row>
    <row r="43" spans="2:11"/>
    <row r="44" spans="2:11">
      <c r="I44" s="224"/>
      <c r="J44" s="224"/>
    </row>
    <row r="46" spans="2:11">
      <c r="I46" s="224"/>
      <c r="K46" s="224"/>
    </row>
    <row r="47" spans="2:11">
      <c r="I47" s="224"/>
    </row>
    <row r="48" spans="2:11"/>
    <row r="49"/>
  </sheetData>
  <mergeCells count="21">
    <mergeCell ref="D42:E42"/>
    <mergeCell ref="B3:J3"/>
    <mergeCell ref="G7:G9"/>
    <mergeCell ref="I7:I9"/>
    <mergeCell ref="J7:J9"/>
    <mergeCell ref="D11:D12"/>
    <mergeCell ref="C14:C41"/>
    <mergeCell ref="B10:G10"/>
    <mergeCell ref="E11:E12"/>
    <mergeCell ref="G11:G12"/>
    <mergeCell ref="B13:G13"/>
    <mergeCell ref="B14:B41"/>
    <mergeCell ref="D14:D27"/>
    <mergeCell ref="F14:F41"/>
    <mergeCell ref="G14:G41"/>
    <mergeCell ref="D28:D41"/>
    <mergeCell ref="D7:D9"/>
    <mergeCell ref="E7:E9"/>
    <mergeCell ref="B7:B9"/>
    <mergeCell ref="C7:C9"/>
    <mergeCell ref="F7:F9"/>
  </mergeCells>
  <dataValidations count="1">
    <dataValidation allowBlank="1" showErrorMessage="1" prompt="sghsghsgh" sqref="C6" xr:uid="{A1D1FDF4-953D-4663-9AEF-F978F7D34124}"/>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9B7E9-58DF-4917-8C64-C325F150F09F}">
  <sheetPr>
    <tabColor theme="5" tint="0.79998168889431442"/>
    <pageSetUpPr autoPageBreaks="0"/>
  </sheetPr>
  <dimension ref="A1:AP43"/>
  <sheetViews>
    <sheetView showGridLines="0" zoomScaleNormal="100" workbookViewId="0"/>
  </sheetViews>
  <sheetFormatPr defaultColWidth="0" defaultRowHeight="14.5"/>
  <cols>
    <col min="1" max="1" width="8.6328125" customWidth="1"/>
    <col min="2" max="2" width="61.36328125" bestFit="1" customWidth="1"/>
    <col min="3" max="3" width="15.36328125" customWidth="1"/>
    <col min="4" max="4" width="33.6328125" bestFit="1" customWidth="1"/>
    <col min="5" max="5" width="24" bestFit="1" customWidth="1"/>
    <col min="6" max="6" width="28.36328125" bestFit="1" customWidth="1"/>
    <col min="7" max="7" width="29.6328125" bestFit="1" customWidth="1"/>
    <col min="8" max="8" width="8.6328125" customWidth="1"/>
    <col min="9" max="9" width="25.36328125" customWidth="1"/>
    <col min="10" max="10" width="26.6328125" bestFit="1" customWidth="1"/>
    <col min="11" max="11" width="8.6328125" customWidth="1"/>
    <col min="12" max="42" width="0" hidden="1" customWidth="1"/>
    <col min="43" max="16384" width="8.6328125" hidden="1"/>
  </cols>
  <sheetData>
    <row r="1" spans="2:42" s="28" customFormat="1" ht="12.75" customHeight="1"/>
    <row r="2" spans="2:42" s="28" customFormat="1" ht="33.75" customHeight="1">
      <c r="B2" s="12" t="s">
        <v>318</v>
      </c>
      <c r="C2" s="12"/>
      <c r="D2" s="29"/>
      <c r="E2" s="29"/>
      <c r="F2" s="29"/>
      <c r="G2" s="29"/>
      <c r="H2" s="29"/>
      <c r="I2" s="29"/>
      <c r="J2" s="29"/>
      <c r="K2" s="29"/>
      <c r="L2" s="29"/>
      <c r="M2" s="29"/>
      <c r="Q2" s="29"/>
      <c r="R2" s="29"/>
      <c r="S2" s="29"/>
      <c r="T2" s="29"/>
      <c r="U2" s="29"/>
      <c r="W2" s="29"/>
      <c r="X2" s="29"/>
      <c r="Y2" s="29"/>
      <c r="Z2" s="29"/>
      <c r="AA2" s="29"/>
      <c r="AD2" s="29"/>
      <c r="AE2" s="29"/>
      <c r="AF2" s="29"/>
      <c r="AG2" s="29"/>
      <c r="AH2" s="29"/>
      <c r="AJ2" s="29"/>
      <c r="AK2" s="29"/>
      <c r="AL2" s="29"/>
      <c r="AM2" s="29"/>
      <c r="AN2" s="29"/>
    </row>
    <row r="3" spans="2:42" s="28" customFormat="1" ht="33.75" customHeight="1">
      <c r="B3" s="579" t="s">
        <v>319</v>
      </c>
      <c r="C3" s="579"/>
      <c r="D3" s="579"/>
      <c r="E3" s="579"/>
      <c r="F3" s="579"/>
      <c r="G3" s="579"/>
      <c r="H3" s="579"/>
      <c r="I3" s="579"/>
      <c r="J3" s="579"/>
      <c r="K3" s="464"/>
      <c r="L3" s="464"/>
      <c r="M3" s="464"/>
      <c r="N3" s="464"/>
      <c r="P3" s="30"/>
      <c r="Q3" s="464"/>
      <c r="R3" s="464"/>
      <c r="S3" s="464"/>
      <c r="T3" s="464"/>
      <c r="U3" s="464"/>
      <c r="V3" s="464"/>
      <c r="W3" s="464"/>
      <c r="X3" s="464"/>
      <c r="Y3" s="464"/>
      <c r="Z3" s="464"/>
      <c r="AA3" s="464"/>
      <c r="AB3" s="464"/>
      <c r="AC3" s="30"/>
      <c r="AD3" s="464"/>
      <c r="AE3" s="464"/>
      <c r="AF3" s="464"/>
      <c r="AG3" s="464"/>
      <c r="AH3" s="464"/>
      <c r="AI3" s="464"/>
      <c r="AJ3" s="464"/>
      <c r="AK3" s="464"/>
      <c r="AL3" s="464"/>
      <c r="AM3" s="464"/>
      <c r="AN3" s="464"/>
      <c r="AO3" s="464"/>
      <c r="AP3" s="30"/>
    </row>
    <row r="4" spans="2:42" s="28" customFormat="1" ht="12.75" customHeight="1"/>
    <row r="6" spans="2:42" ht="27" customHeight="1"/>
    <row r="7" spans="2:42" ht="27" customHeight="1">
      <c r="B7" s="507" t="s">
        <v>87</v>
      </c>
      <c r="C7" s="507" t="s">
        <v>311</v>
      </c>
      <c r="D7" s="507" t="s">
        <v>88</v>
      </c>
      <c r="E7" s="507" t="s">
        <v>91</v>
      </c>
      <c r="F7" s="507" t="s">
        <v>92</v>
      </c>
      <c r="G7" s="507" t="s">
        <v>100</v>
      </c>
      <c r="H7" s="23"/>
      <c r="I7" s="507" t="s">
        <v>312</v>
      </c>
      <c r="J7" s="507" t="s">
        <v>313</v>
      </c>
    </row>
    <row r="8" spans="2:42">
      <c r="B8" s="575"/>
      <c r="C8" s="575"/>
      <c r="D8" s="575"/>
      <c r="E8" s="575"/>
      <c r="F8" s="575"/>
      <c r="G8" s="575"/>
      <c r="H8" s="23"/>
      <c r="I8" s="575"/>
      <c r="J8" s="575"/>
    </row>
    <row r="9" spans="2:42">
      <c r="B9" s="576"/>
      <c r="C9" s="576"/>
      <c r="D9" s="576"/>
      <c r="E9" s="576"/>
      <c r="F9" s="576"/>
      <c r="G9" s="576"/>
      <c r="H9" s="23"/>
      <c r="I9" s="576"/>
      <c r="J9" s="576"/>
    </row>
    <row r="10" spans="2:42">
      <c r="B10" s="564" t="s">
        <v>314</v>
      </c>
      <c r="C10" s="565"/>
      <c r="D10" s="565"/>
      <c r="E10" s="565"/>
      <c r="F10" s="565"/>
      <c r="G10" s="566"/>
      <c r="H10" s="23"/>
      <c r="I10" s="31"/>
      <c r="J10" s="31"/>
    </row>
    <row r="11" spans="2:42">
      <c r="B11" s="123" t="s">
        <v>216</v>
      </c>
      <c r="C11" s="567"/>
      <c r="D11" s="580"/>
      <c r="E11" s="582"/>
      <c r="F11" s="122" t="s">
        <v>316</v>
      </c>
      <c r="G11" s="583"/>
      <c r="H11" s="23"/>
      <c r="I11" s="160">
        <f>'3i Backwardation (P7)'!$C$9</f>
        <v>3.3019560591178236</v>
      </c>
      <c r="J11" s="160">
        <f>'3i Backwardation (P7)'!$C$9</f>
        <v>3.3019560591178236</v>
      </c>
    </row>
    <row r="12" spans="2:42">
      <c r="B12" s="124" t="s">
        <v>240</v>
      </c>
      <c r="C12" s="569"/>
      <c r="D12" s="581"/>
      <c r="E12" s="582"/>
      <c r="F12" s="122" t="s">
        <v>316</v>
      </c>
      <c r="G12" s="584"/>
      <c r="H12" s="23"/>
      <c r="I12" s="160">
        <f>'3i Backwardation (P7)'!$C$14</f>
        <v>2.8234858461727446</v>
      </c>
      <c r="J12" s="160">
        <f>'3i Backwardation (P7)'!$C$14</f>
        <v>2.8234858461727446</v>
      </c>
    </row>
    <row r="13" spans="2:42">
      <c r="B13" s="564" t="s">
        <v>317</v>
      </c>
      <c r="C13" s="565"/>
      <c r="D13" s="565"/>
      <c r="E13" s="565"/>
      <c r="F13" s="565"/>
      <c r="G13" s="566"/>
      <c r="H13" s="23"/>
      <c r="I13" s="245"/>
      <c r="J13" s="245"/>
    </row>
    <row r="14" spans="2:42">
      <c r="B14" s="585" t="s">
        <v>216</v>
      </c>
      <c r="C14" s="558"/>
      <c r="D14" s="586" t="s">
        <v>217</v>
      </c>
      <c r="E14" s="162" t="s">
        <v>220</v>
      </c>
      <c r="F14" s="570" t="s">
        <v>316</v>
      </c>
      <c r="G14" s="557"/>
      <c r="H14" s="23"/>
      <c r="I14" s="160">
        <f>$I$11*'3d Electricity losses'!$V11</f>
        <v>3.6441792373193169</v>
      </c>
      <c r="J14" s="160">
        <f>$J$11*'3d Electricity losses'!$V11</f>
        <v>3.6441792373193169</v>
      </c>
    </row>
    <row r="15" spans="2:42">
      <c r="B15" s="585"/>
      <c r="C15" s="559"/>
      <c r="D15" s="586"/>
      <c r="E15" s="162" t="s">
        <v>223</v>
      </c>
      <c r="F15" s="571"/>
      <c r="G15" s="557"/>
      <c r="H15" s="23"/>
      <c r="I15" s="160">
        <f>$I$11*'3d Electricity losses'!$V12</f>
        <v>3.5781814172731288</v>
      </c>
      <c r="J15" s="160">
        <f>$J$11*'3d Electricity losses'!$V12</f>
        <v>3.5781814172731288</v>
      </c>
    </row>
    <row r="16" spans="2:42">
      <c r="B16" s="585"/>
      <c r="C16" s="559"/>
      <c r="D16" s="586"/>
      <c r="E16" s="162" t="s">
        <v>224</v>
      </c>
      <c r="F16" s="571"/>
      <c r="G16" s="557"/>
      <c r="H16" s="23"/>
      <c r="I16" s="160">
        <f>$I$11*'3d Electricity losses'!$V13</f>
        <v>3.6906893370378095</v>
      </c>
      <c r="J16" s="160">
        <f>$J$11*'3d Electricity losses'!$V13</f>
        <v>3.6906893370378095</v>
      </c>
    </row>
    <row r="17" spans="2:10">
      <c r="B17" s="585"/>
      <c r="C17" s="559"/>
      <c r="D17" s="586"/>
      <c r="E17" s="162" t="s">
        <v>225</v>
      </c>
      <c r="F17" s="571"/>
      <c r="G17" s="557"/>
      <c r="H17" s="23"/>
      <c r="I17" s="160">
        <f>$I$11*'3d Electricity losses'!$V14</f>
        <v>3.7325003146858649</v>
      </c>
      <c r="J17" s="160">
        <f>$J$11*'3d Electricity losses'!$V14</f>
        <v>3.7325003146858649</v>
      </c>
    </row>
    <row r="18" spans="2:10">
      <c r="B18" s="585"/>
      <c r="C18" s="559"/>
      <c r="D18" s="586"/>
      <c r="E18" s="162" t="s">
        <v>226</v>
      </c>
      <c r="F18" s="571"/>
      <c r="G18" s="557"/>
      <c r="H18" s="23"/>
      <c r="I18" s="160">
        <f>$I$11*'3d Electricity losses'!$V15</f>
        <v>3.6500468921292559</v>
      </c>
      <c r="J18" s="160">
        <f>$J$11*'3d Electricity losses'!$V15</f>
        <v>3.6500468921292559</v>
      </c>
    </row>
    <row r="19" spans="2:10">
      <c r="B19" s="585"/>
      <c r="C19" s="559"/>
      <c r="D19" s="586"/>
      <c r="E19" s="162" t="s">
        <v>227</v>
      </c>
      <c r="F19" s="571"/>
      <c r="G19" s="557"/>
      <c r="H19" s="23"/>
      <c r="I19" s="160">
        <f>$I$11*'3d Electricity losses'!$V16</f>
        <v>3.5419748884501487</v>
      </c>
      <c r="J19" s="160">
        <f>$J$11*'3d Electricity losses'!$V16</f>
        <v>3.5419748884501487</v>
      </c>
    </row>
    <row r="20" spans="2:10">
      <c r="B20" s="585"/>
      <c r="C20" s="559"/>
      <c r="D20" s="586"/>
      <c r="E20" s="162" t="s">
        <v>228</v>
      </c>
      <c r="F20" s="571"/>
      <c r="G20" s="557"/>
      <c r="H20" s="23"/>
      <c r="I20" s="160">
        <f>$I$11*'3d Electricity losses'!$V17</f>
        <v>3.5989972783701902</v>
      </c>
      <c r="J20" s="160">
        <f>$J$11*'3d Electricity losses'!$V17</f>
        <v>3.5989972783701902</v>
      </c>
    </row>
    <row r="21" spans="2:10">
      <c r="B21" s="585"/>
      <c r="C21" s="559"/>
      <c r="D21" s="586"/>
      <c r="E21" s="162" t="s">
        <v>229</v>
      </c>
      <c r="F21" s="571"/>
      <c r="G21" s="557"/>
      <c r="H21" s="23"/>
      <c r="I21" s="160">
        <f>$I$11*'3d Electricity losses'!$V18</f>
        <v>3.6397073452857711</v>
      </c>
      <c r="J21" s="160">
        <f>$J$11*'3d Electricity losses'!$V18</f>
        <v>3.6397073452857711</v>
      </c>
    </row>
    <row r="22" spans="2:10">
      <c r="B22" s="585"/>
      <c r="C22" s="559"/>
      <c r="D22" s="586"/>
      <c r="E22" s="162" t="s">
        <v>230</v>
      </c>
      <c r="F22" s="571"/>
      <c r="G22" s="557"/>
      <c r="H22" s="23"/>
      <c r="I22" s="160">
        <f>$I$11*'3d Electricity losses'!$V19</f>
        <v>3.6463273715224953</v>
      </c>
      <c r="J22" s="160">
        <f>$J$11*'3d Electricity losses'!$V19</f>
        <v>3.6463273715224953</v>
      </c>
    </row>
    <row r="23" spans="2:10">
      <c r="B23" s="585"/>
      <c r="C23" s="559"/>
      <c r="D23" s="586"/>
      <c r="E23" s="162" t="s">
        <v>231</v>
      </c>
      <c r="F23" s="571"/>
      <c r="G23" s="557"/>
      <c r="H23" s="23"/>
      <c r="I23" s="160">
        <f>$I$11*'3d Electricity losses'!$V20</f>
        <v>3.6251911460835489</v>
      </c>
      <c r="J23" s="160">
        <f>$J$11*'3d Electricity losses'!$V20</f>
        <v>3.6251911460835489</v>
      </c>
    </row>
    <row r="24" spans="2:10">
      <c r="B24" s="585"/>
      <c r="C24" s="559"/>
      <c r="D24" s="586"/>
      <c r="E24" s="162" t="s">
        <v>232</v>
      </c>
      <c r="F24" s="571"/>
      <c r="G24" s="557"/>
      <c r="H24" s="23"/>
      <c r="I24" s="160">
        <f>$I$11*'3d Electricity losses'!$V21</f>
        <v>3.5898008879387131</v>
      </c>
      <c r="J24" s="160">
        <f>$J$11*'3d Electricity losses'!$V21</f>
        <v>3.5898008879387131</v>
      </c>
    </row>
    <row r="25" spans="2:10">
      <c r="B25" s="585"/>
      <c r="C25" s="559"/>
      <c r="D25" s="586"/>
      <c r="E25" s="162" t="s">
        <v>233</v>
      </c>
      <c r="F25" s="571"/>
      <c r="G25" s="557"/>
      <c r="H25" s="23"/>
      <c r="I25" s="160">
        <f>$I$11*'3d Electricity losses'!$V22</f>
        <v>3.6210945526410803</v>
      </c>
      <c r="J25" s="160">
        <f>$J$11*'3d Electricity losses'!$V22</f>
        <v>3.6210945526410803</v>
      </c>
    </row>
    <row r="26" spans="2:10">
      <c r="B26" s="585"/>
      <c r="C26" s="559"/>
      <c r="D26" s="586"/>
      <c r="E26" s="162" t="s">
        <v>234</v>
      </c>
      <c r="F26" s="571"/>
      <c r="G26" s="557"/>
      <c r="H26" s="23"/>
      <c r="I26" s="160">
        <f>$I$11*'3d Electricity losses'!$V23</f>
        <v>3.6606467622008974</v>
      </c>
      <c r="J26" s="160">
        <f>$J$11*'3d Electricity losses'!$V23</f>
        <v>3.6606467622008974</v>
      </c>
    </row>
    <row r="27" spans="2:10">
      <c r="B27" s="585"/>
      <c r="C27" s="559"/>
      <c r="D27" s="586"/>
      <c r="E27" s="162" t="s">
        <v>235</v>
      </c>
      <c r="F27" s="571"/>
      <c r="G27" s="557"/>
      <c r="H27" s="23"/>
      <c r="I27" s="160">
        <f>$I$11*'3d Electricity losses'!$V24</f>
        <v>3.5748690228436746</v>
      </c>
      <c r="J27" s="160">
        <f>$J$11*'3d Electricity losses'!$V24</f>
        <v>3.5748690228436746</v>
      </c>
    </row>
    <row r="28" spans="2:10">
      <c r="B28" s="585"/>
      <c r="C28" s="559"/>
      <c r="D28" s="586" t="s">
        <v>245</v>
      </c>
      <c r="E28" s="162" t="s">
        <v>220</v>
      </c>
      <c r="F28" s="571"/>
      <c r="G28" s="557"/>
      <c r="H28" s="23"/>
      <c r="I28" s="160">
        <f>$I$11*'3d Electricity losses'!$V25</f>
        <v>3.6351637387973326</v>
      </c>
      <c r="J28" s="160">
        <f>$J$11*'3d Electricity losses'!$V25</f>
        <v>3.6351637387973326</v>
      </c>
    </row>
    <row r="29" spans="2:10">
      <c r="B29" s="585"/>
      <c r="C29" s="559"/>
      <c r="D29" s="586"/>
      <c r="E29" s="162" t="s">
        <v>223</v>
      </c>
      <c r="F29" s="571"/>
      <c r="G29" s="557"/>
      <c r="H29" s="23"/>
      <c r="I29" s="160">
        <f>$I$11*'3d Electricity losses'!$V26</f>
        <v>3.5762132147537407</v>
      </c>
      <c r="J29" s="160">
        <f>$J$11*'3d Electricity losses'!$V26</f>
        <v>3.5762132147537407</v>
      </c>
    </row>
    <row r="30" spans="2:10">
      <c r="B30" s="585"/>
      <c r="C30" s="559"/>
      <c r="D30" s="586"/>
      <c r="E30" s="162" t="s">
        <v>224</v>
      </c>
      <c r="F30" s="571"/>
      <c r="G30" s="557"/>
      <c r="H30" s="23"/>
      <c r="I30" s="160">
        <f>$I$11*'3d Electricity losses'!$V27</f>
        <v>3.6785029499013704</v>
      </c>
      <c r="J30" s="160">
        <f>$J$11*'3d Electricity losses'!$V27</f>
        <v>3.6785029499013704</v>
      </c>
    </row>
    <row r="31" spans="2:10">
      <c r="B31" s="585"/>
      <c r="C31" s="559"/>
      <c r="D31" s="586"/>
      <c r="E31" s="162" t="s">
        <v>225</v>
      </c>
      <c r="F31" s="571"/>
      <c r="G31" s="557"/>
      <c r="H31" s="23"/>
      <c r="I31" s="160">
        <f>$I$11*'3d Electricity losses'!$V28</f>
        <v>3.7159169318926235</v>
      </c>
      <c r="J31" s="160">
        <f>$J$11*'3d Electricity losses'!$V28</f>
        <v>3.7159169318926235</v>
      </c>
    </row>
    <row r="32" spans="2:10">
      <c r="B32" s="585"/>
      <c r="C32" s="559"/>
      <c r="D32" s="586"/>
      <c r="E32" s="162" t="s">
        <v>226</v>
      </c>
      <c r="F32" s="571"/>
      <c r="G32" s="557"/>
      <c r="H32" s="23"/>
      <c r="I32" s="160">
        <f>$I$11*'3d Electricity losses'!$V29</f>
        <v>3.6458747062087693</v>
      </c>
      <c r="J32" s="160">
        <f>$J$11*'3d Electricity losses'!$V29</f>
        <v>3.6458747062087693</v>
      </c>
    </row>
    <row r="33" spans="2:10">
      <c r="B33" s="585"/>
      <c r="C33" s="559"/>
      <c r="D33" s="586"/>
      <c r="E33" s="162" t="s">
        <v>227</v>
      </c>
      <c r="F33" s="571"/>
      <c r="G33" s="557"/>
      <c r="H33" s="23"/>
      <c r="I33" s="160">
        <f>$I$11*'3d Electricity losses'!$V30</f>
        <v>3.5376946938646596</v>
      </c>
      <c r="J33" s="160">
        <f>$J$11*'3d Electricity losses'!$V30</f>
        <v>3.5376946938646596</v>
      </c>
    </row>
    <row r="34" spans="2:10">
      <c r="B34" s="585"/>
      <c r="C34" s="559"/>
      <c r="D34" s="586"/>
      <c r="E34" s="162" t="s">
        <v>228</v>
      </c>
      <c r="F34" s="571"/>
      <c r="G34" s="557"/>
      <c r="H34" s="23"/>
      <c r="I34" s="160">
        <f>$I$11*'3d Electricity losses'!$V31</f>
        <v>3.5926972025575465</v>
      </c>
      <c r="J34" s="160">
        <f>$J$11*'3d Electricity losses'!$V31</f>
        <v>3.5926972025575465</v>
      </c>
    </row>
    <row r="35" spans="2:10">
      <c r="B35" s="585"/>
      <c r="C35" s="559"/>
      <c r="D35" s="586"/>
      <c r="E35" s="162" t="s">
        <v>229</v>
      </c>
      <c r="F35" s="571"/>
      <c r="G35" s="557"/>
      <c r="H35" s="23"/>
      <c r="I35" s="160">
        <f>$I$11*'3d Electricity losses'!$V32</f>
        <v>3.6378250985538432</v>
      </c>
      <c r="J35" s="160">
        <f>$J$11*'3d Electricity losses'!$V32</f>
        <v>3.6378250985538432</v>
      </c>
    </row>
    <row r="36" spans="2:10" hidden="1">
      <c r="B36" s="585"/>
      <c r="C36" s="559"/>
      <c r="D36" s="586"/>
      <c r="E36" s="162" t="s">
        <v>230</v>
      </c>
      <c r="F36" s="571"/>
      <c r="G36" s="557"/>
      <c r="H36" s="23"/>
      <c r="I36" s="160">
        <f>$I$11*'3d Electricity losses'!$V33</f>
        <v>3.6374189984799052</v>
      </c>
      <c r="J36" s="160">
        <f>$J$11*'3d Electricity losses'!$V33</f>
        <v>3.6374189984799052</v>
      </c>
    </row>
    <row r="37" spans="2:10">
      <c r="B37" s="585"/>
      <c r="C37" s="559"/>
      <c r="D37" s="586"/>
      <c r="E37" s="162" t="s">
        <v>231</v>
      </c>
      <c r="F37" s="571"/>
      <c r="G37" s="557"/>
      <c r="H37" s="23"/>
      <c r="I37" s="160">
        <f>$I$11*'3d Electricity losses'!$V34</f>
        <v>3.6264207141038272</v>
      </c>
      <c r="J37" s="160">
        <f>$J$11*'3d Electricity losses'!$V34</f>
        <v>3.6264207141038272</v>
      </c>
    </row>
    <row r="38" spans="2:10">
      <c r="B38" s="585"/>
      <c r="C38" s="559"/>
      <c r="D38" s="586"/>
      <c r="E38" s="162" t="s">
        <v>232</v>
      </c>
      <c r="F38" s="571"/>
      <c r="G38" s="557"/>
      <c r="H38" s="23"/>
      <c r="I38" s="160">
        <f>$I$11*'3d Electricity losses'!$V35</f>
        <v>3.5918515921001428</v>
      </c>
      <c r="J38" s="160">
        <f>$J$11*'3d Electricity losses'!$V35</f>
        <v>3.5918515921001428</v>
      </c>
    </row>
    <row r="39" spans="2:10">
      <c r="B39" s="585"/>
      <c r="C39" s="559"/>
      <c r="D39" s="586"/>
      <c r="E39" s="162" t="s">
        <v>233</v>
      </c>
      <c r="F39" s="571"/>
      <c r="G39" s="557"/>
      <c r="H39" s="23"/>
      <c r="I39" s="160">
        <f>$I$11*'3d Electricity losses'!$V36</f>
        <v>3.6112886450785173</v>
      </c>
      <c r="J39" s="160">
        <f>$J$11*'3d Electricity losses'!$V36</f>
        <v>3.6112886450785173</v>
      </c>
    </row>
    <row r="40" spans="2:10">
      <c r="B40" s="585"/>
      <c r="C40" s="559"/>
      <c r="D40" s="586"/>
      <c r="E40" s="162" t="s">
        <v>234</v>
      </c>
      <c r="F40" s="571"/>
      <c r="G40" s="557"/>
      <c r="H40" s="23"/>
      <c r="I40" s="160">
        <f>$I$11*'3d Electricity losses'!$V37</f>
        <v>3.6471489109594311</v>
      </c>
      <c r="J40" s="160">
        <f>$J$11*'3d Electricity losses'!$V37</f>
        <v>3.6471489109594311</v>
      </c>
    </row>
    <row r="41" spans="2:10">
      <c r="B41" s="558"/>
      <c r="C41" s="559"/>
      <c r="D41" s="561"/>
      <c r="E41" s="125" t="s">
        <v>235</v>
      </c>
      <c r="F41" s="571"/>
      <c r="G41" s="587"/>
      <c r="H41" s="23"/>
      <c r="I41" s="160">
        <f>$I$11*'3d Electricity losses'!$V38</f>
        <v>3.5757407399959638</v>
      </c>
      <c r="J41" s="160">
        <f>$J$11*'3d Electricity losses'!$V38</f>
        <v>3.5757407399959638</v>
      </c>
    </row>
    <row r="42" spans="2:10">
      <c r="B42" s="161" t="s">
        <v>240</v>
      </c>
      <c r="C42" s="161" t="s">
        <v>315</v>
      </c>
      <c r="D42" s="557" t="s">
        <v>33</v>
      </c>
      <c r="E42" s="557"/>
      <c r="F42" s="234" t="s">
        <v>316</v>
      </c>
      <c r="G42" s="463"/>
      <c r="H42" s="23"/>
      <c r="I42" s="160">
        <f>$I$12*(1+'3g UIG'!$B$10)</f>
        <v>2.8748732885730885</v>
      </c>
      <c r="J42" s="160">
        <f>$J$12*(1+'3g UIG'!$B$10)</f>
        <v>2.8748732885730885</v>
      </c>
    </row>
    <row r="43" spans="2:10">
      <c r="B43" s="161" t="s">
        <v>240</v>
      </c>
      <c r="C43" s="161" t="s">
        <v>238</v>
      </c>
      <c r="D43" s="557" t="s">
        <v>33</v>
      </c>
      <c r="E43" s="557"/>
      <c r="F43" s="234" t="s">
        <v>316</v>
      </c>
      <c r="G43" s="463"/>
      <c r="H43" s="23"/>
      <c r="I43" s="160">
        <f>$I$12*(1+'3g UIG'!$C$10)</f>
        <v>2.9742599903583686</v>
      </c>
      <c r="J43" s="160">
        <f>$J$12*(1+'3g UIG'!$C$10)</f>
        <v>2.9742599903583686</v>
      </c>
    </row>
  </sheetData>
  <mergeCells count="23">
    <mergeCell ref="B3:J3"/>
    <mergeCell ref="B7:B9"/>
    <mergeCell ref="C7:C9"/>
    <mergeCell ref="D7:D9"/>
    <mergeCell ref="E7:E9"/>
    <mergeCell ref="F7:F9"/>
    <mergeCell ref="G7:G9"/>
    <mergeCell ref="I7:I9"/>
    <mergeCell ref="J7:J9"/>
    <mergeCell ref="D43:E43"/>
    <mergeCell ref="D28:D41"/>
    <mergeCell ref="D42:E42"/>
    <mergeCell ref="C11:C12"/>
    <mergeCell ref="B10:G10"/>
    <mergeCell ref="D11:D12"/>
    <mergeCell ref="E11:E12"/>
    <mergeCell ref="G11:G12"/>
    <mergeCell ref="B13:G13"/>
    <mergeCell ref="B14:B41"/>
    <mergeCell ref="C14:C41"/>
    <mergeCell ref="D14:D27"/>
    <mergeCell ref="F14:F41"/>
    <mergeCell ref="G14:G41"/>
  </mergeCells>
  <dataValidations count="1">
    <dataValidation allowBlank="1" showErrorMessage="1" prompt="sghsghsgh" sqref="C6" xr:uid="{C83BF761-15AD-4783-8AC7-9ADA7AAA0CFB}"/>
  </dataValidation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4E324-8F4E-4A87-AD14-D44DC32CB9F1}">
  <sheetPr>
    <tabColor theme="5" tint="0.79998168889431442"/>
    <pageSetUpPr autoPageBreaks="0"/>
  </sheetPr>
  <dimension ref="A1:CW362"/>
  <sheetViews>
    <sheetView showGridLines="0" zoomScale="90" zoomScaleNormal="90" workbookViewId="0"/>
  </sheetViews>
  <sheetFormatPr defaultColWidth="0" defaultRowHeight="14.5" zeroHeight="1"/>
  <cols>
    <col min="1" max="1" width="8.7265625" customWidth="1"/>
    <col min="2" max="2" width="29.6328125" customWidth="1"/>
    <col min="3" max="3" width="26.26953125" customWidth="1"/>
    <col min="4" max="4" width="21.36328125" customWidth="1"/>
    <col min="5" max="5" width="20.6328125" customWidth="1"/>
    <col min="6" max="6" width="20" customWidth="1"/>
    <col min="7" max="8" width="19.26953125" customWidth="1"/>
    <col min="9" max="9" width="18.7265625" customWidth="1"/>
    <col min="10" max="10" width="16.7265625" customWidth="1"/>
    <col min="11" max="11" width="8.7265625" hidden="1" customWidth="1"/>
    <col min="12" max="12" width="14.26953125" hidden="1" customWidth="1"/>
    <col min="13" max="16384" width="8.7265625" hidden="1"/>
  </cols>
  <sheetData>
    <row r="1" spans="1:101">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row>
    <row r="2" spans="1:101" ht="17.5">
      <c r="A2" s="247"/>
      <c r="B2" s="248" t="s">
        <v>320</v>
      </c>
      <c r="C2" s="249"/>
      <c r="D2" s="249"/>
      <c r="E2" s="249"/>
      <c r="F2" s="249"/>
      <c r="G2" s="249"/>
      <c r="H2" s="249"/>
      <c r="I2" s="249"/>
      <c r="J2" s="249"/>
      <c r="K2" s="249"/>
      <c r="L2" s="249"/>
      <c r="M2" s="247"/>
      <c r="N2" s="247"/>
      <c r="O2" s="247"/>
      <c r="P2" s="249"/>
      <c r="Q2" s="249"/>
      <c r="R2" s="249"/>
      <c r="S2" s="249"/>
      <c r="T2" s="249"/>
      <c r="U2" s="247"/>
      <c r="V2" s="249"/>
      <c r="W2" s="249"/>
      <c r="X2" s="249"/>
      <c r="Y2" s="249"/>
      <c r="Z2" s="249"/>
      <c r="AA2" s="247"/>
      <c r="AB2" s="247"/>
      <c r="AC2" s="249"/>
      <c r="AD2" s="249"/>
      <c r="AE2" s="249"/>
      <c r="AF2" s="249"/>
      <c r="AG2" s="249"/>
      <c r="AH2" s="247"/>
      <c r="AI2" s="249"/>
      <c r="AJ2" s="249"/>
      <c r="AK2" s="249"/>
      <c r="AL2" s="249"/>
      <c r="AM2" s="249"/>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row>
    <row r="3" spans="1:101" ht="47.25" customHeight="1">
      <c r="A3" s="247"/>
      <c r="B3" s="595" t="s">
        <v>321</v>
      </c>
      <c r="C3" s="595"/>
      <c r="D3" s="595"/>
      <c r="E3" s="595"/>
      <c r="F3" s="469"/>
      <c r="G3" s="469"/>
      <c r="H3" s="469"/>
      <c r="I3" s="469"/>
      <c r="J3" s="469"/>
      <c r="K3" s="469"/>
      <c r="L3" s="469"/>
      <c r="M3" s="469"/>
      <c r="N3" s="247"/>
      <c r="O3" s="250"/>
      <c r="P3" s="469"/>
      <c r="Q3" s="469"/>
      <c r="R3" s="469"/>
      <c r="S3" s="469"/>
      <c r="T3" s="469"/>
      <c r="U3" s="469"/>
      <c r="V3" s="469"/>
      <c r="W3" s="469"/>
      <c r="X3" s="469"/>
      <c r="Y3" s="469"/>
      <c r="Z3" s="469"/>
      <c r="AA3" s="469"/>
      <c r="AB3" s="250"/>
      <c r="AC3" s="469"/>
      <c r="AD3" s="469"/>
      <c r="AE3" s="469"/>
      <c r="AF3" s="469"/>
      <c r="AG3" s="469"/>
      <c r="AH3" s="469"/>
      <c r="AI3" s="469"/>
      <c r="AJ3" s="469"/>
      <c r="AK3" s="469"/>
      <c r="AL3" s="469"/>
      <c r="AM3" s="469"/>
      <c r="AN3" s="469"/>
      <c r="AO3" s="250"/>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row>
    <row r="4" spans="1:101">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row>
    <row r="5" spans="1:101">
      <c r="A5" s="252"/>
      <c r="B5" s="253" t="s">
        <v>322</v>
      </c>
      <c r="C5" s="254"/>
      <c r="D5" s="254"/>
      <c r="E5" s="255"/>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252"/>
    </row>
    <row r="6" spans="1:101">
      <c r="A6" s="256"/>
      <c r="B6" s="103" t="s">
        <v>323</v>
      </c>
      <c r="C6" s="257"/>
      <c r="D6" s="257"/>
      <c r="E6" s="258"/>
      <c r="F6" s="256"/>
      <c r="G6" s="256"/>
      <c r="H6" s="256"/>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row>
    <row r="7" spans="1:101">
      <c r="A7" s="256"/>
      <c r="B7" s="104" t="s">
        <v>324</v>
      </c>
      <c r="C7" s="257"/>
      <c r="D7" s="257"/>
      <c r="E7" s="298"/>
      <c r="F7" s="258"/>
      <c r="G7" s="258"/>
      <c r="H7" s="258"/>
      <c r="I7" s="258"/>
      <c r="J7" s="258"/>
      <c r="K7" s="258"/>
      <c r="L7" s="258"/>
      <c r="M7" s="258"/>
      <c r="N7" s="258"/>
      <c r="O7" s="258"/>
      <c r="P7" s="258"/>
      <c r="Q7" s="258"/>
      <c r="R7" s="258"/>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row>
    <row r="8" spans="1:101">
      <c r="A8" s="256"/>
      <c r="B8" s="333" t="s">
        <v>325</v>
      </c>
      <c r="C8" s="257"/>
      <c r="D8" s="257"/>
      <c r="E8" s="258"/>
      <c r="F8" s="256"/>
      <c r="G8" s="256"/>
      <c r="H8" s="298"/>
      <c r="I8" s="256"/>
      <c r="J8" s="256"/>
      <c r="K8" s="256"/>
      <c r="L8" s="256"/>
      <c r="M8" s="256"/>
      <c r="N8" s="256"/>
      <c r="O8" s="261"/>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6"/>
      <c r="AU8" s="256"/>
      <c r="AV8" s="256"/>
      <c r="AW8" s="256"/>
      <c r="AX8" s="256"/>
      <c r="AY8" s="256"/>
      <c r="AZ8" s="256"/>
      <c r="BA8" s="256"/>
      <c r="BB8" s="256"/>
      <c r="BC8" s="256"/>
      <c r="BD8" s="256"/>
      <c r="BE8" s="256"/>
      <c r="BF8" s="256"/>
      <c r="BG8" s="256"/>
      <c r="BH8" s="256"/>
      <c r="BI8" s="256"/>
      <c r="BJ8" s="256"/>
      <c r="BK8" s="256"/>
      <c r="BL8" s="256"/>
      <c r="BM8" s="256"/>
      <c r="BN8" s="256"/>
      <c r="BO8" s="256"/>
      <c r="BP8" s="256"/>
      <c r="BQ8" s="256"/>
      <c r="BR8" s="256"/>
      <c r="BS8" s="256"/>
      <c r="BT8" s="256"/>
      <c r="BU8" s="256"/>
      <c r="BV8" s="256"/>
      <c r="BW8" s="256"/>
      <c r="BX8" s="256"/>
      <c r="BY8" s="256"/>
      <c r="BZ8" s="256"/>
      <c r="CA8" s="256"/>
      <c r="CB8" s="256"/>
      <c r="CC8" s="256"/>
      <c r="CD8" s="256"/>
      <c r="CE8" s="256"/>
      <c r="CF8" s="256"/>
      <c r="CG8" s="256"/>
      <c r="CH8" s="256"/>
      <c r="CI8" s="256"/>
      <c r="CJ8" s="256"/>
      <c r="CK8" s="256"/>
      <c r="CL8" s="256"/>
      <c r="CM8" s="256"/>
      <c r="CN8" s="256"/>
      <c r="CO8" s="256"/>
      <c r="CP8" s="256"/>
      <c r="CQ8" s="256"/>
      <c r="CR8" s="256"/>
      <c r="CS8" s="256"/>
      <c r="CT8" s="256"/>
      <c r="CU8" s="256"/>
      <c r="CV8" s="256"/>
      <c r="CW8" s="256"/>
    </row>
    <row r="9" spans="1:101" ht="37.5" customHeight="1">
      <c r="A9" s="256"/>
      <c r="B9" s="334" t="s">
        <v>326</v>
      </c>
      <c r="C9" s="259" t="s">
        <v>327</v>
      </c>
      <c r="D9" s="259" t="s">
        <v>87</v>
      </c>
      <c r="E9" s="259" t="s">
        <v>89</v>
      </c>
      <c r="F9" s="301" t="s">
        <v>328</v>
      </c>
      <c r="G9" s="301" t="s">
        <v>329</v>
      </c>
      <c r="H9" s="301" t="s">
        <v>330</v>
      </c>
      <c r="I9" s="301" t="s">
        <v>331</v>
      </c>
      <c r="J9" s="256"/>
      <c r="K9" s="298"/>
      <c r="L9" s="256"/>
      <c r="M9" s="256"/>
      <c r="N9" s="256"/>
      <c r="O9" s="256"/>
      <c r="P9" s="256"/>
      <c r="Q9" s="256"/>
      <c r="R9" s="256"/>
      <c r="S9" s="256"/>
      <c r="T9" s="256"/>
      <c r="U9" s="256"/>
      <c r="V9" s="256"/>
      <c r="W9" s="256"/>
      <c r="X9" s="256"/>
      <c r="Y9" s="256"/>
      <c r="Z9" s="256"/>
      <c r="AA9" s="256"/>
      <c r="AB9" s="256"/>
      <c r="AC9" s="256"/>
      <c r="AD9" s="256"/>
      <c r="AE9" s="256"/>
      <c r="AF9" s="256"/>
      <c r="AG9" s="256"/>
      <c r="AH9" s="256"/>
      <c r="AI9" s="256"/>
      <c r="AJ9" s="256"/>
      <c r="AK9" s="256"/>
      <c r="AL9" s="256"/>
      <c r="AM9" s="256"/>
      <c r="AN9" s="256"/>
      <c r="AO9" s="256"/>
      <c r="AP9" s="256"/>
      <c r="AQ9" s="256"/>
      <c r="AR9" s="256"/>
      <c r="AS9" s="256"/>
      <c r="AT9" s="256"/>
      <c r="AU9" s="256"/>
      <c r="AV9" s="256"/>
      <c r="AW9" s="256"/>
      <c r="AX9" s="256"/>
      <c r="AY9" s="256"/>
      <c r="AZ9" s="256"/>
      <c r="BA9" s="256"/>
      <c r="BB9" s="256"/>
      <c r="BC9" s="256"/>
      <c r="BD9" s="256"/>
      <c r="BE9" s="256"/>
      <c r="BF9" s="256"/>
      <c r="BG9" s="256"/>
      <c r="BH9" s="256"/>
      <c r="BI9" s="256"/>
      <c r="BJ9" s="256"/>
      <c r="BK9" s="256"/>
      <c r="BL9" s="256"/>
      <c r="BM9" s="256"/>
      <c r="BN9" s="256"/>
      <c r="BO9" s="256"/>
      <c r="BP9" s="256"/>
      <c r="BQ9" s="256"/>
      <c r="BR9" s="256"/>
      <c r="BS9" s="256"/>
      <c r="BT9" s="256"/>
      <c r="BU9" s="256"/>
      <c r="BV9" s="256"/>
      <c r="BW9" s="256"/>
      <c r="BX9" s="256"/>
      <c r="BY9" s="256"/>
      <c r="BZ9" s="256"/>
      <c r="CA9" s="256"/>
      <c r="CB9" s="256"/>
      <c r="CC9" s="256"/>
      <c r="CD9" s="256"/>
      <c r="CE9" s="256"/>
      <c r="CF9" s="256"/>
      <c r="CG9" s="256"/>
      <c r="CH9" s="256"/>
      <c r="CI9" s="256"/>
      <c r="CJ9" s="256"/>
      <c r="CK9" s="256"/>
      <c r="CL9" s="256"/>
      <c r="CM9" s="256"/>
      <c r="CN9" s="256"/>
      <c r="CO9" s="256"/>
      <c r="CP9" s="256"/>
      <c r="CQ9" s="256"/>
      <c r="CR9" s="256"/>
      <c r="CS9" s="256"/>
      <c r="CT9" s="256"/>
      <c r="CU9" s="256"/>
      <c r="CV9" s="256"/>
      <c r="CW9" s="260"/>
    </row>
    <row r="10" spans="1:101">
      <c r="A10" s="261"/>
      <c r="B10" s="262" t="s">
        <v>332</v>
      </c>
      <c r="C10" s="262" t="s">
        <v>262</v>
      </c>
      <c r="D10" s="262" t="s">
        <v>216</v>
      </c>
      <c r="E10" s="262" t="s">
        <v>263</v>
      </c>
      <c r="F10" s="263">
        <f>'3j  Additional COVID-19 costs'!E7</f>
        <v>3.2476244925954698</v>
      </c>
      <c r="G10" s="263">
        <f>'3j  Additional COVID-19 costs'!F7</f>
        <v>3.2476244925954698</v>
      </c>
      <c r="H10" s="263">
        <f>'3j  Additional COVID-19 costs'!G7</f>
        <v>3.2476244925954698</v>
      </c>
      <c r="I10" s="263">
        <f>'3j  Additional COVID-19 costs'!H7</f>
        <v>3.2476244925954698</v>
      </c>
      <c r="J10" s="291"/>
      <c r="K10" s="264"/>
      <c r="L10" s="264"/>
      <c r="M10" s="256"/>
      <c r="N10" s="291"/>
      <c r="O10" s="256"/>
      <c r="P10" s="256"/>
      <c r="Q10" s="256"/>
      <c r="R10" s="256"/>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61"/>
      <c r="CO10" s="261"/>
      <c r="CP10" s="261"/>
      <c r="CQ10" s="261"/>
      <c r="CR10" s="261"/>
      <c r="CS10" s="261"/>
      <c r="CT10" s="261"/>
      <c r="CU10" s="261"/>
      <c r="CV10" s="261"/>
      <c r="CW10" s="261"/>
    </row>
    <row r="11" spans="1:101">
      <c r="A11" s="261"/>
      <c r="B11" s="262" t="s">
        <v>332</v>
      </c>
      <c r="C11" s="262" t="s">
        <v>262</v>
      </c>
      <c r="D11" s="262" t="s">
        <v>216</v>
      </c>
      <c r="E11" s="262" t="s">
        <v>264</v>
      </c>
      <c r="F11" s="263">
        <f>'3j  Additional COVID-19 costs'!E8</f>
        <v>3.2476244925954698</v>
      </c>
      <c r="G11" s="263">
        <f>'3j  Additional COVID-19 costs'!F8</f>
        <v>3.2476244925954698</v>
      </c>
      <c r="H11" s="263">
        <f>'3j  Additional COVID-19 costs'!G8</f>
        <v>3.2476244925954698</v>
      </c>
      <c r="I11" s="263">
        <f>'3j  Additional COVID-19 costs'!H8</f>
        <v>3.2476244925954698</v>
      </c>
      <c r="J11" s="256"/>
      <c r="K11" s="264"/>
      <c r="L11" s="256"/>
      <c r="M11" s="264"/>
      <c r="N11" s="291"/>
      <c r="O11" s="256"/>
      <c r="P11" s="256"/>
      <c r="Q11" s="256"/>
      <c r="R11" s="256"/>
      <c r="S11" s="261"/>
      <c r="T11" s="261"/>
      <c r="U11" s="261"/>
      <c r="V11" s="261"/>
      <c r="W11" s="261"/>
      <c r="X11" s="261"/>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c r="CC11" s="261"/>
      <c r="CD11" s="261"/>
      <c r="CE11" s="261"/>
      <c r="CF11" s="261"/>
      <c r="CG11" s="261"/>
      <c r="CH11" s="261"/>
      <c r="CI11" s="261"/>
      <c r="CJ11" s="261"/>
      <c r="CK11" s="261"/>
      <c r="CL11" s="261"/>
      <c r="CM11" s="261"/>
      <c r="CN11" s="261"/>
      <c r="CO11" s="261"/>
      <c r="CP11" s="261"/>
      <c r="CQ11" s="261"/>
      <c r="CR11" s="261"/>
      <c r="CS11" s="261"/>
      <c r="CT11" s="261"/>
      <c r="CU11" s="261"/>
      <c r="CV11" s="261"/>
      <c r="CW11" s="261"/>
    </row>
    <row r="12" spans="1:101">
      <c r="A12" s="261"/>
      <c r="B12" s="262" t="s">
        <v>332</v>
      </c>
      <c r="C12" s="262" t="s">
        <v>262</v>
      </c>
      <c r="D12" s="262" t="s">
        <v>216</v>
      </c>
      <c r="E12" s="262" t="s">
        <v>238</v>
      </c>
      <c r="F12" s="263">
        <f>'3j  Additional COVID-19 costs'!E9</f>
        <v>0</v>
      </c>
      <c r="G12" s="263">
        <f>'3j  Additional COVID-19 costs'!F9</f>
        <v>0</v>
      </c>
      <c r="H12" s="263">
        <f>'3j  Additional COVID-19 costs'!G9</f>
        <v>0</v>
      </c>
      <c r="I12" s="263">
        <f>'3j  Additional COVID-19 costs'!H9</f>
        <v>0</v>
      </c>
      <c r="J12" s="256"/>
      <c r="K12" s="264"/>
      <c r="L12" s="256"/>
      <c r="M12" s="264"/>
      <c r="N12" s="291"/>
      <c r="O12" s="256"/>
      <c r="P12" s="256"/>
      <c r="Q12" s="256"/>
      <c r="R12" s="256"/>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1"/>
      <c r="BL12" s="261"/>
      <c r="BM12" s="261"/>
      <c r="BN12" s="261"/>
      <c r="BO12" s="261"/>
      <c r="BP12" s="261"/>
      <c r="BQ12" s="261"/>
      <c r="BR12" s="261"/>
      <c r="BS12" s="261"/>
      <c r="BT12" s="261"/>
      <c r="BU12" s="261"/>
      <c r="BV12" s="261"/>
      <c r="BW12" s="261"/>
      <c r="BX12" s="261"/>
      <c r="BY12" s="261"/>
      <c r="BZ12" s="261"/>
      <c r="CA12" s="261"/>
      <c r="CB12" s="261"/>
      <c r="CC12" s="261"/>
      <c r="CD12" s="261"/>
      <c r="CE12" s="261"/>
      <c r="CF12" s="261"/>
      <c r="CG12" s="261"/>
      <c r="CH12" s="261"/>
      <c r="CI12" s="261"/>
      <c r="CJ12" s="261"/>
      <c r="CK12" s="261"/>
      <c r="CL12" s="261"/>
      <c r="CM12" s="261"/>
      <c r="CN12" s="261"/>
      <c r="CO12" s="261"/>
      <c r="CP12" s="261"/>
      <c r="CQ12" s="261"/>
      <c r="CR12" s="261"/>
      <c r="CS12" s="261"/>
      <c r="CT12" s="261"/>
      <c r="CU12" s="261"/>
      <c r="CV12" s="261"/>
      <c r="CW12" s="261"/>
    </row>
    <row r="13" spans="1:101">
      <c r="A13" s="261"/>
      <c r="B13" s="262" t="s">
        <v>332</v>
      </c>
      <c r="C13" s="262" t="s">
        <v>262</v>
      </c>
      <c r="D13" s="262" t="s">
        <v>240</v>
      </c>
      <c r="E13" s="262" t="s">
        <v>263</v>
      </c>
      <c r="F13" s="263">
        <f>'3j  Additional COVID-19 costs'!E10</f>
        <v>3.2476244925954698</v>
      </c>
      <c r="G13" s="263">
        <f>'3j  Additional COVID-19 costs'!F10</f>
        <v>3.2476244925954698</v>
      </c>
      <c r="H13" s="263">
        <f>'3j  Additional COVID-19 costs'!G10</f>
        <v>3.2476244925954698</v>
      </c>
      <c r="I13" s="263">
        <f>'3j  Additional COVID-19 costs'!H10</f>
        <v>3.2476244925954698</v>
      </c>
      <c r="J13" s="256"/>
      <c r="K13" s="256"/>
      <c r="L13" s="256"/>
      <c r="M13" s="264"/>
      <c r="N13" s="291"/>
      <c r="O13" s="256"/>
      <c r="P13" s="256"/>
      <c r="Q13" s="256"/>
      <c r="R13" s="256"/>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row>
    <row r="14" spans="1:101">
      <c r="A14" s="261"/>
      <c r="B14" s="262" t="s">
        <v>332</v>
      </c>
      <c r="C14" s="262" t="s">
        <v>262</v>
      </c>
      <c r="D14" s="262" t="s">
        <v>240</v>
      </c>
      <c r="E14" s="262" t="s">
        <v>264</v>
      </c>
      <c r="F14" s="263">
        <f>'3j  Additional COVID-19 costs'!E11</f>
        <v>3.2476244925954698</v>
      </c>
      <c r="G14" s="263">
        <f>'3j  Additional COVID-19 costs'!F11</f>
        <v>3.2476244925954698</v>
      </c>
      <c r="H14" s="263">
        <f>'3j  Additional COVID-19 costs'!G11</f>
        <v>3.2476244925954698</v>
      </c>
      <c r="I14" s="263">
        <f>'3j  Additional COVID-19 costs'!H11</f>
        <v>3.2476244925954698</v>
      </c>
      <c r="J14" s="256"/>
      <c r="K14" s="256"/>
      <c r="L14" s="256"/>
      <c r="M14" s="256"/>
      <c r="N14" s="291"/>
      <c r="O14" s="256"/>
      <c r="P14" s="256"/>
      <c r="Q14" s="256"/>
      <c r="R14" s="256"/>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row>
    <row r="15" spans="1:101">
      <c r="A15" s="261"/>
      <c r="B15" s="262" t="s">
        <v>332</v>
      </c>
      <c r="C15" s="262" t="s">
        <v>262</v>
      </c>
      <c r="D15" s="262" t="s">
        <v>240</v>
      </c>
      <c r="E15" s="262" t="s">
        <v>238</v>
      </c>
      <c r="F15" s="263">
        <f>'3j  Additional COVID-19 costs'!E12</f>
        <v>0</v>
      </c>
      <c r="G15" s="263">
        <f>'3j  Additional COVID-19 costs'!F12</f>
        <v>0</v>
      </c>
      <c r="H15" s="263">
        <f>'3j  Additional COVID-19 costs'!G12</f>
        <v>0</v>
      </c>
      <c r="I15" s="263">
        <f>'3j  Additional COVID-19 costs'!H12</f>
        <v>0</v>
      </c>
      <c r="J15" s="256"/>
      <c r="K15" s="256"/>
      <c r="L15" s="256"/>
      <c r="M15" s="256"/>
      <c r="N15" s="291"/>
      <c r="O15" s="256"/>
      <c r="P15" s="256"/>
      <c r="Q15" s="256"/>
      <c r="R15" s="256"/>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row>
    <row r="16" spans="1:101">
      <c r="A16" s="261"/>
      <c r="B16" s="262" t="s">
        <v>332</v>
      </c>
      <c r="C16" s="262" t="s">
        <v>265</v>
      </c>
      <c r="D16" s="262" t="s">
        <v>216</v>
      </c>
      <c r="E16" s="262" t="s">
        <v>263</v>
      </c>
      <c r="F16" s="263">
        <f>'3j  Additional COVID-19 costs'!E13</f>
        <v>3.7304962623653264</v>
      </c>
      <c r="G16" s="263">
        <f>'3j  Additional COVID-19 costs'!F13</f>
        <v>3.7304962623653264</v>
      </c>
      <c r="H16" s="263">
        <f>'3j  Additional COVID-19 costs'!G13</f>
        <v>3.7304962623653264</v>
      </c>
      <c r="I16" s="263">
        <f>'3j  Additional COVID-19 costs'!H13</f>
        <v>3.7304962623653264</v>
      </c>
      <c r="J16" s="256"/>
      <c r="K16" s="256"/>
      <c r="L16" s="256"/>
      <c r="M16" s="256"/>
      <c r="N16" s="291"/>
      <c r="O16" s="256"/>
      <c r="P16" s="256"/>
      <c r="Q16" s="256"/>
      <c r="R16" s="256"/>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row>
    <row r="17" spans="1:101">
      <c r="A17" s="261"/>
      <c r="B17" s="262" t="s">
        <v>332</v>
      </c>
      <c r="C17" s="262" t="s">
        <v>265</v>
      </c>
      <c r="D17" s="262" t="s">
        <v>216</v>
      </c>
      <c r="E17" s="262" t="s">
        <v>264</v>
      </c>
      <c r="F17" s="263">
        <f>'3j  Additional COVID-19 costs'!E14</f>
        <v>3.7304962623653264</v>
      </c>
      <c r="G17" s="263">
        <f>'3j  Additional COVID-19 costs'!F14</f>
        <v>3.7304962623653264</v>
      </c>
      <c r="H17" s="263">
        <f>'3j  Additional COVID-19 costs'!G14</f>
        <v>3.7304962623653264</v>
      </c>
      <c r="I17" s="263">
        <f>'3j  Additional COVID-19 costs'!H14</f>
        <v>3.7304962623653264</v>
      </c>
      <c r="J17" s="256"/>
      <c r="K17" s="256"/>
      <c r="L17" s="256"/>
      <c r="M17" s="256"/>
      <c r="N17" s="291"/>
      <c r="O17" s="256"/>
      <c r="P17" s="256"/>
      <c r="Q17" s="256"/>
      <c r="R17" s="256"/>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c r="BI17" s="261"/>
      <c r="BJ17" s="261"/>
      <c r="BK17" s="261"/>
      <c r="BL17" s="261"/>
      <c r="BM17" s="261"/>
      <c r="BN17" s="261"/>
      <c r="BO17" s="261"/>
      <c r="BP17" s="261"/>
      <c r="BQ17" s="261"/>
      <c r="BR17" s="261"/>
      <c r="BS17" s="261"/>
      <c r="BT17" s="261"/>
      <c r="BU17" s="261"/>
      <c r="BV17" s="261"/>
      <c r="BW17" s="261"/>
      <c r="BX17" s="261"/>
      <c r="BY17" s="261"/>
      <c r="BZ17" s="261"/>
      <c r="CA17" s="261"/>
      <c r="CB17" s="261"/>
      <c r="CC17" s="261"/>
      <c r="CD17" s="261"/>
      <c r="CE17" s="261"/>
      <c r="CF17" s="261"/>
      <c r="CG17" s="261"/>
      <c r="CH17" s="261"/>
      <c r="CI17" s="261"/>
      <c r="CJ17" s="261"/>
      <c r="CK17" s="261"/>
      <c r="CL17" s="261"/>
      <c r="CM17" s="261"/>
      <c r="CN17" s="261"/>
      <c r="CO17" s="261"/>
      <c r="CP17" s="261"/>
      <c r="CQ17" s="261"/>
      <c r="CR17" s="261"/>
      <c r="CS17" s="261"/>
      <c r="CT17" s="261"/>
      <c r="CU17" s="261"/>
      <c r="CV17" s="261"/>
      <c r="CW17" s="261"/>
    </row>
    <row r="18" spans="1:101">
      <c r="A18" s="261"/>
      <c r="B18" s="262" t="s">
        <v>332</v>
      </c>
      <c r="C18" s="262" t="s">
        <v>265</v>
      </c>
      <c r="D18" s="262" t="s">
        <v>216</v>
      </c>
      <c r="E18" s="262" t="s">
        <v>238</v>
      </c>
      <c r="F18" s="263">
        <f>'3j  Additional COVID-19 costs'!E15</f>
        <v>0</v>
      </c>
      <c r="G18" s="263">
        <f>'3j  Additional COVID-19 costs'!F15</f>
        <v>0</v>
      </c>
      <c r="H18" s="263">
        <f>'3j  Additional COVID-19 costs'!G15</f>
        <v>0</v>
      </c>
      <c r="I18" s="263">
        <f>'3j  Additional COVID-19 costs'!H15</f>
        <v>0</v>
      </c>
      <c r="J18" s="256"/>
      <c r="K18" s="256"/>
      <c r="L18" s="264"/>
      <c r="M18" s="256"/>
      <c r="N18" s="291"/>
      <c r="O18" s="256"/>
      <c r="P18" s="256"/>
      <c r="Q18" s="256"/>
      <c r="R18" s="256"/>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row>
    <row r="19" spans="1:101">
      <c r="A19" s="261"/>
      <c r="B19" s="262" t="s">
        <v>332</v>
      </c>
      <c r="C19" s="262" t="s">
        <v>265</v>
      </c>
      <c r="D19" s="262" t="s">
        <v>240</v>
      </c>
      <c r="E19" s="262" t="s">
        <v>263</v>
      </c>
      <c r="F19" s="263">
        <f>'3j  Additional COVID-19 costs'!E16</f>
        <v>3.7304962623653264</v>
      </c>
      <c r="G19" s="263">
        <f>'3j  Additional COVID-19 costs'!F16</f>
        <v>3.7304962623653264</v>
      </c>
      <c r="H19" s="263">
        <f>'3j  Additional COVID-19 costs'!G16</f>
        <v>3.7304962623653264</v>
      </c>
      <c r="I19" s="263">
        <f>'3j  Additional COVID-19 costs'!H16</f>
        <v>3.7304962623653264</v>
      </c>
      <c r="J19" s="256"/>
      <c r="K19" s="256"/>
      <c r="L19" s="256"/>
      <c r="M19" s="256"/>
      <c r="N19" s="291"/>
      <c r="O19" s="256"/>
      <c r="P19" s="256"/>
      <c r="Q19" s="256"/>
      <c r="R19" s="256"/>
      <c r="S19" s="261"/>
      <c r="T19" s="261"/>
      <c r="U19" s="261"/>
      <c r="V19" s="261"/>
      <c r="W19" s="261"/>
      <c r="X19" s="261"/>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c r="CC19" s="261"/>
      <c r="CD19" s="261"/>
      <c r="CE19" s="261"/>
      <c r="CF19" s="261"/>
      <c r="CG19" s="261"/>
      <c r="CH19" s="261"/>
      <c r="CI19" s="261"/>
      <c r="CJ19" s="261"/>
      <c r="CK19" s="261"/>
      <c r="CL19" s="261"/>
      <c r="CM19" s="261"/>
      <c r="CN19" s="261"/>
      <c r="CO19" s="261"/>
      <c r="CP19" s="261"/>
      <c r="CQ19" s="261"/>
      <c r="CR19" s="261"/>
      <c r="CS19" s="261"/>
      <c r="CT19" s="261"/>
      <c r="CU19" s="261"/>
      <c r="CV19" s="261"/>
      <c r="CW19" s="261"/>
    </row>
    <row r="20" spans="1:101">
      <c r="A20" s="261"/>
      <c r="B20" s="262" t="s">
        <v>332</v>
      </c>
      <c r="C20" s="262" t="s">
        <v>265</v>
      </c>
      <c r="D20" s="262" t="s">
        <v>240</v>
      </c>
      <c r="E20" s="262" t="s">
        <v>264</v>
      </c>
      <c r="F20" s="263">
        <f>'3j  Additional COVID-19 costs'!E17</f>
        <v>3.7304962623653264</v>
      </c>
      <c r="G20" s="263">
        <f>'3j  Additional COVID-19 costs'!F17</f>
        <v>3.7304962623653264</v>
      </c>
      <c r="H20" s="263">
        <f>'3j  Additional COVID-19 costs'!G17</f>
        <v>3.7304962623653264</v>
      </c>
      <c r="I20" s="263">
        <f>'3j  Additional COVID-19 costs'!H17</f>
        <v>3.7304962623653264</v>
      </c>
      <c r="J20" s="256"/>
      <c r="K20" s="256"/>
      <c r="L20" s="256"/>
      <c r="M20" s="256"/>
      <c r="N20" s="291"/>
      <c r="O20" s="256"/>
      <c r="P20" s="256"/>
      <c r="Q20" s="256"/>
      <c r="R20" s="256"/>
      <c r="S20" s="261"/>
      <c r="T20" s="261"/>
      <c r="U20" s="261"/>
      <c r="V20" s="261"/>
      <c r="W20" s="261"/>
      <c r="X20" s="261"/>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c r="CC20" s="261"/>
      <c r="CD20" s="261"/>
      <c r="CE20" s="261"/>
      <c r="CF20" s="261"/>
      <c r="CG20" s="261"/>
      <c r="CH20" s="261"/>
      <c r="CI20" s="261"/>
      <c r="CJ20" s="261"/>
      <c r="CK20" s="261"/>
      <c r="CL20" s="261"/>
      <c r="CM20" s="261"/>
      <c r="CN20" s="261"/>
      <c r="CO20" s="261"/>
      <c r="CP20" s="261"/>
      <c r="CQ20" s="261"/>
      <c r="CR20" s="261"/>
      <c r="CS20" s="261"/>
      <c r="CT20" s="261"/>
      <c r="CU20" s="261"/>
      <c r="CV20" s="261"/>
      <c r="CW20" s="261"/>
    </row>
    <row r="21" spans="1:101">
      <c r="A21" s="261"/>
      <c r="B21" s="262" t="s">
        <v>332</v>
      </c>
      <c r="C21" s="262" t="s">
        <v>265</v>
      </c>
      <c r="D21" s="262" t="s">
        <v>240</v>
      </c>
      <c r="E21" s="262" t="s">
        <v>238</v>
      </c>
      <c r="F21" s="263">
        <f>'3j  Additional COVID-19 costs'!E18</f>
        <v>0</v>
      </c>
      <c r="G21" s="263">
        <f>'3j  Additional COVID-19 costs'!F18</f>
        <v>0</v>
      </c>
      <c r="H21" s="263">
        <f>'3j  Additional COVID-19 costs'!G18</f>
        <v>0</v>
      </c>
      <c r="I21" s="263">
        <f>'3j  Additional COVID-19 costs'!H18</f>
        <v>0</v>
      </c>
      <c r="J21" s="256"/>
      <c r="K21" s="256"/>
      <c r="L21" s="256"/>
      <c r="M21" s="256"/>
      <c r="N21" s="291"/>
      <c r="O21" s="256"/>
      <c r="P21" s="256"/>
      <c r="Q21" s="256"/>
      <c r="R21" s="256"/>
      <c r="S21" s="261"/>
      <c r="T21" s="261"/>
      <c r="U21" s="261"/>
      <c r="V21" s="261"/>
      <c r="W21" s="261"/>
      <c r="X21" s="261"/>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1"/>
      <c r="CN21" s="261"/>
      <c r="CO21" s="261"/>
      <c r="CP21" s="261"/>
      <c r="CQ21" s="261"/>
      <c r="CR21" s="261"/>
      <c r="CS21" s="261"/>
      <c r="CT21" s="261"/>
      <c r="CU21" s="261"/>
      <c r="CV21" s="261"/>
      <c r="CW21" s="261"/>
    </row>
    <row r="22" spans="1:101">
      <c r="A22" s="261"/>
      <c r="B22" s="262" t="s">
        <v>332</v>
      </c>
      <c r="C22" s="262" t="s">
        <v>266</v>
      </c>
      <c r="D22" s="262" t="s">
        <v>216</v>
      </c>
      <c r="E22" s="262" t="s">
        <v>263</v>
      </c>
      <c r="F22" s="263">
        <f>'3j  Additional COVID-19 costs'!E19</f>
        <v>2.3701291404882334</v>
      </c>
      <c r="G22" s="263">
        <f>'3j  Additional COVID-19 costs'!F19</f>
        <v>2.3701291404882334</v>
      </c>
      <c r="H22" s="263">
        <f>'3j  Additional COVID-19 costs'!G19</f>
        <v>2.3701291404882334</v>
      </c>
      <c r="I22" s="263">
        <f>'3j  Additional COVID-19 costs'!H19</f>
        <v>2.3701291404882334</v>
      </c>
      <c r="J22" s="256"/>
      <c r="K22" s="256"/>
      <c r="L22" s="256"/>
      <c r="M22" s="256"/>
      <c r="N22" s="291"/>
      <c r="O22" s="256"/>
      <c r="P22" s="256"/>
      <c r="Q22" s="256"/>
      <c r="R22" s="256"/>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c r="CQ22" s="261"/>
      <c r="CR22" s="261"/>
      <c r="CS22" s="261"/>
      <c r="CT22" s="261"/>
      <c r="CU22" s="261"/>
      <c r="CV22" s="261"/>
      <c r="CW22" s="261"/>
    </row>
    <row r="23" spans="1:101">
      <c r="A23" s="261"/>
      <c r="B23" s="262" t="s">
        <v>332</v>
      </c>
      <c r="C23" s="262" t="s">
        <v>266</v>
      </c>
      <c r="D23" s="262" t="s">
        <v>216</v>
      </c>
      <c r="E23" s="262" t="s">
        <v>264</v>
      </c>
      <c r="F23" s="263">
        <f>'3j  Additional COVID-19 costs'!E20</f>
        <v>2.3701291404882334</v>
      </c>
      <c r="G23" s="263">
        <f>'3j  Additional COVID-19 costs'!F20</f>
        <v>2.3701291404882334</v>
      </c>
      <c r="H23" s="263">
        <f>'3j  Additional COVID-19 costs'!G20</f>
        <v>2.3701291404882334</v>
      </c>
      <c r="I23" s="263">
        <f>'3j  Additional COVID-19 costs'!H20</f>
        <v>2.3701291404882334</v>
      </c>
      <c r="J23" s="256"/>
      <c r="K23" s="256"/>
      <c r="L23" s="256"/>
      <c r="M23" s="256"/>
      <c r="N23" s="291"/>
      <c r="O23" s="256"/>
      <c r="P23" s="256"/>
      <c r="Q23" s="256"/>
      <c r="R23" s="256"/>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c r="CC23" s="261"/>
      <c r="CD23" s="261"/>
      <c r="CE23" s="261"/>
      <c r="CF23" s="261"/>
      <c r="CG23" s="261"/>
      <c r="CH23" s="261"/>
      <c r="CI23" s="261"/>
      <c r="CJ23" s="261"/>
      <c r="CK23" s="261"/>
      <c r="CL23" s="261"/>
      <c r="CM23" s="261"/>
      <c r="CN23" s="261"/>
      <c r="CO23" s="261"/>
      <c r="CP23" s="261"/>
      <c r="CQ23" s="261"/>
      <c r="CR23" s="261"/>
      <c r="CS23" s="261"/>
      <c r="CT23" s="261"/>
      <c r="CU23" s="261"/>
      <c r="CV23" s="261"/>
      <c r="CW23" s="261"/>
    </row>
    <row r="24" spans="1:101">
      <c r="A24" s="261"/>
      <c r="B24" s="262" t="s">
        <v>332</v>
      </c>
      <c r="C24" s="262" t="s">
        <v>266</v>
      </c>
      <c r="D24" s="262" t="s">
        <v>216</v>
      </c>
      <c r="E24" s="262" t="s">
        <v>238</v>
      </c>
      <c r="F24" s="263">
        <f>'3j  Additional COVID-19 costs'!E21</f>
        <v>0</v>
      </c>
      <c r="G24" s="263">
        <f>'3j  Additional COVID-19 costs'!F21</f>
        <v>0</v>
      </c>
      <c r="H24" s="263">
        <f>'3j  Additional COVID-19 costs'!G21</f>
        <v>0</v>
      </c>
      <c r="I24" s="263">
        <f>'3j  Additional COVID-19 costs'!H21</f>
        <v>0</v>
      </c>
      <c r="J24" s="256"/>
      <c r="K24" s="256"/>
      <c r="L24" s="256"/>
      <c r="M24" s="256"/>
      <c r="N24" s="291"/>
      <c r="O24" s="256"/>
      <c r="P24" s="256"/>
      <c r="Q24" s="256"/>
      <c r="R24" s="256"/>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c r="CI24" s="261"/>
      <c r="CJ24" s="261"/>
      <c r="CK24" s="261"/>
      <c r="CL24" s="261"/>
      <c r="CM24" s="261"/>
      <c r="CN24" s="261"/>
      <c r="CO24" s="261"/>
      <c r="CP24" s="261"/>
      <c r="CQ24" s="261"/>
      <c r="CR24" s="261"/>
      <c r="CS24" s="261"/>
      <c r="CT24" s="261"/>
      <c r="CU24" s="261"/>
      <c r="CV24" s="261"/>
      <c r="CW24" s="261"/>
    </row>
    <row r="25" spans="1:101">
      <c r="A25" s="261"/>
      <c r="B25" s="262" t="s">
        <v>332</v>
      </c>
      <c r="C25" s="262" t="s">
        <v>266</v>
      </c>
      <c r="D25" s="262" t="s">
        <v>240</v>
      </c>
      <c r="E25" s="262" t="s">
        <v>263</v>
      </c>
      <c r="F25" s="263">
        <f>'3j  Additional COVID-19 costs'!E22</f>
        <v>2.3701291404882334</v>
      </c>
      <c r="G25" s="263">
        <f>'3j  Additional COVID-19 costs'!F22</f>
        <v>2.3701291404882334</v>
      </c>
      <c r="H25" s="263">
        <f>'3j  Additional COVID-19 costs'!G22</f>
        <v>2.3701291404882334</v>
      </c>
      <c r="I25" s="263">
        <f>'3j  Additional COVID-19 costs'!H22</f>
        <v>2.3701291404882334</v>
      </c>
      <c r="J25" s="256"/>
      <c r="K25" s="256"/>
      <c r="L25" s="256"/>
      <c r="M25" s="256"/>
      <c r="N25" s="291"/>
      <c r="O25" s="256"/>
      <c r="P25" s="256"/>
      <c r="Q25" s="256"/>
      <c r="R25" s="256"/>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c r="CI25" s="261"/>
      <c r="CJ25" s="261"/>
      <c r="CK25" s="261"/>
      <c r="CL25" s="261"/>
      <c r="CM25" s="261"/>
      <c r="CN25" s="261"/>
      <c r="CO25" s="261"/>
      <c r="CP25" s="261"/>
      <c r="CQ25" s="261"/>
      <c r="CR25" s="261"/>
      <c r="CS25" s="261"/>
      <c r="CT25" s="261"/>
      <c r="CU25" s="261"/>
      <c r="CV25" s="261"/>
      <c r="CW25" s="261"/>
    </row>
    <row r="26" spans="1:101">
      <c r="A26" s="261"/>
      <c r="B26" s="262" t="s">
        <v>332</v>
      </c>
      <c r="C26" s="262" t="s">
        <v>266</v>
      </c>
      <c r="D26" s="262" t="s">
        <v>240</v>
      </c>
      <c r="E26" s="262" t="s">
        <v>264</v>
      </c>
      <c r="F26" s="263">
        <f>'3j  Additional COVID-19 costs'!E23</f>
        <v>2.3701291404882334</v>
      </c>
      <c r="G26" s="263">
        <f>'3j  Additional COVID-19 costs'!F23</f>
        <v>2.3701291404882334</v>
      </c>
      <c r="H26" s="263">
        <f>'3j  Additional COVID-19 costs'!G23</f>
        <v>2.3701291404882334</v>
      </c>
      <c r="I26" s="263">
        <f>'3j  Additional COVID-19 costs'!H23</f>
        <v>2.3701291404882334</v>
      </c>
      <c r="J26" s="256"/>
      <c r="K26" s="256"/>
      <c r="L26" s="256"/>
      <c r="M26" s="256"/>
      <c r="N26" s="291"/>
      <c r="O26" s="256"/>
      <c r="P26" s="256"/>
      <c r="Q26" s="256"/>
      <c r="R26" s="256"/>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c r="CC26" s="261"/>
      <c r="CD26" s="261"/>
      <c r="CE26" s="261"/>
      <c r="CF26" s="261"/>
      <c r="CG26" s="261"/>
      <c r="CH26" s="261"/>
      <c r="CI26" s="261"/>
      <c r="CJ26" s="261"/>
      <c r="CK26" s="261"/>
      <c r="CL26" s="261"/>
      <c r="CM26" s="261"/>
      <c r="CN26" s="261"/>
      <c r="CO26" s="261"/>
      <c r="CP26" s="261"/>
      <c r="CQ26" s="261"/>
      <c r="CR26" s="261"/>
      <c r="CS26" s="261"/>
      <c r="CT26" s="261"/>
      <c r="CU26" s="261"/>
      <c r="CV26" s="261"/>
      <c r="CW26" s="261"/>
    </row>
    <row r="27" spans="1:101">
      <c r="A27" s="261"/>
      <c r="B27" s="262" t="s">
        <v>332</v>
      </c>
      <c r="C27" s="262" t="s">
        <v>266</v>
      </c>
      <c r="D27" s="262" t="s">
        <v>240</v>
      </c>
      <c r="E27" s="262" t="s">
        <v>238</v>
      </c>
      <c r="F27" s="263">
        <f>'3j  Additional COVID-19 costs'!E24</f>
        <v>0</v>
      </c>
      <c r="G27" s="263">
        <f>'3j  Additional COVID-19 costs'!F24</f>
        <v>0</v>
      </c>
      <c r="H27" s="263">
        <f>'3j  Additional COVID-19 costs'!G24</f>
        <v>0</v>
      </c>
      <c r="I27" s="263">
        <f>'3j  Additional COVID-19 costs'!H24</f>
        <v>0</v>
      </c>
      <c r="J27" s="256"/>
      <c r="K27" s="256"/>
      <c r="L27" s="256"/>
      <c r="M27" s="256"/>
      <c r="N27" s="291"/>
      <c r="O27" s="256"/>
      <c r="P27" s="256"/>
      <c r="Q27" s="256"/>
      <c r="R27" s="256"/>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1"/>
      <c r="CO27" s="261"/>
      <c r="CP27" s="261"/>
      <c r="CQ27" s="261"/>
      <c r="CR27" s="261"/>
      <c r="CS27" s="261"/>
      <c r="CT27" s="261"/>
      <c r="CU27" s="261"/>
      <c r="CV27" s="261"/>
      <c r="CW27" s="261"/>
    </row>
    <row r="28" spans="1:101">
      <c r="A28" s="261"/>
      <c r="B28" s="262" t="s">
        <v>332</v>
      </c>
      <c r="C28" s="262" t="s">
        <v>333</v>
      </c>
      <c r="D28" s="262" t="s">
        <v>216</v>
      </c>
      <c r="E28" s="262" t="s">
        <v>263</v>
      </c>
      <c r="F28" s="263">
        <f>'3j  Additional COVID-19 costs'!E25</f>
        <v>2.8520872256286256</v>
      </c>
      <c r="G28" s="263">
        <f>'3j  Additional COVID-19 costs'!F25</f>
        <v>2.8520872256286256</v>
      </c>
      <c r="H28" s="263">
        <f>'3j  Additional COVID-19 costs'!G25</f>
        <v>2.8520872256286256</v>
      </c>
      <c r="I28" s="263">
        <f>'3j  Additional COVID-19 costs'!H25</f>
        <v>2.8520872256286256</v>
      </c>
      <c r="J28" s="256"/>
      <c r="K28" s="256"/>
      <c r="L28" s="256"/>
      <c r="M28" s="256"/>
      <c r="N28" s="291"/>
      <c r="O28" s="256"/>
      <c r="P28" s="256"/>
      <c r="Q28" s="256"/>
      <c r="R28" s="256"/>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1"/>
      <c r="CN28" s="261"/>
      <c r="CO28" s="261"/>
      <c r="CP28" s="261"/>
      <c r="CQ28" s="261"/>
      <c r="CR28" s="261"/>
      <c r="CS28" s="261"/>
      <c r="CT28" s="261"/>
      <c r="CU28" s="261"/>
      <c r="CV28" s="261"/>
      <c r="CW28" s="261"/>
    </row>
    <row r="29" spans="1:101">
      <c r="A29" s="261"/>
      <c r="B29" s="262" t="s">
        <v>332</v>
      </c>
      <c r="C29" s="262" t="s">
        <v>333</v>
      </c>
      <c r="D29" s="262" t="s">
        <v>216</v>
      </c>
      <c r="E29" s="262" t="s">
        <v>264</v>
      </c>
      <c r="F29" s="263">
        <f>'3j  Additional COVID-19 costs'!E26</f>
        <v>2.8520872256286256</v>
      </c>
      <c r="G29" s="263">
        <f>'3j  Additional COVID-19 costs'!F26</f>
        <v>2.8520872256286256</v>
      </c>
      <c r="H29" s="263">
        <f>'3j  Additional COVID-19 costs'!G26</f>
        <v>2.8520872256286256</v>
      </c>
      <c r="I29" s="263">
        <f>'3j  Additional COVID-19 costs'!H26</f>
        <v>2.8520872256286256</v>
      </c>
      <c r="J29" s="256"/>
      <c r="K29" s="256"/>
      <c r="L29" s="256"/>
      <c r="M29" s="256"/>
      <c r="N29" s="291"/>
      <c r="O29" s="256"/>
      <c r="P29" s="256"/>
      <c r="Q29" s="256"/>
      <c r="R29" s="256"/>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c r="BM29" s="261"/>
      <c r="BN29" s="261"/>
      <c r="BO29" s="261"/>
      <c r="BP29" s="261"/>
      <c r="BQ29" s="261"/>
      <c r="BR29" s="261"/>
      <c r="BS29" s="261"/>
      <c r="BT29" s="261"/>
      <c r="BU29" s="261"/>
      <c r="BV29" s="261"/>
      <c r="BW29" s="261"/>
      <c r="BX29" s="261"/>
      <c r="BY29" s="261"/>
      <c r="BZ29" s="261"/>
      <c r="CA29" s="261"/>
      <c r="CB29" s="261"/>
      <c r="CC29" s="261"/>
      <c r="CD29" s="261"/>
      <c r="CE29" s="261"/>
      <c r="CF29" s="261"/>
      <c r="CG29" s="261"/>
      <c r="CH29" s="261"/>
      <c r="CI29" s="261"/>
      <c r="CJ29" s="261"/>
      <c r="CK29" s="261"/>
      <c r="CL29" s="261"/>
      <c r="CM29" s="261"/>
      <c r="CN29" s="261"/>
      <c r="CO29" s="261"/>
      <c r="CP29" s="261"/>
      <c r="CQ29" s="261"/>
      <c r="CR29" s="261"/>
      <c r="CS29" s="261"/>
      <c r="CT29" s="261"/>
      <c r="CU29" s="261"/>
      <c r="CV29" s="261"/>
      <c r="CW29" s="261"/>
    </row>
    <row r="30" spans="1:101">
      <c r="A30" s="261"/>
      <c r="B30" s="262" t="s">
        <v>332</v>
      </c>
      <c r="C30" s="262" t="s">
        <v>333</v>
      </c>
      <c r="D30" s="262" t="s">
        <v>216</v>
      </c>
      <c r="E30" s="262" t="s">
        <v>238</v>
      </c>
      <c r="F30" s="263">
        <f>'3j  Additional COVID-19 costs'!E27</f>
        <v>0</v>
      </c>
      <c r="G30" s="263">
        <f>'3j  Additional COVID-19 costs'!F27</f>
        <v>0</v>
      </c>
      <c r="H30" s="263">
        <f>'3j  Additional COVID-19 costs'!G27</f>
        <v>0</v>
      </c>
      <c r="I30" s="263">
        <f>'3j  Additional COVID-19 costs'!H27</f>
        <v>0</v>
      </c>
      <c r="J30" s="256"/>
      <c r="K30" s="256"/>
      <c r="L30" s="256"/>
      <c r="M30" s="256"/>
      <c r="N30" s="291"/>
      <c r="O30" s="256"/>
      <c r="P30" s="256"/>
      <c r="Q30" s="256"/>
      <c r="R30" s="256"/>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1"/>
      <c r="BP30" s="261"/>
      <c r="BQ30" s="261"/>
      <c r="BR30" s="261"/>
      <c r="BS30" s="261"/>
      <c r="BT30" s="261"/>
      <c r="BU30" s="261"/>
      <c r="BV30" s="261"/>
      <c r="BW30" s="261"/>
      <c r="BX30" s="261"/>
      <c r="BY30" s="261"/>
      <c r="BZ30" s="261"/>
      <c r="CA30" s="261"/>
      <c r="CB30" s="261"/>
      <c r="CC30" s="261"/>
      <c r="CD30" s="261"/>
      <c r="CE30" s="261"/>
      <c r="CF30" s="261"/>
      <c r="CG30" s="261"/>
      <c r="CH30" s="261"/>
      <c r="CI30" s="261"/>
      <c r="CJ30" s="261"/>
      <c r="CK30" s="261"/>
      <c r="CL30" s="261"/>
      <c r="CM30" s="261"/>
      <c r="CN30" s="261"/>
      <c r="CO30" s="261"/>
      <c r="CP30" s="261"/>
      <c r="CQ30" s="261"/>
      <c r="CR30" s="261"/>
      <c r="CS30" s="261"/>
      <c r="CT30" s="261"/>
      <c r="CU30" s="261"/>
      <c r="CV30" s="261"/>
      <c r="CW30" s="261"/>
    </row>
    <row r="31" spans="1:101">
      <c r="A31" s="261"/>
      <c r="B31" s="262" t="s">
        <v>332</v>
      </c>
      <c r="C31" s="262" t="s">
        <v>333</v>
      </c>
      <c r="D31" s="262" t="s">
        <v>240</v>
      </c>
      <c r="E31" s="262" t="s">
        <v>263</v>
      </c>
      <c r="F31" s="263">
        <f>'3j  Additional COVID-19 costs'!E28</f>
        <v>2.8520872256286256</v>
      </c>
      <c r="G31" s="263">
        <f>'3j  Additional COVID-19 costs'!F28</f>
        <v>2.8520872256286256</v>
      </c>
      <c r="H31" s="263">
        <f>'3j  Additional COVID-19 costs'!G28</f>
        <v>2.8520872256286256</v>
      </c>
      <c r="I31" s="263">
        <f>'3j  Additional COVID-19 costs'!H28</f>
        <v>2.8520872256286256</v>
      </c>
      <c r="J31" s="256"/>
      <c r="K31" s="256"/>
      <c r="L31" s="256"/>
      <c r="M31" s="256"/>
      <c r="N31" s="291"/>
      <c r="O31" s="256"/>
      <c r="P31" s="256"/>
      <c r="Q31" s="256"/>
      <c r="R31" s="256"/>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c r="BS31" s="261"/>
      <c r="BT31" s="261"/>
      <c r="BU31" s="261"/>
      <c r="BV31" s="261"/>
      <c r="BW31" s="261"/>
      <c r="BX31" s="261"/>
      <c r="BY31" s="261"/>
      <c r="BZ31" s="261"/>
      <c r="CA31" s="261"/>
      <c r="CB31" s="261"/>
      <c r="CC31" s="261"/>
      <c r="CD31" s="261"/>
      <c r="CE31" s="261"/>
      <c r="CF31" s="261"/>
      <c r="CG31" s="261"/>
      <c r="CH31" s="261"/>
      <c r="CI31" s="261"/>
      <c r="CJ31" s="261"/>
      <c r="CK31" s="261"/>
      <c r="CL31" s="261"/>
      <c r="CM31" s="261"/>
      <c r="CN31" s="261"/>
      <c r="CO31" s="261"/>
      <c r="CP31" s="261"/>
      <c r="CQ31" s="261"/>
      <c r="CR31" s="261"/>
      <c r="CS31" s="261"/>
      <c r="CT31" s="261"/>
      <c r="CU31" s="261"/>
      <c r="CV31" s="261"/>
      <c r="CW31" s="261"/>
    </row>
    <row r="32" spans="1:101">
      <c r="A32" s="261"/>
      <c r="B32" s="262" t="s">
        <v>332</v>
      </c>
      <c r="C32" s="262" t="s">
        <v>333</v>
      </c>
      <c r="D32" s="262" t="s">
        <v>240</v>
      </c>
      <c r="E32" s="262" t="s">
        <v>264</v>
      </c>
      <c r="F32" s="263">
        <f>'3j  Additional COVID-19 costs'!E29</f>
        <v>2.8520872256286256</v>
      </c>
      <c r="G32" s="263">
        <f>'3j  Additional COVID-19 costs'!F29</f>
        <v>2.8520872256286256</v>
      </c>
      <c r="H32" s="263">
        <f>'3j  Additional COVID-19 costs'!G29</f>
        <v>2.8520872256286256</v>
      </c>
      <c r="I32" s="263">
        <f>'3j  Additional COVID-19 costs'!H29</f>
        <v>2.8520872256286256</v>
      </c>
      <c r="J32" s="256"/>
      <c r="K32" s="256"/>
      <c r="L32" s="256"/>
      <c r="M32" s="256"/>
      <c r="N32" s="291"/>
      <c r="O32" s="256"/>
      <c r="P32" s="256"/>
      <c r="Q32" s="256"/>
      <c r="R32" s="256"/>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c r="CH32" s="261"/>
      <c r="CI32" s="261"/>
      <c r="CJ32" s="261"/>
      <c r="CK32" s="261"/>
      <c r="CL32" s="261"/>
      <c r="CM32" s="261"/>
      <c r="CN32" s="261"/>
      <c r="CO32" s="261"/>
      <c r="CP32" s="261"/>
      <c r="CQ32" s="261"/>
      <c r="CR32" s="261"/>
      <c r="CS32" s="261"/>
      <c r="CT32" s="261"/>
      <c r="CU32" s="261"/>
      <c r="CV32" s="261"/>
      <c r="CW32" s="261"/>
    </row>
    <row r="33" spans="1:101">
      <c r="A33" s="261"/>
      <c r="B33" s="262" t="s">
        <v>332</v>
      </c>
      <c r="C33" s="262" t="s">
        <v>333</v>
      </c>
      <c r="D33" s="262" t="s">
        <v>240</v>
      </c>
      <c r="E33" s="262" t="s">
        <v>238</v>
      </c>
      <c r="F33" s="263">
        <f>'3j  Additional COVID-19 costs'!E30</f>
        <v>0</v>
      </c>
      <c r="G33" s="263">
        <f>'3j  Additional COVID-19 costs'!F30</f>
        <v>0</v>
      </c>
      <c r="H33" s="263">
        <f>'3j  Additional COVID-19 costs'!G30</f>
        <v>0</v>
      </c>
      <c r="I33" s="263">
        <f>'3j  Additional COVID-19 costs'!H30</f>
        <v>0</v>
      </c>
      <c r="J33" s="256"/>
      <c r="K33" s="256"/>
      <c r="L33" s="256"/>
      <c r="M33" s="256"/>
      <c r="N33" s="291"/>
      <c r="O33" s="256"/>
      <c r="P33" s="256"/>
      <c r="Q33" s="256"/>
      <c r="R33" s="256"/>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row>
    <row r="34" spans="1:101">
      <c r="A34" s="261"/>
      <c r="B34" s="261"/>
      <c r="C34" s="261"/>
      <c r="D34" s="261"/>
      <c r="E34" s="261"/>
      <c r="F34" s="302"/>
      <c r="G34" s="302"/>
      <c r="H34" s="302"/>
      <c r="I34" s="302"/>
      <c r="J34" s="256"/>
      <c r="K34" s="256"/>
      <c r="L34" s="256"/>
      <c r="M34" s="256"/>
      <c r="N34" s="291"/>
      <c r="O34" s="256"/>
      <c r="P34" s="256"/>
      <c r="Q34" s="256"/>
      <c r="R34" s="256"/>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c r="CQ34" s="261"/>
      <c r="CR34" s="261"/>
      <c r="CS34" s="261"/>
      <c r="CT34" s="261"/>
      <c r="CU34" s="261"/>
      <c r="CV34" s="261"/>
      <c r="CW34" s="261"/>
    </row>
    <row r="35" spans="1:101" ht="40.5" customHeight="1">
      <c r="A35" s="256"/>
      <c r="B35" s="334" t="s">
        <v>326</v>
      </c>
      <c r="C35" s="259" t="s">
        <v>258</v>
      </c>
      <c r="D35" s="259" t="s">
        <v>87</v>
      </c>
      <c r="E35" s="259" t="s">
        <v>89</v>
      </c>
      <c r="F35" s="301" t="s">
        <v>328</v>
      </c>
      <c r="G35" s="301" t="s">
        <v>329</v>
      </c>
      <c r="H35" s="301" t="s">
        <v>330</v>
      </c>
      <c r="I35" s="301" t="s">
        <v>331</v>
      </c>
      <c r="J35" s="256"/>
      <c r="K35" s="256"/>
      <c r="L35" s="256"/>
      <c r="M35" s="256"/>
      <c r="N35" s="256"/>
      <c r="O35" s="256"/>
      <c r="P35" s="256"/>
      <c r="Q35" s="256"/>
      <c r="R35" s="256"/>
      <c r="S35" s="256"/>
      <c r="T35" s="256"/>
      <c r="U35" s="256"/>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256"/>
      <c r="BC35" s="256"/>
      <c r="BD35" s="256"/>
      <c r="BE35" s="256"/>
      <c r="BF35" s="256"/>
      <c r="BG35" s="256"/>
      <c r="BH35" s="256"/>
      <c r="BI35" s="256"/>
      <c r="BJ35" s="256"/>
      <c r="BK35" s="256"/>
      <c r="BL35" s="256"/>
      <c r="BM35" s="256"/>
      <c r="BN35" s="256"/>
      <c r="BO35" s="256"/>
      <c r="BP35" s="256"/>
      <c r="BQ35" s="256"/>
      <c r="BR35" s="256"/>
      <c r="BS35" s="256"/>
      <c r="BT35" s="256"/>
      <c r="BU35" s="256"/>
      <c r="BV35" s="256"/>
      <c r="BW35" s="256"/>
      <c r="BX35" s="256"/>
      <c r="BY35" s="256"/>
      <c r="BZ35" s="256"/>
      <c r="CA35" s="256"/>
      <c r="CB35" s="256"/>
      <c r="CC35" s="256"/>
      <c r="CD35" s="256"/>
      <c r="CE35" s="256"/>
      <c r="CF35" s="256"/>
      <c r="CG35" s="256"/>
      <c r="CH35" s="256"/>
      <c r="CI35" s="256"/>
      <c r="CJ35" s="256"/>
      <c r="CK35" s="256"/>
      <c r="CL35" s="256"/>
      <c r="CM35" s="256"/>
      <c r="CN35" s="256"/>
      <c r="CO35" s="256"/>
      <c r="CP35" s="256"/>
      <c r="CQ35" s="256"/>
      <c r="CR35" s="256"/>
      <c r="CS35" s="256"/>
      <c r="CT35" s="256"/>
      <c r="CU35" s="256"/>
      <c r="CV35" s="256"/>
      <c r="CW35" s="260"/>
    </row>
    <row r="36" spans="1:101">
      <c r="A36" s="261"/>
      <c r="B36" s="262" t="s">
        <v>334</v>
      </c>
      <c r="C36" s="262" t="s">
        <v>262</v>
      </c>
      <c r="D36" s="262" t="s">
        <v>216</v>
      </c>
      <c r="E36" s="262" t="s">
        <v>263</v>
      </c>
      <c r="F36" s="263">
        <f>'3j  Additional COVID-19 costs'!E33</f>
        <v>-0.47441479667168973</v>
      </c>
      <c r="G36" s="263">
        <f>'3j  Additional COVID-19 costs'!F33</f>
        <v>-0.47441479667168973</v>
      </c>
      <c r="H36" s="263">
        <f>'3j  Additional COVID-19 costs'!G33</f>
        <v>-0.47441479667168973</v>
      </c>
      <c r="I36" s="263">
        <f>'3j  Additional COVID-19 costs'!H33</f>
        <v>-0.47441479667168973</v>
      </c>
      <c r="J36" s="291"/>
      <c r="K36" s="264"/>
      <c r="L36" s="256"/>
      <c r="M36" s="256"/>
      <c r="N36" s="291"/>
      <c r="O36" s="256"/>
      <c r="P36" s="256"/>
      <c r="Q36" s="256"/>
      <c r="R36" s="256"/>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c r="CH36" s="261"/>
      <c r="CI36" s="261"/>
      <c r="CJ36" s="261"/>
      <c r="CK36" s="261"/>
      <c r="CL36" s="261"/>
      <c r="CM36" s="261"/>
      <c r="CN36" s="261"/>
      <c r="CO36" s="261"/>
      <c r="CP36" s="261"/>
      <c r="CQ36" s="261"/>
      <c r="CR36" s="261"/>
      <c r="CS36" s="261"/>
      <c r="CT36" s="261"/>
      <c r="CU36" s="261"/>
      <c r="CV36" s="261"/>
      <c r="CW36" s="261"/>
    </row>
    <row r="37" spans="1:101">
      <c r="A37" s="261"/>
      <c r="B37" s="262" t="s">
        <v>334</v>
      </c>
      <c r="C37" s="262" t="s">
        <v>262</v>
      </c>
      <c r="D37" s="262" t="s">
        <v>216</v>
      </c>
      <c r="E37" s="262" t="s">
        <v>264</v>
      </c>
      <c r="F37" s="263">
        <f>'3j  Additional COVID-19 costs'!E34</f>
        <v>-0.47441479667168973</v>
      </c>
      <c r="G37" s="263">
        <f>'3j  Additional COVID-19 costs'!F34</f>
        <v>-0.47441479667168973</v>
      </c>
      <c r="H37" s="263">
        <f>'3j  Additional COVID-19 costs'!G34</f>
        <v>-0.47441479667168973</v>
      </c>
      <c r="I37" s="263">
        <f>'3j  Additional COVID-19 costs'!H34</f>
        <v>-0.47441479667168973</v>
      </c>
      <c r="J37" s="256"/>
      <c r="K37" s="264"/>
      <c r="L37" s="256"/>
      <c r="M37" s="256"/>
      <c r="N37" s="291"/>
      <c r="O37" s="256"/>
      <c r="P37" s="256"/>
      <c r="Q37" s="256"/>
      <c r="R37" s="256"/>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1"/>
      <c r="BM37" s="261"/>
      <c r="BN37" s="261"/>
      <c r="BO37" s="261"/>
      <c r="BP37" s="261"/>
      <c r="BQ37" s="261"/>
      <c r="BR37" s="261"/>
      <c r="BS37" s="261"/>
      <c r="BT37" s="261"/>
      <c r="BU37" s="261"/>
      <c r="BV37" s="261"/>
      <c r="BW37" s="261"/>
      <c r="BX37" s="261"/>
      <c r="BY37" s="261"/>
      <c r="BZ37" s="261"/>
      <c r="CA37" s="261"/>
      <c r="CB37" s="261"/>
      <c r="CC37" s="261"/>
      <c r="CD37" s="261"/>
      <c r="CE37" s="261"/>
      <c r="CF37" s="261"/>
      <c r="CG37" s="261"/>
      <c r="CH37" s="261"/>
      <c r="CI37" s="261"/>
      <c r="CJ37" s="261"/>
      <c r="CK37" s="261"/>
      <c r="CL37" s="261"/>
      <c r="CM37" s="261"/>
      <c r="CN37" s="261"/>
      <c r="CO37" s="261"/>
      <c r="CP37" s="261"/>
      <c r="CQ37" s="261"/>
      <c r="CR37" s="261"/>
      <c r="CS37" s="261"/>
      <c r="CT37" s="261"/>
      <c r="CU37" s="261"/>
      <c r="CV37" s="261"/>
      <c r="CW37" s="261"/>
    </row>
    <row r="38" spans="1:101">
      <c r="A38" s="261"/>
      <c r="B38" s="262" t="s">
        <v>334</v>
      </c>
      <c r="C38" s="262" t="s">
        <v>262</v>
      </c>
      <c r="D38" s="262" t="s">
        <v>216</v>
      </c>
      <c r="E38" s="262" t="s">
        <v>238</v>
      </c>
      <c r="F38" s="263">
        <f>'3j  Additional COVID-19 costs'!E35</f>
        <v>0</v>
      </c>
      <c r="G38" s="263">
        <f>'3j  Additional COVID-19 costs'!F35</f>
        <v>0</v>
      </c>
      <c r="H38" s="263">
        <f>'3j  Additional COVID-19 costs'!G35</f>
        <v>0</v>
      </c>
      <c r="I38" s="263">
        <f>'3j  Additional COVID-19 costs'!H35</f>
        <v>0</v>
      </c>
      <c r="J38" s="256"/>
      <c r="K38" s="303"/>
      <c r="L38" s="256"/>
      <c r="M38" s="256"/>
      <c r="N38" s="291"/>
      <c r="O38" s="256"/>
      <c r="P38" s="256"/>
      <c r="Q38" s="256"/>
      <c r="R38" s="256"/>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261"/>
      <c r="CF38" s="261"/>
      <c r="CG38" s="261"/>
      <c r="CH38" s="261"/>
      <c r="CI38" s="261"/>
      <c r="CJ38" s="261"/>
      <c r="CK38" s="261"/>
      <c r="CL38" s="261"/>
      <c r="CM38" s="261"/>
      <c r="CN38" s="261"/>
      <c r="CO38" s="261"/>
      <c r="CP38" s="261"/>
      <c r="CQ38" s="261"/>
      <c r="CR38" s="261"/>
      <c r="CS38" s="261"/>
      <c r="CT38" s="261"/>
      <c r="CU38" s="261"/>
      <c r="CV38" s="261"/>
      <c r="CW38" s="261"/>
    </row>
    <row r="39" spans="1:101">
      <c r="A39" s="261"/>
      <c r="B39" s="262" t="s">
        <v>334</v>
      </c>
      <c r="C39" s="262" t="s">
        <v>262</v>
      </c>
      <c r="D39" s="262" t="s">
        <v>240</v>
      </c>
      <c r="E39" s="262" t="s">
        <v>263</v>
      </c>
      <c r="F39" s="263">
        <f>'3j  Additional COVID-19 costs'!E36</f>
        <v>-0.47441479667168973</v>
      </c>
      <c r="G39" s="263">
        <f>'3j  Additional COVID-19 costs'!F36</f>
        <v>-0.47441479667168973</v>
      </c>
      <c r="H39" s="263">
        <f>'3j  Additional COVID-19 costs'!G36</f>
        <v>-0.47441479667168973</v>
      </c>
      <c r="I39" s="263">
        <f>'3j  Additional COVID-19 costs'!H36</f>
        <v>-0.47441479667168973</v>
      </c>
      <c r="J39" s="256"/>
      <c r="K39" s="256"/>
      <c r="L39" s="256"/>
      <c r="M39" s="256"/>
      <c r="N39" s="291"/>
      <c r="O39" s="256"/>
      <c r="P39" s="256"/>
      <c r="Q39" s="256"/>
      <c r="R39" s="256"/>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c r="BJ39" s="261"/>
      <c r="BK39" s="261"/>
      <c r="BL39" s="261"/>
      <c r="BM39" s="261"/>
      <c r="BN39" s="261"/>
      <c r="BO39" s="261"/>
      <c r="BP39" s="261"/>
      <c r="BQ39" s="261"/>
      <c r="BR39" s="261"/>
      <c r="BS39" s="261"/>
      <c r="BT39" s="261"/>
      <c r="BU39" s="261"/>
      <c r="BV39" s="261"/>
      <c r="BW39" s="261"/>
      <c r="BX39" s="261"/>
      <c r="BY39" s="261"/>
      <c r="BZ39" s="261"/>
      <c r="CA39" s="261"/>
      <c r="CB39" s="261"/>
      <c r="CC39" s="261"/>
      <c r="CD39" s="261"/>
      <c r="CE39" s="261"/>
      <c r="CF39" s="261"/>
      <c r="CG39" s="261"/>
      <c r="CH39" s="261"/>
      <c r="CI39" s="261"/>
      <c r="CJ39" s="261"/>
      <c r="CK39" s="261"/>
      <c r="CL39" s="261"/>
      <c r="CM39" s="261"/>
      <c r="CN39" s="261"/>
      <c r="CO39" s="261"/>
      <c r="CP39" s="261"/>
      <c r="CQ39" s="261"/>
      <c r="CR39" s="261"/>
      <c r="CS39" s="261"/>
      <c r="CT39" s="261"/>
      <c r="CU39" s="261"/>
      <c r="CV39" s="261"/>
      <c r="CW39" s="261"/>
    </row>
    <row r="40" spans="1:101">
      <c r="A40" s="261"/>
      <c r="B40" s="262" t="s">
        <v>334</v>
      </c>
      <c r="C40" s="262" t="s">
        <v>262</v>
      </c>
      <c r="D40" s="262" t="s">
        <v>240</v>
      </c>
      <c r="E40" s="262" t="s">
        <v>264</v>
      </c>
      <c r="F40" s="263">
        <f>'3j  Additional COVID-19 costs'!E37</f>
        <v>-0.47441479667168973</v>
      </c>
      <c r="G40" s="263">
        <f>'3j  Additional COVID-19 costs'!F37</f>
        <v>-0.47441479667168973</v>
      </c>
      <c r="H40" s="263">
        <f>'3j  Additional COVID-19 costs'!G37</f>
        <v>-0.47441479667168973</v>
      </c>
      <c r="I40" s="263">
        <f>'3j  Additional COVID-19 costs'!H37</f>
        <v>-0.47441479667168973</v>
      </c>
      <c r="J40" s="256"/>
      <c r="K40" s="256"/>
      <c r="L40" s="256"/>
      <c r="M40" s="256"/>
      <c r="N40" s="291"/>
      <c r="O40" s="256"/>
      <c r="P40" s="256"/>
      <c r="Q40" s="256"/>
      <c r="R40" s="256"/>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261"/>
      <c r="CF40" s="261"/>
      <c r="CG40" s="261"/>
      <c r="CH40" s="261"/>
      <c r="CI40" s="261"/>
      <c r="CJ40" s="261"/>
      <c r="CK40" s="261"/>
      <c r="CL40" s="261"/>
      <c r="CM40" s="261"/>
      <c r="CN40" s="261"/>
      <c r="CO40" s="261"/>
      <c r="CP40" s="261"/>
      <c r="CQ40" s="261"/>
      <c r="CR40" s="261"/>
      <c r="CS40" s="261"/>
      <c r="CT40" s="261"/>
      <c r="CU40" s="261"/>
      <c r="CV40" s="261"/>
      <c r="CW40" s="261"/>
    </row>
    <row r="41" spans="1:101">
      <c r="A41" s="261"/>
      <c r="B41" s="262" t="s">
        <v>334</v>
      </c>
      <c r="C41" s="262" t="s">
        <v>262</v>
      </c>
      <c r="D41" s="262" t="s">
        <v>240</v>
      </c>
      <c r="E41" s="262" t="s">
        <v>238</v>
      </c>
      <c r="F41" s="263">
        <f>'3j  Additional COVID-19 costs'!E38</f>
        <v>0</v>
      </c>
      <c r="G41" s="263">
        <f>'3j  Additional COVID-19 costs'!F38</f>
        <v>0</v>
      </c>
      <c r="H41" s="263">
        <f>'3j  Additional COVID-19 costs'!G38</f>
        <v>0</v>
      </c>
      <c r="I41" s="263">
        <f>'3j  Additional COVID-19 costs'!H38</f>
        <v>0</v>
      </c>
      <c r="J41" s="256"/>
      <c r="K41" s="256"/>
      <c r="L41" s="256"/>
      <c r="M41" s="256"/>
      <c r="N41" s="291"/>
      <c r="O41" s="256"/>
      <c r="P41" s="256"/>
      <c r="Q41" s="256"/>
      <c r="R41" s="256"/>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row>
    <row r="42" spans="1:101">
      <c r="A42" s="261"/>
      <c r="B42" s="262" t="s">
        <v>334</v>
      </c>
      <c r="C42" s="262" t="s">
        <v>265</v>
      </c>
      <c r="D42" s="262" t="s">
        <v>216</v>
      </c>
      <c r="E42" s="262" t="s">
        <v>263</v>
      </c>
      <c r="F42" s="263">
        <f>'3j  Additional COVID-19 costs'!E39</f>
        <v>-6.7801596158983554E-2</v>
      </c>
      <c r="G42" s="263">
        <f>'3j  Additional COVID-19 costs'!F39</f>
        <v>-6.7801596158983554E-2</v>
      </c>
      <c r="H42" s="263">
        <f>'3j  Additional COVID-19 costs'!G39</f>
        <v>-6.7801596158983554E-2</v>
      </c>
      <c r="I42" s="263">
        <f>'3j  Additional COVID-19 costs'!H39</f>
        <v>-6.7801596158983554E-2</v>
      </c>
      <c r="J42" s="256"/>
      <c r="K42" s="256"/>
      <c r="L42" s="256"/>
      <c r="M42" s="256"/>
      <c r="N42" s="291"/>
      <c r="O42" s="256"/>
      <c r="P42" s="256"/>
      <c r="Q42" s="256"/>
      <c r="R42" s="256"/>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row>
    <row r="43" spans="1:101">
      <c r="A43" s="261"/>
      <c r="B43" s="262" t="s">
        <v>334</v>
      </c>
      <c r="C43" s="262" t="s">
        <v>265</v>
      </c>
      <c r="D43" s="262" t="s">
        <v>216</v>
      </c>
      <c r="E43" s="262" t="s">
        <v>264</v>
      </c>
      <c r="F43" s="263">
        <f>'3j  Additional COVID-19 costs'!E40</f>
        <v>-6.7801596158983554E-2</v>
      </c>
      <c r="G43" s="263">
        <f>'3j  Additional COVID-19 costs'!F40</f>
        <v>-6.7801596158983554E-2</v>
      </c>
      <c r="H43" s="263">
        <f>'3j  Additional COVID-19 costs'!G40</f>
        <v>-6.7801596158983554E-2</v>
      </c>
      <c r="I43" s="263">
        <f>'3j  Additional COVID-19 costs'!H40</f>
        <v>-6.7801596158983554E-2</v>
      </c>
      <c r="J43" s="256"/>
      <c r="K43" s="256"/>
      <c r="L43" s="256"/>
      <c r="M43" s="256"/>
      <c r="N43" s="291"/>
      <c r="O43" s="256"/>
      <c r="P43" s="256"/>
      <c r="Q43" s="256"/>
      <c r="R43" s="256"/>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row>
    <row r="44" spans="1:101">
      <c r="A44" s="261"/>
      <c r="B44" s="262" t="s">
        <v>334</v>
      </c>
      <c r="C44" s="262" t="s">
        <v>265</v>
      </c>
      <c r="D44" s="262" t="s">
        <v>216</v>
      </c>
      <c r="E44" s="262" t="s">
        <v>238</v>
      </c>
      <c r="F44" s="263">
        <f>'3j  Additional COVID-19 costs'!E41</f>
        <v>0</v>
      </c>
      <c r="G44" s="263">
        <f>'3j  Additional COVID-19 costs'!F41</f>
        <v>0</v>
      </c>
      <c r="H44" s="263">
        <f>'3j  Additional COVID-19 costs'!G41</f>
        <v>0</v>
      </c>
      <c r="I44" s="263">
        <f>'3j  Additional COVID-19 costs'!H41</f>
        <v>0</v>
      </c>
      <c r="J44" s="256"/>
      <c r="K44" s="256"/>
      <c r="L44" s="264"/>
      <c r="M44" s="256"/>
      <c r="N44" s="291"/>
      <c r="O44" s="256"/>
      <c r="P44" s="256"/>
      <c r="Q44" s="256"/>
      <c r="R44" s="256"/>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c r="CH44" s="261"/>
      <c r="CI44" s="261"/>
      <c r="CJ44" s="261"/>
      <c r="CK44" s="261"/>
      <c r="CL44" s="261"/>
      <c r="CM44" s="261"/>
      <c r="CN44" s="261"/>
      <c r="CO44" s="261"/>
      <c r="CP44" s="261"/>
      <c r="CQ44" s="261"/>
      <c r="CR44" s="261"/>
      <c r="CS44" s="261"/>
      <c r="CT44" s="261"/>
      <c r="CU44" s="261"/>
      <c r="CV44" s="261"/>
      <c r="CW44" s="261"/>
    </row>
    <row r="45" spans="1:101">
      <c r="A45" s="261"/>
      <c r="B45" s="262" t="s">
        <v>334</v>
      </c>
      <c r="C45" s="262" t="s">
        <v>265</v>
      </c>
      <c r="D45" s="262" t="s">
        <v>240</v>
      </c>
      <c r="E45" s="262" t="s">
        <v>263</v>
      </c>
      <c r="F45" s="263">
        <f>'3j  Additional COVID-19 costs'!E42</f>
        <v>-6.7801596158983554E-2</v>
      </c>
      <c r="G45" s="263">
        <f>'3j  Additional COVID-19 costs'!F42</f>
        <v>-6.7801596158983554E-2</v>
      </c>
      <c r="H45" s="263">
        <f>'3j  Additional COVID-19 costs'!G42</f>
        <v>-6.7801596158983554E-2</v>
      </c>
      <c r="I45" s="263">
        <f>'3j  Additional COVID-19 costs'!H42</f>
        <v>-6.7801596158983554E-2</v>
      </c>
      <c r="J45" s="256"/>
      <c r="K45" s="256"/>
      <c r="L45" s="256"/>
      <c r="M45" s="256"/>
      <c r="N45" s="291"/>
      <c r="O45" s="256"/>
      <c r="P45" s="256"/>
      <c r="Q45" s="256"/>
      <c r="R45" s="256"/>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c r="CH45" s="261"/>
      <c r="CI45" s="261"/>
      <c r="CJ45" s="261"/>
      <c r="CK45" s="261"/>
      <c r="CL45" s="261"/>
      <c r="CM45" s="261"/>
      <c r="CN45" s="261"/>
      <c r="CO45" s="261"/>
      <c r="CP45" s="261"/>
      <c r="CQ45" s="261"/>
      <c r="CR45" s="261"/>
      <c r="CS45" s="261"/>
      <c r="CT45" s="261"/>
      <c r="CU45" s="261"/>
      <c r="CV45" s="261"/>
      <c r="CW45" s="261"/>
    </row>
    <row r="46" spans="1:101">
      <c r="A46" s="261"/>
      <c r="B46" s="262" t="s">
        <v>334</v>
      </c>
      <c r="C46" s="262" t="s">
        <v>265</v>
      </c>
      <c r="D46" s="262" t="s">
        <v>240</v>
      </c>
      <c r="E46" s="262" t="s">
        <v>264</v>
      </c>
      <c r="F46" s="263">
        <f>'3j  Additional COVID-19 costs'!E43</f>
        <v>-6.7801596158983554E-2</v>
      </c>
      <c r="G46" s="263">
        <f>'3j  Additional COVID-19 costs'!F43</f>
        <v>-6.7801596158983554E-2</v>
      </c>
      <c r="H46" s="263">
        <f>'3j  Additional COVID-19 costs'!G43</f>
        <v>-6.7801596158983554E-2</v>
      </c>
      <c r="I46" s="263">
        <f>'3j  Additional COVID-19 costs'!H43</f>
        <v>-6.7801596158983554E-2</v>
      </c>
      <c r="J46" s="256"/>
      <c r="K46" s="256"/>
      <c r="L46" s="256"/>
      <c r="M46" s="256"/>
      <c r="N46" s="291"/>
      <c r="O46" s="256"/>
      <c r="P46" s="256"/>
      <c r="Q46" s="256"/>
      <c r="R46" s="256"/>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261"/>
      <c r="CF46" s="261"/>
      <c r="CG46" s="261"/>
      <c r="CH46" s="261"/>
      <c r="CI46" s="261"/>
      <c r="CJ46" s="261"/>
      <c r="CK46" s="261"/>
      <c r="CL46" s="261"/>
      <c r="CM46" s="261"/>
      <c r="CN46" s="261"/>
      <c r="CO46" s="261"/>
      <c r="CP46" s="261"/>
      <c r="CQ46" s="261"/>
      <c r="CR46" s="261"/>
      <c r="CS46" s="261"/>
      <c r="CT46" s="261"/>
      <c r="CU46" s="261"/>
      <c r="CV46" s="261"/>
      <c r="CW46" s="261"/>
    </row>
    <row r="47" spans="1:101">
      <c r="A47" s="261"/>
      <c r="B47" s="262" t="s">
        <v>334</v>
      </c>
      <c r="C47" s="262" t="s">
        <v>265</v>
      </c>
      <c r="D47" s="262" t="s">
        <v>240</v>
      </c>
      <c r="E47" s="262" t="s">
        <v>238</v>
      </c>
      <c r="F47" s="263">
        <f>'3j  Additional COVID-19 costs'!E44</f>
        <v>0</v>
      </c>
      <c r="G47" s="263">
        <f>'3j  Additional COVID-19 costs'!F44</f>
        <v>0</v>
      </c>
      <c r="H47" s="263">
        <f>'3j  Additional COVID-19 costs'!G44</f>
        <v>0</v>
      </c>
      <c r="I47" s="263">
        <f>'3j  Additional COVID-19 costs'!H44</f>
        <v>0</v>
      </c>
      <c r="J47" s="256"/>
      <c r="K47" s="256"/>
      <c r="L47" s="256"/>
      <c r="M47" s="256"/>
      <c r="N47" s="291"/>
      <c r="O47" s="256"/>
      <c r="P47" s="256"/>
      <c r="Q47" s="256"/>
      <c r="R47" s="256"/>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c r="CH47" s="261"/>
      <c r="CI47" s="261"/>
      <c r="CJ47" s="261"/>
      <c r="CK47" s="261"/>
      <c r="CL47" s="261"/>
      <c r="CM47" s="261"/>
      <c r="CN47" s="261"/>
      <c r="CO47" s="261"/>
      <c r="CP47" s="261"/>
      <c r="CQ47" s="261"/>
      <c r="CR47" s="261"/>
      <c r="CS47" s="261"/>
      <c r="CT47" s="261"/>
      <c r="CU47" s="261"/>
      <c r="CV47" s="261"/>
      <c r="CW47" s="261"/>
    </row>
    <row r="48" spans="1:101">
      <c r="A48" s="261"/>
      <c r="B48" s="262" t="s">
        <v>334</v>
      </c>
      <c r="C48" s="262" t="s">
        <v>266</v>
      </c>
      <c r="D48" s="262" t="s">
        <v>216</v>
      </c>
      <c r="E48" s="262" t="s">
        <v>263</v>
      </c>
      <c r="F48" s="263">
        <f>'3j  Additional COVID-19 costs'!E45</f>
        <v>-0.12168212958991824</v>
      </c>
      <c r="G48" s="263">
        <f>'3j  Additional COVID-19 costs'!F45</f>
        <v>-0.12168212958991824</v>
      </c>
      <c r="H48" s="263">
        <f>'3j  Additional COVID-19 costs'!G45</f>
        <v>-0.12168212958991824</v>
      </c>
      <c r="I48" s="263">
        <f>'3j  Additional COVID-19 costs'!H45</f>
        <v>-0.12168212958991824</v>
      </c>
      <c r="J48" s="256"/>
      <c r="K48" s="256"/>
      <c r="L48" s="256"/>
      <c r="M48" s="256"/>
      <c r="N48" s="291"/>
      <c r="O48" s="256"/>
      <c r="P48" s="256"/>
      <c r="Q48" s="256"/>
      <c r="R48" s="256"/>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1"/>
      <c r="BN48" s="261"/>
      <c r="BO48" s="261"/>
      <c r="BP48" s="261"/>
      <c r="BQ48" s="261"/>
      <c r="BR48" s="261"/>
      <c r="BS48" s="261"/>
      <c r="BT48" s="261"/>
      <c r="BU48" s="261"/>
      <c r="BV48" s="261"/>
      <c r="BW48" s="261"/>
      <c r="BX48" s="261"/>
      <c r="BY48" s="261"/>
      <c r="BZ48" s="261"/>
      <c r="CA48" s="261"/>
      <c r="CB48" s="261"/>
      <c r="CC48" s="261"/>
      <c r="CD48" s="261"/>
      <c r="CE48" s="261"/>
      <c r="CF48" s="261"/>
      <c r="CG48" s="261"/>
      <c r="CH48" s="261"/>
      <c r="CI48" s="261"/>
      <c r="CJ48" s="261"/>
      <c r="CK48" s="261"/>
      <c r="CL48" s="261"/>
      <c r="CM48" s="261"/>
      <c r="CN48" s="261"/>
      <c r="CO48" s="261"/>
      <c r="CP48" s="261"/>
      <c r="CQ48" s="261"/>
      <c r="CR48" s="261"/>
      <c r="CS48" s="261"/>
      <c r="CT48" s="261"/>
      <c r="CU48" s="261"/>
      <c r="CV48" s="261"/>
      <c r="CW48" s="261"/>
    </row>
    <row r="49" spans="1:101">
      <c r="A49" s="261"/>
      <c r="B49" s="262" t="s">
        <v>334</v>
      </c>
      <c r="C49" s="262" t="s">
        <v>266</v>
      </c>
      <c r="D49" s="262" t="s">
        <v>216</v>
      </c>
      <c r="E49" s="262" t="s">
        <v>264</v>
      </c>
      <c r="F49" s="263">
        <f>'3j  Additional COVID-19 costs'!E46</f>
        <v>-0.12168212958991824</v>
      </c>
      <c r="G49" s="263">
        <f>'3j  Additional COVID-19 costs'!F46</f>
        <v>-0.12168212958991824</v>
      </c>
      <c r="H49" s="263">
        <f>'3j  Additional COVID-19 costs'!G46</f>
        <v>-0.12168212958991824</v>
      </c>
      <c r="I49" s="263">
        <f>'3j  Additional COVID-19 costs'!H46</f>
        <v>-0.12168212958991824</v>
      </c>
      <c r="J49" s="256"/>
      <c r="K49" s="256"/>
      <c r="L49" s="256"/>
      <c r="M49" s="256"/>
      <c r="N49" s="291"/>
      <c r="O49" s="256"/>
      <c r="P49" s="256"/>
      <c r="Q49" s="256"/>
      <c r="R49" s="256"/>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1"/>
      <c r="AQ49" s="261"/>
      <c r="AR49" s="261"/>
      <c r="AS49" s="261"/>
      <c r="AT49" s="261"/>
      <c r="AU49" s="261"/>
      <c r="AV49" s="261"/>
      <c r="AW49" s="261"/>
      <c r="AX49" s="261"/>
      <c r="AY49" s="261"/>
      <c r="AZ49" s="261"/>
      <c r="BA49" s="261"/>
      <c r="BB49" s="261"/>
      <c r="BC49" s="261"/>
      <c r="BD49" s="261"/>
      <c r="BE49" s="261"/>
      <c r="BF49" s="261"/>
      <c r="BG49" s="261"/>
      <c r="BH49" s="261"/>
      <c r="BI49" s="261"/>
      <c r="BJ49" s="261"/>
      <c r="BK49" s="261"/>
      <c r="BL49" s="261"/>
      <c r="BM49" s="261"/>
      <c r="BN49" s="261"/>
      <c r="BO49" s="261"/>
      <c r="BP49" s="261"/>
      <c r="BQ49" s="261"/>
      <c r="BR49" s="261"/>
      <c r="BS49" s="261"/>
      <c r="BT49" s="261"/>
      <c r="BU49" s="261"/>
      <c r="BV49" s="261"/>
      <c r="BW49" s="261"/>
      <c r="BX49" s="261"/>
      <c r="BY49" s="261"/>
      <c r="BZ49" s="261"/>
      <c r="CA49" s="261"/>
      <c r="CB49" s="261"/>
      <c r="CC49" s="261"/>
      <c r="CD49" s="261"/>
      <c r="CE49" s="261"/>
      <c r="CF49" s="261"/>
      <c r="CG49" s="261"/>
      <c r="CH49" s="261"/>
      <c r="CI49" s="261"/>
      <c r="CJ49" s="261"/>
      <c r="CK49" s="261"/>
      <c r="CL49" s="261"/>
      <c r="CM49" s="261"/>
      <c r="CN49" s="261"/>
      <c r="CO49" s="261"/>
      <c r="CP49" s="261"/>
      <c r="CQ49" s="261"/>
      <c r="CR49" s="261"/>
      <c r="CS49" s="261"/>
      <c r="CT49" s="261"/>
      <c r="CU49" s="261"/>
      <c r="CV49" s="261"/>
      <c r="CW49" s="261"/>
    </row>
    <row r="50" spans="1:101">
      <c r="A50" s="261"/>
      <c r="B50" s="262" t="s">
        <v>334</v>
      </c>
      <c r="C50" s="262" t="s">
        <v>266</v>
      </c>
      <c r="D50" s="262" t="s">
        <v>216</v>
      </c>
      <c r="E50" s="262" t="s">
        <v>238</v>
      </c>
      <c r="F50" s="263">
        <f>'3j  Additional COVID-19 costs'!E47</f>
        <v>0</v>
      </c>
      <c r="G50" s="263">
        <f>'3j  Additional COVID-19 costs'!F47</f>
        <v>0</v>
      </c>
      <c r="H50" s="263">
        <f>'3j  Additional COVID-19 costs'!G47</f>
        <v>0</v>
      </c>
      <c r="I50" s="263">
        <f>'3j  Additional COVID-19 costs'!H47</f>
        <v>0</v>
      </c>
      <c r="J50" s="256"/>
      <c r="K50" s="256"/>
      <c r="L50" s="256"/>
      <c r="M50" s="256"/>
      <c r="N50" s="291"/>
      <c r="O50" s="256"/>
      <c r="P50" s="256"/>
      <c r="Q50" s="256"/>
      <c r="R50" s="256"/>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c r="BJ50" s="261"/>
      <c r="BK50" s="261"/>
      <c r="BL50" s="261"/>
      <c r="BM50" s="261"/>
      <c r="BN50" s="261"/>
      <c r="BO50" s="261"/>
      <c r="BP50" s="261"/>
      <c r="BQ50" s="261"/>
      <c r="BR50" s="261"/>
      <c r="BS50" s="261"/>
      <c r="BT50" s="261"/>
      <c r="BU50" s="261"/>
      <c r="BV50" s="261"/>
      <c r="BW50" s="261"/>
      <c r="BX50" s="261"/>
      <c r="BY50" s="261"/>
      <c r="BZ50" s="261"/>
      <c r="CA50" s="261"/>
      <c r="CB50" s="261"/>
      <c r="CC50" s="261"/>
      <c r="CD50" s="261"/>
      <c r="CE50" s="261"/>
      <c r="CF50" s="261"/>
      <c r="CG50" s="261"/>
      <c r="CH50" s="261"/>
      <c r="CI50" s="261"/>
      <c r="CJ50" s="261"/>
      <c r="CK50" s="261"/>
      <c r="CL50" s="261"/>
      <c r="CM50" s="261"/>
      <c r="CN50" s="261"/>
      <c r="CO50" s="261"/>
      <c r="CP50" s="261"/>
      <c r="CQ50" s="261"/>
      <c r="CR50" s="261"/>
      <c r="CS50" s="261"/>
      <c r="CT50" s="261"/>
      <c r="CU50" s="261"/>
      <c r="CV50" s="261"/>
      <c r="CW50" s="261"/>
    </row>
    <row r="51" spans="1:101">
      <c r="A51" s="261"/>
      <c r="B51" s="262" t="s">
        <v>334</v>
      </c>
      <c r="C51" s="262" t="s">
        <v>266</v>
      </c>
      <c r="D51" s="262" t="s">
        <v>240</v>
      </c>
      <c r="E51" s="262" t="s">
        <v>263</v>
      </c>
      <c r="F51" s="263">
        <f>'3j  Additional COVID-19 costs'!E48</f>
        <v>-0.12168212958991824</v>
      </c>
      <c r="G51" s="263">
        <f>'3j  Additional COVID-19 costs'!F48</f>
        <v>-0.12168212958991824</v>
      </c>
      <c r="H51" s="263">
        <f>'3j  Additional COVID-19 costs'!G48</f>
        <v>-0.12168212958991824</v>
      </c>
      <c r="I51" s="263">
        <f>'3j  Additional COVID-19 costs'!H48</f>
        <v>-0.12168212958991824</v>
      </c>
      <c r="J51" s="256"/>
      <c r="K51" s="256"/>
      <c r="L51" s="256"/>
      <c r="M51" s="256"/>
      <c r="N51" s="291"/>
      <c r="O51" s="256"/>
      <c r="P51" s="256"/>
      <c r="Q51" s="256"/>
      <c r="R51" s="256"/>
      <c r="S51" s="261"/>
      <c r="T51" s="261"/>
      <c r="U51" s="261"/>
      <c r="V51" s="261"/>
      <c r="W51" s="261"/>
      <c r="X51" s="261"/>
      <c r="Y51" s="261"/>
      <c r="Z51" s="261"/>
      <c r="AA51" s="261"/>
      <c r="AB51" s="261"/>
      <c r="AC51" s="261"/>
      <c r="AD51" s="261"/>
      <c r="AE51" s="261"/>
      <c r="AF51" s="261"/>
      <c r="AG51" s="261"/>
      <c r="AH51" s="261"/>
      <c r="AI51" s="261"/>
      <c r="AJ51" s="261"/>
      <c r="AK51" s="261"/>
      <c r="AL51" s="261"/>
      <c r="AM51" s="261"/>
      <c r="AN51" s="261"/>
      <c r="AO51" s="261"/>
      <c r="AP51" s="261"/>
      <c r="AQ51" s="261"/>
      <c r="AR51" s="261"/>
      <c r="AS51" s="261"/>
      <c r="AT51" s="261"/>
      <c r="AU51" s="261"/>
      <c r="AV51" s="261"/>
      <c r="AW51" s="261"/>
      <c r="AX51" s="261"/>
      <c r="AY51" s="261"/>
      <c r="AZ51" s="261"/>
      <c r="BA51" s="261"/>
      <c r="BB51" s="261"/>
      <c r="BC51" s="261"/>
      <c r="BD51" s="261"/>
      <c r="BE51" s="261"/>
      <c r="BF51" s="261"/>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c r="CC51" s="261"/>
      <c r="CD51" s="261"/>
      <c r="CE51" s="261"/>
      <c r="CF51" s="261"/>
      <c r="CG51" s="261"/>
      <c r="CH51" s="261"/>
      <c r="CI51" s="261"/>
      <c r="CJ51" s="261"/>
      <c r="CK51" s="261"/>
      <c r="CL51" s="261"/>
      <c r="CM51" s="261"/>
      <c r="CN51" s="261"/>
      <c r="CO51" s="261"/>
      <c r="CP51" s="261"/>
      <c r="CQ51" s="261"/>
      <c r="CR51" s="261"/>
      <c r="CS51" s="261"/>
      <c r="CT51" s="261"/>
      <c r="CU51" s="261"/>
      <c r="CV51" s="261"/>
      <c r="CW51" s="261"/>
    </row>
    <row r="52" spans="1:101">
      <c r="A52" s="261"/>
      <c r="B52" s="262" t="s">
        <v>334</v>
      </c>
      <c r="C52" s="262" t="s">
        <v>266</v>
      </c>
      <c r="D52" s="262" t="s">
        <v>240</v>
      </c>
      <c r="E52" s="262" t="s">
        <v>264</v>
      </c>
      <c r="F52" s="263">
        <f>'3j  Additional COVID-19 costs'!E49</f>
        <v>-0.12168212958991824</v>
      </c>
      <c r="G52" s="263">
        <f>'3j  Additional COVID-19 costs'!F49</f>
        <v>-0.12168212958991824</v>
      </c>
      <c r="H52" s="263">
        <f>'3j  Additional COVID-19 costs'!G49</f>
        <v>-0.12168212958991824</v>
      </c>
      <c r="I52" s="263">
        <f>'3j  Additional COVID-19 costs'!H49</f>
        <v>-0.12168212958991824</v>
      </c>
      <c r="J52" s="256"/>
      <c r="K52" s="256"/>
      <c r="L52" s="256"/>
      <c r="M52" s="256"/>
      <c r="N52" s="291"/>
      <c r="O52" s="256"/>
      <c r="P52" s="256"/>
      <c r="Q52" s="256"/>
      <c r="R52" s="256"/>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1"/>
      <c r="CK52" s="261"/>
      <c r="CL52" s="261"/>
      <c r="CM52" s="261"/>
      <c r="CN52" s="261"/>
      <c r="CO52" s="261"/>
      <c r="CP52" s="261"/>
      <c r="CQ52" s="261"/>
      <c r="CR52" s="261"/>
      <c r="CS52" s="261"/>
      <c r="CT52" s="261"/>
      <c r="CU52" s="261"/>
      <c r="CV52" s="261"/>
      <c r="CW52" s="261"/>
    </row>
    <row r="53" spans="1:101">
      <c r="A53" s="261"/>
      <c r="B53" s="262" t="s">
        <v>334</v>
      </c>
      <c r="C53" s="262" t="s">
        <v>266</v>
      </c>
      <c r="D53" s="262" t="s">
        <v>240</v>
      </c>
      <c r="E53" s="262" t="s">
        <v>238</v>
      </c>
      <c r="F53" s="263">
        <f>'3j  Additional COVID-19 costs'!E50</f>
        <v>0</v>
      </c>
      <c r="G53" s="263">
        <f>'3j  Additional COVID-19 costs'!F50</f>
        <v>0</v>
      </c>
      <c r="H53" s="263">
        <f>'3j  Additional COVID-19 costs'!G50</f>
        <v>0</v>
      </c>
      <c r="I53" s="263">
        <f>'3j  Additional COVID-19 costs'!H50</f>
        <v>0</v>
      </c>
      <c r="J53" s="256"/>
      <c r="K53" s="256"/>
      <c r="L53" s="256"/>
      <c r="M53" s="256"/>
      <c r="N53" s="291"/>
      <c r="O53" s="256"/>
      <c r="P53" s="256"/>
      <c r="Q53" s="256"/>
      <c r="R53" s="256"/>
      <c r="S53" s="261"/>
      <c r="T53" s="261"/>
      <c r="U53" s="261"/>
      <c r="V53" s="261"/>
      <c r="W53" s="261"/>
      <c r="X53" s="261"/>
      <c r="Y53" s="261"/>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1"/>
      <c r="AZ53" s="261"/>
      <c r="BA53" s="261"/>
      <c r="BB53" s="261"/>
      <c r="BC53" s="261"/>
      <c r="BD53" s="261"/>
      <c r="BE53" s="261"/>
      <c r="BF53" s="261"/>
      <c r="BG53" s="261"/>
      <c r="BH53" s="261"/>
      <c r="BI53" s="261"/>
      <c r="BJ53" s="261"/>
      <c r="BK53" s="261"/>
      <c r="BL53" s="261"/>
      <c r="BM53" s="261"/>
      <c r="BN53" s="261"/>
      <c r="BO53" s="261"/>
      <c r="BP53" s="261"/>
      <c r="BQ53" s="261"/>
      <c r="BR53" s="261"/>
      <c r="BS53" s="261"/>
      <c r="BT53" s="261"/>
      <c r="BU53" s="261"/>
      <c r="BV53" s="261"/>
      <c r="BW53" s="261"/>
      <c r="BX53" s="261"/>
      <c r="BY53" s="261"/>
      <c r="BZ53" s="261"/>
      <c r="CA53" s="261"/>
      <c r="CB53" s="261"/>
      <c r="CC53" s="261"/>
      <c r="CD53" s="261"/>
      <c r="CE53" s="261"/>
      <c r="CF53" s="261"/>
      <c r="CG53" s="261"/>
      <c r="CH53" s="261"/>
      <c r="CI53" s="261"/>
      <c r="CJ53" s="261"/>
      <c r="CK53" s="261"/>
      <c r="CL53" s="261"/>
      <c r="CM53" s="261"/>
      <c r="CN53" s="261"/>
      <c r="CO53" s="261"/>
      <c r="CP53" s="261"/>
      <c r="CQ53" s="261"/>
      <c r="CR53" s="261"/>
      <c r="CS53" s="261"/>
      <c r="CT53" s="261"/>
      <c r="CU53" s="261"/>
      <c r="CV53" s="261"/>
      <c r="CW53" s="261"/>
    </row>
    <row r="54" spans="1:101">
      <c r="A54" s="261"/>
      <c r="B54" s="262" t="s">
        <v>334</v>
      </c>
      <c r="C54" s="262" t="s">
        <v>333</v>
      </c>
      <c r="D54" s="262" t="s">
        <v>216</v>
      </c>
      <c r="E54" s="262" t="s">
        <v>263</v>
      </c>
      <c r="F54" s="263">
        <f>'3j  Additional COVID-19 costs'!E51</f>
        <v>-0.21496704527591501</v>
      </c>
      <c r="G54" s="263">
        <f>'3j  Additional COVID-19 costs'!F51</f>
        <v>-0.21496704527591501</v>
      </c>
      <c r="H54" s="263">
        <f>'3j  Additional COVID-19 costs'!G51</f>
        <v>-0.21496704527591501</v>
      </c>
      <c r="I54" s="263">
        <f>'3j  Additional COVID-19 costs'!H51</f>
        <v>-0.21496704527591501</v>
      </c>
      <c r="J54" s="256"/>
      <c r="K54" s="256"/>
      <c r="L54" s="256"/>
      <c r="M54" s="256"/>
      <c r="N54" s="291"/>
      <c r="O54" s="256"/>
      <c r="P54" s="256"/>
      <c r="Q54" s="256"/>
      <c r="R54" s="256"/>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1"/>
      <c r="AY54" s="261"/>
      <c r="AZ54" s="261"/>
      <c r="BA54" s="261"/>
      <c r="BB54" s="261"/>
      <c r="BC54" s="261"/>
      <c r="BD54" s="261"/>
      <c r="BE54" s="261"/>
      <c r="BF54" s="261"/>
      <c r="BG54" s="261"/>
      <c r="BH54" s="261"/>
      <c r="BI54" s="261"/>
      <c r="BJ54" s="261"/>
      <c r="BK54" s="261"/>
      <c r="BL54" s="261"/>
      <c r="BM54" s="261"/>
      <c r="BN54" s="261"/>
      <c r="BO54" s="261"/>
      <c r="BP54" s="261"/>
      <c r="BQ54" s="261"/>
      <c r="BR54" s="261"/>
      <c r="BS54" s="261"/>
      <c r="BT54" s="261"/>
      <c r="BU54" s="261"/>
      <c r="BV54" s="261"/>
      <c r="BW54" s="261"/>
      <c r="BX54" s="261"/>
      <c r="BY54" s="261"/>
      <c r="BZ54" s="261"/>
      <c r="CA54" s="261"/>
      <c r="CB54" s="261"/>
      <c r="CC54" s="261"/>
      <c r="CD54" s="261"/>
      <c r="CE54" s="261"/>
      <c r="CF54" s="261"/>
      <c r="CG54" s="261"/>
      <c r="CH54" s="261"/>
      <c r="CI54" s="261"/>
      <c r="CJ54" s="261"/>
      <c r="CK54" s="261"/>
      <c r="CL54" s="261"/>
      <c r="CM54" s="261"/>
      <c r="CN54" s="261"/>
      <c r="CO54" s="261"/>
      <c r="CP54" s="261"/>
      <c r="CQ54" s="261"/>
      <c r="CR54" s="261"/>
      <c r="CS54" s="261"/>
      <c r="CT54" s="261"/>
      <c r="CU54" s="261"/>
      <c r="CV54" s="261"/>
      <c r="CW54" s="261"/>
    </row>
    <row r="55" spans="1:101">
      <c r="A55" s="261"/>
      <c r="B55" s="262" t="s">
        <v>334</v>
      </c>
      <c r="C55" s="262" t="s">
        <v>333</v>
      </c>
      <c r="D55" s="262" t="s">
        <v>216</v>
      </c>
      <c r="E55" s="262" t="s">
        <v>264</v>
      </c>
      <c r="F55" s="263">
        <f>'3j  Additional COVID-19 costs'!E52</f>
        <v>-0.21496704527591501</v>
      </c>
      <c r="G55" s="263">
        <f>'3j  Additional COVID-19 costs'!F52</f>
        <v>-0.21496704527591501</v>
      </c>
      <c r="H55" s="263">
        <f>'3j  Additional COVID-19 costs'!G52</f>
        <v>-0.21496704527591501</v>
      </c>
      <c r="I55" s="263">
        <f>'3j  Additional COVID-19 costs'!H52</f>
        <v>-0.21496704527591501</v>
      </c>
      <c r="J55" s="256"/>
      <c r="K55" s="256"/>
      <c r="L55" s="256"/>
      <c r="M55" s="256"/>
      <c r="N55" s="291"/>
      <c r="O55" s="256"/>
      <c r="P55" s="256"/>
      <c r="Q55" s="256"/>
      <c r="R55" s="256"/>
      <c r="S55" s="261"/>
      <c r="T55" s="261"/>
      <c r="U55" s="261"/>
      <c r="V55" s="261"/>
      <c r="W55" s="261"/>
      <c r="X55" s="261"/>
      <c r="Y55" s="261"/>
      <c r="Z55" s="261"/>
      <c r="AA55" s="261"/>
      <c r="AB55" s="261"/>
      <c r="AC55" s="261"/>
      <c r="AD55" s="261"/>
      <c r="AE55" s="261"/>
      <c r="AF55" s="261"/>
      <c r="AG55" s="261"/>
      <c r="AH55" s="261"/>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261"/>
      <c r="BE55" s="261"/>
      <c r="BF55" s="261"/>
      <c r="BG55" s="261"/>
      <c r="BH55" s="261"/>
      <c r="BI55" s="261"/>
      <c r="BJ55" s="261"/>
      <c r="BK55" s="261"/>
      <c r="BL55" s="261"/>
      <c r="BM55" s="261"/>
      <c r="BN55" s="261"/>
      <c r="BO55" s="261"/>
      <c r="BP55" s="261"/>
      <c r="BQ55" s="261"/>
      <c r="BR55" s="261"/>
      <c r="BS55" s="261"/>
      <c r="BT55" s="261"/>
      <c r="BU55" s="261"/>
      <c r="BV55" s="261"/>
      <c r="BW55" s="261"/>
      <c r="BX55" s="261"/>
      <c r="BY55" s="261"/>
      <c r="BZ55" s="261"/>
      <c r="CA55" s="261"/>
      <c r="CB55" s="261"/>
      <c r="CC55" s="261"/>
      <c r="CD55" s="261"/>
      <c r="CE55" s="261"/>
      <c r="CF55" s="261"/>
      <c r="CG55" s="261"/>
      <c r="CH55" s="261"/>
      <c r="CI55" s="261"/>
      <c r="CJ55" s="261"/>
      <c r="CK55" s="261"/>
      <c r="CL55" s="261"/>
      <c r="CM55" s="261"/>
      <c r="CN55" s="261"/>
      <c r="CO55" s="261"/>
      <c r="CP55" s="261"/>
      <c r="CQ55" s="261"/>
      <c r="CR55" s="261"/>
      <c r="CS55" s="261"/>
      <c r="CT55" s="261"/>
      <c r="CU55" s="261"/>
      <c r="CV55" s="261"/>
      <c r="CW55" s="261"/>
    </row>
    <row r="56" spans="1:101">
      <c r="A56" s="261"/>
      <c r="B56" s="262" t="s">
        <v>334</v>
      </c>
      <c r="C56" s="262" t="s">
        <v>333</v>
      </c>
      <c r="D56" s="262" t="s">
        <v>216</v>
      </c>
      <c r="E56" s="262" t="s">
        <v>238</v>
      </c>
      <c r="F56" s="263">
        <f>'3j  Additional COVID-19 costs'!E53</f>
        <v>0</v>
      </c>
      <c r="G56" s="263">
        <f>'3j  Additional COVID-19 costs'!F53</f>
        <v>0</v>
      </c>
      <c r="H56" s="263">
        <f>'3j  Additional COVID-19 costs'!G53</f>
        <v>0</v>
      </c>
      <c r="I56" s="263">
        <f>'3j  Additional COVID-19 costs'!H53</f>
        <v>0</v>
      </c>
      <c r="J56" s="256"/>
      <c r="K56" s="256"/>
      <c r="L56" s="256"/>
      <c r="M56" s="256"/>
      <c r="N56" s="291"/>
      <c r="O56" s="256"/>
      <c r="P56" s="256"/>
      <c r="Q56" s="256"/>
      <c r="R56" s="256"/>
      <c r="S56" s="261"/>
      <c r="T56" s="261"/>
      <c r="U56" s="261"/>
      <c r="V56" s="261"/>
      <c r="W56" s="261"/>
      <c r="X56" s="261"/>
      <c r="Y56" s="261"/>
      <c r="Z56" s="261"/>
      <c r="AA56" s="261"/>
      <c r="AB56" s="261"/>
      <c r="AC56" s="261"/>
      <c r="AD56" s="261"/>
      <c r="AE56" s="261"/>
      <c r="AF56" s="261"/>
      <c r="AG56" s="261"/>
      <c r="AH56" s="261"/>
      <c r="AI56" s="261"/>
      <c r="AJ56" s="261"/>
      <c r="AK56" s="261"/>
      <c r="AL56" s="261"/>
      <c r="AM56" s="261"/>
      <c r="AN56" s="261"/>
      <c r="AO56" s="261"/>
      <c r="AP56" s="261"/>
      <c r="AQ56" s="261"/>
      <c r="AR56" s="261"/>
      <c r="AS56" s="261"/>
      <c r="AT56" s="261"/>
      <c r="AU56" s="261"/>
      <c r="AV56" s="261"/>
      <c r="AW56" s="261"/>
      <c r="AX56" s="261"/>
      <c r="AY56" s="261"/>
      <c r="AZ56" s="261"/>
      <c r="BA56" s="261"/>
      <c r="BB56" s="261"/>
      <c r="BC56" s="261"/>
      <c r="BD56" s="261"/>
      <c r="BE56" s="261"/>
      <c r="BF56" s="261"/>
      <c r="BG56" s="261"/>
      <c r="BH56" s="261"/>
      <c r="BI56" s="261"/>
      <c r="BJ56" s="261"/>
      <c r="BK56" s="261"/>
      <c r="BL56" s="261"/>
      <c r="BM56" s="261"/>
      <c r="BN56" s="261"/>
      <c r="BO56" s="261"/>
      <c r="BP56" s="261"/>
      <c r="BQ56" s="261"/>
      <c r="BR56" s="261"/>
      <c r="BS56" s="261"/>
      <c r="BT56" s="261"/>
      <c r="BU56" s="261"/>
      <c r="BV56" s="261"/>
      <c r="BW56" s="261"/>
      <c r="BX56" s="261"/>
      <c r="BY56" s="261"/>
      <c r="BZ56" s="261"/>
      <c r="CA56" s="261"/>
      <c r="CB56" s="261"/>
      <c r="CC56" s="261"/>
      <c r="CD56" s="261"/>
      <c r="CE56" s="261"/>
      <c r="CF56" s="261"/>
      <c r="CG56" s="261"/>
      <c r="CH56" s="261"/>
      <c r="CI56" s="261"/>
      <c r="CJ56" s="261"/>
      <c r="CK56" s="261"/>
      <c r="CL56" s="261"/>
      <c r="CM56" s="261"/>
      <c r="CN56" s="261"/>
      <c r="CO56" s="261"/>
      <c r="CP56" s="261"/>
      <c r="CQ56" s="261"/>
      <c r="CR56" s="261"/>
      <c r="CS56" s="261"/>
      <c r="CT56" s="261"/>
      <c r="CU56" s="261"/>
      <c r="CV56" s="261"/>
      <c r="CW56" s="261"/>
    </row>
    <row r="57" spans="1:101">
      <c r="A57" s="261"/>
      <c r="B57" s="262" t="s">
        <v>334</v>
      </c>
      <c r="C57" s="262" t="s">
        <v>333</v>
      </c>
      <c r="D57" s="262" t="s">
        <v>240</v>
      </c>
      <c r="E57" s="262" t="s">
        <v>263</v>
      </c>
      <c r="F57" s="263">
        <f>'3j  Additional COVID-19 costs'!E54</f>
        <v>-0.21496704527591501</v>
      </c>
      <c r="G57" s="263">
        <f>'3j  Additional COVID-19 costs'!F54</f>
        <v>-0.21496704527591501</v>
      </c>
      <c r="H57" s="263">
        <f>'3j  Additional COVID-19 costs'!G54</f>
        <v>-0.21496704527591501</v>
      </c>
      <c r="I57" s="263">
        <f>'3j  Additional COVID-19 costs'!H54</f>
        <v>-0.21496704527591501</v>
      </c>
      <c r="J57" s="256"/>
      <c r="K57" s="256"/>
      <c r="L57" s="256"/>
      <c r="M57" s="256"/>
      <c r="N57" s="291"/>
      <c r="O57" s="256"/>
      <c r="P57" s="256"/>
      <c r="Q57" s="256"/>
      <c r="R57" s="256"/>
      <c r="S57" s="261"/>
      <c r="T57" s="261"/>
      <c r="U57" s="261"/>
      <c r="V57" s="261"/>
      <c r="W57" s="261"/>
      <c r="X57" s="261"/>
      <c r="Y57" s="261"/>
      <c r="Z57" s="261"/>
      <c r="AA57" s="261"/>
      <c r="AB57" s="261"/>
      <c r="AC57" s="261"/>
      <c r="AD57" s="261"/>
      <c r="AE57" s="261"/>
      <c r="AF57" s="261"/>
      <c r="AG57" s="261"/>
      <c r="AH57" s="261"/>
      <c r="AI57" s="261"/>
      <c r="AJ57" s="261"/>
      <c r="AK57" s="261"/>
      <c r="AL57" s="261"/>
      <c r="AM57" s="261"/>
      <c r="AN57" s="261"/>
      <c r="AO57" s="261"/>
      <c r="AP57" s="261"/>
      <c r="AQ57" s="261"/>
      <c r="AR57" s="261"/>
      <c r="AS57" s="261"/>
      <c r="AT57" s="261"/>
      <c r="AU57" s="261"/>
      <c r="AV57" s="261"/>
      <c r="AW57" s="261"/>
      <c r="AX57" s="261"/>
      <c r="AY57" s="261"/>
      <c r="AZ57" s="261"/>
      <c r="BA57" s="261"/>
      <c r="BB57" s="261"/>
      <c r="BC57" s="261"/>
      <c r="BD57" s="261"/>
      <c r="BE57" s="261"/>
      <c r="BF57" s="261"/>
      <c r="BG57" s="261"/>
      <c r="BH57" s="261"/>
      <c r="BI57" s="261"/>
      <c r="BJ57" s="261"/>
      <c r="BK57" s="261"/>
      <c r="BL57" s="261"/>
      <c r="BM57" s="261"/>
      <c r="BN57" s="261"/>
      <c r="BO57" s="261"/>
      <c r="BP57" s="261"/>
      <c r="BQ57" s="261"/>
      <c r="BR57" s="261"/>
      <c r="BS57" s="261"/>
      <c r="BT57" s="261"/>
      <c r="BU57" s="261"/>
      <c r="BV57" s="261"/>
      <c r="BW57" s="261"/>
      <c r="BX57" s="261"/>
      <c r="BY57" s="261"/>
      <c r="BZ57" s="261"/>
      <c r="CA57" s="261"/>
      <c r="CB57" s="261"/>
      <c r="CC57" s="261"/>
      <c r="CD57" s="261"/>
      <c r="CE57" s="261"/>
      <c r="CF57" s="261"/>
      <c r="CG57" s="261"/>
      <c r="CH57" s="261"/>
      <c r="CI57" s="261"/>
      <c r="CJ57" s="261"/>
      <c r="CK57" s="261"/>
      <c r="CL57" s="261"/>
      <c r="CM57" s="261"/>
      <c r="CN57" s="261"/>
      <c r="CO57" s="261"/>
      <c r="CP57" s="261"/>
      <c r="CQ57" s="261"/>
      <c r="CR57" s="261"/>
      <c r="CS57" s="261"/>
      <c r="CT57" s="261"/>
      <c r="CU57" s="261"/>
      <c r="CV57" s="261"/>
      <c r="CW57" s="261"/>
    </row>
    <row r="58" spans="1:101">
      <c r="A58" s="261"/>
      <c r="B58" s="262" t="s">
        <v>334</v>
      </c>
      <c r="C58" s="262" t="s">
        <v>333</v>
      </c>
      <c r="D58" s="262" t="s">
        <v>240</v>
      </c>
      <c r="E58" s="262" t="s">
        <v>264</v>
      </c>
      <c r="F58" s="263">
        <f>'3j  Additional COVID-19 costs'!E55</f>
        <v>-0.21496704527591501</v>
      </c>
      <c r="G58" s="263">
        <f>'3j  Additional COVID-19 costs'!F55</f>
        <v>-0.21496704527591501</v>
      </c>
      <c r="H58" s="263">
        <f>'3j  Additional COVID-19 costs'!G55</f>
        <v>-0.21496704527591501</v>
      </c>
      <c r="I58" s="263">
        <f>'3j  Additional COVID-19 costs'!H55</f>
        <v>-0.21496704527591501</v>
      </c>
      <c r="J58" s="256"/>
      <c r="K58" s="256"/>
      <c r="L58" s="256"/>
      <c r="M58" s="256"/>
      <c r="N58" s="291"/>
      <c r="O58" s="256"/>
      <c r="P58" s="256"/>
      <c r="Q58" s="256"/>
      <c r="R58" s="256"/>
      <c r="S58" s="261"/>
      <c r="T58" s="261"/>
      <c r="U58" s="261"/>
      <c r="V58" s="261"/>
      <c r="W58" s="261"/>
      <c r="X58" s="261"/>
      <c r="Y58" s="261"/>
      <c r="Z58" s="261"/>
      <c r="AA58" s="261"/>
      <c r="AB58" s="261"/>
      <c r="AC58" s="261"/>
      <c r="AD58" s="261"/>
      <c r="AE58" s="261"/>
      <c r="AF58" s="261"/>
      <c r="AG58" s="261"/>
      <c r="AH58" s="261"/>
      <c r="AI58" s="261"/>
      <c r="AJ58" s="261"/>
      <c r="AK58" s="261"/>
      <c r="AL58" s="261"/>
      <c r="AM58" s="261"/>
      <c r="AN58" s="261"/>
      <c r="AO58" s="261"/>
      <c r="AP58" s="261"/>
      <c r="AQ58" s="261"/>
      <c r="AR58" s="261"/>
      <c r="AS58" s="261"/>
      <c r="AT58" s="261"/>
      <c r="AU58" s="261"/>
      <c r="AV58" s="261"/>
      <c r="AW58" s="261"/>
      <c r="AX58" s="261"/>
      <c r="AY58" s="261"/>
      <c r="AZ58" s="261"/>
      <c r="BA58" s="261"/>
      <c r="BB58" s="261"/>
      <c r="BC58" s="261"/>
      <c r="BD58" s="261"/>
      <c r="BE58" s="261"/>
      <c r="BF58" s="261"/>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261"/>
      <c r="CF58" s="261"/>
      <c r="CG58" s="261"/>
      <c r="CH58" s="261"/>
      <c r="CI58" s="261"/>
      <c r="CJ58" s="261"/>
      <c r="CK58" s="261"/>
      <c r="CL58" s="261"/>
      <c r="CM58" s="261"/>
      <c r="CN58" s="261"/>
      <c r="CO58" s="261"/>
      <c r="CP58" s="261"/>
      <c r="CQ58" s="261"/>
      <c r="CR58" s="261"/>
      <c r="CS58" s="261"/>
      <c r="CT58" s="261"/>
      <c r="CU58" s="261"/>
      <c r="CV58" s="261"/>
      <c r="CW58" s="261"/>
    </row>
    <row r="59" spans="1:101">
      <c r="A59" s="261"/>
      <c r="B59" s="262" t="s">
        <v>334</v>
      </c>
      <c r="C59" s="262" t="s">
        <v>333</v>
      </c>
      <c r="D59" s="262" t="s">
        <v>240</v>
      </c>
      <c r="E59" s="262" t="s">
        <v>238</v>
      </c>
      <c r="F59" s="263">
        <f>'3j  Additional COVID-19 costs'!E56</f>
        <v>0</v>
      </c>
      <c r="G59" s="263">
        <f>'3j  Additional COVID-19 costs'!F56</f>
        <v>0</v>
      </c>
      <c r="H59" s="263">
        <f>'3j  Additional COVID-19 costs'!G56</f>
        <v>0</v>
      </c>
      <c r="I59" s="263">
        <f>'3j  Additional COVID-19 costs'!H56</f>
        <v>0</v>
      </c>
      <c r="J59" s="256"/>
      <c r="K59" s="256"/>
      <c r="L59" s="256"/>
      <c r="M59" s="256"/>
      <c r="N59" s="291"/>
      <c r="O59" s="256"/>
      <c r="P59" s="256"/>
      <c r="Q59" s="256"/>
      <c r="R59" s="256"/>
      <c r="S59" s="261"/>
      <c r="T59" s="261"/>
      <c r="U59" s="261"/>
      <c r="V59" s="261"/>
      <c r="W59" s="261"/>
      <c r="X59" s="261"/>
      <c r="Y59" s="261"/>
      <c r="Z59" s="261"/>
      <c r="AA59" s="261"/>
      <c r="AB59" s="261"/>
      <c r="AC59" s="261"/>
      <c r="AD59" s="261"/>
      <c r="AE59" s="261"/>
      <c r="AF59" s="261"/>
      <c r="AG59" s="261"/>
      <c r="AH59" s="261"/>
      <c r="AI59" s="261"/>
      <c r="AJ59" s="261"/>
      <c r="AK59" s="261"/>
      <c r="AL59" s="261"/>
      <c r="AM59" s="261"/>
      <c r="AN59" s="261"/>
      <c r="AO59" s="261"/>
      <c r="AP59" s="261"/>
      <c r="AQ59" s="261"/>
      <c r="AR59" s="261"/>
      <c r="AS59" s="261"/>
      <c r="AT59" s="261"/>
      <c r="AU59" s="261"/>
      <c r="AV59" s="261"/>
      <c r="AW59" s="261"/>
      <c r="AX59" s="261"/>
      <c r="AY59" s="261"/>
      <c r="AZ59" s="261"/>
      <c r="BA59" s="261"/>
      <c r="BB59" s="261"/>
      <c r="BC59" s="261"/>
      <c r="BD59" s="261"/>
      <c r="BE59" s="261"/>
      <c r="BF59" s="261"/>
      <c r="BG59" s="261"/>
      <c r="BH59" s="261"/>
      <c r="BI59" s="261"/>
      <c r="BJ59" s="261"/>
      <c r="BK59" s="261"/>
      <c r="BL59" s="261"/>
      <c r="BM59" s="261"/>
      <c r="BN59" s="261"/>
      <c r="BO59" s="261"/>
      <c r="BP59" s="261"/>
      <c r="BQ59" s="261"/>
      <c r="BR59" s="261"/>
      <c r="BS59" s="261"/>
      <c r="BT59" s="261"/>
      <c r="BU59" s="261"/>
      <c r="BV59" s="261"/>
      <c r="BW59" s="261"/>
      <c r="BX59" s="261"/>
      <c r="BY59" s="261"/>
      <c r="BZ59" s="261"/>
      <c r="CA59" s="261"/>
      <c r="CB59" s="261"/>
      <c r="CC59" s="261"/>
      <c r="CD59" s="261"/>
      <c r="CE59" s="261"/>
      <c r="CF59" s="261"/>
      <c r="CG59" s="261"/>
      <c r="CH59" s="261"/>
      <c r="CI59" s="261"/>
      <c r="CJ59" s="261"/>
      <c r="CK59" s="261"/>
      <c r="CL59" s="261"/>
      <c r="CM59" s="261"/>
      <c r="CN59" s="261"/>
      <c r="CO59" s="261"/>
      <c r="CP59" s="261"/>
      <c r="CQ59" s="261"/>
      <c r="CR59" s="261"/>
      <c r="CS59" s="261"/>
      <c r="CT59" s="261"/>
      <c r="CU59" s="261"/>
      <c r="CV59" s="261"/>
      <c r="CW59" s="261"/>
    </row>
    <row r="60" spans="1:101">
      <c r="A60" s="261"/>
      <c r="B60" s="261"/>
      <c r="C60" s="261"/>
      <c r="D60" s="261"/>
      <c r="E60" s="261"/>
      <c r="F60" s="302"/>
      <c r="G60" s="302"/>
      <c r="H60" s="302"/>
      <c r="I60" s="302"/>
      <c r="J60" s="256"/>
      <c r="K60" s="256"/>
      <c r="L60" s="256"/>
      <c r="M60" s="256"/>
      <c r="N60" s="291"/>
      <c r="O60" s="256"/>
      <c r="P60" s="256"/>
      <c r="Q60" s="256"/>
      <c r="R60" s="256"/>
      <c r="S60" s="261"/>
      <c r="T60" s="261"/>
      <c r="U60" s="261"/>
      <c r="V60" s="261"/>
      <c r="W60" s="261"/>
      <c r="X60" s="261"/>
      <c r="Y60" s="261"/>
      <c r="Z60" s="261"/>
      <c r="AA60" s="261"/>
      <c r="AB60" s="261"/>
      <c r="AC60" s="261"/>
      <c r="AD60" s="261"/>
      <c r="AE60" s="261"/>
      <c r="AF60" s="261"/>
      <c r="AG60" s="261"/>
      <c r="AH60" s="261"/>
      <c r="AI60" s="261"/>
      <c r="AJ60" s="261"/>
      <c r="AK60" s="261"/>
      <c r="AL60" s="261"/>
      <c r="AM60" s="261"/>
      <c r="AN60" s="261"/>
      <c r="AO60" s="261"/>
      <c r="AP60" s="261"/>
      <c r="AQ60" s="261"/>
      <c r="AR60" s="261"/>
      <c r="AS60" s="261"/>
      <c r="AT60" s="261"/>
      <c r="AU60" s="261"/>
      <c r="AV60" s="261"/>
      <c r="AW60" s="261"/>
      <c r="AX60" s="261"/>
      <c r="AY60" s="261"/>
      <c r="AZ60" s="261"/>
      <c r="BA60" s="261"/>
      <c r="BB60" s="261"/>
      <c r="BC60" s="261"/>
      <c r="BD60" s="261"/>
      <c r="BE60" s="261"/>
      <c r="BF60" s="261"/>
      <c r="BG60" s="261"/>
      <c r="BH60" s="261"/>
      <c r="BI60" s="261"/>
      <c r="BJ60" s="261"/>
      <c r="BK60" s="261"/>
      <c r="BL60" s="261"/>
      <c r="BM60" s="261"/>
      <c r="BN60" s="261"/>
      <c r="BO60" s="261"/>
      <c r="BP60" s="261"/>
      <c r="BQ60" s="261"/>
      <c r="BR60" s="261"/>
      <c r="BS60" s="261"/>
      <c r="BT60" s="261"/>
      <c r="BU60" s="261"/>
      <c r="BV60" s="261"/>
      <c r="BW60" s="261"/>
      <c r="BX60" s="261"/>
      <c r="BY60" s="261"/>
      <c r="BZ60" s="261"/>
      <c r="CA60" s="261"/>
      <c r="CB60" s="261"/>
      <c r="CC60" s="261"/>
      <c r="CD60" s="261"/>
      <c r="CE60" s="261"/>
      <c r="CF60" s="261"/>
      <c r="CG60" s="261"/>
      <c r="CH60" s="261"/>
      <c r="CI60" s="261"/>
      <c r="CJ60" s="261"/>
      <c r="CK60" s="261"/>
      <c r="CL60" s="261"/>
      <c r="CM60" s="261"/>
      <c r="CN60" s="261"/>
      <c r="CO60" s="261"/>
      <c r="CP60" s="261"/>
      <c r="CQ60" s="261"/>
      <c r="CR60" s="261"/>
      <c r="CS60" s="261"/>
      <c r="CT60" s="261"/>
      <c r="CU60" s="261"/>
      <c r="CV60" s="261"/>
      <c r="CW60" s="261"/>
    </row>
    <row r="61" spans="1:101" ht="39" customHeight="1">
      <c r="A61" s="261"/>
      <c r="B61" s="334" t="s">
        <v>326</v>
      </c>
      <c r="C61" s="259" t="s">
        <v>327</v>
      </c>
      <c r="D61" s="259" t="s">
        <v>87</v>
      </c>
      <c r="E61" s="259" t="s">
        <v>89</v>
      </c>
      <c r="F61" s="301" t="s">
        <v>328</v>
      </c>
      <c r="G61" s="301" t="s">
        <v>329</v>
      </c>
      <c r="H61" s="301" t="s">
        <v>330</v>
      </c>
      <c r="I61" s="301" t="s">
        <v>331</v>
      </c>
      <c r="J61" s="256"/>
      <c r="K61" s="256"/>
      <c r="L61" s="256"/>
      <c r="M61" s="256"/>
      <c r="N61" s="291"/>
      <c r="O61" s="256"/>
      <c r="P61" s="256"/>
      <c r="Q61" s="256"/>
      <c r="R61" s="256"/>
      <c r="S61" s="261"/>
      <c r="T61" s="261"/>
      <c r="U61" s="261"/>
      <c r="V61" s="261"/>
      <c r="W61" s="261"/>
      <c r="X61" s="261"/>
      <c r="Y61" s="261"/>
      <c r="Z61" s="261"/>
      <c r="AA61" s="261"/>
      <c r="AB61" s="261"/>
      <c r="AC61" s="261"/>
      <c r="AD61" s="261"/>
      <c r="AE61" s="261"/>
      <c r="AF61" s="261"/>
      <c r="AG61" s="261"/>
      <c r="AH61" s="261"/>
      <c r="AI61" s="261"/>
      <c r="AJ61" s="261"/>
      <c r="AK61" s="261"/>
      <c r="AL61" s="261"/>
      <c r="AM61" s="261"/>
      <c r="AN61" s="261"/>
      <c r="AO61" s="261"/>
      <c r="AP61" s="261"/>
      <c r="AQ61" s="261"/>
      <c r="AR61" s="261"/>
      <c r="AS61" s="261"/>
      <c r="AT61" s="261"/>
      <c r="AU61" s="261"/>
      <c r="AV61" s="261"/>
      <c r="AW61" s="261"/>
      <c r="AX61" s="261"/>
      <c r="AY61" s="261"/>
      <c r="AZ61" s="261"/>
      <c r="BA61" s="261"/>
      <c r="BB61" s="261"/>
      <c r="BC61" s="261"/>
      <c r="BD61" s="261"/>
      <c r="BE61" s="261"/>
      <c r="BF61" s="261"/>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c r="CC61" s="261"/>
      <c r="CD61" s="261"/>
      <c r="CE61" s="261"/>
      <c r="CF61" s="261"/>
      <c r="CG61" s="261"/>
      <c r="CH61" s="261"/>
      <c r="CI61" s="261"/>
      <c r="CJ61" s="261"/>
      <c r="CK61" s="261"/>
      <c r="CL61" s="261"/>
      <c r="CM61" s="261"/>
      <c r="CN61" s="261"/>
      <c r="CO61" s="261"/>
      <c r="CP61" s="261"/>
      <c r="CQ61" s="261"/>
      <c r="CR61" s="261"/>
      <c r="CS61" s="261"/>
      <c r="CT61" s="261"/>
      <c r="CU61" s="261"/>
      <c r="CV61" s="261"/>
      <c r="CW61" s="261"/>
    </row>
    <row r="62" spans="1:101">
      <c r="A62" s="261"/>
      <c r="B62" s="262" t="s">
        <v>335</v>
      </c>
      <c r="C62" s="262" t="s">
        <v>262</v>
      </c>
      <c r="D62" s="262" t="s">
        <v>216</v>
      </c>
      <c r="E62" s="262" t="s">
        <v>263</v>
      </c>
      <c r="F62" s="263">
        <f>'3j  Additional COVID-19 costs'!E59</f>
        <v>0.86537765305019076</v>
      </c>
      <c r="G62" s="263">
        <f>'3j  Additional COVID-19 costs'!F59</f>
        <v>0.86537765305019076</v>
      </c>
      <c r="H62" s="263">
        <f>'3j  Additional COVID-19 costs'!G59</f>
        <v>0.86537765305019076</v>
      </c>
      <c r="I62" s="263">
        <f>'3j  Additional COVID-19 costs'!H59</f>
        <v>0.86537765305019076</v>
      </c>
      <c r="J62" s="256"/>
      <c r="K62" s="264"/>
      <c r="L62" s="256"/>
      <c r="M62" s="256"/>
      <c r="N62" s="291"/>
      <c r="O62" s="256"/>
      <c r="P62" s="256"/>
      <c r="Q62" s="256"/>
      <c r="R62" s="256"/>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c r="CC62" s="261"/>
      <c r="CD62" s="261"/>
      <c r="CE62" s="261"/>
      <c r="CF62" s="261"/>
      <c r="CG62" s="261"/>
      <c r="CH62" s="261"/>
      <c r="CI62" s="261"/>
      <c r="CJ62" s="261"/>
      <c r="CK62" s="261"/>
      <c r="CL62" s="261"/>
      <c r="CM62" s="261"/>
      <c r="CN62" s="261"/>
      <c r="CO62" s="261"/>
      <c r="CP62" s="261"/>
      <c r="CQ62" s="261"/>
      <c r="CR62" s="261"/>
      <c r="CS62" s="261"/>
      <c r="CT62" s="261"/>
      <c r="CU62" s="261"/>
      <c r="CV62" s="261"/>
      <c r="CW62" s="261"/>
    </row>
    <row r="63" spans="1:101">
      <c r="A63" s="261"/>
      <c r="B63" s="262" t="s">
        <v>336</v>
      </c>
      <c r="C63" s="262" t="s">
        <v>262</v>
      </c>
      <c r="D63" s="262" t="s">
        <v>216</v>
      </c>
      <c r="E63" s="262" t="s">
        <v>264</v>
      </c>
      <c r="F63" s="263">
        <f>'3j  Additional COVID-19 costs'!E60</f>
        <v>0.86537765305019076</v>
      </c>
      <c r="G63" s="263">
        <f>'3j  Additional COVID-19 costs'!F60</f>
        <v>0.86537765305019076</v>
      </c>
      <c r="H63" s="263">
        <f>'3j  Additional COVID-19 costs'!G60</f>
        <v>0.86537765305019076</v>
      </c>
      <c r="I63" s="263">
        <f>'3j  Additional COVID-19 costs'!H60</f>
        <v>0.86537765305019076</v>
      </c>
      <c r="J63" s="256"/>
      <c r="K63" s="264"/>
      <c r="L63" s="256"/>
      <c r="M63" s="256"/>
      <c r="N63" s="291"/>
      <c r="O63" s="256"/>
      <c r="P63" s="256"/>
      <c r="Q63" s="256"/>
      <c r="R63" s="256"/>
      <c r="S63" s="261"/>
      <c r="T63" s="261"/>
      <c r="U63" s="261"/>
      <c r="V63" s="261"/>
      <c r="W63" s="261"/>
      <c r="X63" s="261"/>
      <c r="Y63" s="261"/>
      <c r="Z63" s="261"/>
      <c r="AA63" s="261"/>
      <c r="AB63" s="261"/>
      <c r="AC63" s="261"/>
      <c r="AD63" s="261"/>
      <c r="AE63" s="261"/>
      <c r="AF63" s="261"/>
      <c r="AG63" s="261"/>
      <c r="AH63" s="261"/>
      <c r="AI63" s="261"/>
      <c r="AJ63" s="261"/>
      <c r="AK63" s="261"/>
      <c r="AL63" s="261"/>
      <c r="AM63" s="261"/>
      <c r="AN63" s="261"/>
      <c r="AO63" s="261"/>
      <c r="AP63" s="261"/>
      <c r="AQ63" s="261"/>
      <c r="AR63" s="261"/>
      <c r="AS63" s="261"/>
      <c r="AT63" s="261"/>
      <c r="AU63" s="261"/>
      <c r="AV63" s="261"/>
      <c r="AW63" s="261"/>
      <c r="AX63" s="261"/>
      <c r="AY63" s="261"/>
      <c r="AZ63" s="261"/>
      <c r="BA63" s="261"/>
      <c r="BB63" s="261"/>
      <c r="BC63" s="261"/>
      <c r="BD63" s="261"/>
      <c r="BE63" s="261"/>
      <c r="BF63" s="261"/>
      <c r="BG63" s="261"/>
      <c r="BH63" s="261"/>
      <c r="BI63" s="261"/>
      <c r="BJ63" s="261"/>
      <c r="BK63" s="261"/>
      <c r="BL63" s="261"/>
      <c r="BM63" s="261"/>
      <c r="BN63" s="261"/>
      <c r="BO63" s="261"/>
      <c r="BP63" s="261"/>
      <c r="BQ63" s="261"/>
      <c r="BR63" s="261"/>
      <c r="BS63" s="261"/>
      <c r="BT63" s="261"/>
      <c r="BU63" s="261"/>
      <c r="BV63" s="261"/>
      <c r="BW63" s="261"/>
      <c r="BX63" s="261"/>
      <c r="BY63" s="261"/>
      <c r="BZ63" s="261"/>
      <c r="CA63" s="261"/>
      <c r="CB63" s="261"/>
      <c r="CC63" s="261"/>
      <c r="CD63" s="261"/>
      <c r="CE63" s="261"/>
      <c r="CF63" s="261"/>
      <c r="CG63" s="261"/>
      <c r="CH63" s="261"/>
      <c r="CI63" s="261"/>
      <c r="CJ63" s="261"/>
      <c r="CK63" s="261"/>
      <c r="CL63" s="261"/>
      <c r="CM63" s="261"/>
      <c r="CN63" s="261"/>
      <c r="CO63" s="261"/>
      <c r="CP63" s="261"/>
      <c r="CQ63" s="261"/>
      <c r="CR63" s="261"/>
      <c r="CS63" s="261"/>
      <c r="CT63" s="261"/>
      <c r="CU63" s="261"/>
      <c r="CV63" s="261"/>
      <c r="CW63" s="261"/>
    </row>
    <row r="64" spans="1:101">
      <c r="A64" s="261"/>
      <c r="B64" s="262" t="s">
        <v>336</v>
      </c>
      <c r="C64" s="262" t="s">
        <v>262</v>
      </c>
      <c r="D64" s="262" t="s">
        <v>216</v>
      </c>
      <c r="E64" s="262" t="s">
        <v>238</v>
      </c>
      <c r="F64" s="263">
        <f>'3j  Additional COVID-19 costs'!E61</f>
        <v>0</v>
      </c>
      <c r="G64" s="263">
        <f>'3j  Additional COVID-19 costs'!F61</f>
        <v>0</v>
      </c>
      <c r="H64" s="263">
        <f>'3j  Additional COVID-19 costs'!G61</f>
        <v>0</v>
      </c>
      <c r="I64" s="263">
        <f>'3j  Additional COVID-19 costs'!H61</f>
        <v>0</v>
      </c>
      <c r="J64" s="256"/>
      <c r="K64" s="256"/>
      <c r="L64" s="264"/>
      <c r="M64" s="256"/>
      <c r="N64" s="291"/>
      <c r="O64" s="256"/>
      <c r="P64" s="256"/>
      <c r="Q64" s="256"/>
      <c r="R64" s="256"/>
      <c r="S64" s="261"/>
      <c r="T64" s="261"/>
      <c r="U64" s="261"/>
      <c r="V64" s="261"/>
      <c r="W64" s="261"/>
      <c r="X64" s="261"/>
      <c r="Y64" s="261"/>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261"/>
      <c r="BG64" s="261"/>
      <c r="BH64" s="261"/>
      <c r="BI64" s="261"/>
      <c r="BJ64" s="261"/>
      <c r="BK64" s="261"/>
      <c r="BL64" s="261"/>
      <c r="BM64" s="261"/>
      <c r="BN64" s="261"/>
      <c r="BO64" s="261"/>
      <c r="BP64" s="261"/>
      <c r="BQ64" s="261"/>
      <c r="BR64" s="261"/>
      <c r="BS64" s="261"/>
      <c r="BT64" s="261"/>
      <c r="BU64" s="261"/>
      <c r="BV64" s="261"/>
      <c r="BW64" s="261"/>
      <c r="BX64" s="261"/>
      <c r="BY64" s="261"/>
      <c r="BZ64" s="261"/>
      <c r="CA64" s="261"/>
      <c r="CB64" s="261"/>
      <c r="CC64" s="261"/>
      <c r="CD64" s="261"/>
      <c r="CE64" s="261"/>
      <c r="CF64" s="261"/>
      <c r="CG64" s="261"/>
      <c r="CH64" s="261"/>
      <c r="CI64" s="261"/>
      <c r="CJ64" s="261"/>
      <c r="CK64" s="261"/>
      <c r="CL64" s="261"/>
      <c r="CM64" s="261"/>
      <c r="CN64" s="261"/>
      <c r="CO64" s="261"/>
      <c r="CP64" s="261"/>
      <c r="CQ64" s="261"/>
      <c r="CR64" s="261"/>
      <c r="CS64" s="261"/>
      <c r="CT64" s="261"/>
      <c r="CU64" s="261"/>
      <c r="CV64" s="261"/>
      <c r="CW64" s="261"/>
    </row>
    <row r="65" spans="1:101">
      <c r="A65" s="261"/>
      <c r="B65" s="262" t="s">
        <v>336</v>
      </c>
      <c r="C65" s="262" t="s">
        <v>262</v>
      </c>
      <c r="D65" s="262" t="s">
        <v>240</v>
      </c>
      <c r="E65" s="262" t="s">
        <v>263</v>
      </c>
      <c r="F65" s="263">
        <f>'3j  Additional COVID-19 costs'!E62</f>
        <v>0.86537765305019076</v>
      </c>
      <c r="G65" s="263">
        <f>'3j  Additional COVID-19 costs'!F62</f>
        <v>0.86537765305019076</v>
      </c>
      <c r="H65" s="263">
        <f>'3j  Additional COVID-19 costs'!G62</f>
        <v>0.86537765305019076</v>
      </c>
      <c r="I65" s="263">
        <f>'3j  Additional COVID-19 costs'!H62</f>
        <v>0.86537765305019076</v>
      </c>
      <c r="J65" s="256"/>
      <c r="K65" s="256"/>
      <c r="L65" s="264"/>
      <c r="M65" s="256"/>
      <c r="N65" s="291"/>
      <c r="O65" s="256"/>
      <c r="P65" s="256"/>
      <c r="Q65" s="256"/>
      <c r="R65" s="256"/>
      <c r="S65" s="261"/>
      <c r="T65" s="261"/>
      <c r="U65" s="261"/>
      <c r="V65" s="261"/>
      <c r="W65" s="261"/>
      <c r="X65" s="261"/>
      <c r="Y65" s="261"/>
      <c r="Z65" s="261"/>
      <c r="AA65" s="261"/>
      <c r="AB65" s="261"/>
      <c r="AC65" s="261"/>
      <c r="AD65" s="261"/>
      <c r="AE65" s="261"/>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261"/>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261"/>
      <c r="CF65" s="261"/>
      <c r="CG65" s="261"/>
      <c r="CH65" s="261"/>
      <c r="CI65" s="261"/>
      <c r="CJ65" s="261"/>
      <c r="CK65" s="261"/>
      <c r="CL65" s="261"/>
      <c r="CM65" s="261"/>
      <c r="CN65" s="261"/>
      <c r="CO65" s="261"/>
      <c r="CP65" s="261"/>
      <c r="CQ65" s="261"/>
      <c r="CR65" s="261"/>
      <c r="CS65" s="261"/>
      <c r="CT65" s="261"/>
      <c r="CU65" s="261"/>
      <c r="CV65" s="261"/>
      <c r="CW65" s="261"/>
    </row>
    <row r="66" spans="1:101">
      <c r="A66" s="261"/>
      <c r="B66" s="262" t="s">
        <v>336</v>
      </c>
      <c r="C66" s="262" t="s">
        <v>262</v>
      </c>
      <c r="D66" s="262" t="s">
        <v>240</v>
      </c>
      <c r="E66" s="262" t="s">
        <v>264</v>
      </c>
      <c r="F66" s="263">
        <f>'3j  Additional COVID-19 costs'!E63</f>
        <v>0.86537765305019076</v>
      </c>
      <c r="G66" s="263">
        <f>'3j  Additional COVID-19 costs'!F63</f>
        <v>0.86537765305019076</v>
      </c>
      <c r="H66" s="263">
        <f>'3j  Additional COVID-19 costs'!G63</f>
        <v>0.86537765305019076</v>
      </c>
      <c r="I66" s="263">
        <f>'3j  Additional COVID-19 costs'!H63</f>
        <v>0.86537765305019076</v>
      </c>
      <c r="J66" s="256"/>
      <c r="K66" s="264"/>
      <c r="L66" s="264"/>
      <c r="M66" s="256"/>
      <c r="N66" s="291"/>
      <c r="O66" s="256"/>
      <c r="P66" s="256"/>
      <c r="Q66" s="256"/>
      <c r="R66" s="256"/>
      <c r="S66" s="261"/>
      <c r="T66" s="261"/>
      <c r="U66" s="261"/>
      <c r="V66" s="261"/>
      <c r="W66" s="261"/>
      <c r="X66" s="261"/>
      <c r="Y66" s="261"/>
      <c r="Z66" s="261"/>
      <c r="AA66" s="261"/>
      <c r="AB66" s="261"/>
      <c r="AC66" s="261"/>
      <c r="AD66" s="261"/>
      <c r="AE66" s="261"/>
      <c r="AF66" s="261"/>
      <c r="AG66" s="261"/>
      <c r="AH66" s="261"/>
      <c r="AI66" s="261"/>
      <c r="AJ66" s="261"/>
      <c r="AK66" s="261"/>
      <c r="AL66" s="261"/>
      <c r="AM66" s="261"/>
      <c r="AN66" s="261"/>
      <c r="AO66" s="261"/>
      <c r="AP66" s="261"/>
      <c r="AQ66" s="261"/>
      <c r="AR66" s="261"/>
      <c r="AS66" s="261"/>
      <c r="AT66" s="261"/>
      <c r="AU66" s="261"/>
      <c r="AV66" s="261"/>
      <c r="AW66" s="261"/>
      <c r="AX66" s="261"/>
      <c r="AY66" s="261"/>
      <c r="AZ66" s="261"/>
      <c r="BA66" s="261"/>
      <c r="BB66" s="261"/>
      <c r="BC66" s="261"/>
      <c r="BD66" s="261"/>
      <c r="BE66" s="261"/>
      <c r="BF66" s="261"/>
      <c r="BG66" s="261"/>
      <c r="BH66" s="261"/>
      <c r="BI66" s="261"/>
      <c r="BJ66" s="261"/>
      <c r="BK66" s="261"/>
      <c r="BL66" s="261"/>
      <c r="BM66" s="261"/>
      <c r="BN66" s="261"/>
      <c r="BO66" s="261"/>
      <c r="BP66" s="261"/>
      <c r="BQ66" s="261"/>
      <c r="BR66" s="261"/>
      <c r="BS66" s="261"/>
      <c r="BT66" s="261"/>
      <c r="BU66" s="261"/>
      <c r="BV66" s="261"/>
      <c r="BW66" s="261"/>
      <c r="BX66" s="261"/>
      <c r="BY66" s="261"/>
      <c r="BZ66" s="261"/>
      <c r="CA66" s="261"/>
      <c r="CB66" s="261"/>
      <c r="CC66" s="261"/>
      <c r="CD66" s="261"/>
      <c r="CE66" s="261"/>
      <c r="CF66" s="261"/>
      <c r="CG66" s="261"/>
      <c r="CH66" s="261"/>
      <c r="CI66" s="261"/>
      <c r="CJ66" s="261"/>
      <c r="CK66" s="261"/>
      <c r="CL66" s="261"/>
      <c r="CM66" s="261"/>
      <c r="CN66" s="261"/>
      <c r="CO66" s="261"/>
      <c r="CP66" s="261"/>
      <c r="CQ66" s="261"/>
      <c r="CR66" s="261"/>
      <c r="CS66" s="261"/>
      <c r="CT66" s="261"/>
      <c r="CU66" s="261"/>
      <c r="CV66" s="261"/>
      <c r="CW66" s="261"/>
    </row>
    <row r="67" spans="1:101">
      <c r="A67" s="261"/>
      <c r="B67" s="262" t="s">
        <v>336</v>
      </c>
      <c r="C67" s="262" t="s">
        <v>262</v>
      </c>
      <c r="D67" s="262" t="s">
        <v>240</v>
      </c>
      <c r="E67" s="262" t="s">
        <v>238</v>
      </c>
      <c r="F67" s="263">
        <f>'3j  Additional COVID-19 costs'!E64</f>
        <v>0</v>
      </c>
      <c r="G67" s="263">
        <f>'3j  Additional COVID-19 costs'!F64</f>
        <v>0</v>
      </c>
      <c r="H67" s="263">
        <f>'3j  Additional COVID-19 costs'!G64</f>
        <v>0</v>
      </c>
      <c r="I67" s="263">
        <f>'3j  Additional COVID-19 costs'!H64</f>
        <v>0</v>
      </c>
      <c r="J67" s="256"/>
      <c r="K67" s="256"/>
      <c r="L67" s="256"/>
      <c r="M67" s="256"/>
      <c r="N67" s="291"/>
      <c r="O67" s="256"/>
      <c r="P67" s="256"/>
      <c r="Q67" s="256"/>
      <c r="R67" s="256"/>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261"/>
      <c r="AQ67" s="261"/>
      <c r="AR67" s="261"/>
      <c r="AS67" s="261"/>
      <c r="AT67" s="261"/>
      <c r="AU67" s="261"/>
      <c r="AV67" s="261"/>
      <c r="AW67" s="261"/>
      <c r="AX67" s="261"/>
      <c r="AY67" s="261"/>
      <c r="AZ67" s="261"/>
      <c r="BA67" s="261"/>
      <c r="BB67" s="261"/>
      <c r="BC67" s="261"/>
      <c r="BD67" s="261"/>
      <c r="BE67" s="261"/>
      <c r="BF67" s="261"/>
      <c r="BG67" s="261"/>
      <c r="BH67" s="261"/>
      <c r="BI67" s="261"/>
      <c r="BJ67" s="261"/>
      <c r="BK67" s="261"/>
      <c r="BL67" s="261"/>
      <c r="BM67" s="261"/>
      <c r="BN67" s="261"/>
      <c r="BO67" s="261"/>
      <c r="BP67" s="261"/>
      <c r="BQ67" s="261"/>
      <c r="BR67" s="261"/>
      <c r="BS67" s="261"/>
      <c r="BT67" s="261"/>
      <c r="BU67" s="261"/>
      <c r="BV67" s="261"/>
      <c r="BW67" s="261"/>
      <c r="BX67" s="261"/>
      <c r="BY67" s="261"/>
      <c r="BZ67" s="261"/>
      <c r="CA67" s="261"/>
      <c r="CB67" s="261"/>
      <c r="CC67" s="261"/>
      <c r="CD67" s="261"/>
      <c r="CE67" s="261"/>
      <c r="CF67" s="261"/>
      <c r="CG67" s="261"/>
      <c r="CH67" s="261"/>
      <c r="CI67" s="261"/>
      <c r="CJ67" s="261"/>
      <c r="CK67" s="261"/>
      <c r="CL67" s="261"/>
      <c r="CM67" s="261"/>
      <c r="CN67" s="261"/>
      <c r="CO67" s="261"/>
      <c r="CP67" s="261"/>
      <c r="CQ67" s="261"/>
      <c r="CR67" s="261"/>
      <c r="CS67" s="261"/>
      <c r="CT67" s="261"/>
      <c r="CU67" s="261"/>
      <c r="CV67" s="261"/>
      <c r="CW67" s="261"/>
    </row>
    <row r="68" spans="1:101">
      <c r="A68" s="261"/>
      <c r="B68" s="262" t="s">
        <v>336</v>
      </c>
      <c r="C68" s="262" t="s">
        <v>265</v>
      </c>
      <c r="D68" s="262" t="s">
        <v>216</v>
      </c>
      <c r="E68" s="262" t="s">
        <v>263</v>
      </c>
      <c r="F68" s="263">
        <f>'3j  Additional COVID-19 costs'!E65</f>
        <v>1.3743622787970815</v>
      </c>
      <c r="G68" s="263">
        <f>'3j  Additional COVID-19 costs'!F65</f>
        <v>1.3743622787970815</v>
      </c>
      <c r="H68" s="263">
        <f>'3j  Additional COVID-19 costs'!G65</f>
        <v>1.3743622787970815</v>
      </c>
      <c r="I68" s="263">
        <f>'3j  Additional COVID-19 costs'!H65</f>
        <v>1.3743622787970815</v>
      </c>
      <c r="J68" s="256"/>
      <c r="K68" s="256"/>
      <c r="L68" s="256"/>
      <c r="M68" s="256"/>
      <c r="N68" s="291"/>
      <c r="O68" s="256"/>
      <c r="P68" s="256"/>
      <c r="Q68" s="256"/>
      <c r="R68" s="256"/>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1"/>
      <c r="AQ68" s="261"/>
      <c r="AR68" s="261"/>
      <c r="AS68" s="261"/>
      <c r="AT68" s="261"/>
      <c r="AU68" s="261"/>
      <c r="AV68" s="261"/>
      <c r="AW68" s="261"/>
      <c r="AX68" s="261"/>
      <c r="AY68" s="261"/>
      <c r="AZ68" s="261"/>
      <c r="BA68" s="261"/>
      <c r="BB68" s="261"/>
      <c r="BC68" s="261"/>
      <c r="BD68" s="261"/>
      <c r="BE68" s="261"/>
      <c r="BF68" s="261"/>
      <c r="BG68" s="261"/>
      <c r="BH68" s="261"/>
      <c r="BI68" s="261"/>
      <c r="BJ68" s="261"/>
      <c r="BK68" s="261"/>
      <c r="BL68" s="261"/>
      <c r="BM68" s="261"/>
      <c r="BN68" s="261"/>
      <c r="BO68" s="261"/>
      <c r="BP68" s="261"/>
      <c r="BQ68" s="261"/>
      <c r="BR68" s="261"/>
      <c r="BS68" s="261"/>
      <c r="BT68" s="261"/>
      <c r="BU68" s="261"/>
      <c r="BV68" s="261"/>
      <c r="BW68" s="261"/>
      <c r="BX68" s="261"/>
      <c r="BY68" s="261"/>
      <c r="BZ68" s="261"/>
      <c r="CA68" s="261"/>
      <c r="CB68" s="261"/>
      <c r="CC68" s="261"/>
      <c r="CD68" s="261"/>
      <c r="CE68" s="261"/>
      <c r="CF68" s="261"/>
      <c r="CG68" s="261"/>
      <c r="CH68" s="261"/>
      <c r="CI68" s="261"/>
      <c r="CJ68" s="261"/>
      <c r="CK68" s="261"/>
      <c r="CL68" s="261"/>
      <c r="CM68" s="261"/>
      <c r="CN68" s="261"/>
      <c r="CO68" s="261"/>
      <c r="CP68" s="261"/>
      <c r="CQ68" s="261"/>
      <c r="CR68" s="261"/>
      <c r="CS68" s="261"/>
      <c r="CT68" s="261"/>
      <c r="CU68" s="261"/>
      <c r="CV68" s="261"/>
      <c r="CW68" s="261"/>
    </row>
    <row r="69" spans="1:101">
      <c r="A69" s="261"/>
      <c r="B69" s="262" t="s">
        <v>336</v>
      </c>
      <c r="C69" s="262" t="s">
        <v>265</v>
      </c>
      <c r="D69" s="262" t="s">
        <v>216</v>
      </c>
      <c r="E69" s="262" t="s">
        <v>264</v>
      </c>
      <c r="F69" s="263">
        <f>'3j  Additional COVID-19 costs'!E66</f>
        <v>1.3743622787970815</v>
      </c>
      <c r="G69" s="263">
        <f>'3j  Additional COVID-19 costs'!F66</f>
        <v>1.3743622787970815</v>
      </c>
      <c r="H69" s="263">
        <f>'3j  Additional COVID-19 costs'!G66</f>
        <v>1.3743622787970815</v>
      </c>
      <c r="I69" s="263">
        <f>'3j  Additional COVID-19 costs'!H66</f>
        <v>1.3743622787970815</v>
      </c>
      <c r="J69" s="256"/>
      <c r="K69" s="256"/>
      <c r="L69" s="256"/>
      <c r="M69" s="256"/>
      <c r="N69" s="291"/>
      <c r="O69" s="256"/>
      <c r="P69" s="256"/>
      <c r="Q69" s="256"/>
      <c r="R69" s="256"/>
      <c r="S69" s="261"/>
      <c r="T69" s="261"/>
      <c r="U69" s="261"/>
      <c r="V69" s="261"/>
      <c r="W69" s="261"/>
      <c r="X69" s="261"/>
      <c r="Y69" s="261"/>
      <c r="Z69" s="261"/>
      <c r="AA69" s="261"/>
      <c r="AB69" s="261"/>
      <c r="AC69" s="261"/>
      <c r="AD69" s="261"/>
      <c r="AE69" s="261"/>
      <c r="AF69" s="261"/>
      <c r="AG69" s="261"/>
      <c r="AH69" s="261"/>
      <c r="AI69" s="261"/>
      <c r="AJ69" s="261"/>
      <c r="AK69" s="261"/>
      <c r="AL69" s="261"/>
      <c r="AM69" s="261"/>
      <c r="AN69" s="261"/>
      <c r="AO69" s="261"/>
      <c r="AP69" s="261"/>
      <c r="AQ69" s="261"/>
      <c r="AR69" s="261"/>
      <c r="AS69" s="261"/>
      <c r="AT69" s="261"/>
      <c r="AU69" s="261"/>
      <c r="AV69" s="261"/>
      <c r="AW69" s="261"/>
      <c r="AX69" s="261"/>
      <c r="AY69" s="261"/>
      <c r="AZ69" s="261"/>
      <c r="BA69" s="261"/>
      <c r="BB69" s="261"/>
      <c r="BC69" s="261"/>
      <c r="BD69" s="261"/>
      <c r="BE69" s="261"/>
      <c r="BF69" s="261"/>
      <c r="BG69" s="261"/>
      <c r="BH69" s="261"/>
      <c r="BI69" s="261"/>
      <c r="BJ69" s="261"/>
      <c r="BK69" s="261"/>
      <c r="BL69" s="261"/>
      <c r="BM69" s="261"/>
      <c r="BN69" s="261"/>
      <c r="BO69" s="261"/>
      <c r="BP69" s="261"/>
      <c r="BQ69" s="261"/>
      <c r="BR69" s="261"/>
      <c r="BS69" s="261"/>
      <c r="BT69" s="261"/>
      <c r="BU69" s="261"/>
      <c r="BV69" s="261"/>
      <c r="BW69" s="261"/>
      <c r="BX69" s="261"/>
      <c r="BY69" s="261"/>
      <c r="BZ69" s="261"/>
      <c r="CA69" s="261"/>
      <c r="CB69" s="261"/>
      <c r="CC69" s="261"/>
      <c r="CD69" s="261"/>
      <c r="CE69" s="261"/>
      <c r="CF69" s="261"/>
      <c r="CG69" s="261"/>
      <c r="CH69" s="261"/>
      <c r="CI69" s="261"/>
      <c r="CJ69" s="261"/>
      <c r="CK69" s="261"/>
      <c r="CL69" s="261"/>
      <c r="CM69" s="261"/>
      <c r="CN69" s="261"/>
      <c r="CO69" s="261"/>
      <c r="CP69" s="261"/>
      <c r="CQ69" s="261"/>
      <c r="CR69" s="261"/>
      <c r="CS69" s="261"/>
      <c r="CT69" s="261"/>
      <c r="CU69" s="261"/>
      <c r="CV69" s="261"/>
      <c r="CW69" s="261"/>
    </row>
    <row r="70" spans="1:101">
      <c r="A70" s="261"/>
      <c r="B70" s="262" t="s">
        <v>336</v>
      </c>
      <c r="C70" s="262" t="s">
        <v>265</v>
      </c>
      <c r="D70" s="262" t="s">
        <v>216</v>
      </c>
      <c r="E70" s="262" t="s">
        <v>238</v>
      </c>
      <c r="F70" s="263">
        <f>'3j  Additional COVID-19 costs'!E67</f>
        <v>0</v>
      </c>
      <c r="G70" s="263">
        <f>'3j  Additional COVID-19 costs'!F67</f>
        <v>0</v>
      </c>
      <c r="H70" s="263">
        <f>'3j  Additional COVID-19 costs'!G67</f>
        <v>0</v>
      </c>
      <c r="I70" s="263">
        <f>'3j  Additional COVID-19 costs'!H67</f>
        <v>0</v>
      </c>
      <c r="J70" s="256"/>
      <c r="K70" s="256"/>
      <c r="L70" s="256"/>
      <c r="M70" s="256"/>
      <c r="N70" s="291"/>
      <c r="O70" s="256"/>
      <c r="P70" s="256"/>
      <c r="Q70" s="256"/>
      <c r="R70" s="256"/>
      <c r="S70" s="261"/>
      <c r="T70" s="261"/>
      <c r="U70" s="261"/>
      <c r="V70" s="261"/>
      <c r="W70" s="261"/>
      <c r="X70" s="261"/>
      <c r="Y70" s="261"/>
      <c r="Z70" s="261"/>
      <c r="AA70" s="261"/>
      <c r="AB70" s="261"/>
      <c r="AC70" s="261"/>
      <c r="AD70" s="261"/>
      <c r="AE70" s="261"/>
      <c r="AF70" s="261"/>
      <c r="AG70" s="261"/>
      <c r="AH70" s="261"/>
      <c r="AI70" s="261"/>
      <c r="AJ70" s="261"/>
      <c r="AK70" s="261"/>
      <c r="AL70" s="261"/>
      <c r="AM70" s="261"/>
      <c r="AN70" s="261"/>
      <c r="AO70" s="261"/>
      <c r="AP70" s="261"/>
      <c r="AQ70" s="261"/>
      <c r="AR70" s="261"/>
      <c r="AS70" s="261"/>
      <c r="AT70" s="261"/>
      <c r="AU70" s="261"/>
      <c r="AV70" s="261"/>
      <c r="AW70" s="261"/>
      <c r="AX70" s="261"/>
      <c r="AY70" s="261"/>
      <c r="AZ70" s="261"/>
      <c r="BA70" s="261"/>
      <c r="BB70" s="261"/>
      <c r="BC70" s="261"/>
      <c r="BD70" s="261"/>
      <c r="BE70" s="261"/>
      <c r="BF70" s="261"/>
      <c r="BG70" s="261"/>
      <c r="BH70" s="261"/>
      <c r="BI70" s="261"/>
      <c r="BJ70" s="261"/>
      <c r="BK70" s="261"/>
      <c r="BL70" s="261"/>
      <c r="BM70" s="261"/>
      <c r="BN70" s="261"/>
      <c r="BO70" s="261"/>
      <c r="BP70" s="261"/>
      <c r="BQ70" s="261"/>
      <c r="BR70" s="261"/>
      <c r="BS70" s="261"/>
      <c r="BT70" s="261"/>
      <c r="BU70" s="261"/>
      <c r="BV70" s="261"/>
      <c r="BW70" s="261"/>
      <c r="BX70" s="261"/>
      <c r="BY70" s="261"/>
      <c r="BZ70" s="261"/>
      <c r="CA70" s="261"/>
      <c r="CB70" s="261"/>
      <c r="CC70" s="261"/>
      <c r="CD70" s="261"/>
      <c r="CE70" s="261"/>
      <c r="CF70" s="261"/>
      <c r="CG70" s="261"/>
      <c r="CH70" s="261"/>
      <c r="CI70" s="261"/>
      <c r="CJ70" s="261"/>
      <c r="CK70" s="261"/>
      <c r="CL70" s="261"/>
      <c r="CM70" s="261"/>
      <c r="CN70" s="261"/>
      <c r="CO70" s="261"/>
      <c r="CP70" s="261"/>
      <c r="CQ70" s="261"/>
      <c r="CR70" s="261"/>
      <c r="CS70" s="261"/>
      <c r="CT70" s="261"/>
      <c r="CU70" s="261"/>
      <c r="CV70" s="261"/>
      <c r="CW70" s="261"/>
    </row>
    <row r="71" spans="1:101">
      <c r="A71" s="261"/>
      <c r="B71" s="262" t="s">
        <v>336</v>
      </c>
      <c r="C71" s="262" t="s">
        <v>265</v>
      </c>
      <c r="D71" s="262" t="s">
        <v>240</v>
      </c>
      <c r="E71" s="262" t="s">
        <v>263</v>
      </c>
      <c r="F71" s="263">
        <f>'3j  Additional COVID-19 costs'!E68</f>
        <v>1.3743622787970815</v>
      </c>
      <c r="G71" s="263">
        <f>'3j  Additional COVID-19 costs'!F68</f>
        <v>1.3743622787970815</v>
      </c>
      <c r="H71" s="263">
        <f>'3j  Additional COVID-19 costs'!G68</f>
        <v>1.3743622787970815</v>
      </c>
      <c r="I71" s="263">
        <f>'3j  Additional COVID-19 costs'!H68</f>
        <v>1.3743622787970815</v>
      </c>
      <c r="J71" s="256"/>
      <c r="K71" s="256"/>
      <c r="L71" s="256"/>
      <c r="M71" s="256"/>
      <c r="N71" s="291"/>
      <c r="O71" s="256"/>
      <c r="P71" s="256"/>
      <c r="Q71" s="256"/>
      <c r="R71" s="256"/>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261"/>
      <c r="BF71" s="261"/>
      <c r="BG71" s="261"/>
      <c r="BH71" s="261"/>
      <c r="BI71" s="261"/>
      <c r="BJ71" s="261"/>
      <c r="BK71" s="261"/>
      <c r="BL71" s="261"/>
      <c r="BM71" s="261"/>
      <c r="BN71" s="261"/>
      <c r="BO71" s="261"/>
      <c r="BP71" s="261"/>
      <c r="BQ71" s="261"/>
      <c r="BR71" s="261"/>
      <c r="BS71" s="261"/>
      <c r="BT71" s="261"/>
      <c r="BU71" s="261"/>
      <c r="BV71" s="261"/>
      <c r="BW71" s="261"/>
      <c r="BX71" s="261"/>
      <c r="BY71" s="261"/>
      <c r="BZ71" s="261"/>
      <c r="CA71" s="261"/>
      <c r="CB71" s="261"/>
      <c r="CC71" s="261"/>
      <c r="CD71" s="261"/>
      <c r="CE71" s="261"/>
      <c r="CF71" s="261"/>
      <c r="CG71" s="261"/>
      <c r="CH71" s="261"/>
      <c r="CI71" s="261"/>
      <c r="CJ71" s="261"/>
      <c r="CK71" s="261"/>
      <c r="CL71" s="261"/>
      <c r="CM71" s="261"/>
      <c r="CN71" s="261"/>
      <c r="CO71" s="261"/>
      <c r="CP71" s="261"/>
      <c r="CQ71" s="261"/>
      <c r="CR71" s="261"/>
      <c r="CS71" s="261"/>
      <c r="CT71" s="261"/>
      <c r="CU71" s="261"/>
      <c r="CV71" s="261"/>
      <c r="CW71" s="261"/>
    </row>
    <row r="72" spans="1:101">
      <c r="A72" s="261"/>
      <c r="B72" s="262" t="s">
        <v>336</v>
      </c>
      <c r="C72" s="262" t="s">
        <v>265</v>
      </c>
      <c r="D72" s="262" t="s">
        <v>240</v>
      </c>
      <c r="E72" s="262" t="s">
        <v>264</v>
      </c>
      <c r="F72" s="263">
        <f>'3j  Additional COVID-19 costs'!E69</f>
        <v>1.3743622787970815</v>
      </c>
      <c r="G72" s="263">
        <f>'3j  Additional COVID-19 costs'!F69</f>
        <v>1.3743622787970815</v>
      </c>
      <c r="H72" s="263">
        <f>'3j  Additional COVID-19 costs'!G69</f>
        <v>1.3743622787970815</v>
      </c>
      <c r="I72" s="263">
        <f>'3j  Additional COVID-19 costs'!H69</f>
        <v>1.3743622787970815</v>
      </c>
      <c r="J72" s="256"/>
      <c r="K72" s="256"/>
      <c r="L72" s="256"/>
      <c r="M72" s="256"/>
      <c r="N72" s="291"/>
      <c r="O72" s="256"/>
      <c r="P72" s="256"/>
      <c r="Q72" s="256"/>
      <c r="R72" s="256"/>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1"/>
      <c r="BU72" s="261"/>
      <c r="BV72" s="261"/>
      <c r="BW72" s="261"/>
      <c r="BX72" s="261"/>
      <c r="BY72" s="261"/>
      <c r="BZ72" s="261"/>
      <c r="CA72" s="261"/>
      <c r="CB72" s="261"/>
      <c r="CC72" s="261"/>
      <c r="CD72" s="261"/>
      <c r="CE72" s="261"/>
      <c r="CF72" s="261"/>
      <c r="CG72" s="261"/>
      <c r="CH72" s="261"/>
      <c r="CI72" s="261"/>
      <c r="CJ72" s="261"/>
      <c r="CK72" s="261"/>
      <c r="CL72" s="261"/>
      <c r="CM72" s="261"/>
      <c r="CN72" s="261"/>
      <c r="CO72" s="261"/>
      <c r="CP72" s="261"/>
      <c r="CQ72" s="261"/>
      <c r="CR72" s="261"/>
      <c r="CS72" s="261"/>
      <c r="CT72" s="261"/>
      <c r="CU72" s="261"/>
      <c r="CV72" s="261"/>
      <c r="CW72" s="261"/>
    </row>
    <row r="73" spans="1:101">
      <c r="A73" s="261"/>
      <c r="B73" s="262" t="s">
        <v>336</v>
      </c>
      <c r="C73" s="262" t="s">
        <v>265</v>
      </c>
      <c r="D73" s="262" t="s">
        <v>240</v>
      </c>
      <c r="E73" s="262" t="s">
        <v>238</v>
      </c>
      <c r="F73" s="263">
        <f>'3j  Additional COVID-19 costs'!E70</f>
        <v>0</v>
      </c>
      <c r="G73" s="263">
        <f>'3j  Additional COVID-19 costs'!F70</f>
        <v>0</v>
      </c>
      <c r="H73" s="263">
        <f>'3j  Additional COVID-19 costs'!G70</f>
        <v>0</v>
      </c>
      <c r="I73" s="263">
        <f>'3j  Additional COVID-19 costs'!H70</f>
        <v>0</v>
      </c>
      <c r="J73" s="256"/>
      <c r="K73" s="256"/>
      <c r="L73" s="256"/>
      <c r="M73" s="256"/>
      <c r="N73" s="291"/>
      <c r="O73" s="256"/>
      <c r="P73" s="256"/>
      <c r="Q73" s="256"/>
      <c r="R73" s="256"/>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P73" s="261"/>
      <c r="BQ73" s="261"/>
      <c r="BR73" s="261"/>
      <c r="BS73" s="261"/>
      <c r="BT73" s="261"/>
      <c r="BU73" s="261"/>
      <c r="BV73" s="261"/>
      <c r="BW73" s="261"/>
      <c r="BX73" s="261"/>
      <c r="BY73" s="261"/>
      <c r="BZ73" s="261"/>
      <c r="CA73" s="261"/>
      <c r="CB73" s="261"/>
      <c r="CC73" s="261"/>
      <c r="CD73" s="261"/>
      <c r="CE73" s="261"/>
      <c r="CF73" s="261"/>
      <c r="CG73" s="261"/>
      <c r="CH73" s="261"/>
      <c r="CI73" s="261"/>
      <c r="CJ73" s="261"/>
      <c r="CK73" s="261"/>
      <c r="CL73" s="261"/>
      <c r="CM73" s="261"/>
      <c r="CN73" s="261"/>
      <c r="CO73" s="261"/>
      <c r="CP73" s="261"/>
      <c r="CQ73" s="261"/>
      <c r="CR73" s="261"/>
      <c r="CS73" s="261"/>
      <c r="CT73" s="261"/>
      <c r="CU73" s="261"/>
      <c r="CV73" s="261"/>
      <c r="CW73" s="261"/>
    </row>
    <row r="74" spans="1:101">
      <c r="A74" s="261"/>
      <c r="B74" s="262" t="s">
        <v>336</v>
      </c>
      <c r="C74" s="262" t="s">
        <v>266</v>
      </c>
      <c r="D74" s="262" t="s">
        <v>216</v>
      </c>
      <c r="E74" s="262" t="s">
        <v>263</v>
      </c>
      <c r="F74" s="263">
        <f>'3j  Additional COVID-19 costs'!E71</f>
        <v>1.4462005621691945</v>
      </c>
      <c r="G74" s="263">
        <f>'3j  Additional COVID-19 costs'!F71</f>
        <v>1.4462005621691945</v>
      </c>
      <c r="H74" s="263">
        <f>'3j  Additional COVID-19 costs'!G71</f>
        <v>1.4462005621691945</v>
      </c>
      <c r="I74" s="263">
        <f>'3j  Additional COVID-19 costs'!H71</f>
        <v>1.4462005621691945</v>
      </c>
      <c r="J74" s="256"/>
      <c r="K74" s="256"/>
      <c r="L74" s="256"/>
      <c r="M74" s="256"/>
      <c r="N74" s="291"/>
      <c r="O74" s="256"/>
      <c r="P74" s="256"/>
      <c r="Q74" s="256"/>
      <c r="R74" s="256"/>
      <c r="S74" s="261"/>
      <c r="T74" s="261"/>
      <c r="U74" s="261"/>
      <c r="V74" s="261"/>
      <c r="W74" s="261"/>
      <c r="X74" s="261"/>
      <c r="Y74" s="261"/>
      <c r="Z74" s="261"/>
      <c r="AA74" s="261"/>
      <c r="AB74" s="261"/>
      <c r="AC74" s="261"/>
      <c r="AD74" s="261"/>
      <c r="AE74" s="261"/>
      <c r="AF74" s="261"/>
      <c r="AG74" s="261"/>
      <c r="AH74" s="261"/>
      <c r="AI74" s="261"/>
      <c r="AJ74" s="261"/>
      <c r="AK74" s="261"/>
      <c r="AL74" s="261"/>
      <c r="AM74" s="261"/>
      <c r="AN74" s="261"/>
      <c r="AO74" s="261"/>
      <c r="AP74" s="261"/>
      <c r="AQ74" s="261"/>
      <c r="AR74" s="261"/>
      <c r="AS74" s="261"/>
      <c r="AT74" s="261"/>
      <c r="AU74" s="261"/>
      <c r="AV74" s="261"/>
      <c r="AW74" s="261"/>
      <c r="AX74" s="261"/>
      <c r="AY74" s="261"/>
      <c r="AZ74" s="261"/>
      <c r="BA74" s="261"/>
      <c r="BB74" s="261"/>
      <c r="BC74" s="261"/>
      <c r="BD74" s="261"/>
      <c r="BE74" s="261"/>
      <c r="BF74" s="261"/>
      <c r="BG74" s="261"/>
      <c r="BH74" s="261"/>
      <c r="BI74" s="261"/>
      <c r="BJ74" s="261"/>
      <c r="BK74" s="261"/>
      <c r="BL74" s="261"/>
      <c r="BM74" s="261"/>
      <c r="BN74" s="261"/>
      <c r="BO74" s="261"/>
      <c r="BP74" s="261"/>
      <c r="BQ74" s="261"/>
      <c r="BR74" s="261"/>
      <c r="BS74" s="261"/>
      <c r="BT74" s="261"/>
      <c r="BU74" s="261"/>
      <c r="BV74" s="261"/>
      <c r="BW74" s="261"/>
      <c r="BX74" s="261"/>
      <c r="BY74" s="261"/>
      <c r="BZ74" s="261"/>
      <c r="CA74" s="261"/>
      <c r="CB74" s="261"/>
      <c r="CC74" s="261"/>
      <c r="CD74" s="261"/>
      <c r="CE74" s="261"/>
      <c r="CF74" s="261"/>
      <c r="CG74" s="261"/>
      <c r="CH74" s="261"/>
      <c r="CI74" s="261"/>
      <c r="CJ74" s="261"/>
      <c r="CK74" s="261"/>
      <c r="CL74" s="261"/>
      <c r="CM74" s="261"/>
      <c r="CN74" s="261"/>
      <c r="CO74" s="261"/>
      <c r="CP74" s="261"/>
      <c r="CQ74" s="261"/>
      <c r="CR74" s="261"/>
      <c r="CS74" s="261"/>
      <c r="CT74" s="261"/>
      <c r="CU74" s="261"/>
      <c r="CV74" s="261"/>
      <c r="CW74" s="261"/>
    </row>
    <row r="75" spans="1:101">
      <c r="A75" s="261"/>
      <c r="B75" s="262" t="s">
        <v>336</v>
      </c>
      <c r="C75" s="262" t="s">
        <v>266</v>
      </c>
      <c r="D75" s="262" t="s">
        <v>216</v>
      </c>
      <c r="E75" s="262" t="s">
        <v>264</v>
      </c>
      <c r="F75" s="263">
        <f>'3j  Additional COVID-19 costs'!E72</f>
        <v>1.4462005621691945</v>
      </c>
      <c r="G75" s="263">
        <f>'3j  Additional COVID-19 costs'!F72</f>
        <v>1.4462005621691945</v>
      </c>
      <c r="H75" s="263">
        <f>'3j  Additional COVID-19 costs'!G72</f>
        <v>1.4462005621691945</v>
      </c>
      <c r="I75" s="263">
        <f>'3j  Additional COVID-19 costs'!H72</f>
        <v>1.4462005621691945</v>
      </c>
      <c r="J75" s="256"/>
      <c r="K75" s="256"/>
      <c r="L75" s="256"/>
      <c r="M75" s="256"/>
      <c r="N75" s="291"/>
      <c r="O75" s="256"/>
      <c r="P75" s="256"/>
      <c r="Q75" s="256"/>
      <c r="R75" s="256"/>
      <c r="S75" s="261"/>
      <c r="T75" s="261"/>
      <c r="U75" s="261"/>
      <c r="V75" s="261"/>
      <c r="W75" s="261"/>
      <c r="X75" s="261"/>
      <c r="Y75" s="261"/>
      <c r="Z75" s="261"/>
      <c r="AA75" s="261"/>
      <c r="AB75" s="261"/>
      <c r="AC75" s="261"/>
      <c r="AD75" s="261"/>
      <c r="AE75" s="261"/>
      <c r="AF75" s="261"/>
      <c r="AG75" s="261"/>
      <c r="AH75" s="261"/>
      <c r="AI75" s="261"/>
      <c r="AJ75" s="261"/>
      <c r="AK75" s="261"/>
      <c r="AL75" s="261"/>
      <c r="AM75" s="261"/>
      <c r="AN75" s="261"/>
      <c r="AO75" s="261"/>
      <c r="AP75" s="261"/>
      <c r="AQ75" s="261"/>
      <c r="AR75" s="261"/>
      <c r="AS75" s="261"/>
      <c r="AT75" s="261"/>
      <c r="AU75" s="261"/>
      <c r="AV75" s="261"/>
      <c r="AW75" s="261"/>
      <c r="AX75" s="261"/>
      <c r="AY75" s="261"/>
      <c r="AZ75" s="261"/>
      <c r="BA75" s="261"/>
      <c r="BB75" s="261"/>
      <c r="BC75" s="261"/>
      <c r="BD75" s="261"/>
      <c r="BE75" s="261"/>
      <c r="BF75" s="261"/>
      <c r="BG75" s="261"/>
      <c r="BH75" s="261"/>
      <c r="BI75" s="261"/>
      <c r="BJ75" s="261"/>
      <c r="BK75" s="261"/>
      <c r="BL75" s="261"/>
      <c r="BM75" s="261"/>
      <c r="BN75" s="261"/>
      <c r="BO75" s="261"/>
      <c r="BP75" s="261"/>
      <c r="BQ75" s="261"/>
      <c r="BR75" s="261"/>
      <c r="BS75" s="261"/>
      <c r="BT75" s="261"/>
      <c r="BU75" s="261"/>
      <c r="BV75" s="261"/>
      <c r="BW75" s="261"/>
      <c r="BX75" s="261"/>
      <c r="BY75" s="261"/>
      <c r="BZ75" s="261"/>
      <c r="CA75" s="261"/>
      <c r="CB75" s="261"/>
      <c r="CC75" s="261"/>
      <c r="CD75" s="261"/>
      <c r="CE75" s="261"/>
      <c r="CF75" s="261"/>
      <c r="CG75" s="261"/>
      <c r="CH75" s="261"/>
      <c r="CI75" s="261"/>
      <c r="CJ75" s="261"/>
      <c r="CK75" s="261"/>
      <c r="CL75" s="261"/>
      <c r="CM75" s="261"/>
      <c r="CN75" s="261"/>
      <c r="CO75" s="261"/>
      <c r="CP75" s="261"/>
      <c r="CQ75" s="261"/>
      <c r="CR75" s="261"/>
      <c r="CS75" s="261"/>
      <c r="CT75" s="261"/>
      <c r="CU75" s="261"/>
      <c r="CV75" s="261"/>
      <c r="CW75" s="261"/>
    </row>
    <row r="76" spans="1:101">
      <c r="A76" s="261"/>
      <c r="B76" s="262" t="s">
        <v>336</v>
      </c>
      <c r="C76" s="262" t="s">
        <v>266</v>
      </c>
      <c r="D76" s="262" t="s">
        <v>216</v>
      </c>
      <c r="E76" s="262" t="s">
        <v>238</v>
      </c>
      <c r="F76" s="263">
        <f>'3j  Additional COVID-19 costs'!E73</f>
        <v>0</v>
      </c>
      <c r="G76" s="263">
        <f>'3j  Additional COVID-19 costs'!F73</f>
        <v>0</v>
      </c>
      <c r="H76" s="263">
        <f>'3j  Additional COVID-19 costs'!G73</f>
        <v>0</v>
      </c>
      <c r="I76" s="263">
        <f>'3j  Additional COVID-19 costs'!H73</f>
        <v>0</v>
      </c>
      <c r="J76" s="256"/>
      <c r="K76" s="256"/>
      <c r="L76" s="256"/>
      <c r="M76" s="256"/>
      <c r="N76" s="291"/>
      <c r="O76" s="256"/>
      <c r="P76" s="256"/>
      <c r="Q76" s="256"/>
      <c r="R76" s="256"/>
      <c r="S76" s="261"/>
      <c r="T76" s="261"/>
      <c r="U76" s="261"/>
      <c r="V76" s="261"/>
      <c r="W76" s="261"/>
      <c r="X76" s="261"/>
      <c r="Y76" s="261"/>
      <c r="Z76" s="261"/>
      <c r="AA76" s="261"/>
      <c r="AB76" s="261"/>
      <c r="AC76" s="261"/>
      <c r="AD76" s="261"/>
      <c r="AE76" s="261"/>
      <c r="AF76" s="261"/>
      <c r="AG76" s="261"/>
      <c r="AH76" s="261"/>
      <c r="AI76" s="261"/>
      <c r="AJ76" s="261"/>
      <c r="AK76" s="261"/>
      <c r="AL76" s="261"/>
      <c r="AM76" s="261"/>
      <c r="AN76" s="261"/>
      <c r="AO76" s="261"/>
      <c r="AP76" s="261"/>
      <c r="AQ76" s="261"/>
      <c r="AR76" s="261"/>
      <c r="AS76" s="261"/>
      <c r="AT76" s="261"/>
      <c r="AU76" s="261"/>
      <c r="AV76" s="261"/>
      <c r="AW76" s="261"/>
      <c r="AX76" s="261"/>
      <c r="AY76" s="261"/>
      <c r="AZ76" s="261"/>
      <c r="BA76" s="261"/>
      <c r="BB76" s="261"/>
      <c r="BC76" s="261"/>
      <c r="BD76" s="261"/>
      <c r="BE76" s="261"/>
      <c r="BF76" s="261"/>
      <c r="BG76" s="261"/>
      <c r="BH76" s="261"/>
      <c r="BI76" s="261"/>
      <c r="BJ76" s="261"/>
      <c r="BK76" s="261"/>
      <c r="BL76" s="261"/>
      <c r="BM76" s="261"/>
      <c r="BN76" s="261"/>
      <c r="BO76" s="261"/>
      <c r="BP76" s="261"/>
      <c r="BQ76" s="261"/>
      <c r="BR76" s="261"/>
      <c r="BS76" s="261"/>
      <c r="BT76" s="261"/>
      <c r="BU76" s="261"/>
      <c r="BV76" s="261"/>
      <c r="BW76" s="261"/>
      <c r="BX76" s="261"/>
      <c r="BY76" s="261"/>
      <c r="BZ76" s="261"/>
      <c r="CA76" s="261"/>
      <c r="CB76" s="261"/>
      <c r="CC76" s="261"/>
      <c r="CD76" s="261"/>
      <c r="CE76" s="261"/>
      <c r="CF76" s="261"/>
      <c r="CG76" s="261"/>
      <c r="CH76" s="261"/>
      <c r="CI76" s="261"/>
      <c r="CJ76" s="261"/>
      <c r="CK76" s="261"/>
      <c r="CL76" s="261"/>
      <c r="CM76" s="261"/>
      <c r="CN76" s="261"/>
      <c r="CO76" s="261"/>
      <c r="CP76" s="261"/>
      <c r="CQ76" s="261"/>
      <c r="CR76" s="261"/>
      <c r="CS76" s="261"/>
      <c r="CT76" s="261"/>
      <c r="CU76" s="261"/>
      <c r="CV76" s="261"/>
      <c r="CW76" s="261"/>
    </row>
    <row r="77" spans="1:101">
      <c r="A77" s="261"/>
      <c r="B77" s="262" t="s">
        <v>336</v>
      </c>
      <c r="C77" s="262" t="s">
        <v>266</v>
      </c>
      <c r="D77" s="262" t="s">
        <v>240</v>
      </c>
      <c r="E77" s="262" t="s">
        <v>263</v>
      </c>
      <c r="F77" s="263">
        <f>'3j  Additional COVID-19 costs'!E74</f>
        <v>1.4462005621691945</v>
      </c>
      <c r="G77" s="263">
        <f>'3j  Additional COVID-19 costs'!F74</f>
        <v>1.4462005621691945</v>
      </c>
      <c r="H77" s="263">
        <f>'3j  Additional COVID-19 costs'!G74</f>
        <v>1.4462005621691945</v>
      </c>
      <c r="I77" s="263">
        <f>'3j  Additional COVID-19 costs'!H74</f>
        <v>1.4462005621691945</v>
      </c>
      <c r="J77" s="256"/>
      <c r="K77" s="256"/>
      <c r="L77" s="256"/>
      <c r="M77" s="256"/>
      <c r="N77" s="291"/>
      <c r="O77" s="256"/>
      <c r="P77" s="256"/>
      <c r="Q77" s="256"/>
      <c r="R77" s="256"/>
      <c r="S77" s="261"/>
      <c r="T77" s="261"/>
      <c r="U77" s="261"/>
      <c r="V77" s="261"/>
      <c r="W77" s="261"/>
      <c r="X77" s="261"/>
      <c r="Y77" s="261"/>
      <c r="Z77" s="261"/>
      <c r="AA77" s="261"/>
      <c r="AB77" s="261"/>
      <c r="AC77" s="261"/>
      <c r="AD77" s="261"/>
      <c r="AE77" s="261"/>
      <c r="AF77" s="261"/>
      <c r="AG77" s="261"/>
      <c r="AH77" s="261"/>
      <c r="AI77" s="261"/>
      <c r="AJ77" s="261"/>
      <c r="AK77" s="261"/>
      <c r="AL77" s="261"/>
      <c r="AM77" s="261"/>
      <c r="AN77" s="261"/>
      <c r="AO77" s="261"/>
      <c r="AP77" s="261"/>
      <c r="AQ77" s="261"/>
      <c r="AR77" s="261"/>
      <c r="AS77" s="261"/>
      <c r="AT77" s="261"/>
      <c r="AU77" s="261"/>
      <c r="AV77" s="261"/>
      <c r="AW77" s="261"/>
      <c r="AX77" s="261"/>
      <c r="AY77" s="261"/>
      <c r="AZ77" s="261"/>
      <c r="BA77" s="261"/>
      <c r="BB77" s="261"/>
      <c r="BC77" s="261"/>
      <c r="BD77" s="261"/>
      <c r="BE77" s="261"/>
      <c r="BF77" s="261"/>
      <c r="BG77" s="261"/>
      <c r="BH77" s="261"/>
      <c r="BI77" s="261"/>
      <c r="BJ77" s="261"/>
      <c r="BK77" s="261"/>
      <c r="BL77" s="261"/>
      <c r="BM77" s="261"/>
      <c r="BN77" s="261"/>
      <c r="BO77" s="261"/>
      <c r="BP77" s="261"/>
      <c r="BQ77" s="261"/>
      <c r="BR77" s="261"/>
      <c r="BS77" s="261"/>
      <c r="BT77" s="261"/>
      <c r="BU77" s="261"/>
      <c r="BV77" s="261"/>
      <c r="BW77" s="261"/>
      <c r="BX77" s="261"/>
      <c r="BY77" s="261"/>
      <c r="BZ77" s="261"/>
      <c r="CA77" s="261"/>
      <c r="CB77" s="261"/>
      <c r="CC77" s="261"/>
      <c r="CD77" s="261"/>
      <c r="CE77" s="261"/>
      <c r="CF77" s="261"/>
      <c r="CG77" s="261"/>
      <c r="CH77" s="261"/>
      <c r="CI77" s="261"/>
      <c r="CJ77" s="261"/>
      <c r="CK77" s="261"/>
      <c r="CL77" s="261"/>
      <c r="CM77" s="261"/>
      <c r="CN77" s="261"/>
      <c r="CO77" s="261"/>
      <c r="CP77" s="261"/>
      <c r="CQ77" s="261"/>
      <c r="CR77" s="261"/>
      <c r="CS77" s="261"/>
      <c r="CT77" s="261"/>
      <c r="CU77" s="261"/>
      <c r="CV77" s="261"/>
      <c r="CW77" s="261"/>
    </row>
    <row r="78" spans="1:101">
      <c r="A78" s="261"/>
      <c r="B78" s="262" t="s">
        <v>336</v>
      </c>
      <c r="C78" s="262" t="s">
        <v>266</v>
      </c>
      <c r="D78" s="262" t="s">
        <v>240</v>
      </c>
      <c r="E78" s="262" t="s">
        <v>264</v>
      </c>
      <c r="F78" s="263">
        <f>'3j  Additional COVID-19 costs'!E75</f>
        <v>1.4462005621691945</v>
      </c>
      <c r="G78" s="263">
        <f>'3j  Additional COVID-19 costs'!F75</f>
        <v>1.4462005621691945</v>
      </c>
      <c r="H78" s="263">
        <f>'3j  Additional COVID-19 costs'!G75</f>
        <v>1.4462005621691945</v>
      </c>
      <c r="I78" s="263">
        <f>'3j  Additional COVID-19 costs'!H75</f>
        <v>1.4462005621691945</v>
      </c>
      <c r="J78" s="256"/>
      <c r="K78" s="256"/>
      <c r="L78" s="256"/>
      <c r="M78" s="256"/>
      <c r="N78" s="291"/>
      <c r="O78" s="256"/>
      <c r="P78" s="256"/>
      <c r="Q78" s="256"/>
      <c r="R78" s="256"/>
      <c r="S78" s="261"/>
      <c r="T78" s="261"/>
      <c r="U78" s="261"/>
      <c r="V78" s="261"/>
      <c r="W78" s="261"/>
      <c r="X78" s="261"/>
      <c r="Y78" s="261"/>
      <c r="Z78" s="261"/>
      <c r="AA78" s="261"/>
      <c r="AB78" s="261"/>
      <c r="AC78" s="261"/>
      <c r="AD78" s="261"/>
      <c r="AE78" s="261"/>
      <c r="AF78" s="261"/>
      <c r="AG78" s="261"/>
      <c r="AH78" s="261"/>
      <c r="AI78" s="261"/>
      <c r="AJ78" s="261"/>
      <c r="AK78" s="261"/>
      <c r="AL78" s="261"/>
      <c r="AM78" s="261"/>
      <c r="AN78" s="261"/>
      <c r="AO78" s="261"/>
      <c r="AP78" s="261"/>
      <c r="AQ78" s="261"/>
      <c r="AR78" s="261"/>
      <c r="AS78" s="261"/>
      <c r="AT78" s="261"/>
      <c r="AU78" s="261"/>
      <c r="AV78" s="261"/>
      <c r="AW78" s="261"/>
      <c r="AX78" s="261"/>
      <c r="AY78" s="261"/>
      <c r="AZ78" s="261"/>
      <c r="BA78" s="261"/>
      <c r="BB78" s="261"/>
      <c r="BC78" s="261"/>
      <c r="BD78" s="261"/>
      <c r="BE78" s="261"/>
      <c r="BF78" s="261"/>
      <c r="BG78" s="261"/>
      <c r="BH78" s="261"/>
      <c r="BI78" s="261"/>
      <c r="BJ78" s="261"/>
      <c r="BK78" s="261"/>
      <c r="BL78" s="261"/>
      <c r="BM78" s="261"/>
      <c r="BN78" s="261"/>
      <c r="BO78" s="261"/>
      <c r="BP78" s="261"/>
      <c r="BQ78" s="261"/>
      <c r="BR78" s="261"/>
      <c r="BS78" s="261"/>
      <c r="BT78" s="261"/>
      <c r="BU78" s="261"/>
      <c r="BV78" s="261"/>
      <c r="BW78" s="261"/>
      <c r="BX78" s="261"/>
      <c r="BY78" s="261"/>
      <c r="BZ78" s="261"/>
      <c r="CA78" s="261"/>
      <c r="CB78" s="261"/>
      <c r="CC78" s="261"/>
      <c r="CD78" s="261"/>
      <c r="CE78" s="261"/>
      <c r="CF78" s="261"/>
      <c r="CG78" s="261"/>
      <c r="CH78" s="261"/>
      <c r="CI78" s="261"/>
      <c r="CJ78" s="261"/>
      <c r="CK78" s="261"/>
      <c r="CL78" s="261"/>
      <c r="CM78" s="261"/>
      <c r="CN78" s="261"/>
      <c r="CO78" s="261"/>
      <c r="CP78" s="261"/>
      <c r="CQ78" s="261"/>
      <c r="CR78" s="261"/>
      <c r="CS78" s="261"/>
      <c r="CT78" s="261"/>
      <c r="CU78" s="261"/>
      <c r="CV78" s="261"/>
      <c r="CW78" s="261"/>
    </row>
    <row r="79" spans="1:101">
      <c r="A79" s="261"/>
      <c r="B79" s="262" t="s">
        <v>336</v>
      </c>
      <c r="C79" s="262" t="s">
        <v>266</v>
      </c>
      <c r="D79" s="262" t="s">
        <v>240</v>
      </c>
      <c r="E79" s="262" t="s">
        <v>238</v>
      </c>
      <c r="F79" s="263">
        <f>'3j  Additional COVID-19 costs'!E76</f>
        <v>0</v>
      </c>
      <c r="G79" s="263">
        <f>'3j  Additional COVID-19 costs'!F76</f>
        <v>0</v>
      </c>
      <c r="H79" s="263">
        <f>'3j  Additional COVID-19 costs'!G76</f>
        <v>0</v>
      </c>
      <c r="I79" s="263">
        <f>'3j  Additional COVID-19 costs'!H76</f>
        <v>0</v>
      </c>
      <c r="J79" s="256"/>
      <c r="K79" s="256"/>
      <c r="L79" s="256"/>
      <c r="M79" s="256"/>
      <c r="N79" s="291"/>
      <c r="O79" s="256"/>
      <c r="P79" s="256"/>
      <c r="Q79" s="256"/>
      <c r="R79" s="256"/>
      <c r="S79" s="261"/>
      <c r="T79" s="261"/>
      <c r="U79" s="261"/>
      <c r="V79" s="261"/>
      <c r="W79" s="261"/>
      <c r="X79" s="261"/>
      <c r="Y79" s="261"/>
      <c r="Z79" s="261"/>
      <c r="AA79" s="261"/>
      <c r="AB79" s="261"/>
      <c r="AC79" s="261"/>
      <c r="AD79" s="261"/>
      <c r="AE79" s="261"/>
      <c r="AF79" s="261"/>
      <c r="AG79" s="261"/>
      <c r="AH79" s="261"/>
      <c r="AI79" s="261"/>
      <c r="AJ79" s="261"/>
      <c r="AK79" s="261"/>
      <c r="AL79" s="261"/>
      <c r="AM79" s="261"/>
      <c r="AN79" s="261"/>
      <c r="AO79" s="261"/>
      <c r="AP79" s="261"/>
      <c r="AQ79" s="261"/>
      <c r="AR79" s="261"/>
      <c r="AS79" s="261"/>
      <c r="AT79" s="261"/>
      <c r="AU79" s="261"/>
      <c r="AV79" s="261"/>
      <c r="AW79" s="261"/>
      <c r="AX79" s="261"/>
      <c r="AY79" s="261"/>
      <c r="AZ79" s="261"/>
      <c r="BA79" s="261"/>
      <c r="BB79" s="261"/>
      <c r="BC79" s="261"/>
      <c r="BD79" s="261"/>
      <c r="BE79" s="261"/>
      <c r="BF79" s="261"/>
      <c r="BG79" s="261"/>
      <c r="BH79" s="261"/>
      <c r="BI79" s="261"/>
      <c r="BJ79" s="261"/>
      <c r="BK79" s="261"/>
      <c r="BL79" s="261"/>
      <c r="BM79" s="261"/>
      <c r="BN79" s="261"/>
      <c r="BO79" s="261"/>
      <c r="BP79" s="261"/>
      <c r="BQ79" s="261"/>
      <c r="BR79" s="261"/>
      <c r="BS79" s="261"/>
      <c r="BT79" s="261"/>
      <c r="BU79" s="261"/>
      <c r="BV79" s="261"/>
      <c r="BW79" s="261"/>
      <c r="BX79" s="261"/>
      <c r="BY79" s="261"/>
      <c r="BZ79" s="261"/>
      <c r="CA79" s="261"/>
      <c r="CB79" s="261"/>
      <c r="CC79" s="261"/>
      <c r="CD79" s="261"/>
      <c r="CE79" s="261"/>
      <c r="CF79" s="261"/>
      <c r="CG79" s="261"/>
      <c r="CH79" s="261"/>
      <c r="CI79" s="261"/>
      <c r="CJ79" s="261"/>
      <c r="CK79" s="261"/>
      <c r="CL79" s="261"/>
      <c r="CM79" s="261"/>
      <c r="CN79" s="261"/>
      <c r="CO79" s="261"/>
      <c r="CP79" s="261"/>
      <c r="CQ79" s="261"/>
      <c r="CR79" s="261"/>
      <c r="CS79" s="261"/>
      <c r="CT79" s="261"/>
      <c r="CU79" s="261"/>
      <c r="CV79" s="261"/>
      <c r="CW79" s="261"/>
    </row>
    <row r="80" spans="1:101">
      <c r="A80" s="261"/>
      <c r="B80" s="262" t="s">
        <v>336</v>
      </c>
      <c r="C80" s="262" t="s">
        <v>333</v>
      </c>
      <c r="D80" s="262" t="s">
        <v>216</v>
      </c>
      <c r="E80" s="262" t="s">
        <v>263</v>
      </c>
      <c r="F80" s="263">
        <f>'3j  Additional COVID-19 costs'!E77</f>
        <v>0</v>
      </c>
      <c r="G80" s="263">
        <f>'3j  Additional COVID-19 costs'!F77</f>
        <v>0</v>
      </c>
      <c r="H80" s="263">
        <f>'3j  Additional COVID-19 costs'!G77</f>
        <v>0</v>
      </c>
      <c r="I80" s="263">
        <f>'3j  Additional COVID-19 costs'!H77</f>
        <v>0</v>
      </c>
      <c r="J80" s="256"/>
      <c r="K80" s="256"/>
      <c r="L80" s="256"/>
      <c r="M80" s="256"/>
      <c r="N80" s="291"/>
      <c r="O80" s="256"/>
      <c r="P80" s="256"/>
      <c r="Q80" s="256"/>
      <c r="R80" s="256"/>
      <c r="S80" s="261"/>
      <c r="T80" s="261"/>
      <c r="U80" s="261"/>
      <c r="V80" s="261"/>
      <c r="W80" s="261"/>
      <c r="X80" s="261"/>
      <c r="Y80" s="261"/>
      <c r="Z80" s="261"/>
      <c r="AA80" s="261"/>
      <c r="AB80" s="261"/>
      <c r="AC80" s="261"/>
      <c r="AD80" s="261"/>
      <c r="AE80" s="261"/>
      <c r="AF80" s="261"/>
      <c r="AG80" s="261"/>
      <c r="AH80" s="261"/>
      <c r="AI80" s="261"/>
      <c r="AJ80" s="261"/>
      <c r="AK80" s="261"/>
      <c r="AL80" s="261"/>
      <c r="AM80" s="261"/>
      <c r="AN80" s="261"/>
      <c r="AO80" s="261"/>
      <c r="AP80" s="261"/>
      <c r="AQ80" s="261"/>
      <c r="AR80" s="261"/>
      <c r="AS80" s="261"/>
      <c r="AT80" s="261"/>
      <c r="AU80" s="261"/>
      <c r="AV80" s="261"/>
      <c r="AW80" s="261"/>
      <c r="AX80" s="261"/>
      <c r="AY80" s="261"/>
      <c r="AZ80" s="261"/>
      <c r="BA80" s="261"/>
      <c r="BB80" s="261"/>
      <c r="BC80" s="261"/>
      <c r="BD80" s="261"/>
      <c r="BE80" s="261"/>
      <c r="BF80" s="261"/>
      <c r="BG80" s="261"/>
      <c r="BH80" s="261"/>
      <c r="BI80" s="261"/>
      <c r="BJ80" s="261"/>
      <c r="BK80" s="261"/>
      <c r="BL80" s="261"/>
      <c r="BM80" s="261"/>
      <c r="BN80" s="261"/>
      <c r="BO80" s="261"/>
      <c r="BP80" s="261"/>
      <c r="BQ80" s="261"/>
      <c r="BR80" s="261"/>
      <c r="BS80" s="261"/>
      <c r="BT80" s="261"/>
      <c r="BU80" s="261"/>
      <c r="BV80" s="261"/>
      <c r="BW80" s="261"/>
      <c r="BX80" s="261"/>
      <c r="BY80" s="261"/>
      <c r="BZ80" s="261"/>
      <c r="CA80" s="261"/>
      <c r="CB80" s="261"/>
      <c r="CC80" s="261"/>
      <c r="CD80" s="261"/>
      <c r="CE80" s="261"/>
      <c r="CF80" s="261"/>
      <c r="CG80" s="261"/>
      <c r="CH80" s="261"/>
      <c r="CI80" s="261"/>
      <c r="CJ80" s="261"/>
      <c r="CK80" s="261"/>
      <c r="CL80" s="261"/>
      <c r="CM80" s="261"/>
      <c r="CN80" s="261"/>
      <c r="CO80" s="261"/>
      <c r="CP80" s="261"/>
      <c r="CQ80" s="261"/>
      <c r="CR80" s="261"/>
      <c r="CS80" s="261"/>
      <c r="CT80" s="261"/>
      <c r="CU80" s="261"/>
      <c r="CV80" s="261"/>
      <c r="CW80" s="261"/>
    </row>
    <row r="81" spans="1:101">
      <c r="A81" s="261"/>
      <c r="B81" s="262" t="s">
        <v>336</v>
      </c>
      <c r="C81" s="262" t="s">
        <v>333</v>
      </c>
      <c r="D81" s="262" t="s">
        <v>216</v>
      </c>
      <c r="E81" s="262" t="s">
        <v>264</v>
      </c>
      <c r="F81" s="263">
        <f>'3j  Additional COVID-19 costs'!E78</f>
        <v>0</v>
      </c>
      <c r="G81" s="263">
        <f>'3j  Additional COVID-19 costs'!F78</f>
        <v>0</v>
      </c>
      <c r="H81" s="263">
        <f>'3j  Additional COVID-19 costs'!G78</f>
        <v>0</v>
      </c>
      <c r="I81" s="263">
        <f>'3j  Additional COVID-19 costs'!H78</f>
        <v>0</v>
      </c>
      <c r="J81" s="256"/>
      <c r="K81" s="256"/>
      <c r="L81" s="256"/>
      <c r="M81" s="256"/>
      <c r="N81" s="291"/>
      <c r="O81" s="256"/>
      <c r="P81" s="256"/>
      <c r="Q81" s="256"/>
      <c r="R81" s="256"/>
      <c r="S81" s="261"/>
      <c r="T81" s="261"/>
      <c r="U81" s="261"/>
      <c r="V81" s="261"/>
      <c r="W81" s="261"/>
      <c r="X81" s="261"/>
      <c r="Y81" s="261"/>
      <c r="Z81" s="261"/>
      <c r="AA81" s="261"/>
      <c r="AB81" s="261"/>
      <c r="AC81" s="261"/>
      <c r="AD81" s="261"/>
      <c r="AE81" s="261"/>
      <c r="AF81" s="261"/>
      <c r="AG81" s="261"/>
      <c r="AH81" s="261"/>
      <c r="AI81" s="261"/>
      <c r="AJ81" s="261"/>
      <c r="AK81" s="261"/>
      <c r="AL81" s="261"/>
      <c r="AM81" s="261"/>
      <c r="AN81" s="261"/>
      <c r="AO81" s="261"/>
      <c r="AP81" s="261"/>
      <c r="AQ81" s="261"/>
      <c r="AR81" s="261"/>
      <c r="AS81" s="261"/>
      <c r="AT81" s="261"/>
      <c r="AU81" s="261"/>
      <c r="AV81" s="261"/>
      <c r="AW81" s="261"/>
      <c r="AX81" s="261"/>
      <c r="AY81" s="261"/>
      <c r="AZ81" s="261"/>
      <c r="BA81" s="261"/>
      <c r="BB81" s="261"/>
      <c r="BC81" s="261"/>
      <c r="BD81" s="261"/>
      <c r="BE81" s="261"/>
      <c r="BF81" s="261"/>
      <c r="BG81" s="261"/>
      <c r="BH81" s="261"/>
      <c r="BI81" s="261"/>
      <c r="BJ81" s="261"/>
      <c r="BK81" s="261"/>
      <c r="BL81" s="261"/>
      <c r="BM81" s="261"/>
      <c r="BN81" s="261"/>
      <c r="BO81" s="261"/>
      <c r="BP81" s="261"/>
      <c r="BQ81" s="261"/>
      <c r="BR81" s="261"/>
      <c r="BS81" s="261"/>
      <c r="BT81" s="261"/>
      <c r="BU81" s="261"/>
      <c r="BV81" s="261"/>
      <c r="BW81" s="261"/>
      <c r="BX81" s="261"/>
      <c r="BY81" s="261"/>
      <c r="BZ81" s="261"/>
      <c r="CA81" s="261"/>
      <c r="CB81" s="261"/>
      <c r="CC81" s="261"/>
      <c r="CD81" s="261"/>
      <c r="CE81" s="261"/>
      <c r="CF81" s="261"/>
      <c r="CG81" s="261"/>
      <c r="CH81" s="261"/>
      <c r="CI81" s="261"/>
      <c r="CJ81" s="261"/>
      <c r="CK81" s="261"/>
      <c r="CL81" s="261"/>
      <c r="CM81" s="261"/>
      <c r="CN81" s="261"/>
      <c r="CO81" s="261"/>
      <c r="CP81" s="261"/>
      <c r="CQ81" s="261"/>
      <c r="CR81" s="261"/>
      <c r="CS81" s="261"/>
      <c r="CT81" s="261"/>
      <c r="CU81" s="261"/>
      <c r="CV81" s="261"/>
      <c r="CW81" s="261"/>
    </row>
    <row r="82" spans="1:101">
      <c r="A82" s="261"/>
      <c r="B82" s="262" t="s">
        <v>336</v>
      </c>
      <c r="C82" s="262" t="s">
        <v>333</v>
      </c>
      <c r="D82" s="262" t="s">
        <v>216</v>
      </c>
      <c r="E82" s="262" t="s">
        <v>238</v>
      </c>
      <c r="F82" s="263">
        <f>'3j  Additional COVID-19 costs'!E79</f>
        <v>0</v>
      </c>
      <c r="G82" s="263">
        <f>'3j  Additional COVID-19 costs'!F79</f>
        <v>0</v>
      </c>
      <c r="H82" s="263">
        <f>'3j  Additional COVID-19 costs'!G79</f>
        <v>0</v>
      </c>
      <c r="I82" s="263">
        <f>'3j  Additional COVID-19 costs'!H79</f>
        <v>0</v>
      </c>
      <c r="J82" s="256"/>
      <c r="K82" s="256"/>
      <c r="L82" s="256"/>
      <c r="M82" s="256"/>
      <c r="N82" s="291"/>
      <c r="O82" s="256"/>
      <c r="P82" s="256"/>
      <c r="Q82" s="256"/>
      <c r="R82" s="256"/>
      <c r="S82" s="261"/>
      <c r="T82" s="261"/>
      <c r="U82" s="261"/>
      <c r="V82" s="261"/>
      <c r="W82" s="261"/>
      <c r="X82" s="261"/>
      <c r="Y82" s="261"/>
      <c r="Z82" s="261"/>
      <c r="AA82" s="261"/>
      <c r="AB82" s="261"/>
      <c r="AC82" s="261"/>
      <c r="AD82" s="261"/>
      <c r="AE82" s="261"/>
      <c r="AF82" s="261"/>
      <c r="AG82" s="261"/>
      <c r="AH82" s="261"/>
      <c r="AI82" s="261"/>
      <c r="AJ82" s="261"/>
      <c r="AK82" s="261"/>
      <c r="AL82" s="261"/>
      <c r="AM82" s="261"/>
      <c r="AN82" s="261"/>
      <c r="AO82" s="261"/>
      <c r="AP82" s="261"/>
      <c r="AQ82" s="261"/>
      <c r="AR82" s="261"/>
      <c r="AS82" s="261"/>
      <c r="AT82" s="261"/>
      <c r="AU82" s="261"/>
      <c r="AV82" s="261"/>
      <c r="AW82" s="261"/>
      <c r="AX82" s="261"/>
      <c r="AY82" s="261"/>
      <c r="AZ82" s="261"/>
      <c r="BA82" s="261"/>
      <c r="BB82" s="261"/>
      <c r="BC82" s="261"/>
      <c r="BD82" s="261"/>
      <c r="BE82" s="261"/>
      <c r="BF82" s="261"/>
      <c r="BG82" s="261"/>
      <c r="BH82" s="261"/>
      <c r="BI82" s="261"/>
      <c r="BJ82" s="261"/>
      <c r="BK82" s="261"/>
      <c r="BL82" s="261"/>
      <c r="BM82" s="261"/>
      <c r="BN82" s="261"/>
      <c r="BO82" s="261"/>
      <c r="BP82" s="261"/>
      <c r="BQ82" s="261"/>
      <c r="BR82" s="261"/>
      <c r="BS82" s="261"/>
      <c r="BT82" s="261"/>
      <c r="BU82" s="261"/>
      <c r="BV82" s="261"/>
      <c r="BW82" s="261"/>
      <c r="BX82" s="261"/>
      <c r="BY82" s="261"/>
      <c r="BZ82" s="261"/>
      <c r="CA82" s="261"/>
      <c r="CB82" s="261"/>
      <c r="CC82" s="261"/>
      <c r="CD82" s="261"/>
      <c r="CE82" s="261"/>
      <c r="CF82" s="261"/>
      <c r="CG82" s="261"/>
      <c r="CH82" s="261"/>
      <c r="CI82" s="261"/>
      <c r="CJ82" s="261"/>
      <c r="CK82" s="261"/>
      <c r="CL82" s="261"/>
      <c r="CM82" s="261"/>
      <c r="CN82" s="261"/>
      <c r="CO82" s="261"/>
      <c r="CP82" s="261"/>
      <c r="CQ82" s="261"/>
      <c r="CR82" s="261"/>
      <c r="CS82" s="261"/>
      <c r="CT82" s="261"/>
      <c r="CU82" s="261"/>
      <c r="CV82" s="261"/>
      <c r="CW82" s="261"/>
    </row>
    <row r="83" spans="1:101">
      <c r="A83" s="261"/>
      <c r="B83" s="262" t="s">
        <v>336</v>
      </c>
      <c r="C83" s="262" t="s">
        <v>333</v>
      </c>
      <c r="D83" s="262" t="s">
        <v>240</v>
      </c>
      <c r="E83" s="262" t="s">
        <v>263</v>
      </c>
      <c r="F83" s="263">
        <f>'3j  Additional COVID-19 costs'!E80</f>
        <v>0</v>
      </c>
      <c r="G83" s="263">
        <f>'3j  Additional COVID-19 costs'!F80</f>
        <v>0</v>
      </c>
      <c r="H83" s="263">
        <f>'3j  Additional COVID-19 costs'!G80</f>
        <v>0</v>
      </c>
      <c r="I83" s="263">
        <f>'3j  Additional COVID-19 costs'!H80</f>
        <v>0</v>
      </c>
      <c r="J83" s="256"/>
      <c r="K83" s="256"/>
      <c r="L83" s="256"/>
      <c r="M83" s="256"/>
      <c r="N83" s="291"/>
      <c r="O83" s="256"/>
      <c r="P83" s="256"/>
      <c r="Q83" s="256"/>
      <c r="R83" s="256"/>
      <c r="S83" s="261"/>
      <c r="T83" s="261"/>
      <c r="U83" s="261"/>
      <c r="V83" s="261"/>
      <c r="W83" s="261"/>
      <c r="X83" s="261"/>
      <c r="Y83" s="261"/>
      <c r="Z83" s="261"/>
      <c r="AA83" s="261"/>
      <c r="AB83" s="261"/>
      <c r="AC83" s="261"/>
      <c r="AD83" s="261"/>
      <c r="AE83" s="261"/>
      <c r="AF83" s="261"/>
      <c r="AG83" s="261"/>
      <c r="AH83" s="261"/>
      <c r="AI83" s="261"/>
      <c r="AJ83" s="261"/>
      <c r="AK83" s="261"/>
      <c r="AL83" s="261"/>
      <c r="AM83" s="261"/>
      <c r="AN83" s="261"/>
      <c r="AO83" s="261"/>
      <c r="AP83" s="261"/>
      <c r="AQ83" s="261"/>
      <c r="AR83" s="261"/>
      <c r="AS83" s="261"/>
      <c r="AT83" s="261"/>
      <c r="AU83" s="261"/>
      <c r="AV83" s="261"/>
      <c r="AW83" s="261"/>
      <c r="AX83" s="261"/>
      <c r="AY83" s="261"/>
      <c r="AZ83" s="261"/>
      <c r="BA83" s="261"/>
      <c r="BB83" s="261"/>
      <c r="BC83" s="261"/>
      <c r="BD83" s="261"/>
      <c r="BE83" s="261"/>
      <c r="BF83" s="261"/>
      <c r="BG83" s="261"/>
      <c r="BH83" s="261"/>
      <c r="BI83" s="261"/>
      <c r="BJ83" s="261"/>
      <c r="BK83" s="261"/>
      <c r="BL83" s="261"/>
      <c r="BM83" s="261"/>
      <c r="BN83" s="261"/>
      <c r="BO83" s="261"/>
      <c r="BP83" s="261"/>
      <c r="BQ83" s="261"/>
      <c r="BR83" s="261"/>
      <c r="BS83" s="261"/>
      <c r="BT83" s="261"/>
      <c r="BU83" s="261"/>
      <c r="BV83" s="261"/>
      <c r="BW83" s="261"/>
      <c r="BX83" s="261"/>
      <c r="BY83" s="261"/>
      <c r="BZ83" s="261"/>
      <c r="CA83" s="261"/>
      <c r="CB83" s="261"/>
      <c r="CC83" s="261"/>
      <c r="CD83" s="261"/>
      <c r="CE83" s="261"/>
      <c r="CF83" s="261"/>
      <c r="CG83" s="261"/>
      <c r="CH83" s="261"/>
      <c r="CI83" s="261"/>
      <c r="CJ83" s="261"/>
      <c r="CK83" s="261"/>
      <c r="CL83" s="261"/>
      <c r="CM83" s="261"/>
      <c r="CN83" s="261"/>
      <c r="CO83" s="261"/>
      <c r="CP83" s="261"/>
      <c r="CQ83" s="261"/>
      <c r="CR83" s="261"/>
      <c r="CS83" s="261"/>
      <c r="CT83" s="261"/>
      <c r="CU83" s="261"/>
      <c r="CV83" s="261"/>
      <c r="CW83" s="261"/>
    </row>
    <row r="84" spans="1:101">
      <c r="A84" s="261"/>
      <c r="B84" s="262" t="s">
        <v>336</v>
      </c>
      <c r="C84" s="262" t="s">
        <v>333</v>
      </c>
      <c r="D84" s="262" t="s">
        <v>240</v>
      </c>
      <c r="E84" s="262" t="s">
        <v>264</v>
      </c>
      <c r="F84" s="263">
        <f>'3j  Additional COVID-19 costs'!E81</f>
        <v>0</v>
      </c>
      <c r="G84" s="263">
        <f>'3j  Additional COVID-19 costs'!F81</f>
        <v>0</v>
      </c>
      <c r="H84" s="263">
        <f>'3j  Additional COVID-19 costs'!G81</f>
        <v>0</v>
      </c>
      <c r="I84" s="263">
        <f>'3j  Additional COVID-19 costs'!H81</f>
        <v>0</v>
      </c>
      <c r="J84" s="256"/>
      <c r="K84" s="256"/>
      <c r="L84" s="256"/>
      <c r="M84" s="256"/>
      <c r="N84" s="291"/>
      <c r="O84" s="256"/>
      <c r="P84" s="256"/>
      <c r="Q84" s="256"/>
      <c r="R84" s="256"/>
      <c r="S84" s="261"/>
      <c r="T84" s="261"/>
      <c r="U84" s="261"/>
      <c r="V84" s="261"/>
      <c r="W84" s="261"/>
      <c r="X84" s="261"/>
      <c r="Y84" s="261"/>
      <c r="Z84" s="261"/>
      <c r="AA84" s="261"/>
      <c r="AB84" s="261"/>
      <c r="AC84" s="261"/>
      <c r="AD84" s="261"/>
      <c r="AE84" s="261"/>
      <c r="AF84" s="261"/>
      <c r="AG84" s="261"/>
      <c r="AH84" s="261"/>
      <c r="AI84" s="261"/>
      <c r="AJ84" s="261"/>
      <c r="AK84" s="261"/>
      <c r="AL84" s="261"/>
      <c r="AM84" s="261"/>
      <c r="AN84" s="261"/>
      <c r="AO84" s="261"/>
      <c r="AP84" s="261"/>
      <c r="AQ84" s="261"/>
      <c r="AR84" s="261"/>
      <c r="AS84" s="261"/>
      <c r="AT84" s="261"/>
      <c r="AU84" s="261"/>
      <c r="AV84" s="261"/>
      <c r="AW84" s="261"/>
      <c r="AX84" s="261"/>
      <c r="AY84" s="261"/>
      <c r="AZ84" s="261"/>
      <c r="BA84" s="261"/>
      <c r="BB84" s="261"/>
      <c r="BC84" s="261"/>
      <c r="BD84" s="261"/>
      <c r="BE84" s="261"/>
      <c r="BF84" s="261"/>
      <c r="BG84" s="261"/>
      <c r="BH84" s="261"/>
      <c r="BI84" s="261"/>
      <c r="BJ84" s="261"/>
      <c r="BK84" s="261"/>
      <c r="BL84" s="261"/>
      <c r="BM84" s="261"/>
      <c r="BN84" s="261"/>
      <c r="BO84" s="261"/>
      <c r="BP84" s="261"/>
      <c r="BQ84" s="261"/>
      <c r="BR84" s="261"/>
      <c r="BS84" s="261"/>
      <c r="BT84" s="261"/>
      <c r="BU84" s="261"/>
      <c r="BV84" s="261"/>
      <c r="BW84" s="261"/>
      <c r="BX84" s="261"/>
      <c r="BY84" s="261"/>
      <c r="BZ84" s="261"/>
      <c r="CA84" s="261"/>
      <c r="CB84" s="261"/>
      <c r="CC84" s="261"/>
      <c r="CD84" s="261"/>
      <c r="CE84" s="261"/>
      <c r="CF84" s="261"/>
      <c r="CG84" s="261"/>
      <c r="CH84" s="261"/>
      <c r="CI84" s="261"/>
      <c r="CJ84" s="261"/>
      <c r="CK84" s="261"/>
      <c r="CL84" s="261"/>
      <c r="CM84" s="261"/>
      <c r="CN84" s="261"/>
      <c r="CO84" s="261"/>
      <c r="CP84" s="261"/>
      <c r="CQ84" s="261"/>
      <c r="CR84" s="261"/>
      <c r="CS84" s="261"/>
      <c r="CT84" s="261"/>
      <c r="CU84" s="261"/>
      <c r="CV84" s="261"/>
      <c r="CW84" s="261"/>
    </row>
    <row r="85" spans="1:101">
      <c r="A85" s="261"/>
      <c r="B85" s="262" t="s">
        <v>336</v>
      </c>
      <c r="C85" s="262" t="s">
        <v>333</v>
      </c>
      <c r="D85" s="262" t="s">
        <v>240</v>
      </c>
      <c r="E85" s="262" t="s">
        <v>238</v>
      </c>
      <c r="F85" s="263">
        <f>'3j  Additional COVID-19 costs'!E82</f>
        <v>0</v>
      </c>
      <c r="G85" s="263">
        <f>'3j  Additional COVID-19 costs'!F82</f>
        <v>0</v>
      </c>
      <c r="H85" s="263">
        <f>'3j  Additional COVID-19 costs'!G82</f>
        <v>0</v>
      </c>
      <c r="I85" s="263">
        <f>'3j  Additional COVID-19 costs'!H82</f>
        <v>0</v>
      </c>
      <c r="J85" s="256"/>
      <c r="K85" s="256"/>
      <c r="L85" s="256"/>
      <c r="M85" s="256"/>
      <c r="N85" s="291"/>
      <c r="O85" s="256"/>
      <c r="P85" s="256"/>
      <c r="Q85" s="256"/>
      <c r="R85" s="256"/>
      <c r="S85" s="261"/>
      <c r="T85" s="261"/>
      <c r="U85" s="261"/>
      <c r="V85" s="261"/>
      <c r="W85" s="261"/>
      <c r="X85" s="261"/>
      <c r="Y85" s="261"/>
      <c r="Z85" s="261"/>
      <c r="AA85" s="261"/>
      <c r="AB85" s="261"/>
      <c r="AC85" s="261"/>
      <c r="AD85" s="261"/>
      <c r="AE85" s="261"/>
      <c r="AF85" s="261"/>
      <c r="AG85" s="261"/>
      <c r="AH85" s="261"/>
      <c r="AI85" s="261"/>
      <c r="AJ85" s="261"/>
      <c r="AK85" s="261"/>
      <c r="AL85" s="261"/>
      <c r="AM85" s="261"/>
      <c r="AN85" s="261"/>
      <c r="AO85" s="261"/>
      <c r="AP85" s="261"/>
      <c r="AQ85" s="261"/>
      <c r="AR85" s="261"/>
      <c r="AS85" s="261"/>
      <c r="AT85" s="261"/>
      <c r="AU85" s="261"/>
      <c r="AV85" s="261"/>
      <c r="AW85" s="261"/>
      <c r="AX85" s="261"/>
      <c r="AY85" s="261"/>
      <c r="AZ85" s="261"/>
      <c r="BA85" s="261"/>
      <c r="BB85" s="261"/>
      <c r="BC85" s="261"/>
      <c r="BD85" s="261"/>
      <c r="BE85" s="261"/>
      <c r="BF85" s="261"/>
      <c r="BG85" s="261"/>
      <c r="BH85" s="261"/>
      <c r="BI85" s="261"/>
      <c r="BJ85" s="261"/>
      <c r="BK85" s="261"/>
      <c r="BL85" s="261"/>
      <c r="BM85" s="261"/>
      <c r="BN85" s="261"/>
      <c r="BO85" s="261"/>
      <c r="BP85" s="261"/>
      <c r="BQ85" s="261"/>
      <c r="BR85" s="261"/>
      <c r="BS85" s="261"/>
      <c r="BT85" s="261"/>
      <c r="BU85" s="261"/>
      <c r="BV85" s="261"/>
      <c r="BW85" s="261"/>
      <c r="BX85" s="261"/>
      <c r="BY85" s="261"/>
      <c r="BZ85" s="261"/>
      <c r="CA85" s="261"/>
      <c r="CB85" s="261"/>
      <c r="CC85" s="261"/>
      <c r="CD85" s="261"/>
      <c r="CE85" s="261"/>
      <c r="CF85" s="261"/>
      <c r="CG85" s="261"/>
      <c r="CH85" s="261"/>
      <c r="CI85" s="261"/>
      <c r="CJ85" s="261"/>
      <c r="CK85" s="261"/>
      <c r="CL85" s="261"/>
      <c r="CM85" s="261"/>
      <c r="CN85" s="261"/>
      <c r="CO85" s="261"/>
      <c r="CP85" s="261"/>
      <c r="CQ85" s="261"/>
      <c r="CR85" s="261"/>
      <c r="CS85" s="261"/>
      <c r="CT85" s="261"/>
      <c r="CU85" s="261"/>
      <c r="CV85" s="261"/>
      <c r="CW85" s="261"/>
    </row>
    <row r="86" spans="1:101">
      <c r="A86" s="261"/>
      <c r="B86" s="261"/>
      <c r="C86" s="261"/>
      <c r="D86" s="261"/>
      <c r="E86" s="261"/>
      <c r="F86" s="302"/>
      <c r="G86" s="302"/>
      <c r="H86" s="302"/>
      <c r="I86" s="302"/>
      <c r="J86" s="256"/>
      <c r="K86" s="256"/>
      <c r="L86" s="256"/>
      <c r="M86" s="256"/>
      <c r="N86" s="291"/>
      <c r="O86" s="256"/>
      <c r="P86" s="256"/>
      <c r="Q86" s="256"/>
      <c r="R86" s="256"/>
      <c r="S86" s="261"/>
      <c r="T86" s="261"/>
      <c r="U86" s="261"/>
      <c r="V86" s="261"/>
      <c r="W86" s="261"/>
      <c r="X86" s="261"/>
      <c r="Y86" s="261"/>
      <c r="Z86" s="261"/>
      <c r="AA86" s="261"/>
      <c r="AB86" s="261"/>
      <c r="AC86" s="261"/>
      <c r="AD86" s="261"/>
      <c r="AE86" s="261"/>
      <c r="AF86" s="261"/>
      <c r="AG86" s="261"/>
      <c r="AH86" s="261"/>
      <c r="AI86" s="261"/>
      <c r="AJ86" s="261"/>
      <c r="AK86" s="261"/>
      <c r="AL86" s="261"/>
      <c r="AM86" s="261"/>
      <c r="AN86" s="261"/>
      <c r="AO86" s="261"/>
      <c r="AP86" s="261"/>
      <c r="AQ86" s="261"/>
      <c r="AR86" s="261"/>
      <c r="AS86" s="261"/>
      <c r="AT86" s="261"/>
      <c r="AU86" s="261"/>
      <c r="AV86" s="261"/>
      <c r="AW86" s="261"/>
      <c r="AX86" s="261"/>
      <c r="AY86" s="261"/>
      <c r="AZ86" s="261"/>
      <c r="BA86" s="261"/>
      <c r="BB86" s="261"/>
      <c r="BC86" s="261"/>
      <c r="BD86" s="261"/>
      <c r="BE86" s="261"/>
      <c r="BF86" s="261"/>
      <c r="BG86" s="261"/>
      <c r="BH86" s="261"/>
      <c r="BI86" s="261"/>
      <c r="BJ86" s="261"/>
      <c r="BK86" s="261"/>
      <c r="BL86" s="261"/>
      <c r="BM86" s="261"/>
      <c r="BN86" s="261"/>
      <c r="BO86" s="261"/>
      <c r="BP86" s="261"/>
      <c r="BQ86" s="261"/>
      <c r="BR86" s="261"/>
      <c r="BS86" s="261"/>
      <c r="BT86" s="261"/>
      <c r="BU86" s="261"/>
      <c r="BV86" s="261"/>
      <c r="BW86" s="261"/>
      <c r="BX86" s="261"/>
      <c r="BY86" s="261"/>
      <c r="BZ86" s="261"/>
      <c r="CA86" s="261"/>
      <c r="CB86" s="261"/>
      <c r="CC86" s="261"/>
      <c r="CD86" s="261"/>
      <c r="CE86" s="261"/>
      <c r="CF86" s="261"/>
      <c r="CG86" s="261"/>
      <c r="CH86" s="261"/>
      <c r="CI86" s="261"/>
      <c r="CJ86" s="261"/>
      <c r="CK86" s="261"/>
      <c r="CL86" s="261"/>
      <c r="CM86" s="261"/>
      <c r="CN86" s="261"/>
      <c r="CO86" s="261"/>
      <c r="CP86" s="261"/>
      <c r="CQ86" s="261"/>
      <c r="CR86" s="261"/>
      <c r="CS86" s="261"/>
      <c r="CT86" s="261"/>
      <c r="CU86" s="261"/>
      <c r="CV86" s="261"/>
      <c r="CW86" s="261"/>
    </row>
    <row r="87" spans="1:101">
      <c r="A87" s="252"/>
      <c r="B87" s="253" t="s">
        <v>337</v>
      </c>
      <c r="C87" s="254"/>
      <c r="D87" s="254"/>
      <c r="E87" s="255"/>
      <c r="F87" s="252"/>
      <c r="G87" s="252"/>
      <c r="H87" s="252"/>
      <c r="I87" s="252"/>
      <c r="J87" s="252"/>
      <c r="K87" s="252"/>
      <c r="L87" s="252"/>
      <c r="M87" s="252"/>
      <c r="N87" s="252"/>
      <c r="O87" s="252"/>
      <c r="P87" s="252"/>
      <c r="Q87" s="252"/>
      <c r="R87" s="252"/>
      <c r="S87" s="252"/>
      <c r="T87" s="252"/>
      <c r="U87" s="252"/>
      <c r="V87" s="252"/>
      <c r="W87" s="252"/>
      <c r="X87" s="252"/>
      <c r="Y87" s="252"/>
      <c r="Z87" s="252"/>
      <c r="AA87" s="252"/>
      <c r="AB87" s="252"/>
      <c r="AC87" s="252"/>
      <c r="AD87" s="252"/>
      <c r="AE87" s="252"/>
      <c r="AF87" s="252"/>
      <c r="AG87" s="252"/>
      <c r="AH87" s="252"/>
      <c r="AI87" s="252"/>
      <c r="AJ87" s="252"/>
      <c r="AK87" s="252"/>
      <c r="AL87" s="252"/>
      <c r="AM87" s="252"/>
      <c r="AN87" s="252"/>
      <c r="AO87" s="252"/>
      <c r="AP87" s="252"/>
      <c r="AQ87" s="252"/>
      <c r="AR87" s="252"/>
      <c r="AS87" s="252"/>
      <c r="AT87" s="252"/>
      <c r="AU87" s="252"/>
      <c r="AV87" s="252"/>
      <c r="AW87" s="252"/>
      <c r="AX87" s="252"/>
      <c r="AY87" s="252"/>
      <c r="AZ87" s="252"/>
      <c r="BA87" s="252"/>
      <c r="BB87" s="252"/>
      <c r="BC87" s="252"/>
      <c r="BD87" s="252"/>
      <c r="BE87" s="252"/>
      <c r="BF87" s="252"/>
      <c r="BG87" s="252"/>
      <c r="BH87" s="252"/>
      <c r="BI87" s="252"/>
      <c r="BJ87" s="252"/>
      <c r="BK87" s="252"/>
      <c r="BL87" s="252"/>
      <c r="BM87" s="252"/>
      <c r="BN87" s="252"/>
      <c r="BO87" s="252"/>
      <c r="BP87" s="252"/>
      <c r="BQ87" s="252"/>
      <c r="BR87" s="252"/>
      <c r="BS87" s="252"/>
      <c r="BT87" s="252"/>
      <c r="BU87" s="252"/>
      <c r="BV87" s="252"/>
      <c r="BW87" s="252"/>
      <c r="BX87" s="252"/>
      <c r="BY87" s="252"/>
      <c r="BZ87" s="252"/>
      <c r="CA87" s="252"/>
      <c r="CB87" s="252"/>
      <c r="CC87" s="252"/>
      <c r="CD87" s="252"/>
      <c r="CE87" s="252"/>
      <c r="CF87" s="252"/>
      <c r="CG87" s="252"/>
      <c r="CH87" s="252"/>
      <c r="CI87" s="252"/>
      <c r="CJ87" s="252"/>
      <c r="CK87" s="252"/>
      <c r="CL87" s="252"/>
      <c r="CM87" s="252"/>
      <c r="CN87" s="252"/>
      <c r="CO87" s="252"/>
      <c r="CP87" s="252"/>
      <c r="CQ87" s="252"/>
      <c r="CR87" s="252"/>
      <c r="CS87" s="252"/>
      <c r="CT87" s="252"/>
      <c r="CU87" s="252"/>
      <c r="CV87" s="252"/>
      <c r="CW87" s="252"/>
    </row>
    <row r="88" spans="1:101">
      <c r="A88" s="256"/>
      <c r="B88" s="104" t="s">
        <v>338</v>
      </c>
      <c r="C88" s="257"/>
      <c r="D88" s="257"/>
      <c r="E88" s="258"/>
      <c r="F88" s="256"/>
      <c r="G88" s="256"/>
      <c r="H88" s="256"/>
      <c r="I88" s="256"/>
      <c r="J88" s="256"/>
      <c r="K88" s="256"/>
      <c r="L88" s="256"/>
      <c r="M88" s="256"/>
      <c r="N88" s="256"/>
      <c r="O88" s="256"/>
      <c r="P88" s="256"/>
      <c r="Q88" s="256"/>
      <c r="R88" s="256"/>
      <c r="S88" s="256"/>
      <c r="T88" s="256"/>
      <c r="U88" s="256"/>
      <c r="V88" s="256"/>
      <c r="W88" s="256"/>
      <c r="X88" s="256"/>
      <c r="Y88" s="256"/>
      <c r="Z88" s="256"/>
      <c r="AA88" s="256"/>
      <c r="AB88" s="256"/>
      <c r="AC88" s="256"/>
      <c r="AD88" s="256"/>
      <c r="AE88" s="256"/>
      <c r="AF88" s="256"/>
      <c r="AG88" s="256"/>
      <c r="AH88" s="256"/>
      <c r="AI88" s="256"/>
      <c r="AJ88" s="256"/>
      <c r="AK88" s="256"/>
      <c r="AL88" s="256"/>
      <c r="AM88" s="256"/>
      <c r="AN88" s="256"/>
      <c r="AO88" s="256"/>
      <c r="AP88" s="256"/>
      <c r="AQ88" s="256"/>
      <c r="AR88" s="256"/>
      <c r="AS88" s="256"/>
      <c r="AT88" s="256"/>
      <c r="AU88" s="256"/>
      <c r="AV88" s="256"/>
      <c r="AW88" s="256"/>
      <c r="AX88" s="256"/>
      <c r="AY88" s="256"/>
      <c r="AZ88" s="256"/>
      <c r="BA88" s="256"/>
      <c r="BB88" s="256"/>
      <c r="BC88" s="256"/>
      <c r="BD88" s="256"/>
      <c r="BE88" s="256"/>
      <c r="BF88" s="256"/>
      <c r="BG88" s="256"/>
      <c r="BH88" s="256"/>
      <c r="BI88" s="256"/>
      <c r="BJ88" s="256"/>
      <c r="BK88" s="256"/>
      <c r="BL88" s="256"/>
      <c r="BM88" s="256"/>
      <c r="BN88" s="256"/>
      <c r="BO88" s="256"/>
      <c r="BP88" s="256"/>
      <c r="BQ88" s="256"/>
      <c r="BR88" s="256"/>
      <c r="BS88" s="256"/>
      <c r="BT88" s="256"/>
      <c r="BU88" s="256"/>
      <c r="BV88" s="256"/>
      <c r="BW88" s="256"/>
      <c r="BX88" s="256"/>
      <c r="BY88" s="256"/>
      <c r="BZ88" s="256"/>
      <c r="CA88" s="256"/>
      <c r="CB88" s="256"/>
      <c r="CC88" s="256"/>
      <c r="CD88" s="256"/>
      <c r="CE88" s="256"/>
      <c r="CF88" s="256"/>
      <c r="CG88" s="256"/>
      <c r="CH88" s="256"/>
      <c r="CI88" s="256"/>
      <c r="CJ88" s="256"/>
      <c r="CK88" s="256"/>
      <c r="CL88" s="256"/>
      <c r="CM88" s="256"/>
      <c r="CN88" s="256"/>
      <c r="CO88" s="256"/>
      <c r="CP88" s="256"/>
      <c r="CQ88" s="256"/>
      <c r="CR88" s="256"/>
      <c r="CS88" s="256"/>
      <c r="CT88" s="256"/>
      <c r="CU88" s="256"/>
      <c r="CV88" s="256"/>
      <c r="CW88" s="256"/>
    </row>
    <row r="89" spans="1:101">
      <c r="A89" s="256"/>
      <c r="B89" s="313"/>
      <c r="C89" s="257"/>
      <c r="D89" s="257"/>
      <c r="E89" s="258"/>
      <c r="F89" s="256"/>
      <c r="G89" s="256"/>
      <c r="H89" s="256"/>
      <c r="I89" s="256"/>
      <c r="J89" s="256"/>
      <c r="K89" s="256"/>
      <c r="L89" s="256"/>
      <c r="M89" s="256"/>
      <c r="N89" s="256"/>
      <c r="O89" s="256"/>
      <c r="P89" s="256"/>
      <c r="Q89" s="256"/>
      <c r="R89" s="256"/>
      <c r="S89" s="256"/>
      <c r="T89" s="256"/>
      <c r="U89" s="256"/>
      <c r="V89" s="256"/>
      <c r="W89" s="256"/>
      <c r="X89" s="256"/>
      <c r="Y89" s="256"/>
      <c r="Z89" s="256"/>
      <c r="AA89" s="256"/>
      <c r="AB89" s="256"/>
      <c r="AC89" s="256"/>
      <c r="AD89" s="256"/>
      <c r="AE89" s="256"/>
      <c r="AF89" s="256"/>
      <c r="AG89" s="256"/>
      <c r="AH89" s="256"/>
      <c r="AI89" s="256"/>
      <c r="AJ89" s="256"/>
      <c r="AK89" s="256"/>
      <c r="AL89" s="256"/>
      <c r="AM89" s="256"/>
      <c r="AN89" s="256"/>
      <c r="AO89" s="256"/>
      <c r="AP89" s="256"/>
      <c r="AQ89" s="256"/>
      <c r="AR89" s="256"/>
      <c r="AS89" s="256"/>
      <c r="AT89" s="256"/>
      <c r="AU89" s="256"/>
      <c r="AV89" s="256"/>
      <c r="AW89" s="256"/>
      <c r="AX89" s="256"/>
      <c r="AY89" s="256"/>
      <c r="AZ89" s="256"/>
      <c r="BA89" s="256"/>
      <c r="BB89" s="256"/>
      <c r="BC89" s="256"/>
      <c r="BD89" s="256"/>
      <c r="BE89" s="256"/>
      <c r="BF89" s="256"/>
      <c r="BG89" s="256"/>
      <c r="BH89" s="256"/>
      <c r="BI89" s="256"/>
      <c r="BJ89" s="256"/>
      <c r="BK89" s="256"/>
      <c r="BL89" s="256"/>
      <c r="BM89" s="256"/>
      <c r="BN89" s="256"/>
      <c r="BO89" s="256"/>
      <c r="BP89" s="256"/>
      <c r="BQ89" s="256"/>
      <c r="BR89" s="256"/>
      <c r="BS89" s="256"/>
      <c r="BT89" s="256"/>
      <c r="BU89" s="256"/>
      <c r="BV89" s="256"/>
      <c r="BW89" s="256"/>
      <c r="BX89" s="256"/>
      <c r="BY89" s="256"/>
      <c r="BZ89" s="256"/>
      <c r="CA89" s="256"/>
      <c r="CB89" s="256"/>
      <c r="CC89" s="256"/>
      <c r="CD89" s="256"/>
      <c r="CE89" s="256"/>
      <c r="CF89" s="256"/>
      <c r="CG89" s="256"/>
      <c r="CH89" s="256"/>
      <c r="CI89" s="256"/>
      <c r="CJ89" s="256"/>
      <c r="CK89" s="256"/>
      <c r="CL89" s="256"/>
      <c r="CM89" s="256"/>
      <c r="CN89" s="256"/>
      <c r="CO89" s="256"/>
      <c r="CP89" s="256"/>
      <c r="CQ89" s="256"/>
      <c r="CR89" s="256"/>
      <c r="CS89" s="256"/>
      <c r="CT89" s="256"/>
      <c r="CU89" s="256"/>
      <c r="CV89" s="256"/>
      <c r="CW89" s="256"/>
    </row>
    <row r="90" spans="1:101">
      <c r="A90" s="261"/>
      <c r="B90" s="315" t="s">
        <v>87</v>
      </c>
      <c r="C90" s="315" t="s">
        <v>339</v>
      </c>
      <c r="D90" s="305"/>
      <c r="E90" s="261"/>
      <c r="F90" s="302"/>
      <c r="G90" s="302"/>
      <c r="H90" s="302"/>
      <c r="I90" s="302"/>
      <c r="J90" s="256"/>
      <c r="K90" s="256"/>
      <c r="L90" s="256"/>
      <c r="M90" s="256"/>
      <c r="N90" s="291"/>
      <c r="O90" s="256"/>
      <c r="P90" s="256"/>
      <c r="Q90" s="256"/>
      <c r="R90" s="256"/>
      <c r="S90" s="261"/>
      <c r="T90" s="261"/>
      <c r="U90" s="261"/>
      <c r="V90" s="261"/>
      <c r="W90" s="261"/>
      <c r="X90" s="261"/>
      <c r="Y90" s="261"/>
      <c r="Z90" s="261"/>
      <c r="AA90" s="261"/>
      <c r="AB90" s="261"/>
      <c r="AC90" s="261"/>
      <c r="AD90" s="261"/>
      <c r="AE90" s="261"/>
      <c r="AF90" s="261"/>
      <c r="AG90" s="261"/>
      <c r="AH90" s="261"/>
      <c r="AI90" s="261"/>
      <c r="AJ90" s="261"/>
      <c r="AK90" s="261"/>
      <c r="AL90" s="261"/>
      <c r="AM90" s="261"/>
      <c r="AN90" s="261"/>
      <c r="AO90" s="261"/>
      <c r="AP90" s="261"/>
      <c r="AQ90" s="261"/>
      <c r="AR90" s="261"/>
      <c r="AS90" s="261"/>
      <c r="AT90" s="261"/>
      <c r="AU90" s="261"/>
      <c r="AV90" s="261"/>
      <c r="AW90" s="261"/>
      <c r="AX90" s="261"/>
      <c r="AY90" s="261"/>
      <c r="AZ90" s="261"/>
      <c r="BA90" s="261"/>
      <c r="BB90" s="261"/>
      <c r="BC90" s="261"/>
      <c r="BD90" s="261"/>
      <c r="BE90" s="261"/>
      <c r="BF90" s="261"/>
      <c r="BG90" s="261"/>
      <c r="BH90" s="261"/>
      <c r="BI90" s="261"/>
      <c r="BJ90" s="261"/>
      <c r="BK90" s="261"/>
      <c r="BL90" s="261"/>
      <c r="BM90" s="261"/>
      <c r="BN90" s="261"/>
      <c r="BO90" s="261"/>
      <c r="BP90" s="261"/>
      <c r="BQ90" s="261"/>
      <c r="BR90" s="261"/>
      <c r="BS90" s="261"/>
      <c r="BT90" s="261"/>
      <c r="BU90" s="261"/>
      <c r="BV90" s="261"/>
      <c r="BW90" s="261"/>
      <c r="BX90" s="261"/>
      <c r="BY90" s="261"/>
      <c r="BZ90" s="261"/>
      <c r="CA90" s="261"/>
      <c r="CB90" s="261"/>
      <c r="CC90" s="261"/>
      <c r="CD90" s="261"/>
      <c r="CE90" s="261"/>
      <c r="CF90" s="261"/>
      <c r="CG90" s="261"/>
      <c r="CH90" s="261"/>
      <c r="CI90" s="261"/>
      <c r="CJ90" s="261"/>
      <c r="CK90" s="261"/>
      <c r="CL90" s="261"/>
      <c r="CM90" s="261"/>
      <c r="CN90" s="261"/>
      <c r="CO90" s="261"/>
      <c r="CP90" s="261"/>
      <c r="CQ90" s="261"/>
      <c r="CR90" s="261"/>
      <c r="CS90" s="261"/>
      <c r="CT90" s="261"/>
      <c r="CU90" s="261"/>
      <c r="CV90" s="261"/>
      <c r="CW90" s="261"/>
    </row>
    <row r="91" spans="1:101">
      <c r="A91" s="261"/>
      <c r="B91" s="304" t="s">
        <v>216</v>
      </c>
      <c r="C91" s="356">
        <v>1.9368E-2</v>
      </c>
      <c r="D91" s="306"/>
      <c r="E91" s="261"/>
      <c r="F91" s="302"/>
      <c r="G91" s="302"/>
      <c r="H91" s="302"/>
      <c r="I91" s="302"/>
      <c r="J91" s="256"/>
      <c r="K91" s="256"/>
      <c r="L91" s="256"/>
      <c r="M91" s="256"/>
      <c r="N91" s="291"/>
      <c r="O91" s="256"/>
      <c r="P91" s="256"/>
      <c r="Q91" s="256"/>
      <c r="R91" s="256"/>
      <c r="S91" s="261"/>
      <c r="T91" s="261"/>
      <c r="U91" s="261"/>
      <c r="V91" s="261"/>
      <c r="W91" s="261"/>
      <c r="X91" s="261"/>
      <c r="Y91" s="261"/>
      <c r="Z91" s="261"/>
      <c r="AA91" s="261"/>
      <c r="AB91" s="261"/>
      <c r="AC91" s="261"/>
      <c r="AD91" s="261"/>
      <c r="AE91" s="261"/>
      <c r="AF91" s="261"/>
      <c r="AG91" s="261"/>
      <c r="AH91" s="261"/>
      <c r="AI91" s="261"/>
      <c r="AJ91" s="261"/>
      <c r="AK91" s="261"/>
      <c r="AL91" s="261"/>
      <c r="AM91" s="261"/>
      <c r="AN91" s="261"/>
      <c r="AO91" s="261"/>
      <c r="AP91" s="261"/>
      <c r="AQ91" s="261"/>
      <c r="AR91" s="261"/>
      <c r="AS91" s="261"/>
      <c r="AT91" s="261"/>
      <c r="AU91" s="261"/>
      <c r="AV91" s="261"/>
      <c r="AW91" s="261"/>
      <c r="AX91" s="261"/>
      <c r="AY91" s="261"/>
      <c r="AZ91" s="261"/>
      <c r="BA91" s="261"/>
      <c r="BB91" s="261"/>
      <c r="BC91" s="261"/>
      <c r="BD91" s="261"/>
      <c r="BE91" s="261"/>
      <c r="BF91" s="261"/>
      <c r="BG91" s="261"/>
      <c r="BH91" s="261"/>
      <c r="BI91" s="261"/>
      <c r="BJ91" s="261"/>
      <c r="BK91" s="261"/>
      <c r="BL91" s="261"/>
      <c r="BM91" s="261"/>
      <c r="BN91" s="261"/>
      <c r="BO91" s="261"/>
      <c r="BP91" s="261"/>
      <c r="BQ91" s="261"/>
      <c r="BR91" s="261"/>
      <c r="BS91" s="261"/>
      <c r="BT91" s="261"/>
      <c r="BU91" s="261"/>
      <c r="BV91" s="261"/>
      <c r="BW91" s="261"/>
      <c r="BX91" s="261"/>
      <c r="BY91" s="261"/>
      <c r="BZ91" s="261"/>
      <c r="CA91" s="261"/>
      <c r="CB91" s="261"/>
      <c r="CC91" s="261"/>
      <c r="CD91" s="261"/>
      <c r="CE91" s="261"/>
      <c r="CF91" s="261"/>
      <c r="CG91" s="261"/>
      <c r="CH91" s="261"/>
      <c r="CI91" s="261"/>
      <c r="CJ91" s="261"/>
      <c r="CK91" s="261"/>
      <c r="CL91" s="261"/>
      <c r="CM91" s="261"/>
      <c r="CN91" s="261"/>
      <c r="CO91" s="261"/>
      <c r="CP91" s="261"/>
      <c r="CQ91" s="261"/>
      <c r="CR91" s="261"/>
      <c r="CS91" s="261"/>
      <c r="CT91" s="261"/>
      <c r="CU91" s="261"/>
      <c r="CV91" s="261"/>
      <c r="CW91" s="261"/>
    </row>
    <row r="92" spans="1:101">
      <c r="A92" s="261"/>
      <c r="B92" s="304" t="s">
        <v>240</v>
      </c>
      <c r="C92" s="356">
        <v>1.9368E-2</v>
      </c>
      <c r="D92" s="306"/>
      <c r="E92" s="261"/>
      <c r="F92" s="302"/>
      <c r="G92" s="302"/>
      <c r="H92" s="302"/>
      <c r="I92" s="302"/>
      <c r="J92" s="256"/>
      <c r="K92" s="256"/>
      <c r="L92" s="256"/>
      <c r="M92" s="256"/>
      <c r="N92" s="291"/>
      <c r="O92" s="256"/>
      <c r="P92" s="256"/>
      <c r="Q92" s="256"/>
      <c r="R92" s="256"/>
      <c r="S92" s="261"/>
      <c r="T92" s="261"/>
      <c r="U92" s="261"/>
      <c r="V92" s="261"/>
      <c r="W92" s="261"/>
      <c r="X92" s="261"/>
      <c r="Y92" s="261"/>
      <c r="Z92" s="261"/>
      <c r="AA92" s="261"/>
      <c r="AB92" s="261"/>
      <c r="AC92" s="261"/>
      <c r="AD92" s="261"/>
      <c r="AE92" s="261"/>
      <c r="AF92" s="261"/>
      <c r="AG92" s="261"/>
      <c r="AH92" s="261"/>
      <c r="AI92" s="261"/>
      <c r="AJ92" s="261"/>
      <c r="AK92" s="261"/>
      <c r="AL92" s="261"/>
      <c r="AM92" s="261"/>
      <c r="AN92" s="261"/>
      <c r="AO92" s="261"/>
      <c r="AP92" s="261"/>
      <c r="AQ92" s="261"/>
      <c r="AR92" s="261"/>
      <c r="AS92" s="261"/>
      <c r="AT92" s="261"/>
      <c r="AU92" s="261"/>
      <c r="AV92" s="261"/>
      <c r="AW92" s="261"/>
      <c r="AX92" s="261"/>
      <c r="AY92" s="261"/>
      <c r="AZ92" s="261"/>
      <c r="BA92" s="261"/>
      <c r="BB92" s="261"/>
      <c r="BC92" s="261"/>
      <c r="BD92" s="261"/>
      <c r="BE92" s="261"/>
      <c r="BF92" s="261"/>
      <c r="BG92" s="261"/>
      <c r="BH92" s="261"/>
      <c r="BI92" s="261"/>
      <c r="BJ92" s="261"/>
      <c r="BK92" s="261"/>
      <c r="BL92" s="261"/>
      <c r="BM92" s="261"/>
      <c r="BN92" s="261"/>
      <c r="BO92" s="261"/>
      <c r="BP92" s="261"/>
      <c r="BQ92" s="261"/>
      <c r="BR92" s="261"/>
      <c r="BS92" s="261"/>
      <c r="BT92" s="261"/>
      <c r="BU92" s="261"/>
      <c r="BV92" s="261"/>
      <c r="BW92" s="261"/>
      <c r="BX92" s="261"/>
      <c r="BY92" s="261"/>
      <c r="BZ92" s="261"/>
      <c r="CA92" s="261"/>
      <c r="CB92" s="261"/>
      <c r="CC92" s="261"/>
      <c r="CD92" s="261"/>
      <c r="CE92" s="261"/>
      <c r="CF92" s="261"/>
      <c r="CG92" s="261"/>
      <c r="CH92" s="261"/>
      <c r="CI92" s="261"/>
      <c r="CJ92" s="261"/>
      <c r="CK92" s="261"/>
      <c r="CL92" s="261"/>
      <c r="CM92" s="261"/>
      <c r="CN92" s="261"/>
      <c r="CO92" s="261"/>
      <c r="CP92" s="261"/>
      <c r="CQ92" s="261"/>
      <c r="CR92" s="261"/>
      <c r="CS92" s="261"/>
      <c r="CT92" s="261"/>
      <c r="CU92" s="261"/>
      <c r="CV92" s="261"/>
      <c r="CW92" s="261"/>
    </row>
    <row r="93" spans="1:101">
      <c r="A93" s="261"/>
      <c r="B93" s="261" t="s">
        <v>340</v>
      </c>
      <c r="C93" s="261"/>
      <c r="D93" s="261"/>
      <c r="E93" s="261"/>
      <c r="F93" s="302"/>
      <c r="G93" s="302"/>
      <c r="H93" s="302"/>
      <c r="I93" s="302"/>
      <c r="J93" s="256"/>
      <c r="K93" s="256"/>
      <c r="L93" s="256"/>
      <c r="M93" s="256"/>
      <c r="N93" s="291"/>
      <c r="O93" s="256"/>
      <c r="P93" s="256"/>
      <c r="Q93" s="256"/>
      <c r="R93" s="256"/>
      <c r="S93" s="261"/>
      <c r="T93" s="261"/>
      <c r="U93" s="261"/>
      <c r="V93" s="261"/>
      <c r="W93" s="261"/>
      <c r="X93" s="261"/>
      <c r="Y93" s="261"/>
      <c r="Z93" s="261"/>
      <c r="AA93" s="261"/>
      <c r="AB93" s="261"/>
      <c r="AC93" s="261"/>
      <c r="AD93" s="261"/>
      <c r="AE93" s="261"/>
      <c r="AF93" s="261"/>
      <c r="AG93" s="261"/>
      <c r="AH93" s="261"/>
      <c r="AI93" s="261"/>
      <c r="AJ93" s="261"/>
      <c r="AK93" s="261"/>
      <c r="AL93" s="261"/>
      <c r="AM93" s="261"/>
      <c r="AN93" s="261"/>
      <c r="AO93" s="261"/>
      <c r="AP93" s="261"/>
      <c r="AQ93" s="261"/>
      <c r="AR93" s="261"/>
      <c r="AS93" s="261"/>
      <c r="AT93" s="261"/>
      <c r="AU93" s="261"/>
      <c r="AV93" s="261"/>
      <c r="AW93" s="261"/>
      <c r="AX93" s="261"/>
      <c r="AY93" s="261"/>
      <c r="AZ93" s="261"/>
      <c r="BA93" s="261"/>
      <c r="BB93" s="261"/>
      <c r="BC93" s="261"/>
      <c r="BD93" s="261"/>
      <c r="BE93" s="261"/>
      <c r="BF93" s="261"/>
      <c r="BG93" s="261"/>
      <c r="BH93" s="261"/>
      <c r="BI93" s="261"/>
      <c r="BJ93" s="261"/>
      <c r="BK93" s="261"/>
      <c r="BL93" s="261"/>
      <c r="BM93" s="261"/>
      <c r="BN93" s="261"/>
      <c r="BO93" s="261"/>
      <c r="BP93" s="261"/>
      <c r="BQ93" s="261"/>
      <c r="BR93" s="261"/>
      <c r="BS93" s="261"/>
      <c r="BT93" s="261"/>
      <c r="BU93" s="261"/>
      <c r="BV93" s="261"/>
      <c r="BW93" s="261"/>
      <c r="BX93" s="261"/>
      <c r="BY93" s="261"/>
      <c r="BZ93" s="261"/>
      <c r="CA93" s="261"/>
      <c r="CB93" s="261"/>
      <c r="CC93" s="261"/>
      <c r="CD93" s="261"/>
      <c r="CE93" s="261"/>
      <c r="CF93" s="261"/>
      <c r="CG93" s="261"/>
      <c r="CH93" s="261"/>
      <c r="CI93" s="261"/>
      <c r="CJ93" s="261"/>
      <c r="CK93" s="261"/>
      <c r="CL93" s="261"/>
      <c r="CM93" s="261"/>
      <c r="CN93" s="261"/>
      <c r="CO93" s="261"/>
      <c r="CP93" s="261"/>
      <c r="CQ93" s="261"/>
      <c r="CR93" s="261"/>
      <c r="CS93" s="261"/>
      <c r="CT93" s="261"/>
      <c r="CU93" s="261"/>
      <c r="CV93" s="261"/>
      <c r="CW93" s="261"/>
    </row>
    <row r="94" spans="1:101">
      <c r="A94" s="261"/>
      <c r="B94" s="261"/>
      <c r="C94" s="261"/>
      <c r="D94" s="261"/>
      <c r="E94" s="261"/>
      <c r="F94" s="302"/>
      <c r="G94" s="302"/>
      <c r="H94" s="302"/>
      <c r="I94" s="302"/>
      <c r="J94" s="256"/>
      <c r="K94" s="256"/>
      <c r="L94" s="256"/>
      <c r="M94" s="256"/>
      <c r="N94" s="291"/>
      <c r="O94" s="256"/>
      <c r="P94" s="256"/>
      <c r="Q94" s="256"/>
      <c r="R94" s="256"/>
      <c r="S94" s="261"/>
      <c r="T94" s="261"/>
      <c r="U94" s="261"/>
      <c r="V94" s="261"/>
      <c r="W94" s="261"/>
      <c r="X94" s="261"/>
      <c r="Y94" s="261"/>
      <c r="Z94" s="261"/>
      <c r="AA94" s="261"/>
      <c r="AB94" s="261"/>
      <c r="AC94" s="261"/>
      <c r="AD94" s="261"/>
      <c r="AE94" s="261"/>
      <c r="AF94" s="261"/>
      <c r="AG94" s="261"/>
      <c r="AH94" s="261"/>
      <c r="AI94" s="261"/>
      <c r="AJ94" s="261"/>
      <c r="AK94" s="261"/>
      <c r="AL94" s="261"/>
      <c r="AM94" s="261"/>
      <c r="AN94" s="261"/>
      <c r="AO94" s="261"/>
      <c r="AP94" s="261"/>
      <c r="AQ94" s="261"/>
      <c r="AR94" s="261"/>
      <c r="AS94" s="261"/>
      <c r="AT94" s="261"/>
      <c r="AU94" s="261"/>
      <c r="AV94" s="261"/>
      <c r="AW94" s="261"/>
      <c r="AX94" s="261"/>
      <c r="AY94" s="261"/>
      <c r="AZ94" s="261"/>
      <c r="BA94" s="261"/>
      <c r="BB94" s="261"/>
      <c r="BC94" s="261"/>
      <c r="BD94" s="261"/>
      <c r="BE94" s="261"/>
      <c r="BF94" s="261"/>
      <c r="BG94" s="261"/>
      <c r="BH94" s="261"/>
      <c r="BI94" s="261"/>
      <c r="BJ94" s="261"/>
      <c r="BK94" s="261"/>
      <c r="BL94" s="261"/>
      <c r="BM94" s="261"/>
      <c r="BN94" s="261"/>
      <c r="BO94" s="261"/>
      <c r="BP94" s="261"/>
      <c r="BQ94" s="261"/>
      <c r="BR94" s="261"/>
      <c r="BS94" s="261"/>
      <c r="BT94" s="261"/>
      <c r="BU94" s="261"/>
      <c r="BV94" s="261"/>
      <c r="BW94" s="261"/>
      <c r="BX94" s="261"/>
      <c r="BY94" s="261"/>
      <c r="BZ94" s="261"/>
      <c r="CA94" s="261"/>
      <c r="CB94" s="261"/>
      <c r="CC94" s="261"/>
      <c r="CD94" s="261"/>
      <c r="CE94" s="261"/>
      <c r="CF94" s="261"/>
      <c r="CG94" s="261"/>
      <c r="CH94" s="261"/>
      <c r="CI94" s="261"/>
      <c r="CJ94" s="261"/>
      <c r="CK94" s="261"/>
      <c r="CL94" s="261"/>
      <c r="CM94" s="261"/>
      <c r="CN94" s="261"/>
      <c r="CO94" s="261"/>
      <c r="CP94" s="261"/>
      <c r="CQ94" s="261"/>
      <c r="CR94" s="261"/>
      <c r="CS94" s="261"/>
      <c r="CT94" s="261"/>
      <c r="CU94" s="261"/>
      <c r="CV94" s="261"/>
      <c r="CW94" s="261"/>
    </row>
    <row r="95" spans="1:101" ht="35.25" customHeight="1">
      <c r="A95" s="261"/>
      <c r="B95" s="334" t="s">
        <v>326</v>
      </c>
      <c r="C95" s="259" t="s">
        <v>258</v>
      </c>
      <c r="D95" s="259" t="s">
        <v>87</v>
      </c>
      <c r="E95" s="259" t="s">
        <v>89</v>
      </c>
      <c r="F95" s="301" t="s">
        <v>328</v>
      </c>
      <c r="G95" s="301" t="s">
        <v>329</v>
      </c>
      <c r="H95" s="301" t="s">
        <v>330</v>
      </c>
      <c r="I95" s="301" t="s">
        <v>331</v>
      </c>
      <c r="J95" s="256"/>
      <c r="K95" s="256"/>
      <c r="L95" s="256"/>
      <c r="M95" s="256"/>
      <c r="N95" s="291"/>
      <c r="O95" s="256"/>
      <c r="P95" s="256"/>
      <c r="Q95" s="256"/>
      <c r="R95" s="256"/>
      <c r="S95" s="261"/>
      <c r="T95" s="261"/>
      <c r="U95" s="261"/>
      <c r="V95" s="261"/>
      <c r="W95" s="261"/>
      <c r="X95" s="261"/>
      <c r="Y95" s="261"/>
      <c r="Z95" s="261"/>
      <c r="AA95" s="261"/>
      <c r="AB95" s="261"/>
      <c r="AC95" s="261"/>
      <c r="AD95" s="261"/>
      <c r="AE95" s="261"/>
      <c r="AF95" s="261"/>
      <c r="AG95" s="261"/>
      <c r="AH95" s="261"/>
      <c r="AI95" s="261"/>
      <c r="AJ95" s="261"/>
      <c r="AK95" s="261"/>
      <c r="AL95" s="261"/>
      <c r="AM95" s="261"/>
      <c r="AN95" s="261"/>
      <c r="AO95" s="261"/>
      <c r="AP95" s="261"/>
      <c r="AQ95" s="261"/>
      <c r="AR95" s="261"/>
      <c r="AS95" s="261"/>
      <c r="AT95" s="261"/>
      <c r="AU95" s="261"/>
      <c r="AV95" s="261"/>
      <c r="AW95" s="261"/>
      <c r="AX95" s="261"/>
      <c r="AY95" s="261"/>
      <c r="AZ95" s="261"/>
      <c r="BA95" s="261"/>
      <c r="BB95" s="261"/>
      <c r="BC95" s="261"/>
      <c r="BD95" s="261"/>
      <c r="BE95" s="261"/>
      <c r="BF95" s="261"/>
      <c r="BG95" s="261"/>
      <c r="BH95" s="261"/>
      <c r="BI95" s="261"/>
      <c r="BJ95" s="261"/>
      <c r="BK95" s="261"/>
      <c r="BL95" s="261"/>
      <c r="BM95" s="261"/>
      <c r="BN95" s="261"/>
      <c r="BO95" s="261"/>
      <c r="BP95" s="261"/>
      <c r="BQ95" s="261"/>
      <c r="BR95" s="261"/>
      <c r="BS95" s="261"/>
      <c r="BT95" s="261"/>
      <c r="BU95" s="261"/>
      <c r="BV95" s="261"/>
      <c r="BW95" s="261"/>
      <c r="BX95" s="261"/>
      <c r="BY95" s="261"/>
      <c r="BZ95" s="261"/>
      <c r="CA95" s="261"/>
      <c r="CB95" s="261"/>
      <c r="CC95" s="261"/>
      <c r="CD95" s="261"/>
      <c r="CE95" s="261"/>
      <c r="CF95" s="261"/>
      <c r="CG95" s="261"/>
      <c r="CH95" s="261"/>
      <c r="CI95" s="261"/>
      <c r="CJ95" s="261"/>
      <c r="CK95" s="261"/>
      <c r="CL95" s="261"/>
      <c r="CM95" s="261"/>
      <c r="CN95" s="261"/>
      <c r="CO95" s="261"/>
      <c r="CP95" s="261"/>
      <c r="CQ95" s="261"/>
      <c r="CR95" s="261"/>
      <c r="CS95" s="261"/>
      <c r="CT95" s="261"/>
      <c r="CU95" s="261"/>
      <c r="CV95" s="261"/>
      <c r="CW95" s="261"/>
    </row>
    <row r="96" spans="1:101">
      <c r="A96" s="261"/>
      <c r="B96" s="262" t="s">
        <v>335</v>
      </c>
      <c r="C96" s="262" t="s">
        <v>262</v>
      </c>
      <c r="D96" s="262" t="s">
        <v>216</v>
      </c>
      <c r="E96" s="262" t="s">
        <v>263</v>
      </c>
      <c r="F96" s="307" cm="1">
        <f t="array" ref="F96">F62/(1+INDEX($C$91:$C$92,MATCH(1,($D96=$B$91:$B$92)*($D96=$B$91:$B$92),0)))</f>
        <v>0.84893547085075338</v>
      </c>
      <c r="G96" s="307" cm="1">
        <f t="array" ref="G96">G62/(1+INDEX($C$91:$C$92,MATCH(1,($D96=$B$91:$B$92)*($D96=$B$91:$B$92),0)))</f>
        <v>0.84893547085075338</v>
      </c>
      <c r="H96" s="307" cm="1">
        <f t="array" ref="H96">H62/(1+INDEX($C$91:$C$92,MATCH(1,($D96=$B$91:$B$92)*($D96=$B$91:$B$92),0)))</f>
        <v>0.84893547085075338</v>
      </c>
      <c r="I96" s="307" cm="1">
        <f t="array" ref="I96">I62/(1+INDEX($C$91:$C$92,MATCH(1,($D96=$B$91:$B$92)*($D96=$B$91:$B$92),0)))</f>
        <v>0.84893547085075338</v>
      </c>
      <c r="J96" s="256"/>
      <c r="K96" s="264"/>
      <c r="L96" s="264"/>
      <c r="M96" s="256"/>
      <c r="N96" s="291"/>
      <c r="O96" s="256"/>
      <c r="P96" s="256"/>
      <c r="Q96" s="256"/>
      <c r="R96" s="256"/>
      <c r="S96" s="261"/>
      <c r="T96" s="261"/>
      <c r="U96" s="261"/>
      <c r="V96" s="261"/>
      <c r="W96" s="261"/>
      <c r="X96" s="261"/>
      <c r="Y96" s="261"/>
      <c r="Z96" s="261"/>
      <c r="AA96" s="261"/>
      <c r="AB96" s="261"/>
      <c r="AC96" s="261"/>
      <c r="AD96" s="261"/>
      <c r="AE96" s="261"/>
      <c r="AF96" s="261"/>
      <c r="AG96" s="261"/>
      <c r="AH96" s="261"/>
      <c r="AI96" s="261"/>
      <c r="AJ96" s="261"/>
      <c r="AK96" s="261"/>
      <c r="AL96" s="261"/>
      <c r="AM96" s="261"/>
      <c r="AN96" s="261"/>
      <c r="AO96" s="261"/>
      <c r="AP96" s="261"/>
      <c r="AQ96" s="261"/>
      <c r="AR96" s="261"/>
      <c r="AS96" s="261"/>
      <c r="AT96" s="261"/>
      <c r="AU96" s="261"/>
      <c r="AV96" s="261"/>
      <c r="AW96" s="261"/>
      <c r="AX96" s="261"/>
      <c r="AY96" s="261"/>
      <c r="AZ96" s="261"/>
      <c r="BA96" s="261"/>
      <c r="BB96" s="261"/>
      <c r="BC96" s="261"/>
      <c r="BD96" s="261"/>
      <c r="BE96" s="261"/>
      <c r="BF96" s="261"/>
      <c r="BG96" s="261"/>
      <c r="BH96" s="261"/>
      <c r="BI96" s="261"/>
      <c r="BJ96" s="261"/>
      <c r="BK96" s="261"/>
      <c r="BL96" s="261"/>
      <c r="BM96" s="261"/>
      <c r="BN96" s="261"/>
      <c r="BO96" s="261"/>
      <c r="BP96" s="261"/>
      <c r="BQ96" s="261"/>
      <c r="BR96" s="261"/>
      <c r="BS96" s="261"/>
      <c r="BT96" s="261"/>
      <c r="BU96" s="261"/>
      <c r="BV96" s="261"/>
      <c r="BW96" s="261"/>
      <c r="BX96" s="261"/>
      <c r="BY96" s="261"/>
      <c r="BZ96" s="261"/>
      <c r="CA96" s="261"/>
      <c r="CB96" s="261"/>
      <c r="CC96" s="261"/>
      <c r="CD96" s="261"/>
      <c r="CE96" s="261"/>
      <c r="CF96" s="261"/>
      <c r="CG96" s="261"/>
      <c r="CH96" s="261"/>
      <c r="CI96" s="261"/>
      <c r="CJ96" s="261"/>
      <c r="CK96" s="261"/>
      <c r="CL96" s="261"/>
      <c r="CM96" s="261"/>
      <c r="CN96" s="261"/>
      <c r="CO96" s="261"/>
      <c r="CP96" s="261"/>
      <c r="CQ96" s="261"/>
      <c r="CR96" s="261"/>
      <c r="CS96" s="261"/>
      <c r="CT96" s="261"/>
      <c r="CU96" s="261"/>
      <c r="CV96" s="261"/>
      <c r="CW96" s="261"/>
    </row>
    <row r="97" spans="1:101">
      <c r="A97" s="261"/>
      <c r="B97" s="262" t="s">
        <v>336</v>
      </c>
      <c r="C97" s="262" t="s">
        <v>262</v>
      </c>
      <c r="D97" s="262" t="s">
        <v>216</v>
      </c>
      <c r="E97" s="262" t="s">
        <v>264</v>
      </c>
      <c r="F97" s="307" cm="1">
        <f t="array" ref="F97">F63/(1+INDEX($C$91:$C$92,MATCH(1,($D97=$B$91:$B$92)*($D97=$B$91:$B$92),0)))</f>
        <v>0.84893547085075338</v>
      </c>
      <c r="G97" s="307" cm="1">
        <f t="array" ref="G97">G63/(1+INDEX($C$91:$C$92,MATCH(1,($D97=$B$91:$B$92)*($D97=$B$91:$B$92),0)))</f>
        <v>0.84893547085075338</v>
      </c>
      <c r="H97" s="307" cm="1">
        <f t="array" ref="H97">H63/(1+INDEX($C$91:$C$92,MATCH(1,($D97=$B$91:$B$92)*($D97=$B$91:$B$92),0)))</f>
        <v>0.84893547085075338</v>
      </c>
      <c r="I97" s="307" cm="1">
        <f t="array" ref="I97">I63/(1+INDEX($C$91:$C$92,MATCH(1,($D97=$B$91:$B$92)*($D97=$B$91:$B$92),0)))</f>
        <v>0.84893547085075338</v>
      </c>
      <c r="J97" s="256"/>
      <c r="K97" s="264"/>
      <c r="L97" s="256"/>
      <c r="M97" s="256"/>
      <c r="N97" s="291"/>
      <c r="O97" s="256"/>
      <c r="P97" s="256"/>
      <c r="Q97" s="256"/>
      <c r="R97" s="256"/>
      <c r="S97" s="261"/>
      <c r="T97" s="261"/>
      <c r="U97" s="261"/>
      <c r="V97" s="261"/>
      <c r="W97" s="261"/>
      <c r="X97" s="261"/>
      <c r="Y97" s="261"/>
      <c r="Z97" s="261"/>
      <c r="AA97" s="261"/>
      <c r="AB97" s="261"/>
      <c r="AC97" s="261"/>
      <c r="AD97" s="261"/>
      <c r="AE97" s="261"/>
      <c r="AF97" s="261"/>
      <c r="AG97" s="261"/>
      <c r="AH97" s="261"/>
      <c r="AI97" s="261"/>
      <c r="AJ97" s="261"/>
      <c r="AK97" s="261"/>
      <c r="AL97" s="261"/>
      <c r="AM97" s="261"/>
      <c r="AN97" s="261"/>
      <c r="AO97" s="261"/>
      <c r="AP97" s="261"/>
      <c r="AQ97" s="261"/>
      <c r="AR97" s="261"/>
      <c r="AS97" s="261"/>
      <c r="AT97" s="261"/>
      <c r="AU97" s="261"/>
      <c r="AV97" s="261"/>
      <c r="AW97" s="261"/>
      <c r="AX97" s="261"/>
      <c r="AY97" s="261"/>
      <c r="AZ97" s="261"/>
      <c r="BA97" s="261"/>
      <c r="BB97" s="261"/>
      <c r="BC97" s="261"/>
      <c r="BD97" s="261"/>
      <c r="BE97" s="261"/>
      <c r="BF97" s="261"/>
      <c r="BG97" s="261"/>
      <c r="BH97" s="261"/>
      <c r="BI97" s="261"/>
      <c r="BJ97" s="261"/>
      <c r="BK97" s="261"/>
      <c r="BL97" s="261"/>
      <c r="BM97" s="261"/>
      <c r="BN97" s="261"/>
      <c r="BO97" s="261"/>
      <c r="BP97" s="261"/>
      <c r="BQ97" s="261"/>
      <c r="BR97" s="261"/>
      <c r="BS97" s="261"/>
      <c r="BT97" s="261"/>
      <c r="BU97" s="261"/>
      <c r="BV97" s="261"/>
      <c r="BW97" s="261"/>
      <c r="BX97" s="261"/>
      <c r="BY97" s="261"/>
      <c r="BZ97" s="261"/>
      <c r="CA97" s="261"/>
      <c r="CB97" s="261"/>
      <c r="CC97" s="261"/>
      <c r="CD97" s="261"/>
      <c r="CE97" s="261"/>
      <c r="CF97" s="261"/>
      <c r="CG97" s="261"/>
      <c r="CH97" s="261"/>
      <c r="CI97" s="261"/>
      <c r="CJ97" s="261"/>
      <c r="CK97" s="261"/>
      <c r="CL97" s="261"/>
      <c r="CM97" s="261"/>
      <c r="CN97" s="261"/>
      <c r="CO97" s="261"/>
      <c r="CP97" s="261"/>
      <c r="CQ97" s="261"/>
      <c r="CR97" s="261"/>
      <c r="CS97" s="261"/>
      <c r="CT97" s="261"/>
      <c r="CU97" s="261"/>
      <c r="CV97" s="261"/>
      <c r="CW97" s="261"/>
    </row>
    <row r="98" spans="1:101">
      <c r="A98" s="261"/>
      <c r="B98" s="262" t="s">
        <v>336</v>
      </c>
      <c r="C98" s="262" t="s">
        <v>262</v>
      </c>
      <c r="D98" s="262" t="s">
        <v>216</v>
      </c>
      <c r="E98" s="262" t="s">
        <v>238</v>
      </c>
      <c r="F98" s="307" cm="1">
        <f t="array" ref="F98">F64/(1+INDEX($C$91:$C$92,MATCH(1,($D98=$B$91:$B$92)*($D98=$B$91:$B$92),0)))</f>
        <v>0</v>
      </c>
      <c r="G98" s="307" cm="1">
        <f t="array" ref="G98">G64/(1+INDEX($C$91:$C$92,MATCH(1,($D98=$B$91:$B$92)*($D98=$B$91:$B$92),0)))</f>
        <v>0</v>
      </c>
      <c r="H98" s="307" cm="1">
        <f t="array" ref="H98">H64/(1+INDEX($C$91:$C$92,MATCH(1,($D98=$B$91:$B$92)*($D98=$B$91:$B$92),0)))</f>
        <v>0</v>
      </c>
      <c r="I98" s="307" cm="1">
        <f t="array" ref="I98">I64/(1+INDEX($C$91:$C$92,MATCH(1,($D98=$B$91:$B$92)*($D98=$B$91:$B$92),0)))</f>
        <v>0</v>
      </c>
      <c r="J98" s="256"/>
      <c r="K98" s="256"/>
      <c r="L98" s="256"/>
      <c r="M98" s="256"/>
      <c r="N98" s="291"/>
      <c r="O98" s="256"/>
      <c r="P98" s="256"/>
      <c r="Q98" s="256"/>
      <c r="R98" s="256"/>
      <c r="S98" s="261"/>
      <c r="T98" s="261"/>
      <c r="U98" s="261"/>
      <c r="V98" s="261"/>
      <c r="W98" s="261"/>
      <c r="X98" s="261"/>
      <c r="Y98" s="261"/>
      <c r="Z98" s="261"/>
      <c r="AA98" s="261"/>
      <c r="AB98" s="261"/>
      <c r="AC98" s="261"/>
      <c r="AD98" s="261"/>
      <c r="AE98" s="261"/>
      <c r="AF98" s="261"/>
      <c r="AG98" s="261"/>
      <c r="AH98" s="261"/>
      <c r="AI98" s="261"/>
      <c r="AJ98" s="261"/>
      <c r="AK98" s="261"/>
      <c r="AL98" s="261"/>
      <c r="AM98" s="261"/>
      <c r="AN98" s="261"/>
      <c r="AO98" s="261"/>
      <c r="AP98" s="261"/>
      <c r="AQ98" s="261"/>
      <c r="AR98" s="261"/>
      <c r="AS98" s="261"/>
      <c r="AT98" s="261"/>
      <c r="AU98" s="261"/>
      <c r="AV98" s="261"/>
      <c r="AW98" s="261"/>
      <c r="AX98" s="261"/>
      <c r="AY98" s="261"/>
      <c r="AZ98" s="261"/>
      <c r="BA98" s="261"/>
      <c r="BB98" s="261"/>
      <c r="BC98" s="261"/>
      <c r="BD98" s="261"/>
      <c r="BE98" s="261"/>
      <c r="BF98" s="261"/>
      <c r="BG98" s="261"/>
      <c r="BH98" s="261"/>
      <c r="BI98" s="261"/>
      <c r="BJ98" s="261"/>
      <c r="BK98" s="261"/>
      <c r="BL98" s="261"/>
      <c r="BM98" s="261"/>
      <c r="BN98" s="261"/>
      <c r="BO98" s="261"/>
      <c r="BP98" s="261"/>
      <c r="BQ98" s="261"/>
      <c r="BR98" s="261"/>
      <c r="BS98" s="261"/>
      <c r="BT98" s="261"/>
      <c r="BU98" s="261"/>
      <c r="BV98" s="261"/>
      <c r="BW98" s="261"/>
      <c r="BX98" s="261"/>
      <c r="BY98" s="261"/>
      <c r="BZ98" s="261"/>
      <c r="CA98" s="261"/>
      <c r="CB98" s="261"/>
      <c r="CC98" s="261"/>
      <c r="CD98" s="261"/>
      <c r="CE98" s="261"/>
      <c r="CF98" s="261"/>
      <c r="CG98" s="261"/>
      <c r="CH98" s="261"/>
      <c r="CI98" s="261"/>
      <c r="CJ98" s="261"/>
      <c r="CK98" s="261"/>
      <c r="CL98" s="261"/>
      <c r="CM98" s="261"/>
      <c r="CN98" s="261"/>
      <c r="CO98" s="261"/>
      <c r="CP98" s="261"/>
      <c r="CQ98" s="261"/>
      <c r="CR98" s="261"/>
      <c r="CS98" s="261"/>
      <c r="CT98" s="261"/>
      <c r="CU98" s="261"/>
      <c r="CV98" s="261"/>
      <c r="CW98" s="261"/>
    </row>
    <row r="99" spans="1:101">
      <c r="A99" s="261"/>
      <c r="B99" s="262" t="s">
        <v>336</v>
      </c>
      <c r="C99" s="262" t="s">
        <v>262</v>
      </c>
      <c r="D99" s="262" t="s">
        <v>240</v>
      </c>
      <c r="E99" s="262" t="s">
        <v>263</v>
      </c>
      <c r="F99" s="307" cm="1">
        <f t="array" ref="F99">F65/(1+INDEX($C$91:$C$92,MATCH(1,($D99=$B$91:$B$92)*($D99=$B$91:$B$92),0)))</f>
        <v>0.84893547085075338</v>
      </c>
      <c r="G99" s="307" cm="1">
        <f t="array" ref="G99">G65/(1+INDEX($C$91:$C$92,MATCH(1,($D99=$B$91:$B$92)*($D99=$B$91:$B$92),0)))</f>
        <v>0.84893547085075338</v>
      </c>
      <c r="H99" s="307" cm="1">
        <f t="array" ref="H99">H65/(1+INDEX($C$91:$C$92,MATCH(1,($D99=$B$91:$B$92)*($D99=$B$91:$B$92),0)))</f>
        <v>0.84893547085075338</v>
      </c>
      <c r="I99" s="307" cm="1">
        <f t="array" ref="I99">I65/(1+INDEX($C$91:$C$92,MATCH(1,($D99=$B$91:$B$92)*($D99=$B$91:$B$92),0)))</f>
        <v>0.84893547085075338</v>
      </c>
      <c r="J99" s="256"/>
      <c r="K99" s="256"/>
      <c r="L99" s="256"/>
      <c r="M99" s="256"/>
      <c r="N99" s="291"/>
      <c r="O99" s="256"/>
      <c r="P99" s="256"/>
      <c r="Q99" s="256"/>
      <c r="R99" s="256"/>
      <c r="S99" s="261"/>
      <c r="T99" s="261"/>
      <c r="U99" s="261"/>
      <c r="V99" s="261"/>
      <c r="W99" s="261"/>
      <c r="X99" s="261"/>
      <c r="Y99" s="261"/>
      <c r="Z99" s="261"/>
      <c r="AA99" s="261"/>
      <c r="AB99" s="261"/>
      <c r="AC99" s="261"/>
      <c r="AD99" s="261"/>
      <c r="AE99" s="261"/>
      <c r="AF99" s="261"/>
      <c r="AG99" s="261"/>
      <c r="AH99" s="261"/>
      <c r="AI99" s="261"/>
      <c r="AJ99" s="261"/>
      <c r="AK99" s="261"/>
      <c r="AL99" s="261"/>
      <c r="AM99" s="261"/>
      <c r="AN99" s="261"/>
      <c r="AO99" s="261"/>
      <c r="AP99" s="261"/>
      <c r="AQ99" s="261"/>
      <c r="AR99" s="261"/>
      <c r="AS99" s="261"/>
      <c r="AT99" s="261"/>
      <c r="AU99" s="261"/>
      <c r="AV99" s="261"/>
      <c r="AW99" s="261"/>
      <c r="AX99" s="261"/>
      <c r="AY99" s="261"/>
      <c r="AZ99" s="261"/>
      <c r="BA99" s="261"/>
      <c r="BB99" s="261"/>
      <c r="BC99" s="261"/>
      <c r="BD99" s="261"/>
      <c r="BE99" s="261"/>
      <c r="BF99" s="261"/>
      <c r="BG99" s="261"/>
      <c r="BH99" s="261"/>
      <c r="BI99" s="261"/>
      <c r="BJ99" s="261"/>
      <c r="BK99" s="261"/>
      <c r="BL99" s="261"/>
      <c r="BM99" s="261"/>
      <c r="BN99" s="261"/>
      <c r="BO99" s="261"/>
      <c r="BP99" s="261"/>
      <c r="BQ99" s="261"/>
      <c r="BR99" s="261"/>
      <c r="BS99" s="261"/>
      <c r="BT99" s="261"/>
      <c r="BU99" s="261"/>
      <c r="BV99" s="261"/>
      <c r="BW99" s="261"/>
      <c r="BX99" s="261"/>
      <c r="BY99" s="261"/>
      <c r="BZ99" s="261"/>
      <c r="CA99" s="261"/>
      <c r="CB99" s="261"/>
      <c r="CC99" s="261"/>
      <c r="CD99" s="261"/>
      <c r="CE99" s="261"/>
      <c r="CF99" s="261"/>
      <c r="CG99" s="261"/>
      <c r="CH99" s="261"/>
      <c r="CI99" s="261"/>
      <c r="CJ99" s="261"/>
      <c r="CK99" s="261"/>
      <c r="CL99" s="261"/>
      <c r="CM99" s="261"/>
      <c r="CN99" s="261"/>
      <c r="CO99" s="261"/>
      <c r="CP99" s="261"/>
      <c r="CQ99" s="261"/>
      <c r="CR99" s="261"/>
      <c r="CS99" s="261"/>
      <c r="CT99" s="261"/>
      <c r="CU99" s="261"/>
      <c r="CV99" s="261"/>
      <c r="CW99" s="261"/>
    </row>
    <row r="100" spans="1:101">
      <c r="A100" s="261"/>
      <c r="B100" s="262" t="s">
        <v>336</v>
      </c>
      <c r="C100" s="262" t="s">
        <v>262</v>
      </c>
      <c r="D100" s="262" t="s">
        <v>240</v>
      </c>
      <c r="E100" s="262" t="s">
        <v>264</v>
      </c>
      <c r="F100" s="307" cm="1">
        <f t="array" ref="F100">F66/(1+INDEX($C$91:$C$92,MATCH(1,($D100=$B$91:$B$92)*($D100=$B$91:$B$92),0)))</f>
        <v>0.84893547085075338</v>
      </c>
      <c r="G100" s="307" cm="1">
        <f t="array" ref="G100">G66/(1+INDEX($C$91:$C$92,MATCH(1,($D100=$B$91:$B$92)*($D100=$B$91:$B$92),0)))</f>
        <v>0.84893547085075338</v>
      </c>
      <c r="H100" s="307" cm="1">
        <f t="array" ref="H100">H66/(1+INDEX($C$91:$C$92,MATCH(1,($D100=$B$91:$B$92)*($D100=$B$91:$B$92),0)))</f>
        <v>0.84893547085075338</v>
      </c>
      <c r="I100" s="307" cm="1">
        <f t="array" ref="I100">I66/(1+INDEX($C$91:$C$92,MATCH(1,($D100=$B$91:$B$92)*($D100=$B$91:$B$92),0)))</f>
        <v>0.84893547085075338</v>
      </c>
      <c r="J100" s="256"/>
      <c r="K100" s="264"/>
      <c r="L100" s="264"/>
      <c r="M100" s="256"/>
      <c r="N100" s="291"/>
      <c r="O100" s="256"/>
      <c r="P100" s="256"/>
      <c r="Q100" s="256"/>
      <c r="R100" s="256"/>
      <c r="S100" s="261"/>
      <c r="T100" s="261"/>
      <c r="U100" s="261"/>
      <c r="V100" s="261"/>
      <c r="W100" s="261"/>
      <c r="X100" s="261"/>
      <c r="Y100" s="261"/>
      <c r="Z100" s="261"/>
      <c r="AA100" s="261"/>
      <c r="AB100" s="261"/>
      <c r="AC100" s="261"/>
      <c r="AD100" s="261"/>
      <c r="AE100" s="261"/>
      <c r="AF100" s="261"/>
      <c r="AG100" s="261"/>
      <c r="AH100" s="261"/>
      <c r="AI100" s="261"/>
      <c r="AJ100" s="261"/>
      <c r="AK100" s="261"/>
      <c r="AL100" s="261"/>
      <c r="AM100" s="261"/>
      <c r="AN100" s="261"/>
      <c r="AO100" s="261"/>
      <c r="AP100" s="261"/>
      <c r="AQ100" s="261"/>
      <c r="AR100" s="261"/>
      <c r="AS100" s="261"/>
      <c r="AT100" s="261"/>
      <c r="AU100" s="261"/>
      <c r="AV100" s="261"/>
      <c r="AW100" s="261"/>
      <c r="AX100" s="261"/>
      <c r="AY100" s="261"/>
      <c r="AZ100" s="261"/>
      <c r="BA100" s="261"/>
      <c r="BB100" s="261"/>
      <c r="BC100" s="261"/>
      <c r="BD100" s="261"/>
      <c r="BE100" s="261"/>
      <c r="BF100" s="261"/>
      <c r="BG100" s="261"/>
      <c r="BH100" s="261"/>
      <c r="BI100" s="261"/>
      <c r="BJ100" s="261"/>
      <c r="BK100" s="261"/>
      <c r="BL100" s="261"/>
      <c r="BM100" s="261"/>
      <c r="BN100" s="261"/>
      <c r="BO100" s="261"/>
      <c r="BP100" s="261"/>
      <c r="BQ100" s="261"/>
      <c r="BR100" s="261"/>
      <c r="BS100" s="261"/>
      <c r="BT100" s="261"/>
      <c r="BU100" s="261"/>
      <c r="BV100" s="261"/>
      <c r="BW100" s="261"/>
      <c r="BX100" s="261"/>
      <c r="BY100" s="261"/>
      <c r="BZ100" s="261"/>
      <c r="CA100" s="261"/>
      <c r="CB100" s="261"/>
      <c r="CC100" s="261"/>
      <c r="CD100" s="261"/>
      <c r="CE100" s="261"/>
      <c r="CF100" s="261"/>
      <c r="CG100" s="261"/>
      <c r="CH100" s="261"/>
      <c r="CI100" s="261"/>
      <c r="CJ100" s="261"/>
      <c r="CK100" s="261"/>
      <c r="CL100" s="261"/>
      <c r="CM100" s="261"/>
      <c r="CN100" s="261"/>
      <c r="CO100" s="261"/>
      <c r="CP100" s="261"/>
      <c r="CQ100" s="261"/>
      <c r="CR100" s="261"/>
      <c r="CS100" s="261"/>
      <c r="CT100" s="261"/>
      <c r="CU100" s="261"/>
      <c r="CV100" s="261"/>
      <c r="CW100" s="261"/>
    </row>
    <row r="101" spans="1:101">
      <c r="A101" s="261"/>
      <c r="B101" s="262" t="s">
        <v>336</v>
      </c>
      <c r="C101" s="262" t="s">
        <v>262</v>
      </c>
      <c r="D101" s="262" t="s">
        <v>240</v>
      </c>
      <c r="E101" s="262" t="s">
        <v>238</v>
      </c>
      <c r="F101" s="307" cm="1">
        <f t="array" ref="F101">F67/(1+INDEX($C$91:$C$92,MATCH(1,($D101=$B$91:$B$92)*($D101=$B$91:$B$92),0)))</f>
        <v>0</v>
      </c>
      <c r="G101" s="307" cm="1">
        <f t="array" ref="G101">G67/(1+INDEX($C$91:$C$92,MATCH(1,($D101=$B$91:$B$92)*($D101=$B$91:$B$92),0)))</f>
        <v>0</v>
      </c>
      <c r="H101" s="307" cm="1">
        <f t="array" ref="H101">H67/(1+INDEX($C$91:$C$92,MATCH(1,($D101=$B$91:$B$92)*($D101=$B$91:$B$92),0)))</f>
        <v>0</v>
      </c>
      <c r="I101" s="307" cm="1">
        <f t="array" ref="I101">I67/(1+INDEX($C$91:$C$92,MATCH(1,($D101=$B$91:$B$92)*($D101=$B$91:$B$92),0)))</f>
        <v>0</v>
      </c>
      <c r="J101" s="256"/>
      <c r="K101" s="256"/>
      <c r="L101" s="256"/>
      <c r="M101" s="256"/>
      <c r="N101" s="291"/>
      <c r="O101" s="256"/>
      <c r="P101" s="256"/>
      <c r="Q101" s="256"/>
      <c r="R101" s="256"/>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c r="BJ101" s="261"/>
      <c r="BK101" s="261"/>
      <c r="BL101" s="261"/>
      <c r="BM101" s="261"/>
      <c r="BN101" s="261"/>
      <c r="BO101" s="261"/>
      <c r="BP101" s="261"/>
      <c r="BQ101" s="261"/>
      <c r="BR101" s="261"/>
      <c r="BS101" s="261"/>
      <c r="BT101" s="261"/>
      <c r="BU101" s="261"/>
      <c r="BV101" s="261"/>
      <c r="BW101" s="261"/>
      <c r="BX101" s="261"/>
      <c r="BY101" s="261"/>
      <c r="BZ101" s="261"/>
      <c r="CA101" s="261"/>
      <c r="CB101" s="261"/>
      <c r="CC101" s="261"/>
      <c r="CD101" s="261"/>
      <c r="CE101" s="261"/>
      <c r="CF101" s="261"/>
      <c r="CG101" s="261"/>
      <c r="CH101" s="261"/>
      <c r="CI101" s="261"/>
      <c r="CJ101" s="261"/>
      <c r="CK101" s="261"/>
      <c r="CL101" s="261"/>
      <c r="CM101" s="261"/>
      <c r="CN101" s="261"/>
      <c r="CO101" s="261"/>
      <c r="CP101" s="261"/>
      <c r="CQ101" s="261"/>
      <c r="CR101" s="261"/>
      <c r="CS101" s="261"/>
      <c r="CT101" s="261"/>
      <c r="CU101" s="261"/>
      <c r="CV101" s="261"/>
      <c r="CW101" s="261"/>
    </row>
    <row r="102" spans="1:101">
      <c r="A102" s="261"/>
      <c r="B102" s="262" t="s">
        <v>336</v>
      </c>
      <c r="C102" s="262" t="s">
        <v>265</v>
      </c>
      <c r="D102" s="262" t="s">
        <v>216</v>
      </c>
      <c r="E102" s="262" t="s">
        <v>263</v>
      </c>
      <c r="F102" s="307" cm="1">
        <f t="array" ref="F102">F68/(1+INDEX($C$91:$C$92,MATCH(1,($D102=$B$91:$B$92)*($D102=$B$91:$B$92),0)))</f>
        <v>1.3482493847139418</v>
      </c>
      <c r="G102" s="307" cm="1">
        <f t="array" ref="G102">G68/(1+INDEX($C$91:$C$92,MATCH(1,($D102=$B$91:$B$92)*($D102=$B$91:$B$92),0)))</f>
        <v>1.3482493847139418</v>
      </c>
      <c r="H102" s="307" cm="1">
        <f t="array" ref="H102">H68/(1+INDEX($C$91:$C$92,MATCH(1,($D102=$B$91:$B$92)*($D102=$B$91:$B$92),0)))</f>
        <v>1.3482493847139418</v>
      </c>
      <c r="I102" s="307" cm="1">
        <f t="array" ref="I102">I68/(1+INDEX($C$91:$C$92,MATCH(1,($D102=$B$91:$B$92)*($D102=$B$91:$B$92),0)))</f>
        <v>1.3482493847139418</v>
      </c>
      <c r="J102" s="256"/>
      <c r="K102" s="256"/>
      <c r="L102" s="256"/>
      <c r="M102" s="256"/>
      <c r="N102" s="291"/>
      <c r="O102" s="256"/>
      <c r="P102" s="256"/>
      <c r="Q102" s="256"/>
      <c r="R102" s="256"/>
      <c r="S102" s="261"/>
      <c r="T102" s="261"/>
      <c r="U102" s="261"/>
      <c r="V102" s="261"/>
      <c r="W102" s="261"/>
      <c r="X102" s="261"/>
      <c r="Y102" s="261"/>
      <c r="Z102" s="261"/>
      <c r="AA102" s="261"/>
      <c r="AB102" s="261"/>
      <c r="AC102" s="261"/>
      <c r="AD102" s="261"/>
      <c r="AE102" s="261"/>
      <c r="AF102" s="261"/>
      <c r="AG102" s="261"/>
      <c r="AH102" s="261"/>
      <c r="AI102" s="261"/>
      <c r="AJ102" s="261"/>
      <c r="AK102" s="261"/>
      <c r="AL102" s="261"/>
      <c r="AM102" s="261"/>
      <c r="AN102" s="261"/>
      <c r="AO102" s="261"/>
      <c r="AP102" s="261"/>
      <c r="AQ102" s="261"/>
      <c r="AR102" s="261"/>
      <c r="AS102" s="261"/>
      <c r="AT102" s="261"/>
      <c r="AU102" s="261"/>
      <c r="AV102" s="261"/>
      <c r="AW102" s="261"/>
      <c r="AX102" s="261"/>
      <c r="AY102" s="261"/>
      <c r="AZ102" s="261"/>
      <c r="BA102" s="261"/>
      <c r="BB102" s="261"/>
      <c r="BC102" s="261"/>
      <c r="BD102" s="261"/>
      <c r="BE102" s="261"/>
      <c r="BF102" s="261"/>
      <c r="BG102" s="261"/>
      <c r="BH102" s="261"/>
      <c r="BI102" s="261"/>
      <c r="BJ102" s="261"/>
      <c r="BK102" s="261"/>
      <c r="BL102" s="261"/>
      <c r="BM102" s="261"/>
      <c r="BN102" s="261"/>
      <c r="BO102" s="261"/>
      <c r="BP102" s="261"/>
      <c r="BQ102" s="261"/>
      <c r="BR102" s="261"/>
      <c r="BS102" s="261"/>
      <c r="BT102" s="261"/>
      <c r="BU102" s="261"/>
      <c r="BV102" s="261"/>
      <c r="BW102" s="261"/>
      <c r="BX102" s="261"/>
      <c r="BY102" s="261"/>
      <c r="BZ102" s="261"/>
      <c r="CA102" s="261"/>
      <c r="CB102" s="261"/>
      <c r="CC102" s="261"/>
      <c r="CD102" s="261"/>
      <c r="CE102" s="261"/>
      <c r="CF102" s="261"/>
      <c r="CG102" s="261"/>
      <c r="CH102" s="261"/>
      <c r="CI102" s="261"/>
      <c r="CJ102" s="261"/>
      <c r="CK102" s="261"/>
      <c r="CL102" s="261"/>
      <c r="CM102" s="261"/>
      <c r="CN102" s="261"/>
      <c r="CO102" s="261"/>
      <c r="CP102" s="261"/>
      <c r="CQ102" s="261"/>
      <c r="CR102" s="261"/>
      <c r="CS102" s="261"/>
      <c r="CT102" s="261"/>
      <c r="CU102" s="261"/>
      <c r="CV102" s="261"/>
      <c r="CW102" s="261"/>
    </row>
    <row r="103" spans="1:101">
      <c r="A103" s="261"/>
      <c r="B103" s="262" t="s">
        <v>336</v>
      </c>
      <c r="C103" s="262" t="s">
        <v>265</v>
      </c>
      <c r="D103" s="262" t="s">
        <v>216</v>
      </c>
      <c r="E103" s="262" t="s">
        <v>264</v>
      </c>
      <c r="F103" s="307" cm="1">
        <f t="array" ref="F103">F69/(1+INDEX($C$91:$C$92,MATCH(1,($D103=$B$91:$B$92)*($D103=$B$91:$B$92),0)))</f>
        <v>1.3482493847139418</v>
      </c>
      <c r="G103" s="307" cm="1">
        <f t="array" ref="G103">G69/(1+INDEX($C$91:$C$92,MATCH(1,($D103=$B$91:$B$92)*($D103=$B$91:$B$92),0)))</f>
        <v>1.3482493847139418</v>
      </c>
      <c r="H103" s="307" cm="1">
        <f t="array" ref="H103">H69/(1+INDEX($C$91:$C$92,MATCH(1,($D103=$B$91:$B$92)*($D103=$B$91:$B$92),0)))</f>
        <v>1.3482493847139418</v>
      </c>
      <c r="I103" s="307" cm="1">
        <f t="array" ref="I103">I69/(1+INDEX($C$91:$C$92,MATCH(1,($D103=$B$91:$B$92)*($D103=$B$91:$B$92),0)))</f>
        <v>1.3482493847139418</v>
      </c>
      <c r="J103" s="256"/>
      <c r="K103" s="256"/>
      <c r="L103" s="256"/>
      <c r="M103" s="256"/>
      <c r="N103" s="291"/>
      <c r="O103" s="256"/>
      <c r="P103" s="256"/>
      <c r="Q103" s="256"/>
      <c r="R103" s="256"/>
      <c r="S103" s="261"/>
      <c r="T103" s="261"/>
      <c r="U103" s="261"/>
      <c r="V103" s="261"/>
      <c r="W103" s="261"/>
      <c r="X103" s="261"/>
      <c r="Y103" s="261"/>
      <c r="Z103" s="261"/>
      <c r="AA103" s="261"/>
      <c r="AB103" s="261"/>
      <c r="AC103" s="261"/>
      <c r="AD103" s="261"/>
      <c r="AE103" s="261"/>
      <c r="AF103" s="261"/>
      <c r="AG103" s="261"/>
      <c r="AH103" s="261"/>
      <c r="AI103" s="261"/>
      <c r="AJ103" s="261"/>
      <c r="AK103" s="261"/>
      <c r="AL103" s="261"/>
      <c r="AM103" s="261"/>
      <c r="AN103" s="261"/>
      <c r="AO103" s="261"/>
      <c r="AP103" s="261"/>
      <c r="AQ103" s="261"/>
      <c r="AR103" s="261"/>
      <c r="AS103" s="261"/>
      <c r="AT103" s="261"/>
      <c r="AU103" s="261"/>
      <c r="AV103" s="261"/>
      <c r="AW103" s="261"/>
      <c r="AX103" s="261"/>
      <c r="AY103" s="261"/>
      <c r="AZ103" s="261"/>
      <c r="BA103" s="261"/>
      <c r="BB103" s="261"/>
      <c r="BC103" s="261"/>
      <c r="BD103" s="261"/>
      <c r="BE103" s="261"/>
      <c r="BF103" s="261"/>
      <c r="BG103" s="261"/>
      <c r="BH103" s="261"/>
      <c r="BI103" s="261"/>
      <c r="BJ103" s="261"/>
      <c r="BK103" s="261"/>
      <c r="BL103" s="261"/>
      <c r="BM103" s="261"/>
      <c r="BN103" s="261"/>
      <c r="BO103" s="261"/>
      <c r="BP103" s="261"/>
      <c r="BQ103" s="261"/>
      <c r="BR103" s="261"/>
      <c r="BS103" s="261"/>
      <c r="BT103" s="261"/>
      <c r="BU103" s="261"/>
      <c r="BV103" s="261"/>
      <c r="BW103" s="261"/>
      <c r="BX103" s="261"/>
      <c r="BY103" s="261"/>
      <c r="BZ103" s="261"/>
      <c r="CA103" s="261"/>
      <c r="CB103" s="261"/>
      <c r="CC103" s="261"/>
      <c r="CD103" s="261"/>
      <c r="CE103" s="261"/>
      <c r="CF103" s="261"/>
      <c r="CG103" s="261"/>
      <c r="CH103" s="261"/>
      <c r="CI103" s="261"/>
      <c r="CJ103" s="261"/>
      <c r="CK103" s="261"/>
      <c r="CL103" s="261"/>
      <c r="CM103" s="261"/>
      <c r="CN103" s="261"/>
      <c r="CO103" s="261"/>
      <c r="CP103" s="261"/>
      <c r="CQ103" s="261"/>
      <c r="CR103" s="261"/>
      <c r="CS103" s="261"/>
      <c r="CT103" s="261"/>
      <c r="CU103" s="261"/>
      <c r="CV103" s="261"/>
      <c r="CW103" s="261"/>
    </row>
    <row r="104" spans="1:101">
      <c r="A104" s="261"/>
      <c r="B104" s="262" t="s">
        <v>336</v>
      </c>
      <c r="C104" s="262" t="s">
        <v>265</v>
      </c>
      <c r="D104" s="262" t="s">
        <v>216</v>
      </c>
      <c r="E104" s="262" t="s">
        <v>238</v>
      </c>
      <c r="F104" s="307" cm="1">
        <f t="array" ref="F104">F70/(1+INDEX($C$91:$C$92,MATCH(1,($D104=$B$91:$B$92)*($D104=$B$91:$B$92),0)))</f>
        <v>0</v>
      </c>
      <c r="G104" s="307" cm="1">
        <f t="array" ref="G104">G70/(1+INDEX($C$91:$C$92,MATCH(1,($D104=$B$91:$B$92)*($D104=$B$91:$B$92),0)))</f>
        <v>0</v>
      </c>
      <c r="H104" s="307" cm="1">
        <f t="array" ref="H104">H70/(1+INDEX($C$91:$C$92,MATCH(1,($D104=$B$91:$B$92)*($D104=$B$91:$B$92),0)))</f>
        <v>0</v>
      </c>
      <c r="I104" s="307" cm="1">
        <f t="array" ref="I104">I70/(1+INDEX($C$91:$C$92,MATCH(1,($D104=$B$91:$B$92)*($D104=$B$91:$B$92),0)))</f>
        <v>0</v>
      </c>
      <c r="J104" s="256"/>
      <c r="K104" s="256"/>
      <c r="L104" s="256"/>
      <c r="M104" s="256"/>
      <c r="N104" s="291"/>
      <c r="O104" s="256"/>
      <c r="P104" s="256"/>
      <c r="Q104" s="256"/>
      <c r="R104" s="256"/>
      <c r="S104" s="261"/>
      <c r="T104" s="261"/>
      <c r="U104" s="261"/>
      <c r="V104" s="261"/>
      <c r="W104" s="261"/>
      <c r="X104" s="261"/>
      <c r="Y104" s="261"/>
      <c r="Z104" s="261"/>
      <c r="AA104" s="261"/>
      <c r="AB104" s="261"/>
      <c r="AC104" s="261"/>
      <c r="AD104" s="261"/>
      <c r="AE104" s="261"/>
      <c r="AF104" s="261"/>
      <c r="AG104" s="261"/>
      <c r="AH104" s="261"/>
      <c r="AI104" s="261"/>
      <c r="AJ104" s="261"/>
      <c r="AK104" s="261"/>
      <c r="AL104" s="261"/>
      <c r="AM104" s="261"/>
      <c r="AN104" s="261"/>
      <c r="AO104" s="261"/>
      <c r="AP104" s="261"/>
      <c r="AQ104" s="261"/>
      <c r="AR104" s="261"/>
      <c r="AS104" s="261"/>
      <c r="AT104" s="261"/>
      <c r="AU104" s="261"/>
      <c r="AV104" s="261"/>
      <c r="AW104" s="261"/>
      <c r="AX104" s="261"/>
      <c r="AY104" s="261"/>
      <c r="AZ104" s="261"/>
      <c r="BA104" s="261"/>
      <c r="BB104" s="261"/>
      <c r="BC104" s="261"/>
      <c r="BD104" s="261"/>
      <c r="BE104" s="261"/>
      <c r="BF104" s="261"/>
      <c r="BG104" s="261"/>
      <c r="BH104" s="261"/>
      <c r="BI104" s="261"/>
      <c r="BJ104" s="261"/>
      <c r="BK104" s="261"/>
      <c r="BL104" s="261"/>
      <c r="BM104" s="261"/>
      <c r="BN104" s="261"/>
      <c r="BO104" s="261"/>
      <c r="BP104" s="261"/>
      <c r="BQ104" s="261"/>
      <c r="BR104" s="261"/>
      <c r="BS104" s="261"/>
      <c r="BT104" s="261"/>
      <c r="BU104" s="261"/>
      <c r="BV104" s="261"/>
      <c r="BW104" s="261"/>
      <c r="BX104" s="261"/>
      <c r="BY104" s="261"/>
      <c r="BZ104" s="261"/>
      <c r="CA104" s="261"/>
      <c r="CB104" s="261"/>
      <c r="CC104" s="261"/>
      <c r="CD104" s="261"/>
      <c r="CE104" s="261"/>
      <c r="CF104" s="261"/>
      <c r="CG104" s="261"/>
      <c r="CH104" s="261"/>
      <c r="CI104" s="261"/>
      <c r="CJ104" s="261"/>
      <c r="CK104" s="261"/>
      <c r="CL104" s="261"/>
      <c r="CM104" s="261"/>
      <c r="CN104" s="261"/>
      <c r="CO104" s="261"/>
      <c r="CP104" s="261"/>
      <c r="CQ104" s="261"/>
      <c r="CR104" s="261"/>
      <c r="CS104" s="261"/>
      <c r="CT104" s="261"/>
      <c r="CU104" s="261"/>
      <c r="CV104" s="261"/>
      <c r="CW104" s="261"/>
    </row>
    <row r="105" spans="1:101">
      <c r="A105" s="261"/>
      <c r="B105" s="262" t="s">
        <v>336</v>
      </c>
      <c r="C105" s="262" t="s">
        <v>265</v>
      </c>
      <c r="D105" s="262" t="s">
        <v>240</v>
      </c>
      <c r="E105" s="262" t="s">
        <v>263</v>
      </c>
      <c r="F105" s="307" cm="1">
        <f t="array" ref="F105">F71/(1+INDEX($C$91:$C$92,MATCH(1,($D105=$B$91:$B$92)*($D105=$B$91:$B$92),0)))</f>
        <v>1.3482493847139418</v>
      </c>
      <c r="G105" s="307" cm="1">
        <f t="array" ref="G105">G71/(1+INDEX($C$91:$C$92,MATCH(1,($D105=$B$91:$B$92)*($D105=$B$91:$B$92),0)))</f>
        <v>1.3482493847139418</v>
      </c>
      <c r="H105" s="307" cm="1">
        <f t="array" ref="H105">H71/(1+INDEX($C$91:$C$92,MATCH(1,($D105=$B$91:$B$92)*($D105=$B$91:$B$92),0)))</f>
        <v>1.3482493847139418</v>
      </c>
      <c r="I105" s="307" cm="1">
        <f t="array" ref="I105">I71/(1+INDEX($C$91:$C$92,MATCH(1,($D105=$B$91:$B$92)*($D105=$B$91:$B$92),0)))</f>
        <v>1.3482493847139418</v>
      </c>
      <c r="J105" s="256"/>
      <c r="K105" s="256"/>
      <c r="L105" s="256"/>
      <c r="M105" s="256"/>
      <c r="N105" s="291"/>
      <c r="O105" s="256"/>
      <c r="P105" s="256"/>
      <c r="Q105" s="256"/>
      <c r="R105" s="256"/>
      <c r="S105" s="261"/>
      <c r="T105" s="261"/>
      <c r="U105" s="261"/>
      <c r="V105" s="261"/>
      <c r="W105" s="261"/>
      <c r="X105" s="261"/>
      <c r="Y105" s="261"/>
      <c r="Z105" s="261"/>
      <c r="AA105" s="261"/>
      <c r="AB105" s="261"/>
      <c r="AC105" s="261"/>
      <c r="AD105" s="261"/>
      <c r="AE105" s="261"/>
      <c r="AF105" s="261"/>
      <c r="AG105" s="261"/>
      <c r="AH105" s="261"/>
      <c r="AI105" s="261"/>
      <c r="AJ105" s="261"/>
      <c r="AK105" s="261"/>
      <c r="AL105" s="261"/>
      <c r="AM105" s="261"/>
      <c r="AN105" s="261"/>
      <c r="AO105" s="261"/>
      <c r="AP105" s="261"/>
      <c r="AQ105" s="261"/>
      <c r="AR105" s="261"/>
      <c r="AS105" s="261"/>
      <c r="AT105" s="261"/>
      <c r="AU105" s="261"/>
      <c r="AV105" s="261"/>
      <c r="AW105" s="261"/>
      <c r="AX105" s="261"/>
      <c r="AY105" s="261"/>
      <c r="AZ105" s="261"/>
      <c r="BA105" s="261"/>
      <c r="BB105" s="261"/>
      <c r="BC105" s="261"/>
      <c r="BD105" s="261"/>
      <c r="BE105" s="261"/>
      <c r="BF105" s="261"/>
      <c r="BG105" s="261"/>
      <c r="BH105" s="261"/>
      <c r="BI105" s="261"/>
      <c r="BJ105" s="261"/>
      <c r="BK105" s="261"/>
      <c r="BL105" s="261"/>
      <c r="BM105" s="261"/>
      <c r="BN105" s="261"/>
      <c r="BO105" s="261"/>
      <c r="BP105" s="261"/>
      <c r="BQ105" s="261"/>
      <c r="BR105" s="261"/>
      <c r="BS105" s="261"/>
      <c r="BT105" s="261"/>
      <c r="BU105" s="261"/>
      <c r="BV105" s="261"/>
      <c r="BW105" s="261"/>
      <c r="BX105" s="261"/>
      <c r="BY105" s="261"/>
      <c r="BZ105" s="261"/>
      <c r="CA105" s="261"/>
      <c r="CB105" s="261"/>
      <c r="CC105" s="261"/>
      <c r="CD105" s="261"/>
      <c r="CE105" s="261"/>
      <c r="CF105" s="261"/>
      <c r="CG105" s="261"/>
      <c r="CH105" s="261"/>
      <c r="CI105" s="261"/>
      <c r="CJ105" s="261"/>
      <c r="CK105" s="261"/>
      <c r="CL105" s="261"/>
      <c r="CM105" s="261"/>
      <c r="CN105" s="261"/>
      <c r="CO105" s="261"/>
      <c r="CP105" s="261"/>
      <c r="CQ105" s="261"/>
      <c r="CR105" s="261"/>
      <c r="CS105" s="261"/>
      <c r="CT105" s="261"/>
      <c r="CU105" s="261"/>
      <c r="CV105" s="261"/>
      <c r="CW105" s="261"/>
    </row>
    <row r="106" spans="1:101">
      <c r="A106" s="261"/>
      <c r="B106" s="262" t="s">
        <v>336</v>
      </c>
      <c r="C106" s="262" t="s">
        <v>265</v>
      </c>
      <c r="D106" s="262" t="s">
        <v>240</v>
      </c>
      <c r="E106" s="262" t="s">
        <v>264</v>
      </c>
      <c r="F106" s="307" cm="1">
        <f t="array" ref="F106">F72/(1+INDEX($C$91:$C$92,MATCH(1,($D106=$B$91:$B$92)*($D106=$B$91:$B$92),0)))</f>
        <v>1.3482493847139418</v>
      </c>
      <c r="G106" s="307" cm="1">
        <f t="array" ref="G106">G72/(1+INDEX($C$91:$C$92,MATCH(1,($D106=$B$91:$B$92)*($D106=$B$91:$B$92),0)))</f>
        <v>1.3482493847139418</v>
      </c>
      <c r="H106" s="307" cm="1">
        <f t="array" ref="H106">H72/(1+INDEX($C$91:$C$92,MATCH(1,($D106=$B$91:$B$92)*($D106=$B$91:$B$92),0)))</f>
        <v>1.3482493847139418</v>
      </c>
      <c r="I106" s="307" cm="1">
        <f t="array" ref="I106">I72/(1+INDEX($C$91:$C$92,MATCH(1,($D106=$B$91:$B$92)*($D106=$B$91:$B$92),0)))</f>
        <v>1.3482493847139418</v>
      </c>
      <c r="J106" s="256"/>
      <c r="K106" s="256"/>
      <c r="L106" s="256"/>
      <c r="M106" s="256"/>
      <c r="N106" s="291"/>
      <c r="O106" s="256"/>
      <c r="P106" s="256"/>
      <c r="Q106" s="256"/>
      <c r="R106" s="256"/>
      <c r="S106" s="261"/>
      <c r="T106" s="261"/>
      <c r="U106" s="261"/>
      <c r="V106" s="261"/>
      <c r="W106" s="261"/>
      <c r="X106" s="261"/>
      <c r="Y106" s="261"/>
      <c r="Z106" s="261"/>
      <c r="AA106" s="261"/>
      <c r="AB106" s="261"/>
      <c r="AC106" s="261"/>
      <c r="AD106" s="261"/>
      <c r="AE106" s="261"/>
      <c r="AF106" s="261"/>
      <c r="AG106" s="261"/>
      <c r="AH106" s="261"/>
      <c r="AI106" s="261"/>
      <c r="AJ106" s="261"/>
      <c r="AK106" s="261"/>
      <c r="AL106" s="261"/>
      <c r="AM106" s="261"/>
      <c r="AN106" s="261"/>
      <c r="AO106" s="261"/>
      <c r="AP106" s="261"/>
      <c r="AQ106" s="261"/>
      <c r="AR106" s="261"/>
      <c r="AS106" s="261"/>
      <c r="AT106" s="261"/>
      <c r="AU106" s="261"/>
      <c r="AV106" s="261"/>
      <c r="AW106" s="261"/>
      <c r="AX106" s="261"/>
      <c r="AY106" s="261"/>
      <c r="AZ106" s="261"/>
      <c r="BA106" s="261"/>
      <c r="BB106" s="261"/>
      <c r="BC106" s="261"/>
      <c r="BD106" s="261"/>
      <c r="BE106" s="261"/>
      <c r="BF106" s="261"/>
      <c r="BG106" s="261"/>
      <c r="BH106" s="261"/>
      <c r="BI106" s="261"/>
      <c r="BJ106" s="261"/>
      <c r="BK106" s="261"/>
      <c r="BL106" s="261"/>
      <c r="BM106" s="261"/>
      <c r="BN106" s="261"/>
      <c r="BO106" s="261"/>
      <c r="BP106" s="261"/>
      <c r="BQ106" s="261"/>
      <c r="BR106" s="261"/>
      <c r="BS106" s="261"/>
      <c r="BT106" s="261"/>
      <c r="BU106" s="261"/>
      <c r="BV106" s="261"/>
      <c r="BW106" s="261"/>
      <c r="BX106" s="261"/>
      <c r="BY106" s="261"/>
      <c r="BZ106" s="261"/>
      <c r="CA106" s="261"/>
      <c r="CB106" s="261"/>
      <c r="CC106" s="261"/>
      <c r="CD106" s="261"/>
      <c r="CE106" s="261"/>
      <c r="CF106" s="261"/>
      <c r="CG106" s="261"/>
      <c r="CH106" s="261"/>
      <c r="CI106" s="261"/>
      <c r="CJ106" s="261"/>
      <c r="CK106" s="261"/>
      <c r="CL106" s="261"/>
      <c r="CM106" s="261"/>
      <c r="CN106" s="261"/>
      <c r="CO106" s="261"/>
      <c r="CP106" s="261"/>
      <c r="CQ106" s="261"/>
      <c r="CR106" s="261"/>
      <c r="CS106" s="261"/>
      <c r="CT106" s="261"/>
      <c r="CU106" s="261"/>
      <c r="CV106" s="261"/>
      <c r="CW106" s="261"/>
    </row>
    <row r="107" spans="1:101">
      <c r="A107" s="261"/>
      <c r="B107" s="262" t="s">
        <v>336</v>
      </c>
      <c r="C107" s="262" t="s">
        <v>265</v>
      </c>
      <c r="D107" s="262" t="s">
        <v>240</v>
      </c>
      <c r="E107" s="262" t="s">
        <v>238</v>
      </c>
      <c r="F107" s="307" cm="1">
        <f t="array" ref="F107">F73/(1+INDEX($C$91:$C$92,MATCH(1,($D107=$B$91:$B$92)*($D107=$B$91:$B$92),0)))</f>
        <v>0</v>
      </c>
      <c r="G107" s="307" cm="1">
        <f t="array" ref="G107">G73/(1+INDEX($C$91:$C$92,MATCH(1,($D107=$B$91:$B$92)*($D107=$B$91:$B$92),0)))</f>
        <v>0</v>
      </c>
      <c r="H107" s="307" cm="1">
        <f t="array" ref="H107">H73/(1+INDEX($C$91:$C$92,MATCH(1,($D107=$B$91:$B$92)*($D107=$B$91:$B$92),0)))</f>
        <v>0</v>
      </c>
      <c r="I107" s="307" cm="1">
        <f t="array" ref="I107">I73/(1+INDEX($C$91:$C$92,MATCH(1,($D107=$B$91:$B$92)*($D107=$B$91:$B$92),0)))</f>
        <v>0</v>
      </c>
      <c r="J107" s="256"/>
      <c r="K107" s="256"/>
      <c r="L107" s="256"/>
      <c r="M107" s="256"/>
      <c r="N107" s="291"/>
      <c r="O107" s="256"/>
      <c r="P107" s="256"/>
      <c r="Q107" s="256"/>
      <c r="R107" s="256"/>
      <c r="S107" s="261"/>
      <c r="T107" s="261"/>
      <c r="U107" s="261"/>
      <c r="V107" s="261"/>
      <c r="W107" s="261"/>
      <c r="X107" s="261"/>
      <c r="Y107" s="261"/>
      <c r="Z107" s="261"/>
      <c r="AA107" s="261"/>
      <c r="AB107" s="261"/>
      <c r="AC107" s="261"/>
      <c r="AD107" s="261"/>
      <c r="AE107" s="261"/>
      <c r="AF107" s="261"/>
      <c r="AG107" s="261"/>
      <c r="AH107" s="261"/>
      <c r="AI107" s="261"/>
      <c r="AJ107" s="261"/>
      <c r="AK107" s="261"/>
      <c r="AL107" s="261"/>
      <c r="AM107" s="261"/>
      <c r="AN107" s="261"/>
      <c r="AO107" s="261"/>
      <c r="AP107" s="261"/>
      <c r="AQ107" s="261"/>
      <c r="AR107" s="261"/>
      <c r="AS107" s="261"/>
      <c r="AT107" s="261"/>
      <c r="AU107" s="261"/>
      <c r="AV107" s="261"/>
      <c r="AW107" s="261"/>
      <c r="AX107" s="261"/>
      <c r="AY107" s="261"/>
      <c r="AZ107" s="261"/>
      <c r="BA107" s="261"/>
      <c r="BB107" s="261"/>
      <c r="BC107" s="261"/>
      <c r="BD107" s="261"/>
      <c r="BE107" s="261"/>
      <c r="BF107" s="261"/>
      <c r="BG107" s="261"/>
      <c r="BH107" s="261"/>
      <c r="BI107" s="261"/>
      <c r="BJ107" s="261"/>
      <c r="BK107" s="261"/>
      <c r="BL107" s="261"/>
      <c r="BM107" s="261"/>
      <c r="BN107" s="261"/>
      <c r="BO107" s="261"/>
      <c r="BP107" s="261"/>
      <c r="BQ107" s="261"/>
      <c r="BR107" s="261"/>
      <c r="BS107" s="261"/>
      <c r="BT107" s="261"/>
      <c r="BU107" s="261"/>
      <c r="BV107" s="261"/>
      <c r="BW107" s="261"/>
      <c r="BX107" s="261"/>
      <c r="BY107" s="261"/>
      <c r="BZ107" s="261"/>
      <c r="CA107" s="261"/>
      <c r="CB107" s="261"/>
      <c r="CC107" s="261"/>
      <c r="CD107" s="261"/>
      <c r="CE107" s="261"/>
      <c r="CF107" s="261"/>
      <c r="CG107" s="261"/>
      <c r="CH107" s="261"/>
      <c r="CI107" s="261"/>
      <c r="CJ107" s="261"/>
      <c r="CK107" s="261"/>
      <c r="CL107" s="261"/>
      <c r="CM107" s="261"/>
      <c r="CN107" s="261"/>
      <c r="CO107" s="261"/>
      <c r="CP107" s="261"/>
      <c r="CQ107" s="261"/>
      <c r="CR107" s="261"/>
      <c r="CS107" s="261"/>
      <c r="CT107" s="261"/>
      <c r="CU107" s="261"/>
      <c r="CV107" s="261"/>
      <c r="CW107" s="261"/>
    </row>
    <row r="108" spans="1:101">
      <c r="A108" s="261"/>
      <c r="B108" s="262" t="s">
        <v>336</v>
      </c>
      <c r="C108" s="262" t="s">
        <v>266</v>
      </c>
      <c r="D108" s="262" t="s">
        <v>216</v>
      </c>
      <c r="E108" s="262" t="s">
        <v>263</v>
      </c>
      <c r="F108" s="307" cm="1">
        <f t="array" ref="F108">F74/(1+INDEX($C$91:$C$92,MATCH(1,($D108=$B$91:$B$92)*($D108=$B$91:$B$92),0)))</f>
        <v>1.4187227401381979</v>
      </c>
      <c r="G108" s="307" cm="1">
        <f t="array" ref="G108">G74/(1+INDEX($C$91:$C$92,MATCH(1,($D108=$B$91:$B$92)*($D108=$B$91:$B$92),0)))</f>
        <v>1.4187227401381979</v>
      </c>
      <c r="H108" s="307" cm="1">
        <f t="array" ref="H108">H74/(1+INDEX($C$91:$C$92,MATCH(1,($D108=$B$91:$B$92)*($D108=$B$91:$B$92),0)))</f>
        <v>1.4187227401381979</v>
      </c>
      <c r="I108" s="307" cm="1">
        <f t="array" ref="I108">I74/(1+INDEX($C$91:$C$92,MATCH(1,($D108=$B$91:$B$92)*($D108=$B$91:$B$92),0)))</f>
        <v>1.4187227401381979</v>
      </c>
      <c r="J108" s="256"/>
      <c r="K108" s="256"/>
      <c r="L108" s="256"/>
      <c r="M108" s="256"/>
      <c r="N108" s="291"/>
      <c r="O108" s="256"/>
      <c r="P108" s="256"/>
      <c r="Q108" s="256"/>
      <c r="R108" s="256"/>
      <c r="S108" s="261"/>
      <c r="T108" s="261"/>
      <c r="U108" s="261"/>
      <c r="V108" s="261"/>
      <c r="W108" s="261"/>
      <c r="X108" s="261"/>
      <c r="Y108" s="261"/>
      <c r="Z108" s="261"/>
      <c r="AA108" s="261"/>
      <c r="AB108" s="261"/>
      <c r="AC108" s="261"/>
      <c r="AD108" s="261"/>
      <c r="AE108" s="261"/>
      <c r="AF108" s="261"/>
      <c r="AG108" s="261"/>
      <c r="AH108" s="261"/>
      <c r="AI108" s="261"/>
      <c r="AJ108" s="261"/>
      <c r="AK108" s="261"/>
      <c r="AL108" s="261"/>
      <c r="AM108" s="261"/>
      <c r="AN108" s="261"/>
      <c r="AO108" s="261"/>
      <c r="AP108" s="261"/>
      <c r="AQ108" s="261"/>
      <c r="AR108" s="261"/>
      <c r="AS108" s="261"/>
      <c r="AT108" s="261"/>
      <c r="AU108" s="261"/>
      <c r="AV108" s="261"/>
      <c r="AW108" s="261"/>
      <c r="AX108" s="261"/>
      <c r="AY108" s="261"/>
      <c r="AZ108" s="261"/>
      <c r="BA108" s="261"/>
      <c r="BB108" s="261"/>
      <c r="BC108" s="261"/>
      <c r="BD108" s="261"/>
      <c r="BE108" s="261"/>
      <c r="BF108" s="261"/>
      <c r="BG108" s="261"/>
      <c r="BH108" s="261"/>
      <c r="BI108" s="261"/>
      <c r="BJ108" s="261"/>
      <c r="BK108" s="261"/>
      <c r="BL108" s="261"/>
      <c r="BM108" s="261"/>
      <c r="BN108" s="261"/>
      <c r="BO108" s="261"/>
      <c r="BP108" s="261"/>
      <c r="BQ108" s="261"/>
      <c r="BR108" s="261"/>
      <c r="BS108" s="261"/>
      <c r="BT108" s="261"/>
      <c r="BU108" s="261"/>
      <c r="BV108" s="261"/>
      <c r="BW108" s="261"/>
      <c r="BX108" s="261"/>
      <c r="BY108" s="261"/>
      <c r="BZ108" s="261"/>
      <c r="CA108" s="261"/>
      <c r="CB108" s="261"/>
      <c r="CC108" s="261"/>
      <c r="CD108" s="261"/>
      <c r="CE108" s="261"/>
      <c r="CF108" s="261"/>
      <c r="CG108" s="261"/>
      <c r="CH108" s="261"/>
      <c r="CI108" s="261"/>
      <c r="CJ108" s="261"/>
      <c r="CK108" s="261"/>
      <c r="CL108" s="261"/>
      <c r="CM108" s="261"/>
      <c r="CN108" s="261"/>
      <c r="CO108" s="261"/>
      <c r="CP108" s="261"/>
      <c r="CQ108" s="261"/>
      <c r="CR108" s="261"/>
      <c r="CS108" s="261"/>
      <c r="CT108" s="261"/>
      <c r="CU108" s="261"/>
      <c r="CV108" s="261"/>
      <c r="CW108" s="261"/>
    </row>
    <row r="109" spans="1:101">
      <c r="A109" s="261"/>
      <c r="B109" s="262" t="s">
        <v>336</v>
      </c>
      <c r="C109" s="262" t="s">
        <v>266</v>
      </c>
      <c r="D109" s="262" t="s">
        <v>216</v>
      </c>
      <c r="E109" s="262" t="s">
        <v>264</v>
      </c>
      <c r="F109" s="307" cm="1">
        <f t="array" ref="F109">F75/(1+INDEX($C$91:$C$92,MATCH(1,($D109=$B$91:$B$92)*($D109=$B$91:$B$92),0)))</f>
        <v>1.4187227401381979</v>
      </c>
      <c r="G109" s="307" cm="1">
        <f t="array" ref="G109">G75/(1+INDEX($C$91:$C$92,MATCH(1,($D109=$B$91:$B$92)*($D109=$B$91:$B$92),0)))</f>
        <v>1.4187227401381979</v>
      </c>
      <c r="H109" s="307" cm="1">
        <f t="array" ref="H109">H75/(1+INDEX($C$91:$C$92,MATCH(1,($D109=$B$91:$B$92)*($D109=$B$91:$B$92),0)))</f>
        <v>1.4187227401381979</v>
      </c>
      <c r="I109" s="307" cm="1">
        <f t="array" ref="I109">I75/(1+INDEX($C$91:$C$92,MATCH(1,($D109=$B$91:$B$92)*($D109=$B$91:$B$92),0)))</f>
        <v>1.4187227401381979</v>
      </c>
      <c r="J109" s="256"/>
      <c r="K109" s="256"/>
      <c r="L109" s="256"/>
      <c r="M109" s="256"/>
      <c r="N109" s="291"/>
      <c r="O109" s="256"/>
      <c r="P109" s="256"/>
      <c r="Q109" s="256"/>
      <c r="R109" s="256"/>
      <c r="S109" s="261"/>
      <c r="T109" s="261"/>
      <c r="U109" s="261"/>
      <c r="V109" s="261"/>
      <c r="W109" s="261"/>
      <c r="X109" s="261"/>
      <c r="Y109" s="261"/>
      <c r="Z109" s="261"/>
      <c r="AA109" s="261"/>
      <c r="AB109" s="261"/>
      <c r="AC109" s="261"/>
      <c r="AD109" s="261"/>
      <c r="AE109" s="261"/>
      <c r="AF109" s="261"/>
      <c r="AG109" s="261"/>
      <c r="AH109" s="261"/>
      <c r="AI109" s="261"/>
      <c r="AJ109" s="261"/>
      <c r="AK109" s="261"/>
      <c r="AL109" s="261"/>
      <c r="AM109" s="261"/>
      <c r="AN109" s="261"/>
      <c r="AO109" s="261"/>
      <c r="AP109" s="261"/>
      <c r="AQ109" s="261"/>
      <c r="AR109" s="261"/>
      <c r="AS109" s="261"/>
      <c r="AT109" s="261"/>
      <c r="AU109" s="261"/>
      <c r="AV109" s="261"/>
      <c r="AW109" s="261"/>
      <c r="AX109" s="261"/>
      <c r="AY109" s="261"/>
      <c r="AZ109" s="261"/>
      <c r="BA109" s="261"/>
      <c r="BB109" s="261"/>
      <c r="BC109" s="261"/>
      <c r="BD109" s="261"/>
      <c r="BE109" s="261"/>
      <c r="BF109" s="261"/>
      <c r="BG109" s="261"/>
      <c r="BH109" s="261"/>
      <c r="BI109" s="261"/>
      <c r="BJ109" s="261"/>
      <c r="BK109" s="261"/>
      <c r="BL109" s="261"/>
      <c r="BM109" s="261"/>
      <c r="BN109" s="261"/>
      <c r="BO109" s="261"/>
      <c r="BP109" s="261"/>
      <c r="BQ109" s="261"/>
      <c r="BR109" s="261"/>
      <c r="BS109" s="261"/>
      <c r="BT109" s="261"/>
      <c r="BU109" s="261"/>
      <c r="BV109" s="261"/>
      <c r="BW109" s="261"/>
      <c r="BX109" s="261"/>
      <c r="BY109" s="261"/>
      <c r="BZ109" s="261"/>
      <c r="CA109" s="261"/>
      <c r="CB109" s="261"/>
      <c r="CC109" s="261"/>
      <c r="CD109" s="261"/>
      <c r="CE109" s="261"/>
      <c r="CF109" s="261"/>
      <c r="CG109" s="261"/>
      <c r="CH109" s="261"/>
      <c r="CI109" s="261"/>
      <c r="CJ109" s="261"/>
      <c r="CK109" s="261"/>
      <c r="CL109" s="261"/>
      <c r="CM109" s="261"/>
      <c r="CN109" s="261"/>
      <c r="CO109" s="261"/>
      <c r="CP109" s="261"/>
      <c r="CQ109" s="261"/>
      <c r="CR109" s="261"/>
      <c r="CS109" s="261"/>
      <c r="CT109" s="261"/>
      <c r="CU109" s="261"/>
      <c r="CV109" s="261"/>
      <c r="CW109" s="261"/>
    </row>
    <row r="110" spans="1:101">
      <c r="A110" s="261"/>
      <c r="B110" s="262" t="s">
        <v>336</v>
      </c>
      <c r="C110" s="262" t="s">
        <v>266</v>
      </c>
      <c r="D110" s="262" t="s">
        <v>216</v>
      </c>
      <c r="E110" s="262" t="s">
        <v>238</v>
      </c>
      <c r="F110" s="307" cm="1">
        <f t="array" ref="F110">F76/(1+INDEX($C$91:$C$92,MATCH(1,($D110=$B$91:$B$92)*($D110=$B$91:$B$92),0)))</f>
        <v>0</v>
      </c>
      <c r="G110" s="307" cm="1">
        <f t="array" ref="G110">G76/(1+INDEX($C$91:$C$92,MATCH(1,($D110=$B$91:$B$92)*($D110=$B$91:$B$92),0)))</f>
        <v>0</v>
      </c>
      <c r="H110" s="307" cm="1">
        <f t="array" ref="H110">H76/(1+INDEX($C$91:$C$92,MATCH(1,($D110=$B$91:$B$92)*($D110=$B$91:$B$92),0)))</f>
        <v>0</v>
      </c>
      <c r="I110" s="307" cm="1">
        <f t="array" ref="I110">I76/(1+INDEX($C$91:$C$92,MATCH(1,($D110=$B$91:$B$92)*($D110=$B$91:$B$92),0)))</f>
        <v>0</v>
      </c>
      <c r="J110" s="256"/>
      <c r="K110" s="256"/>
      <c r="L110" s="256"/>
      <c r="M110" s="256"/>
      <c r="N110" s="291"/>
      <c r="O110" s="256"/>
      <c r="P110" s="256"/>
      <c r="Q110" s="256"/>
      <c r="R110" s="256"/>
      <c r="S110" s="261"/>
      <c r="T110" s="261"/>
      <c r="U110" s="261"/>
      <c r="V110" s="261"/>
      <c r="W110" s="261"/>
      <c r="X110" s="261"/>
      <c r="Y110" s="261"/>
      <c r="Z110" s="261"/>
      <c r="AA110" s="261"/>
      <c r="AB110" s="261"/>
      <c r="AC110" s="261"/>
      <c r="AD110" s="261"/>
      <c r="AE110" s="261"/>
      <c r="AF110" s="261"/>
      <c r="AG110" s="261"/>
      <c r="AH110" s="261"/>
      <c r="AI110" s="261"/>
      <c r="AJ110" s="261"/>
      <c r="AK110" s="261"/>
      <c r="AL110" s="261"/>
      <c r="AM110" s="261"/>
      <c r="AN110" s="261"/>
      <c r="AO110" s="261"/>
      <c r="AP110" s="261"/>
      <c r="AQ110" s="261"/>
      <c r="AR110" s="261"/>
      <c r="AS110" s="261"/>
      <c r="AT110" s="261"/>
      <c r="AU110" s="261"/>
      <c r="AV110" s="261"/>
      <c r="AW110" s="261"/>
      <c r="AX110" s="261"/>
      <c r="AY110" s="261"/>
      <c r="AZ110" s="261"/>
      <c r="BA110" s="261"/>
      <c r="BB110" s="261"/>
      <c r="BC110" s="261"/>
      <c r="BD110" s="261"/>
      <c r="BE110" s="261"/>
      <c r="BF110" s="261"/>
      <c r="BG110" s="261"/>
      <c r="BH110" s="261"/>
      <c r="BI110" s="261"/>
      <c r="BJ110" s="261"/>
      <c r="BK110" s="261"/>
      <c r="BL110" s="261"/>
      <c r="BM110" s="261"/>
      <c r="BN110" s="261"/>
      <c r="BO110" s="261"/>
      <c r="BP110" s="261"/>
      <c r="BQ110" s="261"/>
      <c r="BR110" s="261"/>
      <c r="BS110" s="261"/>
      <c r="BT110" s="261"/>
      <c r="BU110" s="261"/>
      <c r="BV110" s="261"/>
      <c r="BW110" s="261"/>
      <c r="BX110" s="261"/>
      <c r="BY110" s="261"/>
      <c r="BZ110" s="261"/>
      <c r="CA110" s="261"/>
      <c r="CB110" s="261"/>
      <c r="CC110" s="261"/>
      <c r="CD110" s="261"/>
      <c r="CE110" s="261"/>
      <c r="CF110" s="261"/>
      <c r="CG110" s="261"/>
      <c r="CH110" s="261"/>
      <c r="CI110" s="261"/>
      <c r="CJ110" s="261"/>
      <c r="CK110" s="261"/>
      <c r="CL110" s="261"/>
      <c r="CM110" s="261"/>
      <c r="CN110" s="261"/>
      <c r="CO110" s="261"/>
      <c r="CP110" s="261"/>
      <c r="CQ110" s="261"/>
      <c r="CR110" s="261"/>
      <c r="CS110" s="261"/>
      <c r="CT110" s="261"/>
      <c r="CU110" s="261"/>
      <c r="CV110" s="261"/>
      <c r="CW110" s="261"/>
    </row>
    <row r="111" spans="1:101">
      <c r="A111" s="261"/>
      <c r="B111" s="262" t="s">
        <v>336</v>
      </c>
      <c r="C111" s="262" t="s">
        <v>266</v>
      </c>
      <c r="D111" s="262" t="s">
        <v>240</v>
      </c>
      <c r="E111" s="262" t="s">
        <v>263</v>
      </c>
      <c r="F111" s="307" cm="1">
        <f t="array" ref="F111">F77/(1+INDEX($C$91:$C$92,MATCH(1,($D111=$B$91:$B$92)*($D111=$B$91:$B$92),0)))</f>
        <v>1.4187227401381979</v>
      </c>
      <c r="G111" s="307" cm="1">
        <f t="array" ref="G111">G77/(1+INDEX($C$91:$C$92,MATCH(1,($D111=$B$91:$B$92)*($D111=$B$91:$B$92),0)))</f>
        <v>1.4187227401381979</v>
      </c>
      <c r="H111" s="307" cm="1">
        <f t="array" ref="H111">H77/(1+INDEX($C$91:$C$92,MATCH(1,($D111=$B$91:$B$92)*($D111=$B$91:$B$92),0)))</f>
        <v>1.4187227401381979</v>
      </c>
      <c r="I111" s="307" cm="1">
        <f t="array" ref="I111">I77/(1+INDEX($C$91:$C$92,MATCH(1,($D111=$B$91:$B$92)*($D111=$B$91:$B$92),0)))</f>
        <v>1.4187227401381979</v>
      </c>
      <c r="J111" s="256"/>
      <c r="K111" s="256"/>
      <c r="L111" s="256"/>
      <c r="M111" s="256"/>
      <c r="N111" s="291"/>
      <c r="O111" s="256"/>
      <c r="P111" s="256"/>
      <c r="Q111" s="256"/>
      <c r="R111" s="256"/>
      <c r="S111" s="261"/>
      <c r="T111" s="261"/>
      <c r="U111" s="261"/>
      <c r="V111" s="261"/>
      <c r="W111" s="261"/>
      <c r="X111" s="261"/>
      <c r="Y111" s="261"/>
      <c r="Z111" s="261"/>
      <c r="AA111" s="261"/>
      <c r="AB111" s="261"/>
      <c r="AC111" s="261"/>
      <c r="AD111" s="261"/>
      <c r="AE111" s="261"/>
      <c r="AF111" s="261"/>
      <c r="AG111" s="261"/>
      <c r="AH111" s="261"/>
      <c r="AI111" s="261"/>
      <c r="AJ111" s="261"/>
      <c r="AK111" s="261"/>
      <c r="AL111" s="261"/>
      <c r="AM111" s="261"/>
      <c r="AN111" s="261"/>
      <c r="AO111" s="261"/>
      <c r="AP111" s="261"/>
      <c r="AQ111" s="261"/>
      <c r="AR111" s="261"/>
      <c r="AS111" s="261"/>
      <c r="AT111" s="261"/>
      <c r="AU111" s="261"/>
      <c r="AV111" s="261"/>
      <c r="AW111" s="261"/>
      <c r="AX111" s="261"/>
      <c r="AY111" s="261"/>
      <c r="AZ111" s="261"/>
      <c r="BA111" s="261"/>
      <c r="BB111" s="261"/>
      <c r="BC111" s="261"/>
      <c r="BD111" s="261"/>
      <c r="BE111" s="261"/>
      <c r="BF111" s="261"/>
      <c r="BG111" s="261"/>
      <c r="BH111" s="261"/>
      <c r="BI111" s="261"/>
      <c r="BJ111" s="261"/>
      <c r="BK111" s="261"/>
      <c r="BL111" s="261"/>
      <c r="BM111" s="261"/>
      <c r="BN111" s="261"/>
      <c r="BO111" s="261"/>
      <c r="BP111" s="261"/>
      <c r="BQ111" s="261"/>
      <c r="BR111" s="261"/>
      <c r="BS111" s="261"/>
      <c r="BT111" s="261"/>
      <c r="BU111" s="261"/>
      <c r="BV111" s="261"/>
      <c r="BW111" s="261"/>
      <c r="BX111" s="261"/>
      <c r="BY111" s="261"/>
      <c r="BZ111" s="261"/>
      <c r="CA111" s="261"/>
      <c r="CB111" s="261"/>
      <c r="CC111" s="261"/>
      <c r="CD111" s="261"/>
      <c r="CE111" s="261"/>
      <c r="CF111" s="261"/>
      <c r="CG111" s="261"/>
      <c r="CH111" s="261"/>
      <c r="CI111" s="261"/>
      <c r="CJ111" s="261"/>
      <c r="CK111" s="261"/>
      <c r="CL111" s="261"/>
      <c r="CM111" s="261"/>
      <c r="CN111" s="261"/>
      <c r="CO111" s="261"/>
      <c r="CP111" s="261"/>
      <c r="CQ111" s="261"/>
      <c r="CR111" s="261"/>
      <c r="CS111" s="261"/>
      <c r="CT111" s="261"/>
      <c r="CU111" s="261"/>
      <c r="CV111" s="261"/>
      <c r="CW111" s="261"/>
    </row>
    <row r="112" spans="1:101">
      <c r="A112" s="261"/>
      <c r="B112" s="262" t="s">
        <v>336</v>
      </c>
      <c r="C112" s="262" t="s">
        <v>266</v>
      </c>
      <c r="D112" s="262" t="s">
        <v>240</v>
      </c>
      <c r="E112" s="262" t="s">
        <v>264</v>
      </c>
      <c r="F112" s="307" cm="1">
        <f t="array" ref="F112">F78/(1+INDEX($C$91:$C$92,MATCH(1,($D112=$B$91:$B$92)*($D112=$B$91:$B$92),0)))</f>
        <v>1.4187227401381979</v>
      </c>
      <c r="G112" s="307" cm="1">
        <f t="array" ref="G112">G78/(1+INDEX($C$91:$C$92,MATCH(1,($D112=$B$91:$B$92)*($D112=$B$91:$B$92),0)))</f>
        <v>1.4187227401381979</v>
      </c>
      <c r="H112" s="307" cm="1">
        <f t="array" ref="H112">H78/(1+INDEX($C$91:$C$92,MATCH(1,($D112=$B$91:$B$92)*($D112=$B$91:$B$92),0)))</f>
        <v>1.4187227401381979</v>
      </c>
      <c r="I112" s="307" cm="1">
        <f t="array" ref="I112">I78/(1+INDEX($C$91:$C$92,MATCH(1,($D112=$B$91:$B$92)*($D112=$B$91:$B$92),0)))</f>
        <v>1.4187227401381979</v>
      </c>
      <c r="J112" s="256"/>
      <c r="K112" s="256"/>
      <c r="L112" s="256"/>
      <c r="M112" s="256"/>
      <c r="N112" s="291"/>
      <c r="O112" s="256"/>
      <c r="P112" s="256"/>
      <c r="Q112" s="256"/>
      <c r="R112" s="256"/>
      <c r="S112" s="261"/>
      <c r="T112" s="261"/>
      <c r="U112" s="261"/>
      <c r="V112" s="261"/>
      <c r="W112" s="261"/>
      <c r="X112" s="261"/>
      <c r="Y112" s="261"/>
      <c r="Z112" s="261"/>
      <c r="AA112" s="261"/>
      <c r="AB112" s="261"/>
      <c r="AC112" s="261"/>
      <c r="AD112" s="261"/>
      <c r="AE112" s="261"/>
      <c r="AF112" s="261"/>
      <c r="AG112" s="261"/>
      <c r="AH112" s="261"/>
      <c r="AI112" s="261"/>
      <c r="AJ112" s="261"/>
      <c r="AK112" s="261"/>
      <c r="AL112" s="261"/>
      <c r="AM112" s="261"/>
      <c r="AN112" s="261"/>
      <c r="AO112" s="261"/>
      <c r="AP112" s="261"/>
      <c r="AQ112" s="261"/>
      <c r="AR112" s="261"/>
      <c r="AS112" s="261"/>
      <c r="AT112" s="261"/>
      <c r="AU112" s="261"/>
      <c r="AV112" s="261"/>
      <c r="AW112" s="261"/>
      <c r="AX112" s="261"/>
      <c r="AY112" s="261"/>
      <c r="AZ112" s="261"/>
      <c r="BA112" s="261"/>
      <c r="BB112" s="261"/>
      <c r="BC112" s="261"/>
      <c r="BD112" s="261"/>
      <c r="BE112" s="261"/>
      <c r="BF112" s="261"/>
      <c r="BG112" s="261"/>
      <c r="BH112" s="261"/>
      <c r="BI112" s="261"/>
      <c r="BJ112" s="261"/>
      <c r="BK112" s="261"/>
      <c r="BL112" s="261"/>
      <c r="BM112" s="261"/>
      <c r="BN112" s="261"/>
      <c r="BO112" s="261"/>
      <c r="BP112" s="261"/>
      <c r="BQ112" s="261"/>
      <c r="BR112" s="261"/>
      <c r="BS112" s="261"/>
      <c r="BT112" s="261"/>
      <c r="BU112" s="261"/>
      <c r="BV112" s="261"/>
      <c r="BW112" s="261"/>
      <c r="BX112" s="261"/>
      <c r="BY112" s="261"/>
      <c r="BZ112" s="261"/>
      <c r="CA112" s="261"/>
      <c r="CB112" s="261"/>
      <c r="CC112" s="261"/>
      <c r="CD112" s="261"/>
      <c r="CE112" s="261"/>
      <c r="CF112" s="261"/>
      <c r="CG112" s="261"/>
      <c r="CH112" s="261"/>
      <c r="CI112" s="261"/>
      <c r="CJ112" s="261"/>
      <c r="CK112" s="261"/>
      <c r="CL112" s="261"/>
      <c r="CM112" s="261"/>
      <c r="CN112" s="261"/>
      <c r="CO112" s="261"/>
      <c r="CP112" s="261"/>
      <c r="CQ112" s="261"/>
      <c r="CR112" s="261"/>
      <c r="CS112" s="261"/>
      <c r="CT112" s="261"/>
      <c r="CU112" s="261"/>
      <c r="CV112" s="261"/>
      <c r="CW112" s="261"/>
    </row>
    <row r="113" spans="1:101">
      <c r="A113" s="261"/>
      <c r="B113" s="262" t="s">
        <v>336</v>
      </c>
      <c r="C113" s="262" t="s">
        <v>266</v>
      </c>
      <c r="D113" s="262" t="s">
        <v>240</v>
      </c>
      <c r="E113" s="262" t="s">
        <v>238</v>
      </c>
      <c r="F113" s="307" cm="1">
        <f t="array" ref="F113">F79/(1+INDEX($C$91:$C$92,MATCH(1,($D113=$B$91:$B$92)*($D113=$B$91:$B$92),0)))</f>
        <v>0</v>
      </c>
      <c r="G113" s="307" cm="1">
        <f t="array" ref="G113">G79/(1+INDEX($C$91:$C$92,MATCH(1,($D113=$B$91:$B$92)*($D113=$B$91:$B$92),0)))</f>
        <v>0</v>
      </c>
      <c r="H113" s="307" cm="1">
        <f t="array" ref="H113">H79/(1+INDEX($C$91:$C$92,MATCH(1,($D113=$B$91:$B$92)*($D113=$B$91:$B$92),0)))</f>
        <v>0</v>
      </c>
      <c r="I113" s="307" cm="1">
        <f t="array" ref="I113">I79/(1+INDEX($C$91:$C$92,MATCH(1,($D113=$B$91:$B$92)*($D113=$B$91:$B$92),0)))</f>
        <v>0</v>
      </c>
      <c r="J113" s="256"/>
      <c r="K113" s="256"/>
      <c r="L113" s="256"/>
      <c r="M113" s="256"/>
      <c r="N113" s="291"/>
      <c r="O113" s="256"/>
      <c r="P113" s="256"/>
      <c r="Q113" s="256"/>
      <c r="R113" s="256"/>
      <c r="S113" s="261"/>
      <c r="T113" s="261"/>
      <c r="U113" s="261"/>
      <c r="V113" s="261"/>
      <c r="W113" s="261"/>
      <c r="X113" s="261"/>
      <c r="Y113" s="261"/>
      <c r="Z113" s="261"/>
      <c r="AA113" s="261"/>
      <c r="AB113" s="261"/>
      <c r="AC113" s="261"/>
      <c r="AD113" s="261"/>
      <c r="AE113" s="261"/>
      <c r="AF113" s="261"/>
      <c r="AG113" s="261"/>
      <c r="AH113" s="261"/>
      <c r="AI113" s="261"/>
      <c r="AJ113" s="261"/>
      <c r="AK113" s="261"/>
      <c r="AL113" s="261"/>
      <c r="AM113" s="261"/>
      <c r="AN113" s="261"/>
      <c r="AO113" s="261"/>
      <c r="AP113" s="261"/>
      <c r="AQ113" s="261"/>
      <c r="AR113" s="261"/>
      <c r="AS113" s="261"/>
      <c r="AT113" s="261"/>
      <c r="AU113" s="261"/>
      <c r="AV113" s="261"/>
      <c r="AW113" s="261"/>
      <c r="AX113" s="261"/>
      <c r="AY113" s="261"/>
      <c r="AZ113" s="261"/>
      <c r="BA113" s="261"/>
      <c r="BB113" s="261"/>
      <c r="BC113" s="261"/>
      <c r="BD113" s="261"/>
      <c r="BE113" s="261"/>
      <c r="BF113" s="261"/>
      <c r="BG113" s="261"/>
      <c r="BH113" s="261"/>
      <c r="BI113" s="261"/>
      <c r="BJ113" s="261"/>
      <c r="BK113" s="261"/>
      <c r="BL113" s="261"/>
      <c r="BM113" s="261"/>
      <c r="BN113" s="261"/>
      <c r="BO113" s="261"/>
      <c r="BP113" s="261"/>
      <c r="BQ113" s="261"/>
      <c r="BR113" s="261"/>
      <c r="BS113" s="261"/>
      <c r="BT113" s="261"/>
      <c r="BU113" s="261"/>
      <c r="BV113" s="261"/>
      <c r="BW113" s="261"/>
      <c r="BX113" s="261"/>
      <c r="BY113" s="261"/>
      <c r="BZ113" s="261"/>
      <c r="CA113" s="261"/>
      <c r="CB113" s="261"/>
      <c r="CC113" s="261"/>
      <c r="CD113" s="261"/>
      <c r="CE113" s="261"/>
      <c r="CF113" s="261"/>
      <c r="CG113" s="261"/>
      <c r="CH113" s="261"/>
      <c r="CI113" s="261"/>
      <c r="CJ113" s="261"/>
      <c r="CK113" s="261"/>
      <c r="CL113" s="261"/>
      <c r="CM113" s="261"/>
      <c r="CN113" s="261"/>
      <c r="CO113" s="261"/>
      <c r="CP113" s="261"/>
      <c r="CQ113" s="261"/>
      <c r="CR113" s="261"/>
      <c r="CS113" s="261"/>
      <c r="CT113" s="261"/>
      <c r="CU113" s="261"/>
      <c r="CV113" s="261"/>
      <c r="CW113" s="261"/>
    </row>
    <row r="114" spans="1:101">
      <c r="A114" s="261"/>
      <c r="B114" s="262" t="s">
        <v>336</v>
      </c>
      <c r="C114" s="262" t="s">
        <v>333</v>
      </c>
      <c r="D114" s="262" t="s">
        <v>216</v>
      </c>
      <c r="E114" s="262" t="s">
        <v>263</v>
      </c>
      <c r="F114" s="307" cm="1">
        <f t="array" ref="F114">F80/(1+INDEX($C$91:$C$92,MATCH(1,($D114=$B$91:$B$92)*($D114=$B$91:$B$92),0)))</f>
        <v>0</v>
      </c>
      <c r="G114" s="307" cm="1">
        <f t="array" ref="G114">G80/(1+INDEX($C$91:$C$92,MATCH(1,($D114=$B$91:$B$92)*($D114=$B$91:$B$92),0)))</f>
        <v>0</v>
      </c>
      <c r="H114" s="307" cm="1">
        <f t="array" ref="H114">H80/(1+INDEX($C$91:$C$92,MATCH(1,($D114=$B$91:$B$92)*($D114=$B$91:$B$92),0)))</f>
        <v>0</v>
      </c>
      <c r="I114" s="307" cm="1">
        <f t="array" ref="I114">I80/(1+INDEX($C$91:$C$92,MATCH(1,($D114=$B$91:$B$92)*($D114=$B$91:$B$92),0)))</f>
        <v>0</v>
      </c>
      <c r="J114" s="256"/>
      <c r="K114" s="256"/>
      <c r="L114" s="256"/>
      <c r="M114" s="256"/>
      <c r="N114" s="291"/>
      <c r="O114" s="256"/>
      <c r="P114" s="256"/>
      <c r="Q114" s="256"/>
      <c r="R114" s="256"/>
      <c r="S114" s="261"/>
      <c r="T114" s="261"/>
      <c r="U114" s="261"/>
      <c r="V114" s="261"/>
      <c r="W114" s="261"/>
      <c r="X114" s="261"/>
      <c r="Y114" s="261"/>
      <c r="Z114" s="261"/>
      <c r="AA114" s="261"/>
      <c r="AB114" s="261"/>
      <c r="AC114" s="261"/>
      <c r="AD114" s="261"/>
      <c r="AE114" s="261"/>
      <c r="AF114" s="261"/>
      <c r="AG114" s="261"/>
      <c r="AH114" s="261"/>
      <c r="AI114" s="261"/>
      <c r="AJ114" s="261"/>
      <c r="AK114" s="261"/>
      <c r="AL114" s="261"/>
      <c r="AM114" s="261"/>
      <c r="AN114" s="261"/>
      <c r="AO114" s="261"/>
      <c r="AP114" s="261"/>
      <c r="AQ114" s="261"/>
      <c r="AR114" s="261"/>
      <c r="AS114" s="261"/>
      <c r="AT114" s="261"/>
      <c r="AU114" s="261"/>
      <c r="AV114" s="261"/>
      <c r="AW114" s="261"/>
      <c r="AX114" s="261"/>
      <c r="AY114" s="261"/>
      <c r="AZ114" s="261"/>
      <c r="BA114" s="261"/>
      <c r="BB114" s="261"/>
      <c r="BC114" s="261"/>
      <c r="BD114" s="261"/>
      <c r="BE114" s="261"/>
      <c r="BF114" s="261"/>
      <c r="BG114" s="261"/>
      <c r="BH114" s="261"/>
      <c r="BI114" s="261"/>
      <c r="BJ114" s="261"/>
      <c r="BK114" s="261"/>
      <c r="BL114" s="261"/>
      <c r="BM114" s="261"/>
      <c r="BN114" s="261"/>
      <c r="BO114" s="261"/>
      <c r="BP114" s="261"/>
      <c r="BQ114" s="261"/>
      <c r="BR114" s="261"/>
      <c r="BS114" s="261"/>
      <c r="BT114" s="261"/>
      <c r="BU114" s="261"/>
      <c r="BV114" s="261"/>
      <c r="BW114" s="261"/>
      <c r="BX114" s="261"/>
      <c r="BY114" s="261"/>
      <c r="BZ114" s="261"/>
      <c r="CA114" s="261"/>
      <c r="CB114" s="261"/>
      <c r="CC114" s="261"/>
      <c r="CD114" s="261"/>
      <c r="CE114" s="261"/>
      <c r="CF114" s="261"/>
      <c r="CG114" s="261"/>
      <c r="CH114" s="261"/>
      <c r="CI114" s="261"/>
      <c r="CJ114" s="261"/>
      <c r="CK114" s="261"/>
      <c r="CL114" s="261"/>
      <c r="CM114" s="261"/>
      <c r="CN114" s="261"/>
      <c r="CO114" s="261"/>
      <c r="CP114" s="261"/>
      <c r="CQ114" s="261"/>
      <c r="CR114" s="261"/>
      <c r="CS114" s="261"/>
      <c r="CT114" s="261"/>
      <c r="CU114" s="261"/>
      <c r="CV114" s="261"/>
      <c r="CW114" s="261"/>
    </row>
    <row r="115" spans="1:101">
      <c r="A115" s="261"/>
      <c r="B115" s="262" t="s">
        <v>336</v>
      </c>
      <c r="C115" s="262" t="s">
        <v>333</v>
      </c>
      <c r="D115" s="262" t="s">
        <v>216</v>
      </c>
      <c r="E115" s="262" t="s">
        <v>264</v>
      </c>
      <c r="F115" s="307" cm="1">
        <f t="array" ref="F115">F81/(1+INDEX($C$91:$C$92,MATCH(1,($D115=$B$91:$B$92)*($D115=$B$91:$B$92),0)))</f>
        <v>0</v>
      </c>
      <c r="G115" s="307" cm="1">
        <f t="array" ref="G115">G81/(1+INDEX($C$91:$C$92,MATCH(1,($D115=$B$91:$B$92)*($D115=$B$91:$B$92),0)))</f>
        <v>0</v>
      </c>
      <c r="H115" s="307" cm="1">
        <f t="array" ref="H115">H81/(1+INDEX($C$91:$C$92,MATCH(1,($D115=$B$91:$B$92)*($D115=$B$91:$B$92),0)))</f>
        <v>0</v>
      </c>
      <c r="I115" s="307" cm="1">
        <f t="array" ref="I115">I81/(1+INDEX($C$91:$C$92,MATCH(1,($D115=$B$91:$B$92)*($D115=$B$91:$B$92),0)))</f>
        <v>0</v>
      </c>
      <c r="J115" s="256"/>
      <c r="K115" s="256"/>
      <c r="L115" s="256"/>
      <c r="M115" s="256"/>
      <c r="N115" s="291"/>
      <c r="O115" s="256"/>
      <c r="P115" s="256"/>
      <c r="Q115" s="256"/>
      <c r="R115" s="256"/>
      <c r="S115" s="261"/>
      <c r="T115" s="261"/>
      <c r="U115" s="261"/>
      <c r="V115" s="261"/>
      <c r="W115" s="261"/>
      <c r="X115" s="261"/>
      <c r="Y115" s="261"/>
      <c r="Z115" s="261"/>
      <c r="AA115" s="261"/>
      <c r="AB115" s="261"/>
      <c r="AC115" s="261"/>
      <c r="AD115" s="261"/>
      <c r="AE115" s="261"/>
      <c r="AF115" s="261"/>
      <c r="AG115" s="261"/>
      <c r="AH115" s="261"/>
      <c r="AI115" s="261"/>
      <c r="AJ115" s="261"/>
      <c r="AK115" s="261"/>
      <c r="AL115" s="261"/>
      <c r="AM115" s="261"/>
      <c r="AN115" s="261"/>
      <c r="AO115" s="261"/>
      <c r="AP115" s="261"/>
      <c r="AQ115" s="261"/>
      <c r="AR115" s="261"/>
      <c r="AS115" s="261"/>
      <c r="AT115" s="261"/>
      <c r="AU115" s="261"/>
      <c r="AV115" s="261"/>
      <c r="AW115" s="261"/>
      <c r="AX115" s="261"/>
      <c r="AY115" s="261"/>
      <c r="AZ115" s="261"/>
      <c r="BA115" s="261"/>
      <c r="BB115" s="261"/>
      <c r="BC115" s="261"/>
      <c r="BD115" s="261"/>
      <c r="BE115" s="261"/>
      <c r="BF115" s="261"/>
      <c r="BG115" s="261"/>
      <c r="BH115" s="261"/>
      <c r="BI115" s="261"/>
      <c r="BJ115" s="261"/>
      <c r="BK115" s="261"/>
      <c r="BL115" s="261"/>
      <c r="BM115" s="261"/>
      <c r="BN115" s="261"/>
      <c r="BO115" s="261"/>
      <c r="BP115" s="261"/>
      <c r="BQ115" s="261"/>
      <c r="BR115" s="261"/>
      <c r="BS115" s="261"/>
      <c r="BT115" s="261"/>
      <c r="BU115" s="261"/>
      <c r="BV115" s="261"/>
      <c r="BW115" s="261"/>
      <c r="BX115" s="261"/>
      <c r="BY115" s="261"/>
      <c r="BZ115" s="261"/>
      <c r="CA115" s="261"/>
      <c r="CB115" s="261"/>
      <c r="CC115" s="261"/>
      <c r="CD115" s="261"/>
      <c r="CE115" s="261"/>
      <c r="CF115" s="261"/>
      <c r="CG115" s="261"/>
      <c r="CH115" s="261"/>
      <c r="CI115" s="261"/>
      <c r="CJ115" s="261"/>
      <c r="CK115" s="261"/>
      <c r="CL115" s="261"/>
      <c r="CM115" s="261"/>
      <c r="CN115" s="261"/>
      <c r="CO115" s="261"/>
      <c r="CP115" s="261"/>
      <c r="CQ115" s="261"/>
      <c r="CR115" s="261"/>
      <c r="CS115" s="261"/>
      <c r="CT115" s="261"/>
      <c r="CU115" s="261"/>
      <c r="CV115" s="261"/>
      <c r="CW115" s="261"/>
    </row>
    <row r="116" spans="1:101">
      <c r="A116" s="261"/>
      <c r="B116" s="262" t="s">
        <v>336</v>
      </c>
      <c r="C116" s="262" t="s">
        <v>333</v>
      </c>
      <c r="D116" s="262" t="s">
        <v>216</v>
      </c>
      <c r="E116" s="262" t="s">
        <v>238</v>
      </c>
      <c r="F116" s="307" cm="1">
        <f t="array" ref="F116">F82/(1+INDEX($C$91:$C$92,MATCH(1,($D116=$B$91:$B$92)*($D116=$B$91:$B$92),0)))</f>
        <v>0</v>
      </c>
      <c r="G116" s="307" cm="1">
        <f t="array" ref="G116">G82/(1+INDEX($C$91:$C$92,MATCH(1,($D116=$B$91:$B$92)*($D116=$B$91:$B$92),0)))</f>
        <v>0</v>
      </c>
      <c r="H116" s="307" cm="1">
        <f t="array" ref="H116">H82/(1+INDEX($C$91:$C$92,MATCH(1,($D116=$B$91:$B$92)*($D116=$B$91:$B$92),0)))</f>
        <v>0</v>
      </c>
      <c r="I116" s="307" cm="1">
        <f t="array" ref="I116">I82/(1+INDEX($C$91:$C$92,MATCH(1,($D116=$B$91:$B$92)*($D116=$B$91:$B$92),0)))</f>
        <v>0</v>
      </c>
      <c r="J116" s="256"/>
      <c r="K116" s="256"/>
      <c r="L116" s="256"/>
      <c r="M116" s="256"/>
      <c r="N116" s="291"/>
      <c r="O116" s="256"/>
      <c r="P116" s="256"/>
      <c r="Q116" s="256"/>
      <c r="R116" s="256"/>
      <c r="S116" s="261"/>
      <c r="T116" s="261"/>
      <c r="U116" s="261"/>
      <c r="V116" s="261"/>
      <c r="W116" s="261"/>
      <c r="X116" s="261"/>
      <c r="Y116" s="261"/>
      <c r="Z116" s="261"/>
      <c r="AA116" s="261"/>
      <c r="AB116" s="261"/>
      <c r="AC116" s="261"/>
      <c r="AD116" s="261"/>
      <c r="AE116" s="261"/>
      <c r="AF116" s="261"/>
      <c r="AG116" s="261"/>
      <c r="AH116" s="261"/>
      <c r="AI116" s="261"/>
      <c r="AJ116" s="261"/>
      <c r="AK116" s="261"/>
      <c r="AL116" s="261"/>
      <c r="AM116" s="261"/>
      <c r="AN116" s="261"/>
      <c r="AO116" s="261"/>
      <c r="AP116" s="261"/>
      <c r="AQ116" s="261"/>
      <c r="AR116" s="261"/>
      <c r="AS116" s="261"/>
      <c r="AT116" s="261"/>
      <c r="AU116" s="261"/>
      <c r="AV116" s="261"/>
      <c r="AW116" s="261"/>
      <c r="AX116" s="261"/>
      <c r="AY116" s="261"/>
      <c r="AZ116" s="261"/>
      <c r="BA116" s="261"/>
      <c r="BB116" s="261"/>
      <c r="BC116" s="261"/>
      <c r="BD116" s="261"/>
      <c r="BE116" s="261"/>
      <c r="BF116" s="261"/>
      <c r="BG116" s="261"/>
      <c r="BH116" s="261"/>
      <c r="BI116" s="261"/>
      <c r="BJ116" s="261"/>
      <c r="BK116" s="261"/>
      <c r="BL116" s="261"/>
      <c r="BM116" s="261"/>
      <c r="BN116" s="261"/>
      <c r="BO116" s="261"/>
      <c r="BP116" s="261"/>
      <c r="BQ116" s="261"/>
      <c r="BR116" s="261"/>
      <c r="BS116" s="261"/>
      <c r="BT116" s="261"/>
      <c r="BU116" s="261"/>
      <c r="BV116" s="261"/>
      <c r="BW116" s="261"/>
      <c r="BX116" s="261"/>
      <c r="BY116" s="261"/>
      <c r="BZ116" s="261"/>
      <c r="CA116" s="261"/>
      <c r="CB116" s="261"/>
      <c r="CC116" s="261"/>
      <c r="CD116" s="261"/>
      <c r="CE116" s="261"/>
      <c r="CF116" s="261"/>
      <c r="CG116" s="261"/>
      <c r="CH116" s="261"/>
      <c r="CI116" s="261"/>
      <c r="CJ116" s="261"/>
      <c r="CK116" s="261"/>
      <c r="CL116" s="261"/>
      <c r="CM116" s="261"/>
      <c r="CN116" s="261"/>
      <c r="CO116" s="261"/>
      <c r="CP116" s="261"/>
      <c r="CQ116" s="261"/>
      <c r="CR116" s="261"/>
      <c r="CS116" s="261"/>
      <c r="CT116" s="261"/>
      <c r="CU116" s="261"/>
      <c r="CV116" s="261"/>
      <c r="CW116" s="261"/>
    </row>
    <row r="117" spans="1:101">
      <c r="A117" s="261"/>
      <c r="B117" s="262" t="s">
        <v>336</v>
      </c>
      <c r="C117" s="262" t="s">
        <v>333</v>
      </c>
      <c r="D117" s="262" t="s">
        <v>240</v>
      </c>
      <c r="E117" s="262" t="s">
        <v>263</v>
      </c>
      <c r="F117" s="307" cm="1">
        <f t="array" ref="F117">F83/(1+INDEX($C$91:$C$92,MATCH(1,($D117=$B$91:$B$92)*($D117=$B$91:$B$92),0)))</f>
        <v>0</v>
      </c>
      <c r="G117" s="307" cm="1">
        <f t="array" ref="G117">G83/(1+INDEX($C$91:$C$92,MATCH(1,($D117=$B$91:$B$92)*($D117=$B$91:$B$92),0)))</f>
        <v>0</v>
      </c>
      <c r="H117" s="307" cm="1">
        <f t="array" ref="H117">H83/(1+INDEX($C$91:$C$92,MATCH(1,($D117=$B$91:$B$92)*($D117=$B$91:$B$92),0)))</f>
        <v>0</v>
      </c>
      <c r="I117" s="307" cm="1">
        <f t="array" ref="I117">I83/(1+INDEX($C$91:$C$92,MATCH(1,($D117=$B$91:$B$92)*($D117=$B$91:$B$92),0)))</f>
        <v>0</v>
      </c>
      <c r="J117" s="256"/>
      <c r="K117" s="256"/>
      <c r="L117" s="256"/>
      <c r="M117" s="256"/>
      <c r="N117" s="291"/>
      <c r="O117" s="256"/>
      <c r="P117" s="256"/>
      <c r="Q117" s="256"/>
      <c r="R117" s="256"/>
      <c r="S117" s="261"/>
      <c r="T117" s="261"/>
      <c r="U117" s="261"/>
      <c r="V117" s="261"/>
      <c r="W117" s="261"/>
      <c r="X117" s="261"/>
      <c r="Y117" s="261"/>
      <c r="Z117" s="261"/>
      <c r="AA117" s="261"/>
      <c r="AB117" s="261"/>
      <c r="AC117" s="261"/>
      <c r="AD117" s="261"/>
      <c r="AE117" s="261"/>
      <c r="AF117" s="261"/>
      <c r="AG117" s="261"/>
      <c r="AH117" s="261"/>
      <c r="AI117" s="261"/>
      <c r="AJ117" s="261"/>
      <c r="AK117" s="261"/>
      <c r="AL117" s="261"/>
      <c r="AM117" s="261"/>
      <c r="AN117" s="261"/>
      <c r="AO117" s="261"/>
      <c r="AP117" s="261"/>
      <c r="AQ117" s="261"/>
      <c r="AR117" s="261"/>
      <c r="AS117" s="261"/>
      <c r="AT117" s="261"/>
      <c r="AU117" s="261"/>
      <c r="AV117" s="261"/>
      <c r="AW117" s="261"/>
      <c r="AX117" s="261"/>
      <c r="AY117" s="261"/>
      <c r="AZ117" s="261"/>
      <c r="BA117" s="261"/>
      <c r="BB117" s="261"/>
      <c r="BC117" s="261"/>
      <c r="BD117" s="261"/>
      <c r="BE117" s="261"/>
      <c r="BF117" s="261"/>
      <c r="BG117" s="261"/>
      <c r="BH117" s="261"/>
      <c r="BI117" s="261"/>
      <c r="BJ117" s="261"/>
      <c r="BK117" s="261"/>
      <c r="BL117" s="261"/>
      <c r="BM117" s="261"/>
      <c r="BN117" s="261"/>
      <c r="BO117" s="261"/>
      <c r="BP117" s="261"/>
      <c r="BQ117" s="261"/>
      <c r="BR117" s="261"/>
      <c r="BS117" s="261"/>
      <c r="BT117" s="261"/>
      <c r="BU117" s="261"/>
      <c r="BV117" s="261"/>
      <c r="BW117" s="261"/>
      <c r="BX117" s="261"/>
      <c r="BY117" s="261"/>
      <c r="BZ117" s="261"/>
      <c r="CA117" s="261"/>
      <c r="CB117" s="261"/>
      <c r="CC117" s="261"/>
      <c r="CD117" s="261"/>
      <c r="CE117" s="261"/>
      <c r="CF117" s="261"/>
      <c r="CG117" s="261"/>
      <c r="CH117" s="261"/>
      <c r="CI117" s="261"/>
      <c r="CJ117" s="261"/>
      <c r="CK117" s="261"/>
      <c r="CL117" s="261"/>
      <c r="CM117" s="261"/>
      <c r="CN117" s="261"/>
      <c r="CO117" s="261"/>
      <c r="CP117" s="261"/>
      <c r="CQ117" s="261"/>
      <c r="CR117" s="261"/>
      <c r="CS117" s="261"/>
      <c r="CT117" s="261"/>
      <c r="CU117" s="261"/>
      <c r="CV117" s="261"/>
      <c r="CW117" s="261"/>
    </row>
    <row r="118" spans="1:101">
      <c r="A118" s="261"/>
      <c r="B118" s="262" t="s">
        <v>336</v>
      </c>
      <c r="C118" s="262" t="s">
        <v>333</v>
      </c>
      <c r="D118" s="262" t="s">
        <v>240</v>
      </c>
      <c r="E118" s="262" t="s">
        <v>264</v>
      </c>
      <c r="F118" s="307" cm="1">
        <f t="array" ref="F118">F84/(1+INDEX($C$91:$C$92,MATCH(1,($D118=$B$91:$B$92)*($D118=$B$91:$B$92),0)))</f>
        <v>0</v>
      </c>
      <c r="G118" s="307" cm="1">
        <f t="array" ref="G118">G84/(1+INDEX($C$91:$C$92,MATCH(1,($D118=$B$91:$B$92)*($D118=$B$91:$B$92),0)))</f>
        <v>0</v>
      </c>
      <c r="H118" s="307" cm="1">
        <f t="array" ref="H118">H84/(1+INDEX($C$91:$C$92,MATCH(1,($D118=$B$91:$B$92)*($D118=$B$91:$B$92),0)))</f>
        <v>0</v>
      </c>
      <c r="I118" s="307" cm="1">
        <f t="array" ref="I118">I84/(1+INDEX($C$91:$C$92,MATCH(1,($D118=$B$91:$B$92)*($D118=$B$91:$B$92),0)))</f>
        <v>0</v>
      </c>
      <c r="J118" s="256"/>
      <c r="K118" s="256"/>
      <c r="L118" s="256"/>
      <c r="M118" s="256"/>
      <c r="N118" s="291"/>
      <c r="O118" s="256"/>
      <c r="P118" s="256"/>
      <c r="Q118" s="256"/>
      <c r="R118" s="256"/>
      <c r="S118" s="261"/>
      <c r="T118" s="261"/>
      <c r="U118" s="261"/>
      <c r="V118" s="261"/>
      <c r="W118" s="261"/>
      <c r="X118" s="261"/>
      <c r="Y118" s="261"/>
      <c r="Z118" s="261"/>
      <c r="AA118" s="261"/>
      <c r="AB118" s="261"/>
      <c r="AC118" s="261"/>
      <c r="AD118" s="261"/>
      <c r="AE118" s="261"/>
      <c r="AF118" s="261"/>
      <c r="AG118" s="261"/>
      <c r="AH118" s="261"/>
      <c r="AI118" s="261"/>
      <c r="AJ118" s="261"/>
      <c r="AK118" s="261"/>
      <c r="AL118" s="261"/>
      <c r="AM118" s="261"/>
      <c r="AN118" s="261"/>
      <c r="AO118" s="261"/>
      <c r="AP118" s="261"/>
      <c r="AQ118" s="261"/>
      <c r="AR118" s="261"/>
      <c r="AS118" s="261"/>
      <c r="AT118" s="261"/>
      <c r="AU118" s="261"/>
      <c r="AV118" s="261"/>
      <c r="AW118" s="261"/>
      <c r="AX118" s="261"/>
      <c r="AY118" s="261"/>
      <c r="AZ118" s="261"/>
      <c r="BA118" s="261"/>
      <c r="BB118" s="261"/>
      <c r="BC118" s="261"/>
      <c r="BD118" s="261"/>
      <c r="BE118" s="261"/>
      <c r="BF118" s="261"/>
      <c r="BG118" s="261"/>
      <c r="BH118" s="261"/>
      <c r="BI118" s="261"/>
      <c r="BJ118" s="261"/>
      <c r="BK118" s="261"/>
      <c r="BL118" s="261"/>
      <c r="BM118" s="261"/>
      <c r="BN118" s="261"/>
      <c r="BO118" s="261"/>
      <c r="BP118" s="261"/>
      <c r="BQ118" s="261"/>
      <c r="BR118" s="261"/>
      <c r="BS118" s="261"/>
      <c r="BT118" s="261"/>
      <c r="BU118" s="261"/>
      <c r="BV118" s="261"/>
      <c r="BW118" s="261"/>
      <c r="BX118" s="261"/>
      <c r="BY118" s="261"/>
      <c r="BZ118" s="261"/>
      <c r="CA118" s="261"/>
      <c r="CB118" s="261"/>
      <c r="CC118" s="261"/>
      <c r="CD118" s="261"/>
      <c r="CE118" s="261"/>
      <c r="CF118" s="261"/>
      <c r="CG118" s="261"/>
      <c r="CH118" s="261"/>
      <c r="CI118" s="261"/>
      <c r="CJ118" s="261"/>
      <c r="CK118" s="261"/>
      <c r="CL118" s="261"/>
      <c r="CM118" s="261"/>
      <c r="CN118" s="261"/>
      <c r="CO118" s="261"/>
      <c r="CP118" s="261"/>
      <c r="CQ118" s="261"/>
      <c r="CR118" s="261"/>
      <c r="CS118" s="261"/>
      <c r="CT118" s="261"/>
      <c r="CU118" s="261"/>
      <c r="CV118" s="261"/>
      <c r="CW118" s="261"/>
    </row>
    <row r="119" spans="1:101">
      <c r="A119" s="261"/>
      <c r="B119" s="262" t="s">
        <v>336</v>
      </c>
      <c r="C119" s="262" t="s">
        <v>333</v>
      </c>
      <c r="D119" s="262" t="s">
        <v>240</v>
      </c>
      <c r="E119" s="262" t="s">
        <v>238</v>
      </c>
      <c r="F119" s="307" cm="1">
        <f t="array" ref="F119">F85/(1+INDEX($C$91:$C$92,MATCH(1,($D119=$B$91:$B$92)*($D119=$B$91:$B$92),0)))</f>
        <v>0</v>
      </c>
      <c r="G119" s="307" cm="1">
        <f t="array" ref="G119">G85/(1+INDEX($C$91:$C$92,MATCH(1,($D119=$B$91:$B$92)*($D119=$B$91:$B$92),0)))</f>
        <v>0</v>
      </c>
      <c r="H119" s="307" cm="1">
        <f t="array" ref="H119">H85/(1+INDEX($C$91:$C$92,MATCH(1,($D119=$B$91:$B$92)*($D119=$B$91:$B$92),0)))</f>
        <v>0</v>
      </c>
      <c r="I119" s="307" cm="1">
        <f t="array" ref="I119">I85/(1+INDEX($C$91:$C$92,MATCH(1,($D119=$B$91:$B$92)*($D119=$B$91:$B$92),0)))</f>
        <v>0</v>
      </c>
      <c r="J119" s="256"/>
      <c r="K119" s="256"/>
      <c r="L119" s="256"/>
      <c r="M119" s="256"/>
      <c r="N119" s="291"/>
      <c r="O119" s="256"/>
      <c r="P119" s="256"/>
      <c r="Q119" s="256"/>
      <c r="R119" s="256"/>
      <c r="S119" s="261"/>
      <c r="T119" s="261"/>
      <c r="U119" s="261"/>
      <c r="V119" s="261"/>
      <c r="W119" s="261"/>
      <c r="X119" s="261"/>
      <c r="Y119" s="261"/>
      <c r="Z119" s="261"/>
      <c r="AA119" s="261"/>
      <c r="AB119" s="261"/>
      <c r="AC119" s="261"/>
      <c r="AD119" s="261"/>
      <c r="AE119" s="261"/>
      <c r="AF119" s="261"/>
      <c r="AG119" s="261"/>
      <c r="AH119" s="261"/>
      <c r="AI119" s="261"/>
      <c r="AJ119" s="261"/>
      <c r="AK119" s="261"/>
      <c r="AL119" s="261"/>
      <c r="AM119" s="261"/>
      <c r="AN119" s="261"/>
      <c r="AO119" s="261"/>
      <c r="AP119" s="261"/>
      <c r="AQ119" s="261"/>
      <c r="AR119" s="261"/>
      <c r="AS119" s="261"/>
      <c r="AT119" s="261"/>
      <c r="AU119" s="261"/>
      <c r="AV119" s="261"/>
      <c r="AW119" s="261"/>
      <c r="AX119" s="261"/>
      <c r="AY119" s="261"/>
      <c r="AZ119" s="261"/>
      <c r="BA119" s="261"/>
      <c r="BB119" s="261"/>
      <c r="BC119" s="261"/>
      <c r="BD119" s="261"/>
      <c r="BE119" s="261"/>
      <c r="BF119" s="261"/>
      <c r="BG119" s="261"/>
      <c r="BH119" s="261"/>
      <c r="BI119" s="261"/>
      <c r="BJ119" s="261"/>
      <c r="BK119" s="261"/>
      <c r="BL119" s="261"/>
      <c r="BM119" s="261"/>
      <c r="BN119" s="261"/>
      <c r="BO119" s="261"/>
      <c r="BP119" s="261"/>
      <c r="BQ119" s="261"/>
      <c r="BR119" s="261"/>
      <c r="BS119" s="261"/>
      <c r="BT119" s="261"/>
      <c r="BU119" s="261"/>
      <c r="BV119" s="261"/>
      <c r="BW119" s="261"/>
      <c r="BX119" s="261"/>
      <c r="BY119" s="261"/>
      <c r="BZ119" s="261"/>
      <c r="CA119" s="261"/>
      <c r="CB119" s="261"/>
      <c r="CC119" s="261"/>
      <c r="CD119" s="261"/>
      <c r="CE119" s="261"/>
      <c r="CF119" s="261"/>
      <c r="CG119" s="261"/>
      <c r="CH119" s="261"/>
      <c r="CI119" s="261"/>
      <c r="CJ119" s="261"/>
      <c r="CK119" s="261"/>
      <c r="CL119" s="261"/>
      <c r="CM119" s="261"/>
      <c r="CN119" s="261"/>
      <c r="CO119" s="261"/>
      <c r="CP119" s="261"/>
      <c r="CQ119" s="261"/>
      <c r="CR119" s="261"/>
      <c r="CS119" s="261"/>
      <c r="CT119" s="261"/>
      <c r="CU119" s="261"/>
      <c r="CV119" s="261"/>
      <c r="CW119" s="261"/>
    </row>
    <row r="120" spans="1:101">
      <c r="A120" s="261"/>
      <c r="B120" s="261"/>
      <c r="C120" s="261"/>
      <c r="D120" s="261"/>
      <c r="E120" s="261"/>
      <c r="F120" s="302"/>
      <c r="G120" s="302"/>
      <c r="H120" s="302"/>
      <c r="I120" s="302"/>
      <c r="J120" s="256"/>
      <c r="K120" s="256"/>
      <c r="L120" s="256"/>
      <c r="M120" s="256"/>
      <c r="N120" s="291"/>
      <c r="O120" s="256"/>
      <c r="P120" s="256"/>
      <c r="Q120" s="256"/>
      <c r="R120" s="256"/>
      <c r="S120" s="261"/>
      <c r="T120" s="261"/>
      <c r="U120" s="261"/>
      <c r="V120" s="261"/>
      <c r="W120" s="261"/>
      <c r="X120" s="261"/>
      <c r="Y120" s="261"/>
      <c r="Z120" s="261"/>
      <c r="AA120" s="261"/>
      <c r="AB120" s="261"/>
      <c r="AC120" s="261"/>
      <c r="AD120" s="261"/>
      <c r="AE120" s="261"/>
      <c r="AF120" s="261"/>
      <c r="AG120" s="261"/>
      <c r="AH120" s="261"/>
      <c r="AI120" s="261"/>
      <c r="AJ120" s="261"/>
      <c r="AK120" s="261"/>
      <c r="AL120" s="261"/>
      <c r="AM120" s="261"/>
      <c r="AN120" s="261"/>
      <c r="AO120" s="261"/>
      <c r="AP120" s="261"/>
      <c r="AQ120" s="261"/>
      <c r="AR120" s="261"/>
      <c r="AS120" s="261"/>
      <c r="AT120" s="261"/>
      <c r="AU120" s="261"/>
      <c r="AV120" s="261"/>
      <c r="AW120" s="261"/>
      <c r="AX120" s="261"/>
      <c r="AY120" s="261"/>
      <c r="AZ120" s="261"/>
      <c r="BA120" s="261"/>
      <c r="BB120" s="261"/>
      <c r="BC120" s="261"/>
      <c r="BD120" s="261"/>
      <c r="BE120" s="261"/>
      <c r="BF120" s="261"/>
      <c r="BG120" s="261"/>
      <c r="BH120" s="261"/>
      <c r="BI120" s="261"/>
      <c r="BJ120" s="261"/>
      <c r="BK120" s="261"/>
      <c r="BL120" s="261"/>
      <c r="BM120" s="261"/>
      <c r="BN120" s="261"/>
      <c r="BO120" s="261"/>
      <c r="BP120" s="261"/>
      <c r="BQ120" s="261"/>
      <c r="BR120" s="261"/>
      <c r="BS120" s="261"/>
      <c r="BT120" s="261"/>
      <c r="BU120" s="261"/>
      <c r="BV120" s="261"/>
      <c r="BW120" s="261"/>
      <c r="BX120" s="261"/>
      <c r="BY120" s="261"/>
      <c r="BZ120" s="261"/>
      <c r="CA120" s="261"/>
      <c r="CB120" s="261"/>
      <c r="CC120" s="261"/>
      <c r="CD120" s="261"/>
      <c r="CE120" s="261"/>
      <c r="CF120" s="261"/>
      <c r="CG120" s="261"/>
      <c r="CH120" s="261"/>
      <c r="CI120" s="261"/>
      <c r="CJ120" s="261"/>
      <c r="CK120" s="261"/>
      <c r="CL120" s="261"/>
      <c r="CM120" s="261"/>
      <c r="CN120" s="261"/>
      <c r="CO120" s="261"/>
      <c r="CP120" s="261"/>
      <c r="CQ120" s="261"/>
      <c r="CR120" s="261"/>
      <c r="CS120" s="261"/>
      <c r="CT120" s="261"/>
      <c r="CU120" s="261"/>
      <c r="CV120" s="261"/>
      <c r="CW120" s="261"/>
    </row>
    <row r="121" spans="1:101">
      <c r="A121" s="252"/>
      <c r="B121" s="253" t="s">
        <v>341</v>
      </c>
      <c r="C121" s="254"/>
      <c r="D121" s="254"/>
      <c r="E121" s="254"/>
      <c r="F121" s="254"/>
      <c r="G121" s="254"/>
      <c r="H121" s="254"/>
      <c r="I121" s="254"/>
      <c r="J121" s="254"/>
      <c r="K121" s="254"/>
      <c r="L121" s="254"/>
      <c r="M121" s="254"/>
      <c r="N121" s="254"/>
      <c r="O121" s="254"/>
      <c r="P121" s="254"/>
      <c r="Q121" s="254"/>
      <c r="R121" s="254"/>
      <c r="S121" s="254"/>
      <c r="T121" s="254"/>
      <c r="U121" s="254"/>
      <c r="V121" s="254"/>
      <c r="W121" s="254"/>
      <c r="X121" s="254"/>
      <c r="Y121" s="254"/>
      <c r="Z121" s="254"/>
      <c r="AA121" s="254"/>
      <c r="AB121" s="254"/>
      <c r="AC121" s="254"/>
      <c r="AD121" s="254"/>
      <c r="AE121" s="254"/>
      <c r="AF121" s="254"/>
      <c r="AG121" s="254"/>
      <c r="AH121" s="261"/>
      <c r="AI121" s="261"/>
      <c r="AJ121" s="261"/>
      <c r="AK121" s="261"/>
      <c r="AL121" s="261"/>
      <c r="AM121" s="261"/>
      <c r="AN121" s="261"/>
      <c r="AO121" s="261"/>
      <c r="AP121" s="261"/>
      <c r="AQ121" s="261"/>
      <c r="AR121" s="261"/>
      <c r="AS121" s="261"/>
      <c r="AT121" s="261"/>
      <c r="AU121" s="261"/>
      <c r="AV121" s="261"/>
      <c r="AW121" s="261"/>
      <c r="AX121" s="261"/>
      <c r="AY121" s="261"/>
      <c r="AZ121" s="261"/>
      <c r="BA121" s="261"/>
      <c r="BB121" s="261"/>
      <c r="BC121" s="261"/>
      <c r="BD121" s="261"/>
      <c r="BE121" s="261"/>
      <c r="BF121" s="261"/>
      <c r="BG121" s="261"/>
      <c r="BH121" s="261"/>
      <c r="BI121" s="261"/>
      <c r="BJ121" s="261"/>
      <c r="BK121" s="261"/>
      <c r="BL121" s="261"/>
      <c r="BM121" s="261"/>
      <c r="BN121" s="261"/>
      <c r="BO121" s="261"/>
      <c r="BP121" s="261"/>
      <c r="BQ121" s="261"/>
      <c r="BR121" s="261"/>
      <c r="BS121" s="261"/>
      <c r="BT121" s="261"/>
      <c r="BU121" s="261"/>
      <c r="BV121" s="261"/>
      <c r="BW121" s="261"/>
      <c r="BX121" s="261"/>
      <c r="BY121" s="261"/>
      <c r="BZ121" s="261"/>
      <c r="CA121" s="261"/>
      <c r="CB121" s="261"/>
      <c r="CC121" s="261"/>
      <c r="CD121" s="261"/>
      <c r="CE121" s="261"/>
      <c r="CF121" s="261"/>
      <c r="CG121" s="261"/>
      <c r="CH121" s="261"/>
      <c r="CI121" s="261"/>
      <c r="CJ121" s="261"/>
      <c r="CK121" s="261"/>
      <c r="CL121" s="261"/>
      <c r="CM121" s="261"/>
      <c r="CN121" s="261"/>
      <c r="CO121" s="261"/>
      <c r="CP121" s="261"/>
      <c r="CQ121" s="261"/>
      <c r="CR121" s="261"/>
      <c r="CS121" s="261"/>
      <c r="CT121" s="261"/>
      <c r="CU121" s="261"/>
      <c r="CV121" s="261"/>
      <c r="CW121" s="261"/>
    </row>
    <row r="122" spans="1:101">
      <c r="A122" s="256"/>
      <c r="B122" s="104" t="s">
        <v>342</v>
      </c>
      <c r="C122" s="333"/>
      <c r="D122" s="333"/>
      <c r="E122" s="333"/>
      <c r="F122" s="333"/>
      <c r="G122" s="333"/>
      <c r="H122" s="333"/>
      <c r="I122" s="333"/>
      <c r="J122" s="333"/>
      <c r="K122" s="257"/>
      <c r="L122" s="257"/>
      <c r="M122" s="257"/>
      <c r="N122" s="257"/>
      <c r="O122" s="257"/>
      <c r="P122" s="257"/>
      <c r="Q122" s="257"/>
      <c r="R122" s="257"/>
      <c r="S122" s="257"/>
      <c r="T122" s="257"/>
      <c r="U122" s="257"/>
      <c r="V122" s="257"/>
      <c r="W122" s="257"/>
      <c r="X122" s="257"/>
      <c r="Y122" s="257"/>
      <c r="Z122" s="257"/>
      <c r="AA122" s="257"/>
      <c r="AB122" s="257"/>
      <c r="AC122" s="257"/>
      <c r="AD122" s="257"/>
      <c r="AE122" s="257"/>
      <c r="AF122" s="257"/>
      <c r="AG122" s="257"/>
      <c r="AH122" s="261"/>
      <c r="AI122" s="261"/>
      <c r="AJ122" s="261"/>
      <c r="AK122" s="261"/>
      <c r="AL122" s="261"/>
      <c r="AM122" s="261"/>
      <c r="AN122" s="261"/>
      <c r="AO122" s="261"/>
      <c r="AP122" s="261"/>
      <c r="AQ122" s="261"/>
      <c r="AR122" s="261"/>
      <c r="AS122" s="261"/>
      <c r="AT122" s="261"/>
      <c r="AU122" s="261"/>
      <c r="AV122" s="261"/>
      <c r="AW122" s="261"/>
      <c r="AX122" s="261"/>
      <c r="AY122" s="261"/>
      <c r="AZ122" s="261"/>
      <c r="BA122" s="261"/>
      <c r="BB122" s="261"/>
      <c r="BC122" s="261"/>
      <c r="BD122" s="261"/>
      <c r="BE122" s="261"/>
      <c r="BF122" s="261"/>
      <c r="BG122" s="261"/>
      <c r="BH122" s="261"/>
      <c r="BI122" s="261"/>
      <c r="BJ122" s="261"/>
      <c r="BK122" s="261"/>
      <c r="BL122" s="261"/>
      <c r="BM122" s="261"/>
      <c r="BN122" s="261"/>
      <c r="BO122" s="261"/>
      <c r="BP122" s="261"/>
      <c r="BQ122" s="261"/>
      <c r="BR122" s="261"/>
      <c r="BS122" s="261"/>
      <c r="BT122" s="261"/>
      <c r="BU122" s="261"/>
      <c r="BV122" s="261"/>
      <c r="BW122" s="261"/>
      <c r="BX122" s="261"/>
      <c r="BY122" s="261"/>
      <c r="BZ122" s="261"/>
      <c r="CA122" s="261"/>
      <c r="CB122" s="261"/>
      <c r="CC122" s="261"/>
      <c r="CD122" s="261"/>
      <c r="CE122" s="261"/>
      <c r="CF122" s="261"/>
      <c r="CG122" s="261"/>
      <c r="CH122" s="261"/>
      <c r="CI122" s="261"/>
      <c r="CJ122" s="261"/>
      <c r="CK122" s="261"/>
      <c r="CL122" s="261"/>
      <c r="CM122" s="261"/>
      <c r="CN122" s="261"/>
      <c r="CO122" s="261"/>
      <c r="CP122" s="261"/>
      <c r="CQ122" s="261"/>
      <c r="CR122" s="261"/>
      <c r="CS122" s="261"/>
      <c r="CT122" s="261"/>
      <c r="CU122" s="261"/>
      <c r="CV122" s="261"/>
      <c r="CW122" s="261"/>
    </row>
    <row r="123" spans="1:101">
      <c r="A123" s="261"/>
      <c r="B123" s="261"/>
      <c r="C123" s="261"/>
      <c r="D123" s="261"/>
      <c r="E123" s="261"/>
      <c r="F123" s="100"/>
      <c r="G123" s="100"/>
      <c r="H123" s="100"/>
      <c r="I123" s="100"/>
      <c r="J123" s="261"/>
      <c r="K123" s="261"/>
      <c r="L123" s="261"/>
      <c r="M123" s="261"/>
      <c r="N123" s="261"/>
      <c r="O123" s="261"/>
      <c r="P123" s="261"/>
      <c r="Q123" s="261"/>
      <c r="R123" s="261"/>
      <c r="S123" s="261"/>
      <c r="T123" s="261"/>
      <c r="U123" s="261"/>
      <c r="V123" s="261"/>
      <c r="W123" s="261"/>
      <c r="X123" s="261"/>
      <c r="Y123" s="261"/>
      <c r="Z123" s="261"/>
      <c r="AA123" s="261"/>
      <c r="AB123" s="261"/>
      <c r="AC123" s="261"/>
      <c r="AD123" s="261"/>
      <c r="AE123" s="261"/>
      <c r="AF123" s="261"/>
      <c r="AG123" s="261"/>
      <c r="AH123" s="261"/>
      <c r="AI123" s="261"/>
      <c r="AJ123" s="261"/>
      <c r="AK123" s="261"/>
      <c r="AL123" s="261"/>
      <c r="AM123" s="261"/>
      <c r="AN123" s="261"/>
      <c r="AO123" s="261"/>
      <c r="AP123" s="261"/>
      <c r="AQ123" s="261"/>
      <c r="AR123" s="261"/>
      <c r="AS123" s="261"/>
      <c r="AT123" s="261"/>
      <c r="AU123" s="261"/>
      <c r="AV123" s="261"/>
      <c r="AW123" s="261"/>
      <c r="AX123" s="261"/>
      <c r="AY123" s="261"/>
      <c r="AZ123" s="261"/>
      <c r="BA123" s="261"/>
      <c r="BB123" s="261"/>
      <c r="BC123" s="261"/>
      <c r="BD123" s="261"/>
      <c r="BE123" s="261"/>
      <c r="BF123" s="261"/>
      <c r="BG123" s="261"/>
      <c r="BH123" s="261"/>
      <c r="BI123" s="261"/>
      <c r="BJ123" s="261"/>
      <c r="BK123" s="261"/>
      <c r="BL123" s="261"/>
      <c r="BM123" s="261"/>
      <c r="BN123" s="261"/>
      <c r="BO123" s="261"/>
      <c r="BP123" s="261"/>
      <c r="BQ123" s="261"/>
      <c r="BR123" s="261"/>
      <c r="BS123" s="261"/>
      <c r="BT123" s="261"/>
      <c r="BU123" s="261"/>
      <c r="BV123" s="261"/>
      <c r="BW123" s="261"/>
      <c r="BX123" s="261"/>
      <c r="BY123" s="261"/>
      <c r="BZ123" s="261"/>
      <c r="CA123" s="261"/>
      <c r="CB123" s="261"/>
      <c r="CC123" s="261"/>
      <c r="CD123" s="261"/>
      <c r="CE123" s="261"/>
      <c r="CF123" s="261"/>
      <c r="CG123" s="261"/>
      <c r="CH123" s="261"/>
      <c r="CI123" s="261"/>
      <c r="CJ123" s="261"/>
      <c r="CK123" s="261"/>
      <c r="CL123" s="261"/>
      <c r="CM123" s="261"/>
      <c r="CN123" s="261"/>
      <c r="CO123" s="261"/>
      <c r="CP123" s="261"/>
      <c r="CQ123" s="261"/>
      <c r="CR123" s="261"/>
      <c r="CS123" s="261"/>
      <c r="CT123" s="261"/>
      <c r="CU123" s="261"/>
      <c r="CV123" s="261"/>
      <c r="CW123" s="261"/>
    </row>
    <row r="124" spans="1:101" ht="35.25" customHeight="1">
      <c r="A124" s="261"/>
      <c r="B124" s="470"/>
      <c r="C124" s="470"/>
      <c r="D124" s="471" t="s">
        <v>87</v>
      </c>
      <c r="E124" s="471" t="s">
        <v>89</v>
      </c>
      <c r="F124" s="301" t="s">
        <v>328</v>
      </c>
      <c r="G124" s="301" t="s">
        <v>329</v>
      </c>
      <c r="H124" s="301" t="s">
        <v>330</v>
      </c>
      <c r="I124" s="301" t="s">
        <v>331</v>
      </c>
      <c r="J124" s="261"/>
      <c r="K124" s="261"/>
      <c r="L124" s="261"/>
      <c r="M124" s="261"/>
      <c r="N124" s="261"/>
      <c r="O124" s="261"/>
      <c r="P124" s="261"/>
      <c r="Q124" s="261"/>
      <c r="R124" s="261"/>
      <c r="S124" s="261"/>
      <c r="T124" s="261"/>
      <c r="U124" s="261"/>
      <c r="V124" s="261"/>
      <c r="W124" s="261"/>
      <c r="X124" s="261"/>
      <c r="Y124" s="261"/>
      <c r="Z124" s="261"/>
      <c r="AA124" s="261"/>
      <c r="AB124" s="261"/>
      <c r="AC124" s="261"/>
      <c r="AD124" s="261"/>
      <c r="AE124" s="261"/>
      <c r="AF124" s="261"/>
      <c r="AG124" s="261"/>
      <c r="AH124" s="261"/>
      <c r="AI124" s="261"/>
      <c r="AJ124" s="261"/>
      <c r="AK124" s="261"/>
      <c r="AL124" s="261"/>
      <c r="AM124" s="261"/>
      <c r="AN124" s="261"/>
      <c r="AO124" s="261"/>
      <c r="AP124" s="261"/>
      <c r="AQ124" s="261"/>
      <c r="AR124" s="261"/>
      <c r="AS124" s="261"/>
      <c r="AT124" s="261"/>
      <c r="AU124" s="261"/>
      <c r="AV124" s="261"/>
      <c r="AW124" s="261"/>
      <c r="AX124" s="261"/>
      <c r="AY124" s="261"/>
      <c r="AZ124" s="261"/>
      <c r="BA124" s="261"/>
      <c r="BB124" s="261"/>
      <c r="BC124" s="261"/>
      <c r="BD124" s="261"/>
      <c r="BE124" s="261"/>
      <c r="BF124" s="261"/>
      <c r="BG124" s="261"/>
      <c r="BH124" s="261"/>
      <c r="BI124" s="261"/>
      <c r="BJ124" s="261"/>
      <c r="BK124" s="261"/>
      <c r="BL124" s="261"/>
      <c r="BM124" s="261"/>
      <c r="BN124" s="261"/>
      <c r="BO124" s="261"/>
      <c r="BP124" s="261"/>
      <c r="BQ124" s="261"/>
      <c r="BR124" s="261"/>
      <c r="BS124" s="261"/>
      <c r="BT124" s="261"/>
      <c r="BU124" s="261"/>
      <c r="BV124" s="261"/>
      <c r="BW124" s="261"/>
      <c r="BX124" s="261"/>
      <c r="BY124" s="261"/>
      <c r="BZ124" s="261"/>
      <c r="CA124" s="261"/>
      <c r="CB124" s="261"/>
      <c r="CC124" s="261"/>
      <c r="CD124" s="261"/>
      <c r="CE124" s="261"/>
      <c r="CF124" s="261"/>
      <c r="CG124" s="261"/>
      <c r="CH124" s="261"/>
      <c r="CI124" s="261"/>
      <c r="CJ124" s="261"/>
      <c r="CK124" s="261"/>
      <c r="CL124" s="261"/>
      <c r="CM124" s="261"/>
      <c r="CN124" s="261"/>
      <c r="CO124" s="261"/>
      <c r="CP124" s="261"/>
      <c r="CQ124" s="261"/>
      <c r="CR124" s="261"/>
      <c r="CS124" s="261"/>
      <c r="CT124" s="261"/>
      <c r="CU124" s="261"/>
      <c r="CV124" s="261"/>
      <c r="CW124" s="261"/>
    </row>
    <row r="125" spans="1:101">
      <c r="A125" s="261"/>
      <c r="B125" s="262" t="s">
        <v>343</v>
      </c>
      <c r="C125" s="262" t="s">
        <v>262</v>
      </c>
      <c r="D125" s="262" t="s">
        <v>216</v>
      </c>
      <c r="E125" s="262" t="s">
        <v>263</v>
      </c>
      <c r="F125" s="332">
        <f>SUM(F10,F36,F96)</f>
        <v>3.6221451667745335</v>
      </c>
      <c r="G125" s="332">
        <f t="shared" ref="F125:I148" si="0">SUM(G10,G36,G96)</f>
        <v>3.6221451667745335</v>
      </c>
      <c r="H125" s="332">
        <f t="shared" si="0"/>
        <v>3.6221451667745335</v>
      </c>
      <c r="I125" s="332">
        <f t="shared" si="0"/>
        <v>3.6221451667745335</v>
      </c>
      <c r="J125" s="261"/>
      <c r="K125" s="261"/>
      <c r="L125" s="261"/>
      <c r="M125" s="261"/>
      <c r="N125" s="261"/>
      <c r="O125" s="261"/>
      <c r="P125" s="261"/>
      <c r="Q125" s="261"/>
      <c r="R125" s="261"/>
      <c r="S125" s="261"/>
      <c r="T125" s="261"/>
      <c r="U125" s="261"/>
      <c r="V125" s="261"/>
      <c r="W125" s="261"/>
      <c r="X125" s="261"/>
      <c r="Y125" s="261"/>
      <c r="Z125" s="261"/>
      <c r="AA125" s="261"/>
      <c r="AB125" s="261"/>
      <c r="AC125" s="261"/>
      <c r="AD125" s="261"/>
      <c r="AE125" s="261"/>
      <c r="AF125" s="261"/>
      <c r="AG125" s="261"/>
      <c r="AH125" s="261"/>
      <c r="AI125" s="261"/>
      <c r="AJ125" s="261"/>
      <c r="AK125" s="261"/>
      <c r="AL125" s="261"/>
      <c r="AM125" s="261"/>
      <c r="AN125" s="261"/>
      <c r="AO125" s="261"/>
      <c r="AP125" s="261"/>
      <c r="AQ125" s="261"/>
      <c r="AR125" s="261"/>
      <c r="AS125" s="261"/>
      <c r="AT125" s="261"/>
      <c r="AU125" s="261"/>
      <c r="AV125" s="261"/>
      <c r="AW125" s="261"/>
      <c r="AX125" s="261"/>
      <c r="AY125" s="261"/>
      <c r="AZ125" s="261"/>
      <c r="BA125" s="261"/>
      <c r="BB125" s="261"/>
      <c r="BC125" s="261"/>
      <c r="BD125" s="261"/>
      <c r="BE125" s="261"/>
      <c r="BF125" s="261"/>
      <c r="BG125" s="261"/>
      <c r="BH125" s="261"/>
      <c r="BI125" s="261"/>
      <c r="BJ125" s="261"/>
      <c r="BK125" s="261"/>
      <c r="BL125" s="261"/>
      <c r="BM125" s="261"/>
      <c r="BN125" s="261"/>
      <c r="BO125" s="261"/>
      <c r="BP125" s="261"/>
      <c r="BQ125" s="261"/>
      <c r="BR125" s="261"/>
      <c r="BS125" s="261"/>
      <c r="BT125" s="261"/>
      <c r="BU125" s="261"/>
      <c r="BV125" s="261"/>
      <c r="BW125" s="261"/>
      <c r="BX125" s="261"/>
      <c r="BY125" s="261"/>
      <c r="BZ125" s="261"/>
      <c r="CA125" s="261"/>
      <c r="CB125" s="261"/>
      <c r="CC125" s="261"/>
      <c r="CD125" s="261"/>
      <c r="CE125" s="261"/>
      <c r="CF125" s="261"/>
      <c r="CG125" s="261"/>
      <c r="CH125" s="261"/>
      <c r="CI125" s="261"/>
      <c r="CJ125" s="261"/>
      <c r="CK125" s="261"/>
      <c r="CL125" s="261"/>
      <c r="CM125" s="261"/>
      <c r="CN125" s="261"/>
      <c r="CO125" s="261"/>
      <c r="CP125" s="261"/>
      <c r="CQ125" s="261"/>
      <c r="CR125" s="261"/>
      <c r="CS125" s="261"/>
      <c r="CT125" s="261"/>
      <c r="CU125" s="261"/>
      <c r="CV125" s="261"/>
      <c r="CW125" s="261"/>
    </row>
    <row r="126" spans="1:101">
      <c r="A126" s="261"/>
      <c r="B126" s="262" t="s">
        <v>343</v>
      </c>
      <c r="C126" s="262" t="s">
        <v>262</v>
      </c>
      <c r="D126" s="262" t="s">
        <v>216</v>
      </c>
      <c r="E126" s="262" t="s">
        <v>264</v>
      </c>
      <c r="F126" s="332">
        <f t="shared" si="0"/>
        <v>3.6221451667745335</v>
      </c>
      <c r="G126" s="332">
        <f t="shared" si="0"/>
        <v>3.6221451667745335</v>
      </c>
      <c r="H126" s="332">
        <f t="shared" si="0"/>
        <v>3.6221451667745335</v>
      </c>
      <c r="I126" s="332">
        <f t="shared" si="0"/>
        <v>3.6221451667745335</v>
      </c>
      <c r="J126" s="261"/>
      <c r="K126" s="261"/>
      <c r="L126" s="261"/>
      <c r="M126" s="261"/>
      <c r="N126" s="261"/>
      <c r="O126" s="261"/>
      <c r="P126" s="261"/>
      <c r="Q126" s="261"/>
      <c r="R126" s="261"/>
      <c r="S126" s="261"/>
      <c r="T126" s="261"/>
      <c r="U126" s="261"/>
      <c r="V126" s="261"/>
      <c r="W126" s="261"/>
      <c r="X126" s="261"/>
      <c r="Y126" s="261"/>
      <c r="Z126" s="261"/>
      <c r="AA126" s="261"/>
      <c r="AB126" s="261"/>
      <c r="AC126" s="261"/>
      <c r="AD126" s="261"/>
      <c r="AE126" s="261"/>
      <c r="AF126" s="261"/>
      <c r="AG126" s="261"/>
      <c r="AH126" s="261"/>
      <c r="AI126" s="261"/>
      <c r="AJ126" s="261"/>
      <c r="AK126" s="261"/>
      <c r="AL126" s="261"/>
      <c r="AM126" s="261"/>
      <c r="AN126" s="261"/>
      <c r="AO126" s="261"/>
      <c r="AP126" s="261"/>
      <c r="AQ126" s="261"/>
      <c r="AR126" s="261"/>
      <c r="AS126" s="261"/>
      <c r="AT126" s="261"/>
      <c r="AU126" s="261"/>
      <c r="AV126" s="261"/>
      <c r="AW126" s="261"/>
      <c r="AX126" s="261"/>
      <c r="AY126" s="261"/>
      <c r="AZ126" s="261"/>
      <c r="BA126" s="261"/>
      <c r="BB126" s="261"/>
      <c r="BC126" s="261"/>
      <c r="BD126" s="261"/>
      <c r="BE126" s="261"/>
      <c r="BF126" s="261"/>
      <c r="BG126" s="261"/>
      <c r="BH126" s="261"/>
      <c r="BI126" s="261"/>
      <c r="BJ126" s="261"/>
      <c r="BK126" s="261"/>
      <c r="BL126" s="261"/>
      <c r="BM126" s="261"/>
      <c r="BN126" s="261"/>
      <c r="BO126" s="261"/>
      <c r="BP126" s="261"/>
      <c r="BQ126" s="261"/>
      <c r="BR126" s="261"/>
      <c r="BS126" s="261"/>
      <c r="BT126" s="261"/>
      <c r="BU126" s="261"/>
      <c r="BV126" s="261"/>
      <c r="BW126" s="261"/>
      <c r="BX126" s="261"/>
      <c r="BY126" s="261"/>
      <c r="BZ126" s="261"/>
      <c r="CA126" s="261"/>
      <c r="CB126" s="261"/>
      <c r="CC126" s="261"/>
      <c r="CD126" s="261"/>
      <c r="CE126" s="261"/>
      <c r="CF126" s="261"/>
      <c r="CG126" s="261"/>
      <c r="CH126" s="261"/>
      <c r="CI126" s="261"/>
      <c r="CJ126" s="261"/>
      <c r="CK126" s="261"/>
      <c r="CL126" s="261"/>
      <c r="CM126" s="261"/>
      <c r="CN126" s="261"/>
      <c r="CO126" s="261"/>
      <c r="CP126" s="261"/>
      <c r="CQ126" s="261"/>
      <c r="CR126" s="261"/>
      <c r="CS126" s="261"/>
      <c r="CT126" s="261"/>
      <c r="CU126" s="261"/>
      <c r="CV126" s="261"/>
      <c r="CW126" s="261"/>
    </row>
    <row r="127" spans="1:101">
      <c r="A127" s="261"/>
      <c r="B127" s="262" t="s">
        <v>343</v>
      </c>
      <c r="C127" s="262" t="s">
        <v>262</v>
      </c>
      <c r="D127" s="262" t="s">
        <v>216</v>
      </c>
      <c r="E127" s="262" t="s">
        <v>238</v>
      </c>
      <c r="F127" s="332">
        <f t="shared" si="0"/>
        <v>0</v>
      </c>
      <c r="G127" s="332">
        <f t="shared" si="0"/>
        <v>0</v>
      </c>
      <c r="H127" s="332">
        <f t="shared" si="0"/>
        <v>0</v>
      </c>
      <c r="I127" s="332">
        <f t="shared" si="0"/>
        <v>0</v>
      </c>
      <c r="J127" s="261"/>
      <c r="K127" s="261"/>
      <c r="L127" s="300"/>
      <c r="M127" s="261"/>
      <c r="N127" s="261"/>
      <c r="O127" s="261"/>
      <c r="P127" s="261"/>
      <c r="Q127" s="261"/>
      <c r="R127" s="261"/>
      <c r="S127" s="261"/>
      <c r="T127" s="261"/>
      <c r="U127" s="261"/>
      <c r="V127" s="261"/>
      <c r="W127" s="261"/>
      <c r="X127" s="261"/>
      <c r="Y127" s="261"/>
      <c r="Z127" s="261"/>
      <c r="AA127" s="261"/>
      <c r="AB127" s="261"/>
      <c r="AC127" s="261"/>
      <c r="AD127" s="261"/>
      <c r="AE127" s="261"/>
      <c r="AF127" s="261"/>
      <c r="AG127" s="261"/>
      <c r="AH127" s="261"/>
      <c r="AI127" s="261"/>
      <c r="AJ127" s="261"/>
      <c r="AK127" s="261"/>
      <c r="AL127" s="261"/>
      <c r="AM127" s="261"/>
      <c r="AN127" s="261"/>
      <c r="AO127" s="261"/>
      <c r="AP127" s="261"/>
      <c r="AQ127" s="261"/>
      <c r="AR127" s="261"/>
      <c r="AS127" s="261"/>
      <c r="AT127" s="261"/>
      <c r="AU127" s="261"/>
      <c r="AV127" s="261"/>
      <c r="AW127" s="261"/>
      <c r="AX127" s="261"/>
      <c r="AY127" s="261"/>
      <c r="AZ127" s="261"/>
      <c r="BA127" s="261"/>
      <c r="BB127" s="261"/>
      <c r="BC127" s="261"/>
      <c r="BD127" s="261"/>
      <c r="BE127" s="261"/>
      <c r="BF127" s="261"/>
      <c r="BG127" s="261"/>
      <c r="BH127" s="261"/>
      <c r="BI127" s="261"/>
      <c r="BJ127" s="261"/>
      <c r="BK127" s="261"/>
      <c r="BL127" s="261"/>
      <c r="BM127" s="261"/>
      <c r="BN127" s="261"/>
      <c r="BO127" s="261"/>
      <c r="BP127" s="261"/>
      <c r="BQ127" s="261"/>
      <c r="BR127" s="261"/>
      <c r="BS127" s="261"/>
      <c r="BT127" s="261"/>
      <c r="BU127" s="261"/>
      <c r="BV127" s="261"/>
      <c r="BW127" s="261"/>
      <c r="BX127" s="261"/>
      <c r="BY127" s="261"/>
      <c r="BZ127" s="261"/>
      <c r="CA127" s="261"/>
      <c r="CB127" s="261"/>
      <c r="CC127" s="261"/>
      <c r="CD127" s="261"/>
      <c r="CE127" s="261"/>
      <c r="CF127" s="261"/>
      <c r="CG127" s="261"/>
      <c r="CH127" s="261"/>
      <c r="CI127" s="261"/>
      <c r="CJ127" s="261"/>
      <c r="CK127" s="261"/>
      <c r="CL127" s="261"/>
      <c r="CM127" s="261"/>
      <c r="CN127" s="261"/>
      <c r="CO127" s="261"/>
      <c r="CP127" s="261"/>
      <c r="CQ127" s="261"/>
      <c r="CR127" s="261"/>
      <c r="CS127" s="261"/>
      <c r="CT127" s="261"/>
      <c r="CU127" s="261"/>
      <c r="CV127" s="261"/>
      <c r="CW127" s="261"/>
    </row>
    <row r="128" spans="1:101">
      <c r="A128" s="261"/>
      <c r="B128" s="262" t="s">
        <v>343</v>
      </c>
      <c r="C128" s="262" t="s">
        <v>262</v>
      </c>
      <c r="D128" s="262" t="s">
        <v>240</v>
      </c>
      <c r="E128" s="262" t="s">
        <v>263</v>
      </c>
      <c r="F128" s="332">
        <f t="shared" si="0"/>
        <v>3.6221451667745335</v>
      </c>
      <c r="G128" s="332">
        <f t="shared" si="0"/>
        <v>3.6221451667745335</v>
      </c>
      <c r="H128" s="332">
        <f t="shared" si="0"/>
        <v>3.6221451667745335</v>
      </c>
      <c r="I128" s="332">
        <f t="shared" si="0"/>
        <v>3.6221451667745335</v>
      </c>
      <c r="J128" s="261"/>
      <c r="K128" s="261"/>
      <c r="L128" s="261"/>
      <c r="M128" s="261"/>
      <c r="N128" s="261"/>
      <c r="O128" s="261"/>
      <c r="P128" s="261"/>
      <c r="Q128" s="261"/>
      <c r="R128" s="261"/>
      <c r="S128" s="261"/>
      <c r="T128" s="261"/>
      <c r="U128" s="261"/>
      <c r="V128" s="261"/>
      <c r="W128" s="261"/>
      <c r="X128" s="261"/>
      <c r="Y128" s="261"/>
      <c r="Z128" s="261"/>
      <c r="AA128" s="261"/>
      <c r="AB128" s="261"/>
      <c r="AC128" s="261"/>
      <c r="AD128" s="261"/>
      <c r="AE128" s="261"/>
      <c r="AF128" s="261"/>
      <c r="AG128" s="261"/>
      <c r="AH128" s="261"/>
      <c r="AI128" s="261"/>
      <c r="AJ128" s="261"/>
      <c r="AK128" s="261"/>
      <c r="AL128" s="261"/>
      <c r="AM128" s="261"/>
      <c r="AN128" s="261"/>
      <c r="AO128" s="261"/>
      <c r="AP128" s="261"/>
      <c r="AQ128" s="261"/>
      <c r="AR128" s="261"/>
      <c r="AS128" s="261"/>
      <c r="AT128" s="261"/>
      <c r="AU128" s="261"/>
      <c r="AV128" s="261"/>
      <c r="AW128" s="261"/>
      <c r="AX128" s="261"/>
      <c r="AY128" s="261"/>
      <c r="AZ128" s="261"/>
      <c r="BA128" s="261"/>
      <c r="BB128" s="261"/>
      <c r="BC128" s="261"/>
      <c r="BD128" s="261"/>
      <c r="BE128" s="261"/>
      <c r="BF128" s="261"/>
      <c r="BG128" s="261"/>
      <c r="BH128" s="261"/>
      <c r="BI128" s="261"/>
      <c r="BJ128" s="261"/>
      <c r="BK128" s="261"/>
      <c r="BL128" s="261"/>
      <c r="BM128" s="261"/>
      <c r="BN128" s="261"/>
      <c r="BO128" s="261"/>
      <c r="BP128" s="261"/>
      <c r="BQ128" s="261"/>
      <c r="BR128" s="261"/>
      <c r="BS128" s="261"/>
      <c r="BT128" s="261"/>
      <c r="BU128" s="261"/>
      <c r="BV128" s="261"/>
      <c r="BW128" s="261"/>
      <c r="BX128" s="261"/>
      <c r="BY128" s="261"/>
      <c r="BZ128" s="261"/>
      <c r="CA128" s="261"/>
      <c r="CB128" s="261"/>
      <c r="CC128" s="261"/>
      <c r="CD128" s="261"/>
      <c r="CE128" s="261"/>
      <c r="CF128" s="261"/>
      <c r="CG128" s="261"/>
      <c r="CH128" s="261"/>
      <c r="CI128" s="261"/>
      <c r="CJ128" s="261"/>
      <c r="CK128" s="261"/>
      <c r="CL128" s="261"/>
      <c r="CM128" s="261"/>
      <c r="CN128" s="261"/>
      <c r="CO128" s="261"/>
      <c r="CP128" s="261"/>
      <c r="CQ128" s="261"/>
      <c r="CR128" s="261"/>
      <c r="CS128" s="261"/>
      <c r="CT128" s="261"/>
      <c r="CU128" s="261"/>
      <c r="CV128" s="261"/>
      <c r="CW128" s="261"/>
    </row>
    <row r="129" spans="1:101">
      <c r="A129" s="261"/>
      <c r="B129" s="262" t="s">
        <v>343</v>
      </c>
      <c r="C129" s="262" t="s">
        <v>262</v>
      </c>
      <c r="D129" s="262" t="s">
        <v>240</v>
      </c>
      <c r="E129" s="262" t="s">
        <v>264</v>
      </c>
      <c r="F129" s="332">
        <f t="shared" si="0"/>
        <v>3.6221451667745335</v>
      </c>
      <c r="G129" s="332">
        <f t="shared" si="0"/>
        <v>3.6221451667745335</v>
      </c>
      <c r="H129" s="332">
        <f t="shared" si="0"/>
        <v>3.6221451667745335</v>
      </c>
      <c r="I129" s="332">
        <f t="shared" si="0"/>
        <v>3.6221451667745335</v>
      </c>
      <c r="J129" s="261"/>
      <c r="K129" s="261"/>
      <c r="L129" s="261"/>
      <c r="M129" s="261"/>
      <c r="N129" s="261"/>
      <c r="O129" s="261"/>
      <c r="P129" s="261"/>
      <c r="Q129" s="261"/>
      <c r="R129" s="261"/>
      <c r="S129" s="261"/>
      <c r="T129" s="261"/>
      <c r="U129" s="261"/>
      <c r="V129" s="261"/>
      <c r="W129" s="261"/>
      <c r="X129" s="261"/>
      <c r="Y129" s="261"/>
      <c r="Z129" s="261"/>
      <c r="AA129" s="261"/>
      <c r="AB129" s="261"/>
      <c r="AC129" s="261"/>
      <c r="AD129" s="261"/>
      <c r="AE129" s="261"/>
      <c r="AF129" s="261"/>
      <c r="AG129" s="261"/>
      <c r="AH129" s="261"/>
      <c r="AI129" s="261"/>
      <c r="AJ129" s="261"/>
      <c r="AK129" s="261"/>
      <c r="AL129" s="261"/>
      <c r="AM129" s="261"/>
      <c r="AN129" s="261"/>
      <c r="AO129" s="261"/>
      <c r="AP129" s="261"/>
      <c r="AQ129" s="261"/>
      <c r="AR129" s="261"/>
      <c r="AS129" s="261"/>
      <c r="AT129" s="261"/>
      <c r="AU129" s="261"/>
      <c r="AV129" s="261"/>
      <c r="AW129" s="261"/>
      <c r="AX129" s="261"/>
      <c r="AY129" s="261"/>
      <c r="AZ129" s="261"/>
      <c r="BA129" s="261"/>
      <c r="BB129" s="261"/>
      <c r="BC129" s="261"/>
      <c r="BD129" s="261"/>
      <c r="BE129" s="261"/>
      <c r="BF129" s="261"/>
      <c r="BG129" s="261"/>
      <c r="BH129" s="261"/>
      <c r="BI129" s="261"/>
      <c r="BJ129" s="261"/>
      <c r="BK129" s="261"/>
      <c r="BL129" s="261"/>
      <c r="BM129" s="261"/>
      <c r="BN129" s="261"/>
      <c r="BO129" s="261"/>
      <c r="BP129" s="261"/>
      <c r="BQ129" s="261"/>
      <c r="BR129" s="261"/>
      <c r="BS129" s="261"/>
      <c r="BT129" s="261"/>
      <c r="BU129" s="261"/>
      <c r="BV129" s="261"/>
      <c r="BW129" s="261"/>
      <c r="BX129" s="261"/>
      <c r="BY129" s="261"/>
      <c r="BZ129" s="261"/>
      <c r="CA129" s="261"/>
      <c r="CB129" s="261"/>
      <c r="CC129" s="261"/>
      <c r="CD129" s="261"/>
      <c r="CE129" s="261"/>
      <c r="CF129" s="261"/>
      <c r="CG129" s="261"/>
      <c r="CH129" s="261"/>
      <c r="CI129" s="261"/>
      <c r="CJ129" s="261"/>
      <c r="CK129" s="261"/>
      <c r="CL129" s="261"/>
      <c r="CM129" s="261"/>
      <c r="CN129" s="261"/>
      <c r="CO129" s="261"/>
      <c r="CP129" s="261"/>
      <c r="CQ129" s="261"/>
      <c r="CR129" s="261"/>
      <c r="CS129" s="261"/>
      <c r="CT129" s="261"/>
      <c r="CU129" s="261"/>
      <c r="CV129" s="261"/>
      <c r="CW129" s="261"/>
    </row>
    <row r="130" spans="1:101">
      <c r="A130" s="261"/>
      <c r="B130" s="262" t="s">
        <v>343</v>
      </c>
      <c r="C130" s="262" t="s">
        <v>262</v>
      </c>
      <c r="D130" s="262" t="s">
        <v>240</v>
      </c>
      <c r="E130" s="262" t="s">
        <v>238</v>
      </c>
      <c r="F130" s="332">
        <f t="shared" si="0"/>
        <v>0</v>
      </c>
      <c r="G130" s="332">
        <f t="shared" si="0"/>
        <v>0</v>
      </c>
      <c r="H130" s="332">
        <f t="shared" si="0"/>
        <v>0</v>
      </c>
      <c r="I130" s="332">
        <f t="shared" si="0"/>
        <v>0</v>
      </c>
      <c r="J130" s="261"/>
      <c r="K130" s="261"/>
      <c r="L130" s="261"/>
      <c r="M130" s="261"/>
      <c r="N130" s="261"/>
      <c r="O130" s="261"/>
      <c r="P130" s="261"/>
      <c r="Q130" s="261"/>
      <c r="R130" s="261"/>
      <c r="S130" s="261"/>
      <c r="T130" s="261"/>
      <c r="U130" s="261"/>
      <c r="V130" s="261"/>
      <c r="W130" s="261"/>
      <c r="X130" s="261"/>
      <c r="Y130" s="261"/>
      <c r="Z130" s="261"/>
      <c r="AA130" s="261"/>
      <c r="AB130" s="261"/>
      <c r="AC130" s="261"/>
      <c r="AD130" s="261"/>
      <c r="AE130" s="261"/>
      <c r="AF130" s="261"/>
      <c r="AG130" s="261"/>
      <c r="AH130" s="261"/>
      <c r="AI130" s="261"/>
      <c r="AJ130" s="261"/>
      <c r="AK130" s="261"/>
      <c r="AL130" s="261"/>
      <c r="AM130" s="261"/>
      <c r="AN130" s="261"/>
      <c r="AO130" s="261"/>
      <c r="AP130" s="261"/>
      <c r="AQ130" s="261"/>
      <c r="AR130" s="261"/>
      <c r="AS130" s="261"/>
      <c r="AT130" s="261"/>
      <c r="AU130" s="261"/>
      <c r="AV130" s="261"/>
      <c r="AW130" s="261"/>
      <c r="AX130" s="261"/>
      <c r="AY130" s="261"/>
      <c r="AZ130" s="261"/>
      <c r="BA130" s="261"/>
      <c r="BB130" s="261"/>
      <c r="BC130" s="261"/>
      <c r="BD130" s="261"/>
      <c r="BE130" s="261"/>
      <c r="BF130" s="261"/>
      <c r="BG130" s="261"/>
      <c r="BH130" s="261"/>
      <c r="BI130" s="261"/>
      <c r="BJ130" s="261"/>
      <c r="BK130" s="261"/>
      <c r="BL130" s="261"/>
      <c r="BM130" s="261"/>
      <c r="BN130" s="261"/>
      <c r="BO130" s="261"/>
      <c r="BP130" s="261"/>
      <c r="BQ130" s="261"/>
      <c r="BR130" s="261"/>
      <c r="BS130" s="261"/>
      <c r="BT130" s="261"/>
      <c r="BU130" s="261"/>
      <c r="BV130" s="261"/>
      <c r="BW130" s="261"/>
      <c r="BX130" s="261"/>
      <c r="BY130" s="261"/>
      <c r="BZ130" s="261"/>
      <c r="CA130" s="261"/>
      <c r="CB130" s="261"/>
      <c r="CC130" s="261"/>
      <c r="CD130" s="261"/>
      <c r="CE130" s="261"/>
      <c r="CF130" s="261"/>
      <c r="CG130" s="261"/>
      <c r="CH130" s="261"/>
      <c r="CI130" s="261"/>
      <c r="CJ130" s="261"/>
      <c r="CK130" s="261"/>
      <c r="CL130" s="261"/>
      <c r="CM130" s="261"/>
      <c r="CN130" s="261"/>
      <c r="CO130" s="261"/>
      <c r="CP130" s="261"/>
      <c r="CQ130" s="261"/>
      <c r="CR130" s="261"/>
      <c r="CS130" s="261"/>
      <c r="CT130" s="261"/>
      <c r="CU130" s="261"/>
      <c r="CV130" s="261"/>
      <c r="CW130" s="261"/>
    </row>
    <row r="131" spans="1:101">
      <c r="A131" s="261"/>
      <c r="B131" s="262" t="s">
        <v>343</v>
      </c>
      <c r="C131" s="262" t="s">
        <v>265</v>
      </c>
      <c r="D131" s="262" t="s">
        <v>216</v>
      </c>
      <c r="E131" s="262" t="s">
        <v>263</v>
      </c>
      <c r="F131" s="332">
        <f t="shared" si="0"/>
        <v>5.0109440509202843</v>
      </c>
      <c r="G131" s="332">
        <f t="shared" si="0"/>
        <v>5.0109440509202843</v>
      </c>
      <c r="H131" s="332">
        <f t="shared" si="0"/>
        <v>5.0109440509202843</v>
      </c>
      <c r="I131" s="332">
        <f t="shared" si="0"/>
        <v>5.0109440509202843</v>
      </c>
      <c r="J131" s="261"/>
      <c r="K131" s="261"/>
      <c r="L131" s="261"/>
      <c r="M131" s="261"/>
      <c r="N131" s="261"/>
      <c r="O131" s="261"/>
      <c r="P131" s="261"/>
      <c r="Q131" s="261"/>
      <c r="R131" s="261"/>
      <c r="S131" s="261"/>
      <c r="T131" s="261"/>
      <c r="U131" s="261"/>
      <c r="V131" s="261"/>
      <c r="W131" s="261"/>
      <c r="X131" s="261"/>
      <c r="Y131" s="261"/>
      <c r="Z131" s="261"/>
      <c r="AA131" s="261"/>
      <c r="AB131" s="261"/>
      <c r="AC131" s="261"/>
      <c r="AD131" s="261"/>
      <c r="AE131" s="261"/>
      <c r="AF131" s="261"/>
      <c r="AG131" s="261"/>
      <c r="AH131" s="261"/>
      <c r="AI131" s="261"/>
      <c r="AJ131" s="261"/>
      <c r="AK131" s="261"/>
      <c r="AL131" s="261"/>
      <c r="AM131" s="261"/>
      <c r="AN131" s="261"/>
      <c r="AO131" s="261"/>
      <c r="AP131" s="261"/>
      <c r="AQ131" s="261"/>
      <c r="AR131" s="261"/>
      <c r="AS131" s="261"/>
      <c r="AT131" s="261"/>
      <c r="AU131" s="261"/>
      <c r="AV131" s="261"/>
      <c r="AW131" s="261"/>
      <c r="AX131" s="261"/>
      <c r="AY131" s="261"/>
      <c r="AZ131" s="261"/>
      <c r="BA131" s="261"/>
      <c r="BB131" s="261"/>
      <c r="BC131" s="261"/>
      <c r="BD131" s="261"/>
      <c r="BE131" s="261"/>
      <c r="BF131" s="261"/>
      <c r="BG131" s="261"/>
      <c r="BH131" s="261"/>
      <c r="BI131" s="261"/>
      <c r="BJ131" s="261"/>
      <c r="BK131" s="261"/>
      <c r="BL131" s="261"/>
      <c r="BM131" s="261"/>
      <c r="BN131" s="261"/>
      <c r="BO131" s="261"/>
      <c r="BP131" s="261"/>
      <c r="BQ131" s="261"/>
      <c r="BR131" s="261"/>
      <c r="BS131" s="261"/>
      <c r="BT131" s="261"/>
      <c r="BU131" s="261"/>
      <c r="BV131" s="261"/>
      <c r="BW131" s="261"/>
      <c r="BX131" s="261"/>
      <c r="BY131" s="261"/>
      <c r="BZ131" s="261"/>
      <c r="CA131" s="261"/>
      <c r="CB131" s="261"/>
      <c r="CC131" s="261"/>
      <c r="CD131" s="261"/>
      <c r="CE131" s="261"/>
      <c r="CF131" s="261"/>
      <c r="CG131" s="261"/>
      <c r="CH131" s="261"/>
      <c r="CI131" s="261"/>
      <c r="CJ131" s="261"/>
      <c r="CK131" s="261"/>
      <c r="CL131" s="261"/>
      <c r="CM131" s="261"/>
      <c r="CN131" s="261"/>
      <c r="CO131" s="261"/>
      <c r="CP131" s="261"/>
      <c r="CQ131" s="261"/>
      <c r="CR131" s="261"/>
      <c r="CS131" s="261"/>
      <c r="CT131" s="261"/>
      <c r="CU131" s="261"/>
      <c r="CV131" s="261"/>
      <c r="CW131" s="261"/>
    </row>
    <row r="132" spans="1:101">
      <c r="A132" s="261"/>
      <c r="B132" s="262" t="s">
        <v>343</v>
      </c>
      <c r="C132" s="262" t="s">
        <v>265</v>
      </c>
      <c r="D132" s="262" t="s">
        <v>216</v>
      </c>
      <c r="E132" s="262" t="s">
        <v>264</v>
      </c>
      <c r="F132" s="332">
        <f t="shared" si="0"/>
        <v>5.0109440509202843</v>
      </c>
      <c r="G132" s="332">
        <f t="shared" si="0"/>
        <v>5.0109440509202843</v>
      </c>
      <c r="H132" s="332">
        <f t="shared" si="0"/>
        <v>5.0109440509202843</v>
      </c>
      <c r="I132" s="332">
        <f t="shared" si="0"/>
        <v>5.0109440509202843</v>
      </c>
      <c r="J132" s="261"/>
      <c r="K132" s="261"/>
      <c r="L132" s="261"/>
      <c r="M132" s="261"/>
      <c r="N132" s="261"/>
      <c r="O132" s="261"/>
      <c r="P132" s="261"/>
      <c r="Q132" s="261"/>
      <c r="R132" s="261"/>
      <c r="S132" s="261"/>
      <c r="T132" s="261"/>
      <c r="U132" s="261"/>
      <c r="V132" s="261"/>
      <c r="W132" s="261"/>
      <c r="X132" s="261"/>
      <c r="Y132" s="261"/>
      <c r="Z132" s="261"/>
      <c r="AA132" s="261"/>
      <c r="AB132" s="261"/>
      <c r="AC132" s="261"/>
      <c r="AD132" s="261"/>
      <c r="AE132" s="261"/>
      <c r="AF132" s="261"/>
      <c r="AG132" s="261"/>
      <c r="AH132" s="261"/>
      <c r="AI132" s="261"/>
      <c r="AJ132" s="261"/>
      <c r="AK132" s="261"/>
      <c r="AL132" s="261"/>
      <c r="AM132" s="261"/>
      <c r="AN132" s="261"/>
      <c r="AO132" s="261"/>
      <c r="AP132" s="261"/>
      <c r="AQ132" s="261"/>
      <c r="AR132" s="261"/>
      <c r="AS132" s="261"/>
      <c r="AT132" s="261"/>
      <c r="AU132" s="261"/>
      <c r="AV132" s="261"/>
      <c r="AW132" s="261"/>
      <c r="AX132" s="261"/>
      <c r="AY132" s="261"/>
      <c r="AZ132" s="261"/>
      <c r="BA132" s="261"/>
      <c r="BB132" s="261"/>
      <c r="BC132" s="261"/>
      <c r="BD132" s="261"/>
      <c r="BE132" s="261"/>
      <c r="BF132" s="261"/>
      <c r="BG132" s="261"/>
      <c r="BH132" s="261"/>
      <c r="BI132" s="261"/>
      <c r="BJ132" s="261"/>
      <c r="BK132" s="261"/>
      <c r="BL132" s="261"/>
      <c r="BM132" s="261"/>
      <c r="BN132" s="261"/>
      <c r="BO132" s="261"/>
      <c r="BP132" s="261"/>
      <c r="BQ132" s="261"/>
      <c r="BR132" s="261"/>
      <c r="BS132" s="261"/>
      <c r="BT132" s="261"/>
      <c r="BU132" s="261"/>
      <c r="BV132" s="261"/>
      <c r="BW132" s="261"/>
      <c r="BX132" s="261"/>
      <c r="BY132" s="261"/>
      <c r="BZ132" s="261"/>
      <c r="CA132" s="261"/>
      <c r="CB132" s="261"/>
      <c r="CC132" s="261"/>
      <c r="CD132" s="261"/>
      <c r="CE132" s="261"/>
      <c r="CF132" s="261"/>
      <c r="CG132" s="261"/>
      <c r="CH132" s="261"/>
      <c r="CI132" s="261"/>
      <c r="CJ132" s="261"/>
      <c r="CK132" s="261"/>
      <c r="CL132" s="261"/>
      <c r="CM132" s="261"/>
      <c r="CN132" s="261"/>
      <c r="CO132" s="261"/>
      <c r="CP132" s="261"/>
      <c r="CQ132" s="261"/>
      <c r="CR132" s="261"/>
      <c r="CS132" s="261"/>
      <c r="CT132" s="261"/>
      <c r="CU132" s="261"/>
      <c r="CV132" s="261"/>
      <c r="CW132" s="261"/>
    </row>
    <row r="133" spans="1:101">
      <c r="A133" s="261"/>
      <c r="B133" s="262" t="s">
        <v>343</v>
      </c>
      <c r="C133" s="262" t="s">
        <v>265</v>
      </c>
      <c r="D133" s="262" t="s">
        <v>216</v>
      </c>
      <c r="E133" s="262" t="s">
        <v>238</v>
      </c>
      <c r="F133" s="332">
        <f t="shared" si="0"/>
        <v>0</v>
      </c>
      <c r="G133" s="332">
        <f t="shared" si="0"/>
        <v>0</v>
      </c>
      <c r="H133" s="332">
        <f t="shared" si="0"/>
        <v>0</v>
      </c>
      <c r="I133" s="332">
        <f t="shared" si="0"/>
        <v>0</v>
      </c>
      <c r="J133" s="261"/>
      <c r="K133" s="261"/>
      <c r="L133" s="261"/>
      <c r="M133" s="261"/>
      <c r="N133" s="261"/>
      <c r="O133" s="261"/>
      <c r="P133" s="261"/>
      <c r="Q133" s="261"/>
      <c r="R133" s="261"/>
      <c r="S133" s="261"/>
      <c r="T133" s="261"/>
      <c r="U133" s="261"/>
      <c r="V133" s="261"/>
      <c r="W133" s="261"/>
      <c r="X133" s="261"/>
      <c r="Y133" s="261"/>
      <c r="Z133" s="261"/>
      <c r="AA133" s="261"/>
      <c r="AB133" s="261"/>
      <c r="AC133" s="261"/>
      <c r="AD133" s="261"/>
      <c r="AE133" s="261"/>
      <c r="AF133" s="261"/>
      <c r="AG133" s="261"/>
      <c r="AH133" s="261"/>
      <c r="AI133" s="261"/>
      <c r="AJ133" s="261"/>
      <c r="AK133" s="261"/>
      <c r="AL133" s="261"/>
      <c r="AM133" s="261"/>
      <c r="AN133" s="261"/>
      <c r="AO133" s="261"/>
      <c r="AP133" s="261"/>
      <c r="AQ133" s="261"/>
      <c r="AR133" s="261"/>
      <c r="AS133" s="261"/>
      <c r="AT133" s="261"/>
      <c r="AU133" s="261"/>
      <c r="AV133" s="261"/>
      <c r="AW133" s="261"/>
      <c r="AX133" s="261"/>
      <c r="AY133" s="261"/>
      <c r="AZ133" s="261"/>
      <c r="BA133" s="261"/>
      <c r="BB133" s="261"/>
      <c r="BC133" s="261"/>
      <c r="BD133" s="261"/>
      <c r="BE133" s="261"/>
      <c r="BF133" s="261"/>
      <c r="BG133" s="261"/>
      <c r="BH133" s="261"/>
      <c r="BI133" s="261"/>
      <c r="BJ133" s="261"/>
      <c r="BK133" s="261"/>
      <c r="BL133" s="261"/>
      <c r="BM133" s="261"/>
      <c r="BN133" s="261"/>
      <c r="BO133" s="261"/>
      <c r="BP133" s="261"/>
      <c r="BQ133" s="261"/>
      <c r="BR133" s="261"/>
      <c r="BS133" s="261"/>
      <c r="BT133" s="261"/>
      <c r="BU133" s="261"/>
      <c r="BV133" s="261"/>
      <c r="BW133" s="261"/>
      <c r="BX133" s="261"/>
      <c r="BY133" s="261"/>
      <c r="BZ133" s="261"/>
      <c r="CA133" s="261"/>
      <c r="CB133" s="261"/>
      <c r="CC133" s="261"/>
      <c r="CD133" s="261"/>
      <c r="CE133" s="261"/>
      <c r="CF133" s="261"/>
      <c r="CG133" s="261"/>
      <c r="CH133" s="261"/>
      <c r="CI133" s="261"/>
      <c r="CJ133" s="261"/>
      <c r="CK133" s="261"/>
      <c r="CL133" s="261"/>
      <c r="CM133" s="261"/>
      <c r="CN133" s="261"/>
      <c r="CO133" s="261"/>
      <c r="CP133" s="261"/>
      <c r="CQ133" s="261"/>
      <c r="CR133" s="261"/>
      <c r="CS133" s="261"/>
      <c r="CT133" s="261"/>
      <c r="CU133" s="261"/>
      <c r="CV133" s="261"/>
      <c r="CW133" s="261"/>
    </row>
    <row r="134" spans="1:101">
      <c r="A134" s="261"/>
      <c r="B134" s="262" t="s">
        <v>343</v>
      </c>
      <c r="C134" s="262" t="s">
        <v>265</v>
      </c>
      <c r="D134" s="262" t="s">
        <v>240</v>
      </c>
      <c r="E134" s="262" t="s">
        <v>263</v>
      </c>
      <c r="F134" s="332">
        <f t="shared" si="0"/>
        <v>5.0109440509202843</v>
      </c>
      <c r="G134" s="332">
        <f t="shared" si="0"/>
        <v>5.0109440509202843</v>
      </c>
      <c r="H134" s="332">
        <f t="shared" si="0"/>
        <v>5.0109440509202843</v>
      </c>
      <c r="I134" s="332">
        <f t="shared" si="0"/>
        <v>5.0109440509202843</v>
      </c>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61"/>
      <c r="AV134" s="261"/>
      <c r="AW134" s="261"/>
      <c r="AX134" s="261"/>
      <c r="AY134" s="261"/>
      <c r="AZ134" s="261"/>
      <c r="BA134" s="261"/>
      <c r="BB134" s="261"/>
      <c r="BC134" s="261"/>
      <c r="BD134" s="261"/>
      <c r="BE134" s="261"/>
      <c r="BF134" s="261"/>
      <c r="BG134" s="261"/>
      <c r="BH134" s="261"/>
      <c r="BI134" s="261"/>
      <c r="BJ134" s="261"/>
      <c r="BK134" s="261"/>
      <c r="BL134" s="261"/>
      <c r="BM134" s="261"/>
      <c r="BN134" s="261"/>
      <c r="BO134" s="261"/>
      <c r="BP134" s="261"/>
      <c r="BQ134" s="261"/>
      <c r="BR134" s="261"/>
      <c r="BS134" s="261"/>
      <c r="BT134" s="261"/>
      <c r="BU134" s="261"/>
      <c r="BV134" s="261"/>
      <c r="BW134" s="261"/>
      <c r="BX134" s="261"/>
      <c r="BY134" s="261"/>
      <c r="BZ134" s="261"/>
      <c r="CA134" s="261"/>
      <c r="CB134" s="261"/>
      <c r="CC134" s="261"/>
      <c r="CD134" s="261"/>
      <c r="CE134" s="261"/>
      <c r="CF134" s="261"/>
      <c r="CG134" s="261"/>
      <c r="CH134" s="261"/>
      <c r="CI134" s="261"/>
      <c r="CJ134" s="261"/>
      <c r="CK134" s="261"/>
      <c r="CL134" s="261"/>
      <c r="CM134" s="261"/>
      <c r="CN134" s="261"/>
      <c r="CO134" s="261"/>
      <c r="CP134" s="261"/>
      <c r="CQ134" s="261"/>
      <c r="CR134" s="261"/>
      <c r="CS134" s="261"/>
      <c r="CT134" s="261"/>
      <c r="CU134" s="261"/>
      <c r="CV134" s="261"/>
      <c r="CW134" s="261"/>
    </row>
    <row r="135" spans="1:101">
      <c r="A135" s="261"/>
      <c r="B135" s="262" t="s">
        <v>343</v>
      </c>
      <c r="C135" s="262" t="s">
        <v>265</v>
      </c>
      <c r="D135" s="262" t="s">
        <v>240</v>
      </c>
      <c r="E135" s="262" t="s">
        <v>264</v>
      </c>
      <c r="F135" s="332">
        <f t="shared" si="0"/>
        <v>5.0109440509202843</v>
      </c>
      <c r="G135" s="332">
        <f t="shared" si="0"/>
        <v>5.0109440509202843</v>
      </c>
      <c r="H135" s="332">
        <f t="shared" si="0"/>
        <v>5.0109440509202843</v>
      </c>
      <c r="I135" s="332">
        <f t="shared" si="0"/>
        <v>5.0109440509202843</v>
      </c>
      <c r="J135" s="261"/>
      <c r="K135" s="261"/>
      <c r="L135" s="261"/>
      <c r="M135" s="261"/>
      <c r="N135" s="261"/>
      <c r="O135" s="261"/>
      <c r="P135" s="261"/>
      <c r="Q135" s="261"/>
      <c r="R135" s="261"/>
      <c r="S135" s="261"/>
      <c r="T135" s="261"/>
      <c r="U135" s="261"/>
      <c r="V135" s="261"/>
      <c r="W135" s="261"/>
      <c r="X135" s="261"/>
      <c r="Y135" s="261"/>
      <c r="Z135" s="261"/>
      <c r="AA135" s="261"/>
      <c r="AB135" s="261"/>
      <c r="AC135" s="261"/>
      <c r="AD135" s="261"/>
      <c r="AE135" s="261"/>
      <c r="AF135" s="261"/>
      <c r="AG135" s="261"/>
      <c r="AH135" s="261"/>
      <c r="AI135" s="261"/>
      <c r="AJ135" s="261"/>
      <c r="AK135" s="261"/>
      <c r="AL135" s="261"/>
      <c r="AM135" s="261"/>
      <c r="AN135" s="261"/>
      <c r="AO135" s="261"/>
      <c r="AP135" s="261"/>
      <c r="AQ135" s="261"/>
      <c r="AR135" s="261"/>
      <c r="AS135" s="261"/>
      <c r="AT135" s="261"/>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row>
    <row r="136" spans="1:101">
      <c r="A136" s="261"/>
      <c r="B136" s="262" t="s">
        <v>343</v>
      </c>
      <c r="C136" s="262" t="s">
        <v>265</v>
      </c>
      <c r="D136" s="262" t="s">
        <v>240</v>
      </c>
      <c r="E136" s="262" t="s">
        <v>238</v>
      </c>
      <c r="F136" s="332">
        <f t="shared" si="0"/>
        <v>0</v>
      </c>
      <c r="G136" s="332">
        <f t="shared" si="0"/>
        <v>0</v>
      </c>
      <c r="H136" s="332">
        <f t="shared" si="0"/>
        <v>0</v>
      </c>
      <c r="I136" s="332">
        <f t="shared" si="0"/>
        <v>0</v>
      </c>
      <c r="J136" s="261"/>
      <c r="K136" s="261"/>
      <c r="L136" s="261"/>
      <c r="M136" s="261"/>
      <c r="N136" s="261"/>
      <c r="O136" s="261"/>
      <c r="P136" s="261"/>
      <c r="Q136" s="261"/>
      <c r="R136" s="261"/>
      <c r="S136" s="261"/>
      <c r="T136" s="261"/>
      <c r="U136" s="261"/>
      <c r="V136" s="261"/>
      <c r="W136" s="261"/>
      <c r="X136" s="261"/>
      <c r="Y136" s="261"/>
      <c r="Z136" s="261"/>
      <c r="AA136" s="261"/>
      <c r="AB136" s="261"/>
      <c r="AC136" s="261"/>
      <c r="AD136" s="261"/>
      <c r="AE136" s="261"/>
      <c r="AF136" s="261"/>
      <c r="AG136" s="261"/>
      <c r="AH136" s="261"/>
      <c r="AI136" s="261"/>
      <c r="AJ136" s="261"/>
      <c r="AK136" s="261"/>
      <c r="AL136" s="261"/>
      <c r="AM136" s="261"/>
      <c r="AN136" s="261"/>
      <c r="AO136" s="261"/>
      <c r="AP136" s="261"/>
      <c r="AQ136" s="261"/>
      <c r="AR136" s="261"/>
      <c r="AS136" s="261"/>
      <c r="AT136" s="261"/>
      <c r="AU136" s="261"/>
      <c r="AV136" s="261"/>
      <c r="AW136" s="261"/>
      <c r="AX136" s="261"/>
      <c r="AY136" s="261"/>
      <c r="AZ136" s="261"/>
      <c r="BA136" s="261"/>
      <c r="BB136" s="261"/>
      <c r="BC136" s="261"/>
      <c r="BD136" s="261"/>
      <c r="BE136" s="261"/>
      <c r="BF136" s="261"/>
      <c r="BG136" s="261"/>
      <c r="BH136" s="261"/>
      <c r="BI136" s="261"/>
      <c r="BJ136" s="261"/>
      <c r="BK136" s="261"/>
      <c r="BL136" s="261"/>
      <c r="BM136" s="261"/>
      <c r="BN136" s="261"/>
      <c r="BO136" s="261"/>
      <c r="BP136" s="261"/>
      <c r="BQ136" s="261"/>
      <c r="BR136" s="261"/>
      <c r="BS136" s="261"/>
      <c r="BT136" s="261"/>
      <c r="BU136" s="261"/>
      <c r="BV136" s="261"/>
      <c r="BW136" s="261"/>
      <c r="BX136" s="261"/>
      <c r="BY136" s="261"/>
      <c r="BZ136" s="261"/>
      <c r="CA136" s="261"/>
      <c r="CB136" s="261"/>
      <c r="CC136" s="261"/>
      <c r="CD136" s="261"/>
      <c r="CE136" s="261"/>
      <c r="CF136" s="261"/>
      <c r="CG136" s="261"/>
      <c r="CH136" s="261"/>
      <c r="CI136" s="261"/>
      <c r="CJ136" s="261"/>
      <c r="CK136" s="261"/>
      <c r="CL136" s="261"/>
      <c r="CM136" s="261"/>
      <c r="CN136" s="261"/>
      <c r="CO136" s="261"/>
      <c r="CP136" s="261"/>
      <c r="CQ136" s="261"/>
      <c r="CR136" s="261"/>
      <c r="CS136" s="261"/>
      <c r="CT136" s="261"/>
      <c r="CU136" s="261"/>
      <c r="CV136" s="261"/>
      <c r="CW136" s="261"/>
    </row>
    <row r="137" spans="1:101">
      <c r="A137" s="261"/>
      <c r="B137" s="262" t="s">
        <v>343</v>
      </c>
      <c r="C137" s="262" t="s">
        <v>266</v>
      </c>
      <c r="D137" s="262" t="s">
        <v>216</v>
      </c>
      <c r="E137" s="262" t="s">
        <v>263</v>
      </c>
      <c r="F137" s="332">
        <f t="shared" si="0"/>
        <v>3.6671697510365133</v>
      </c>
      <c r="G137" s="332">
        <f t="shared" si="0"/>
        <v>3.6671697510365133</v>
      </c>
      <c r="H137" s="332">
        <f t="shared" si="0"/>
        <v>3.6671697510365133</v>
      </c>
      <c r="I137" s="332">
        <f t="shared" si="0"/>
        <v>3.6671697510365133</v>
      </c>
      <c r="J137" s="261"/>
      <c r="K137" s="261"/>
      <c r="L137" s="261"/>
      <c r="M137" s="261"/>
      <c r="N137" s="261"/>
      <c r="O137" s="261"/>
      <c r="P137" s="261"/>
      <c r="Q137" s="261"/>
      <c r="R137" s="261"/>
      <c r="S137" s="261"/>
      <c r="T137" s="261"/>
      <c r="U137" s="261"/>
      <c r="V137" s="261"/>
      <c r="W137" s="261"/>
      <c r="X137" s="261"/>
      <c r="Y137" s="261"/>
      <c r="Z137" s="261"/>
      <c r="AA137" s="261"/>
      <c r="AB137" s="261"/>
      <c r="AC137" s="261"/>
      <c r="AD137" s="261"/>
      <c r="AE137" s="261"/>
      <c r="AF137" s="261"/>
      <c r="AG137" s="261"/>
      <c r="AH137" s="261"/>
      <c r="AI137" s="261"/>
      <c r="AJ137" s="261"/>
      <c r="AK137" s="261"/>
      <c r="AL137" s="261"/>
      <c r="AM137" s="261"/>
      <c r="AN137" s="261"/>
      <c r="AO137" s="261"/>
      <c r="AP137" s="261"/>
      <c r="AQ137" s="261"/>
      <c r="AR137" s="261"/>
      <c r="AS137" s="261"/>
      <c r="AT137" s="261"/>
      <c r="AU137" s="261"/>
      <c r="AV137" s="261"/>
      <c r="AW137" s="261"/>
      <c r="AX137" s="261"/>
      <c r="AY137" s="261"/>
      <c r="AZ137" s="261"/>
      <c r="BA137" s="261"/>
      <c r="BB137" s="261"/>
      <c r="BC137" s="261"/>
      <c r="BD137" s="261"/>
      <c r="BE137" s="261"/>
      <c r="BF137" s="261"/>
      <c r="BG137" s="261"/>
      <c r="BH137" s="261"/>
      <c r="BI137" s="261"/>
      <c r="BJ137" s="261"/>
      <c r="BK137" s="261"/>
      <c r="BL137" s="261"/>
      <c r="BM137" s="261"/>
      <c r="BN137" s="261"/>
      <c r="BO137" s="261"/>
      <c r="BP137" s="261"/>
      <c r="BQ137" s="261"/>
      <c r="BR137" s="261"/>
      <c r="BS137" s="261"/>
      <c r="BT137" s="261"/>
      <c r="BU137" s="261"/>
      <c r="BV137" s="261"/>
      <c r="BW137" s="261"/>
      <c r="BX137" s="261"/>
      <c r="BY137" s="261"/>
      <c r="BZ137" s="261"/>
      <c r="CA137" s="261"/>
      <c r="CB137" s="261"/>
      <c r="CC137" s="261"/>
      <c r="CD137" s="261"/>
      <c r="CE137" s="261"/>
      <c r="CF137" s="261"/>
      <c r="CG137" s="261"/>
      <c r="CH137" s="261"/>
      <c r="CI137" s="261"/>
      <c r="CJ137" s="261"/>
      <c r="CK137" s="261"/>
      <c r="CL137" s="261"/>
      <c r="CM137" s="261"/>
      <c r="CN137" s="261"/>
      <c r="CO137" s="261"/>
      <c r="CP137" s="261"/>
      <c r="CQ137" s="261"/>
      <c r="CR137" s="261"/>
      <c r="CS137" s="261"/>
      <c r="CT137" s="261"/>
      <c r="CU137" s="261"/>
      <c r="CV137" s="261"/>
      <c r="CW137" s="261"/>
    </row>
    <row r="138" spans="1:101">
      <c r="A138" s="261"/>
      <c r="B138" s="262" t="s">
        <v>343</v>
      </c>
      <c r="C138" s="262" t="s">
        <v>266</v>
      </c>
      <c r="D138" s="262" t="s">
        <v>216</v>
      </c>
      <c r="E138" s="262" t="s">
        <v>264</v>
      </c>
      <c r="F138" s="332">
        <f t="shared" si="0"/>
        <v>3.6671697510365133</v>
      </c>
      <c r="G138" s="332">
        <f t="shared" si="0"/>
        <v>3.6671697510365133</v>
      </c>
      <c r="H138" s="332">
        <f t="shared" si="0"/>
        <v>3.6671697510365133</v>
      </c>
      <c r="I138" s="332">
        <f t="shared" si="0"/>
        <v>3.6671697510365133</v>
      </c>
      <c r="J138" s="261"/>
      <c r="K138" s="261"/>
      <c r="L138" s="261"/>
      <c r="M138" s="261"/>
      <c r="N138" s="261"/>
      <c r="O138" s="261"/>
      <c r="P138" s="261"/>
      <c r="Q138" s="261"/>
      <c r="R138" s="261"/>
      <c r="S138" s="261"/>
      <c r="T138" s="261"/>
      <c r="U138" s="261"/>
      <c r="V138" s="261"/>
      <c r="W138" s="261"/>
      <c r="X138" s="261"/>
      <c r="Y138" s="261"/>
      <c r="Z138" s="261"/>
      <c r="AA138" s="261"/>
      <c r="AB138" s="261"/>
      <c r="AC138" s="261"/>
      <c r="AD138" s="261"/>
      <c r="AE138" s="261"/>
      <c r="AF138" s="261"/>
      <c r="AG138" s="261"/>
      <c r="AH138" s="261"/>
      <c r="AI138" s="261"/>
      <c r="AJ138" s="261"/>
      <c r="AK138" s="261"/>
      <c r="AL138" s="261"/>
      <c r="AM138" s="261"/>
      <c r="AN138" s="261"/>
      <c r="AO138" s="261"/>
      <c r="AP138" s="261"/>
      <c r="AQ138" s="261"/>
      <c r="AR138" s="261"/>
      <c r="AS138" s="261"/>
      <c r="AT138" s="261"/>
      <c r="AU138" s="261"/>
      <c r="AV138" s="261"/>
      <c r="AW138" s="261"/>
      <c r="AX138" s="261"/>
      <c r="AY138" s="261"/>
      <c r="AZ138" s="261"/>
      <c r="BA138" s="261"/>
      <c r="BB138" s="261"/>
      <c r="BC138" s="261"/>
      <c r="BD138" s="261"/>
      <c r="BE138" s="261"/>
      <c r="BF138" s="261"/>
      <c r="BG138" s="261"/>
      <c r="BH138" s="261"/>
      <c r="BI138" s="261"/>
      <c r="BJ138" s="261"/>
      <c r="BK138" s="261"/>
      <c r="BL138" s="261"/>
      <c r="BM138" s="261"/>
      <c r="BN138" s="261"/>
      <c r="BO138" s="261"/>
      <c r="BP138" s="261"/>
      <c r="BQ138" s="261"/>
      <c r="BR138" s="261"/>
      <c r="BS138" s="261"/>
      <c r="BT138" s="261"/>
      <c r="BU138" s="261"/>
      <c r="BV138" s="261"/>
      <c r="BW138" s="261"/>
      <c r="BX138" s="261"/>
      <c r="BY138" s="261"/>
      <c r="BZ138" s="261"/>
      <c r="CA138" s="261"/>
      <c r="CB138" s="261"/>
      <c r="CC138" s="261"/>
      <c r="CD138" s="261"/>
      <c r="CE138" s="261"/>
      <c r="CF138" s="261"/>
      <c r="CG138" s="261"/>
      <c r="CH138" s="261"/>
      <c r="CI138" s="261"/>
      <c r="CJ138" s="261"/>
      <c r="CK138" s="261"/>
      <c r="CL138" s="261"/>
      <c r="CM138" s="261"/>
      <c r="CN138" s="261"/>
      <c r="CO138" s="261"/>
      <c r="CP138" s="261"/>
      <c r="CQ138" s="261"/>
      <c r="CR138" s="261"/>
      <c r="CS138" s="261"/>
      <c r="CT138" s="261"/>
      <c r="CU138" s="261"/>
      <c r="CV138" s="261"/>
      <c r="CW138" s="261"/>
    </row>
    <row r="139" spans="1:101">
      <c r="A139" s="261"/>
      <c r="B139" s="262" t="s">
        <v>343</v>
      </c>
      <c r="C139" s="262" t="s">
        <v>266</v>
      </c>
      <c r="D139" s="262" t="s">
        <v>216</v>
      </c>
      <c r="E139" s="262" t="s">
        <v>238</v>
      </c>
      <c r="F139" s="332">
        <f t="shared" si="0"/>
        <v>0</v>
      </c>
      <c r="G139" s="332">
        <f t="shared" si="0"/>
        <v>0</v>
      </c>
      <c r="H139" s="332">
        <f t="shared" si="0"/>
        <v>0</v>
      </c>
      <c r="I139" s="332">
        <f t="shared" si="0"/>
        <v>0</v>
      </c>
      <c r="J139" s="261"/>
      <c r="K139" s="261"/>
      <c r="L139" s="261"/>
      <c r="M139" s="261"/>
      <c r="N139" s="261"/>
      <c r="O139" s="261"/>
      <c r="P139" s="261"/>
      <c r="Q139" s="261"/>
      <c r="R139" s="261"/>
      <c r="S139" s="261"/>
      <c r="T139" s="261"/>
      <c r="U139" s="261"/>
      <c r="V139" s="261"/>
      <c r="W139" s="261"/>
      <c r="X139" s="261"/>
      <c r="Y139" s="261"/>
      <c r="Z139" s="261"/>
      <c r="AA139" s="261"/>
      <c r="AB139" s="261"/>
      <c r="AC139" s="261"/>
      <c r="AD139" s="261"/>
      <c r="AE139" s="261"/>
      <c r="AF139" s="261"/>
      <c r="AG139" s="261"/>
      <c r="AH139" s="261"/>
      <c r="AI139" s="261"/>
      <c r="AJ139" s="261"/>
      <c r="AK139" s="261"/>
      <c r="AL139" s="261"/>
      <c r="AM139" s="261"/>
      <c r="AN139" s="261"/>
      <c r="AO139" s="261"/>
      <c r="AP139" s="261"/>
      <c r="AQ139" s="261"/>
      <c r="AR139" s="261"/>
      <c r="AS139" s="261"/>
      <c r="AT139" s="261"/>
      <c r="AU139" s="261"/>
      <c r="AV139" s="261"/>
      <c r="AW139" s="261"/>
      <c r="AX139" s="261"/>
      <c r="AY139" s="261"/>
      <c r="AZ139" s="261"/>
      <c r="BA139" s="261"/>
      <c r="BB139" s="261"/>
      <c r="BC139" s="261"/>
      <c r="BD139" s="261"/>
      <c r="BE139" s="261"/>
      <c r="BF139" s="261"/>
      <c r="BG139" s="261"/>
      <c r="BH139" s="261"/>
      <c r="BI139" s="261"/>
      <c r="BJ139" s="261"/>
      <c r="BK139" s="261"/>
      <c r="BL139" s="261"/>
      <c r="BM139" s="261"/>
      <c r="BN139" s="261"/>
      <c r="BO139" s="261"/>
      <c r="BP139" s="261"/>
      <c r="BQ139" s="261"/>
      <c r="BR139" s="261"/>
      <c r="BS139" s="261"/>
      <c r="BT139" s="261"/>
      <c r="BU139" s="261"/>
      <c r="BV139" s="261"/>
      <c r="BW139" s="261"/>
      <c r="BX139" s="261"/>
      <c r="BY139" s="261"/>
      <c r="BZ139" s="261"/>
      <c r="CA139" s="261"/>
      <c r="CB139" s="261"/>
      <c r="CC139" s="261"/>
      <c r="CD139" s="261"/>
      <c r="CE139" s="261"/>
      <c r="CF139" s="261"/>
      <c r="CG139" s="261"/>
      <c r="CH139" s="261"/>
      <c r="CI139" s="261"/>
      <c r="CJ139" s="261"/>
      <c r="CK139" s="261"/>
      <c r="CL139" s="261"/>
      <c r="CM139" s="261"/>
      <c r="CN139" s="261"/>
      <c r="CO139" s="261"/>
      <c r="CP139" s="261"/>
      <c r="CQ139" s="261"/>
      <c r="CR139" s="261"/>
      <c r="CS139" s="261"/>
      <c r="CT139" s="261"/>
      <c r="CU139" s="261"/>
      <c r="CV139" s="261"/>
      <c r="CW139" s="261"/>
    </row>
    <row r="140" spans="1:101">
      <c r="A140" s="261"/>
      <c r="B140" s="262" t="s">
        <v>343</v>
      </c>
      <c r="C140" s="262" t="s">
        <v>266</v>
      </c>
      <c r="D140" s="262" t="s">
        <v>240</v>
      </c>
      <c r="E140" s="262" t="s">
        <v>263</v>
      </c>
      <c r="F140" s="332">
        <f t="shared" si="0"/>
        <v>3.6671697510365133</v>
      </c>
      <c r="G140" s="332">
        <f t="shared" si="0"/>
        <v>3.6671697510365133</v>
      </c>
      <c r="H140" s="332">
        <f t="shared" si="0"/>
        <v>3.6671697510365133</v>
      </c>
      <c r="I140" s="332">
        <f t="shared" si="0"/>
        <v>3.6671697510365133</v>
      </c>
      <c r="J140" s="261"/>
      <c r="K140" s="261"/>
      <c r="L140" s="261"/>
      <c r="M140" s="261"/>
      <c r="N140" s="261"/>
      <c r="O140" s="261"/>
      <c r="P140" s="261"/>
      <c r="Q140" s="261"/>
      <c r="R140" s="261"/>
      <c r="S140" s="261"/>
      <c r="T140" s="261"/>
      <c r="U140" s="261"/>
      <c r="V140" s="261"/>
      <c r="W140" s="261"/>
      <c r="X140" s="261"/>
      <c r="Y140" s="261"/>
      <c r="Z140" s="261"/>
      <c r="AA140" s="261"/>
      <c r="AB140" s="261"/>
      <c r="AC140" s="261"/>
      <c r="AD140" s="261"/>
      <c r="AE140" s="261"/>
      <c r="AF140" s="261"/>
      <c r="AG140" s="261"/>
      <c r="AH140" s="261"/>
      <c r="AI140" s="261"/>
      <c r="AJ140" s="261"/>
      <c r="AK140" s="261"/>
      <c r="AL140" s="261"/>
      <c r="AM140" s="261"/>
      <c r="AN140" s="261"/>
      <c r="AO140" s="261"/>
      <c r="AP140" s="261"/>
      <c r="AQ140" s="261"/>
      <c r="AR140" s="261"/>
      <c r="AS140" s="261"/>
      <c r="AT140" s="261"/>
      <c r="AU140" s="261"/>
      <c r="AV140" s="261"/>
      <c r="AW140" s="261"/>
      <c r="AX140" s="261"/>
      <c r="AY140" s="261"/>
      <c r="AZ140" s="261"/>
      <c r="BA140" s="261"/>
      <c r="BB140" s="261"/>
      <c r="BC140" s="261"/>
      <c r="BD140" s="261"/>
      <c r="BE140" s="261"/>
      <c r="BF140" s="261"/>
      <c r="BG140" s="261"/>
      <c r="BH140" s="261"/>
      <c r="BI140" s="261"/>
      <c r="BJ140" s="261"/>
      <c r="BK140" s="261"/>
      <c r="BL140" s="261"/>
      <c r="BM140" s="261"/>
      <c r="BN140" s="261"/>
      <c r="BO140" s="261"/>
      <c r="BP140" s="261"/>
      <c r="BQ140" s="261"/>
      <c r="BR140" s="261"/>
      <c r="BS140" s="261"/>
      <c r="BT140" s="261"/>
      <c r="BU140" s="261"/>
      <c r="BV140" s="261"/>
      <c r="BW140" s="261"/>
      <c r="BX140" s="261"/>
      <c r="BY140" s="261"/>
      <c r="BZ140" s="261"/>
      <c r="CA140" s="261"/>
      <c r="CB140" s="261"/>
      <c r="CC140" s="261"/>
      <c r="CD140" s="261"/>
      <c r="CE140" s="261"/>
      <c r="CF140" s="261"/>
      <c r="CG140" s="261"/>
      <c r="CH140" s="261"/>
      <c r="CI140" s="261"/>
      <c r="CJ140" s="261"/>
      <c r="CK140" s="261"/>
      <c r="CL140" s="261"/>
      <c r="CM140" s="261"/>
      <c r="CN140" s="261"/>
      <c r="CO140" s="261"/>
      <c r="CP140" s="261"/>
      <c r="CQ140" s="261"/>
      <c r="CR140" s="261"/>
      <c r="CS140" s="261"/>
      <c r="CT140" s="261"/>
      <c r="CU140" s="261"/>
      <c r="CV140" s="261"/>
      <c r="CW140" s="261"/>
    </row>
    <row r="141" spans="1:101">
      <c r="A141" s="261"/>
      <c r="B141" s="262" t="s">
        <v>343</v>
      </c>
      <c r="C141" s="262" t="s">
        <v>266</v>
      </c>
      <c r="D141" s="262" t="s">
        <v>240</v>
      </c>
      <c r="E141" s="262" t="s">
        <v>264</v>
      </c>
      <c r="F141" s="332">
        <f t="shared" si="0"/>
        <v>3.6671697510365133</v>
      </c>
      <c r="G141" s="332">
        <f t="shared" si="0"/>
        <v>3.6671697510365133</v>
      </c>
      <c r="H141" s="332">
        <f t="shared" si="0"/>
        <v>3.6671697510365133</v>
      </c>
      <c r="I141" s="332">
        <f t="shared" si="0"/>
        <v>3.6671697510365133</v>
      </c>
      <c r="J141" s="261"/>
      <c r="K141" s="261"/>
      <c r="L141" s="261"/>
      <c r="M141" s="261"/>
      <c r="N141" s="261"/>
      <c r="O141" s="261"/>
      <c r="P141" s="261"/>
      <c r="Q141" s="261"/>
      <c r="R141" s="261"/>
      <c r="S141" s="261"/>
      <c r="T141" s="261"/>
      <c r="U141" s="261"/>
      <c r="V141" s="261"/>
      <c r="W141" s="261"/>
      <c r="X141" s="261"/>
      <c r="Y141" s="261"/>
      <c r="Z141" s="261"/>
      <c r="AA141" s="261"/>
      <c r="AB141" s="261"/>
      <c r="AC141" s="261"/>
      <c r="AD141" s="261"/>
      <c r="AE141" s="261"/>
      <c r="AF141" s="261"/>
      <c r="AG141" s="261"/>
      <c r="AH141" s="261"/>
      <c r="AI141" s="261"/>
      <c r="AJ141" s="261"/>
      <c r="AK141" s="261"/>
      <c r="AL141" s="261"/>
      <c r="AM141" s="261"/>
      <c r="AN141" s="261"/>
      <c r="AO141" s="261"/>
      <c r="AP141" s="261"/>
      <c r="AQ141" s="261"/>
      <c r="AR141" s="261"/>
      <c r="AS141" s="261"/>
      <c r="AT141" s="261"/>
      <c r="AU141" s="261"/>
      <c r="AV141" s="261"/>
      <c r="AW141" s="261"/>
      <c r="AX141" s="261"/>
      <c r="AY141" s="261"/>
      <c r="AZ141" s="261"/>
      <c r="BA141" s="261"/>
      <c r="BB141" s="261"/>
      <c r="BC141" s="261"/>
      <c r="BD141" s="261"/>
      <c r="BE141" s="261"/>
      <c r="BF141" s="261"/>
      <c r="BG141" s="261"/>
      <c r="BH141" s="261"/>
      <c r="BI141" s="261"/>
      <c r="BJ141" s="261"/>
      <c r="BK141" s="261"/>
      <c r="BL141" s="261"/>
      <c r="BM141" s="261"/>
      <c r="BN141" s="261"/>
      <c r="BO141" s="261"/>
      <c r="BP141" s="261"/>
      <c r="BQ141" s="261"/>
      <c r="BR141" s="261"/>
      <c r="BS141" s="261"/>
      <c r="BT141" s="261"/>
      <c r="BU141" s="261"/>
      <c r="BV141" s="261"/>
      <c r="BW141" s="261"/>
      <c r="BX141" s="261"/>
      <c r="BY141" s="261"/>
      <c r="BZ141" s="261"/>
      <c r="CA141" s="261"/>
      <c r="CB141" s="261"/>
      <c r="CC141" s="261"/>
      <c r="CD141" s="261"/>
      <c r="CE141" s="261"/>
      <c r="CF141" s="261"/>
      <c r="CG141" s="261"/>
      <c r="CH141" s="261"/>
      <c r="CI141" s="261"/>
      <c r="CJ141" s="261"/>
      <c r="CK141" s="261"/>
      <c r="CL141" s="261"/>
      <c r="CM141" s="261"/>
      <c r="CN141" s="261"/>
      <c r="CO141" s="261"/>
      <c r="CP141" s="261"/>
      <c r="CQ141" s="261"/>
      <c r="CR141" s="261"/>
      <c r="CS141" s="261"/>
      <c r="CT141" s="261"/>
      <c r="CU141" s="261"/>
      <c r="CV141" s="261"/>
      <c r="CW141" s="261"/>
    </row>
    <row r="142" spans="1:101">
      <c r="A142" s="261"/>
      <c r="B142" s="262" t="s">
        <v>343</v>
      </c>
      <c r="C142" s="262" t="s">
        <v>266</v>
      </c>
      <c r="D142" s="262" t="s">
        <v>240</v>
      </c>
      <c r="E142" s="262" t="s">
        <v>238</v>
      </c>
      <c r="F142" s="332">
        <f t="shared" si="0"/>
        <v>0</v>
      </c>
      <c r="G142" s="332">
        <f t="shared" si="0"/>
        <v>0</v>
      </c>
      <c r="H142" s="332">
        <f t="shared" si="0"/>
        <v>0</v>
      </c>
      <c r="I142" s="332">
        <f t="shared" si="0"/>
        <v>0</v>
      </c>
      <c r="J142" s="261"/>
      <c r="K142" s="261"/>
      <c r="L142" s="261"/>
      <c r="M142" s="261"/>
      <c r="N142" s="261"/>
      <c r="O142" s="261"/>
      <c r="P142" s="261"/>
      <c r="Q142" s="261"/>
      <c r="R142" s="261"/>
      <c r="S142" s="261"/>
      <c r="T142" s="261"/>
      <c r="U142" s="261"/>
      <c r="V142" s="261"/>
      <c r="W142" s="261"/>
      <c r="X142" s="261"/>
      <c r="Y142" s="261"/>
      <c r="Z142" s="261"/>
      <c r="AA142" s="261"/>
      <c r="AB142" s="261"/>
      <c r="AC142" s="261"/>
      <c r="AD142" s="261"/>
      <c r="AE142" s="261"/>
      <c r="AF142" s="261"/>
      <c r="AG142" s="261"/>
      <c r="AH142" s="261"/>
      <c r="AI142" s="261"/>
      <c r="AJ142" s="261"/>
      <c r="AK142" s="261"/>
      <c r="AL142" s="261"/>
      <c r="AM142" s="261"/>
      <c r="AN142" s="261"/>
      <c r="AO142" s="261"/>
      <c r="AP142" s="261"/>
      <c r="AQ142" s="261"/>
      <c r="AR142" s="261"/>
      <c r="AS142" s="261"/>
      <c r="AT142" s="261"/>
      <c r="AU142" s="261"/>
      <c r="AV142" s="261"/>
      <c r="AW142" s="261"/>
      <c r="AX142" s="261"/>
      <c r="AY142" s="261"/>
      <c r="AZ142" s="261"/>
      <c r="BA142" s="261"/>
      <c r="BB142" s="261"/>
      <c r="BC142" s="261"/>
      <c r="BD142" s="261"/>
      <c r="BE142" s="261"/>
      <c r="BF142" s="261"/>
      <c r="BG142" s="261"/>
      <c r="BH142" s="261"/>
      <c r="BI142" s="261"/>
      <c r="BJ142" s="261"/>
      <c r="BK142" s="261"/>
      <c r="BL142" s="261"/>
      <c r="BM142" s="261"/>
      <c r="BN142" s="261"/>
      <c r="BO142" s="261"/>
      <c r="BP142" s="261"/>
      <c r="BQ142" s="261"/>
      <c r="BR142" s="261"/>
      <c r="BS142" s="261"/>
      <c r="BT142" s="261"/>
      <c r="BU142" s="261"/>
      <c r="BV142" s="261"/>
      <c r="BW142" s="261"/>
      <c r="BX142" s="261"/>
      <c r="BY142" s="261"/>
      <c r="BZ142" s="261"/>
      <c r="CA142" s="261"/>
      <c r="CB142" s="261"/>
      <c r="CC142" s="261"/>
      <c r="CD142" s="261"/>
      <c r="CE142" s="261"/>
      <c r="CF142" s="261"/>
      <c r="CG142" s="261"/>
      <c r="CH142" s="261"/>
      <c r="CI142" s="261"/>
      <c r="CJ142" s="261"/>
      <c r="CK142" s="261"/>
      <c r="CL142" s="261"/>
      <c r="CM142" s="261"/>
      <c r="CN142" s="261"/>
      <c r="CO142" s="261"/>
      <c r="CP142" s="261"/>
      <c r="CQ142" s="261"/>
      <c r="CR142" s="261"/>
      <c r="CS142" s="261"/>
      <c r="CT142" s="261"/>
      <c r="CU142" s="261"/>
      <c r="CV142" s="261"/>
      <c r="CW142" s="261"/>
    </row>
    <row r="143" spans="1:101">
      <c r="A143" s="261"/>
      <c r="B143" s="262" t="s">
        <v>343</v>
      </c>
      <c r="C143" s="262" t="s">
        <v>333</v>
      </c>
      <c r="D143" s="262" t="s">
        <v>216</v>
      </c>
      <c r="E143" s="262" t="s">
        <v>263</v>
      </c>
      <c r="F143" s="332">
        <f t="shared" si="0"/>
        <v>2.6371201803527105</v>
      </c>
      <c r="G143" s="332">
        <f t="shared" si="0"/>
        <v>2.6371201803527105</v>
      </c>
      <c r="H143" s="332">
        <f t="shared" si="0"/>
        <v>2.6371201803527105</v>
      </c>
      <c r="I143" s="332">
        <f t="shared" si="0"/>
        <v>2.6371201803527105</v>
      </c>
      <c r="J143" s="261"/>
      <c r="K143" s="261"/>
      <c r="L143" s="261"/>
      <c r="M143" s="261"/>
      <c r="N143" s="261"/>
      <c r="O143" s="261"/>
      <c r="P143" s="261"/>
      <c r="Q143" s="261"/>
      <c r="R143" s="261"/>
      <c r="S143" s="261"/>
      <c r="T143" s="261"/>
      <c r="U143" s="261"/>
      <c r="V143" s="261"/>
      <c r="W143" s="261"/>
      <c r="X143" s="261"/>
      <c r="Y143" s="261"/>
      <c r="Z143" s="261"/>
      <c r="AA143" s="261"/>
      <c r="AB143" s="261"/>
      <c r="AC143" s="261"/>
      <c r="AD143" s="261"/>
      <c r="AE143" s="261"/>
      <c r="AF143" s="261"/>
      <c r="AG143" s="261"/>
      <c r="AH143" s="261"/>
      <c r="AI143" s="261"/>
      <c r="AJ143" s="261"/>
      <c r="AK143" s="261"/>
      <c r="AL143" s="261"/>
      <c r="AM143" s="261"/>
      <c r="AN143" s="261"/>
      <c r="AO143" s="261"/>
      <c r="AP143" s="261"/>
      <c r="AQ143" s="261"/>
      <c r="AR143" s="261"/>
      <c r="AS143" s="261"/>
      <c r="AT143" s="261"/>
      <c r="AU143" s="261"/>
      <c r="AV143" s="261"/>
      <c r="AW143" s="261"/>
      <c r="AX143" s="261"/>
      <c r="AY143" s="261"/>
      <c r="AZ143" s="261"/>
      <c r="BA143" s="261"/>
      <c r="BB143" s="261"/>
      <c r="BC143" s="261"/>
      <c r="BD143" s="261"/>
      <c r="BE143" s="261"/>
      <c r="BF143" s="261"/>
      <c r="BG143" s="261"/>
      <c r="BH143" s="261"/>
      <c r="BI143" s="261"/>
      <c r="BJ143" s="261"/>
      <c r="BK143" s="261"/>
      <c r="BL143" s="261"/>
      <c r="BM143" s="261"/>
      <c r="BN143" s="261"/>
      <c r="BO143" s="261"/>
      <c r="BP143" s="261"/>
      <c r="BQ143" s="261"/>
      <c r="BR143" s="261"/>
      <c r="BS143" s="261"/>
      <c r="BT143" s="261"/>
      <c r="BU143" s="261"/>
      <c r="BV143" s="261"/>
      <c r="BW143" s="261"/>
      <c r="BX143" s="261"/>
      <c r="BY143" s="261"/>
      <c r="BZ143" s="261"/>
      <c r="CA143" s="261"/>
      <c r="CB143" s="261"/>
      <c r="CC143" s="261"/>
      <c r="CD143" s="261"/>
      <c r="CE143" s="261"/>
      <c r="CF143" s="261"/>
      <c r="CG143" s="261"/>
      <c r="CH143" s="261"/>
      <c r="CI143" s="261"/>
      <c r="CJ143" s="261"/>
      <c r="CK143" s="261"/>
      <c r="CL143" s="261"/>
      <c r="CM143" s="261"/>
      <c r="CN143" s="261"/>
      <c r="CO143" s="261"/>
      <c r="CP143" s="261"/>
      <c r="CQ143" s="261"/>
      <c r="CR143" s="261"/>
      <c r="CS143" s="261"/>
      <c r="CT143" s="261"/>
      <c r="CU143" s="261"/>
      <c r="CV143" s="261"/>
      <c r="CW143" s="261"/>
    </row>
    <row r="144" spans="1:101">
      <c r="A144" s="261"/>
      <c r="B144" s="262" t="s">
        <v>343</v>
      </c>
      <c r="C144" s="262" t="s">
        <v>333</v>
      </c>
      <c r="D144" s="262" t="s">
        <v>216</v>
      </c>
      <c r="E144" s="262" t="s">
        <v>264</v>
      </c>
      <c r="F144" s="332">
        <f t="shared" si="0"/>
        <v>2.6371201803527105</v>
      </c>
      <c r="G144" s="332">
        <f t="shared" si="0"/>
        <v>2.6371201803527105</v>
      </c>
      <c r="H144" s="332">
        <f t="shared" si="0"/>
        <v>2.6371201803527105</v>
      </c>
      <c r="I144" s="332">
        <f t="shared" si="0"/>
        <v>2.6371201803527105</v>
      </c>
      <c r="J144" s="261"/>
      <c r="K144" s="261"/>
      <c r="L144" s="261"/>
      <c r="M144" s="261"/>
      <c r="N144" s="261"/>
      <c r="O144" s="261"/>
      <c r="P144" s="261"/>
      <c r="Q144" s="261"/>
      <c r="R144" s="261"/>
      <c r="S144" s="261"/>
      <c r="T144" s="261"/>
      <c r="U144" s="261"/>
      <c r="V144" s="261"/>
      <c r="W144" s="261"/>
      <c r="X144" s="261"/>
      <c r="Y144" s="261"/>
      <c r="Z144" s="261"/>
      <c r="AA144" s="261"/>
      <c r="AB144" s="261"/>
      <c r="AC144" s="261"/>
      <c r="AD144" s="261"/>
      <c r="AE144" s="261"/>
      <c r="AF144" s="261"/>
      <c r="AG144" s="261"/>
      <c r="AH144" s="261"/>
      <c r="AI144" s="261"/>
      <c r="AJ144" s="261"/>
      <c r="AK144" s="261"/>
      <c r="AL144" s="261"/>
      <c r="AM144" s="261"/>
      <c r="AN144" s="261"/>
      <c r="AO144" s="261"/>
      <c r="AP144" s="261"/>
      <c r="AQ144" s="261"/>
      <c r="AR144" s="261"/>
      <c r="AS144" s="261"/>
      <c r="AT144" s="261"/>
      <c r="AU144" s="261"/>
      <c r="AV144" s="261"/>
      <c r="AW144" s="261"/>
      <c r="AX144" s="261"/>
      <c r="AY144" s="261"/>
      <c r="AZ144" s="261"/>
      <c r="BA144" s="261"/>
      <c r="BB144" s="261"/>
      <c r="BC144" s="261"/>
      <c r="BD144" s="261"/>
      <c r="BE144" s="261"/>
      <c r="BF144" s="261"/>
      <c r="BG144" s="261"/>
      <c r="BH144" s="261"/>
      <c r="BI144" s="261"/>
      <c r="BJ144" s="261"/>
      <c r="BK144" s="261"/>
      <c r="BL144" s="261"/>
      <c r="BM144" s="261"/>
      <c r="BN144" s="261"/>
      <c r="BO144" s="261"/>
      <c r="BP144" s="261"/>
      <c r="BQ144" s="261"/>
      <c r="BR144" s="261"/>
      <c r="BS144" s="261"/>
      <c r="BT144" s="261"/>
      <c r="BU144" s="261"/>
      <c r="BV144" s="261"/>
      <c r="BW144" s="261"/>
      <c r="BX144" s="261"/>
      <c r="BY144" s="261"/>
      <c r="BZ144" s="261"/>
      <c r="CA144" s="261"/>
      <c r="CB144" s="261"/>
      <c r="CC144" s="261"/>
      <c r="CD144" s="261"/>
      <c r="CE144" s="261"/>
      <c r="CF144" s="261"/>
      <c r="CG144" s="261"/>
      <c r="CH144" s="261"/>
      <c r="CI144" s="261"/>
      <c r="CJ144" s="261"/>
      <c r="CK144" s="261"/>
      <c r="CL144" s="261"/>
      <c r="CM144" s="261"/>
      <c r="CN144" s="261"/>
      <c r="CO144" s="261"/>
      <c r="CP144" s="261"/>
      <c r="CQ144" s="261"/>
      <c r="CR144" s="261"/>
      <c r="CS144" s="261"/>
      <c r="CT144" s="261"/>
      <c r="CU144" s="261"/>
      <c r="CV144" s="261"/>
      <c r="CW144" s="261"/>
    </row>
    <row r="145" spans="1:101">
      <c r="A145" s="261"/>
      <c r="B145" s="262" t="s">
        <v>343</v>
      </c>
      <c r="C145" s="262" t="s">
        <v>333</v>
      </c>
      <c r="D145" s="262" t="s">
        <v>216</v>
      </c>
      <c r="E145" s="262" t="s">
        <v>238</v>
      </c>
      <c r="F145" s="332">
        <f t="shared" si="0"/>
        <v>0</v>
      </c>
      <c r="G145" s="332">
        <f t="shared" si="0"/>
        <v>0</v>
      </c>
      <c r="H145" s="332">
        <f t="shared" si="0"/>
        <v>0</v>
      </c>
      <c r="I145" s="332">
        <f t="shared" si="0"/>
        <v>0</v>
      </c>
      <c r="J145" s="261"/>
      <c r="K145" s="261"/>
      <c r="L145" s="261"/>
      <c r="M145" s="261"/>
      <c r="N145" s="261"/>
      <c r="O145" s="261"/>
      <c r="P145" s="261"/>
      <c r="Q145" s="261"/>
      <c r="R145" s="261"/>
      <c r="S145" s="261"/>
      <c r="T145" s="261"/>
      <c r="U145" s="261"/>
      <c r="V145" s="261"/>
      <c r="W145" s="261"/>
      <c r="X145" s="261"/>
      <c r="Y145" s="261"/>
      <c r="Z145" s="261"/>
      <c r="AA145" s="261"/>
      <c r="AB145" s="261"/>
      <c r="AC145" s="261"/>
      <c r="AD145" s="261"/>
      <c r="AE145" s="261"/>
      <c r="AF145" s="261"/>
      <c r="AG145" s="261"/>
      <c r="AH145" s="261"/>
      <c r="AI145" s="261"/>
      <c r="AJ145" s="261"/>
      <c r="AK145" s="261"/>
      <c r="AL145" s="261"/>
      <c r="AM145" s="261"/>
      <c r="AN145" s="261"/>
      <c r="AO145" s="261"/>
      <c r="AP145" s="261"/>
      <c r="AQ145" s="261"/>
      <c r="AR145" s="261"/>
      <c r="AS145" s="261"/>
      <c r="AT145" s="261"/>
      <c r="AU145" s="261"/>
      <c r="AV145" s="261"/>
      <c r="AW145" s="261"/>
      <c r="AX145" s="261"/>
      <c r="AY145" s="261"/>
      <c r="AZ145" s="261"/>
      <c r="BA145" s="261"/>
      <c r="BB145" s="261"/>
      <c r="BC145" s="261"/>
      <c r="BD145" s="261"/>
      <c r="BE145" s="261"/>
      <c r="BF145" s="261"/>
      <c r="BG145" s="261"/>
      <c r="BH145" s="261"/>
      <c r="BI145" s="261"/>
      <c r="BJ145" s="261"/>
      <c r="BK145" s="261"/>
      <c r="BL145" s="261"/>
      <c r="BM145" s="261"/>
      <c r="BN145" s="261"/>
      <c r="BO145" s="261"/>
      <c r="BP145" s="261"/>
      <c r="BQ145" s="261"/>
      <c r="BR145" s="261"/>
      <c r="BS145" s="261"/>
      <c r="BT145" s="261"/>
      <c r="BU145" s="261"/>
      <c r="BV145" s="261"/>
      <c r="BW145" s="261"/>
      <c r="BX145" s="261"/>
      <c r="BY145" s="261"/>
      <c r="BZ145" s="261"/>
      <c r="CA145" s="261"/>
      <c r="CB145" s="261"/>
      <c r="CC145" s="261"/>
      <c r="CD145" s="261"/>
      <c r="CE145" s="261"/>
      <c r="CF145" s="261"/>
      <c r="CG145" s="261"/>
      <c r="CH145" s="261"/>
      <c r="CI145" s="261"/>
      <c r="CJ145" s="261"/>
      <c r="CK145" s="261"/>
      <c r="CL145" s="261"/>
      <c r="CM145" s="261"/>
      <c r="CN145" s="261"/>
      <c r="CO145" s="261"/>
      <c r="CP145" s="261"/>
      <c r="CQ145" s="261"/>
      <c r="CR145" s="261"/>
      <c r="CS145" s="261"/>
      <c r="CT145" s="261"/>
      <c r="CU145" s="261"/>
      <c r="CV145" s="261"/>
      <c r="CW145" s="261"/>
    </row>
    <row r="146" spans="1:101">
      <c r="A146" s="261"/>
      <c r="B146" s="262" t="s">
        <v>343</v>
      </c>
      <c r="C146" s="262" t="s">
        <v>333</v>
      </c>
      <c r="D146" s="262" t="s">
        <v>240</v>
      </c>
      <c r="E146" s="262" t="s">
        <v>263</v>
      </c>
      <c r="F146" s="332">
        <f t="shared" si="0"/>
        <v>2.6371201803527105</v>
      </c>
      <c r="G146" s="332">
        <f t="shared" si="0"/>
        <v>2.6371201803527105</v>
      </c>
      <c r="H146" s="332">
        <f t="shared" si="0"/>
        <v>2.6371201803527105</v>
      </c>
      <c r="I146" s="332">
        <f t="shared" si="0"/>
        <v>2.6371201803527105</v>
      </c>
      <c r="J146" s="261"/>
      <c r="K146" s="261"/>
      <c r="L146" s="261"/>
      <c r="M146" s="261"/>
      <c r="N146" s="261"/>
      <c r="O146" s="261"/>
      <c r="P146" s="261"/>
      <c r="Q146" s="261"/>
      <c r="R146" s="261"/>
      <c r="S146" s="261"/>
      <c r="T146" s="261"/>
      <c r="U146" s="261"/>
      <c r="V146" s="261"/>
      <c r="W146" s="261"/>
      <c r="X146" s="261"/>
      <c r="Y146" s="261"/>
      <c r="Z146" s="261"/>
      <c r="AA146" s="261"/>
      <c r="AB146" s="261"/>
      <c r="AC146" s="261"/>
      <c r="AD146" s="261"/>
      <c r="AE146" s="261"/>
      <c r="AF146" s="261"/>
      <c r="AG146" s="261"/>
      <c r="AH146" s="261"/>
      <c r="AI146" s="261"/>
      <c r="AJ146" s="261"/>
      <c r="AK146" s="261"/>
      <c r="AL146" s="261"/>
      <c r="AM146" s="261"/>
      <c r="AN146" s="261"/>
      <c r="AO146" s="261"/>
      <c r="AP146" s="261"/>
      <c r="AQ146" s="261"/>
      <c r="AR146" s="261"/>
      <c r="AS146" s="261"/>
      <c r="AT146" s="261"/>
      <c r="AU146" s="261"/>
      <c r="AV146" s="261"/>
      <c r="AW146" s="261"/>
      <c r="AX146" s="261"/>
      <c r="AY146" s="261"/>
      <c r="AZ146" s="261"/>
      <c r="BA146" s="261"/>
      <c r="BB146" s="261"/>
      <c r="BC146" s="261"/>
      <c r="BD146" s="261"/>
      <c r="BE146" s="261"/>
      <c r="BF146" s="261"/>
      <c r="BG146" s="261"/>
      <c r="BH146" s="261"/>
      <c r="BI146" s="261"/>
      <c r="BJ146" s="261"/>
      <c r="BK146" s="261"/>
      <c r="BL146" s="261"/>
      <c r="BM146" s="261"/>
      <c r="BN146" s="261"/>
      <c r="BO146" s="261"/>
      <c r="BP146" s="261"/>
      <c r="BQ146" s="261"/>
      <c r="BR146" s="261"/>
      <c r="BS146" s="261"/>
      <c r="BT146" s="261"/>
      <c r="BU146" s="261"/>
      <c r="BV146" s="261"/>
      <c r="BW146" s="261"/>
      <c r="BX146" s="261"/>
      <c r="BY146" s="261"/>
      <c r="BZ146" s="261"/>
      <c r="CA146" s="261"/>
      <c r="CB146" s="261"/>
      <c r="CC146" s="261"/>
      <c r="CD146" s="261"/>
      <c r="CE146" s="261"/>
      <c r="CF146" s="261"/>
      <c r="CG146" s="261"/>
      <c r="CH146" s="261"/>
      <c r="CI146" s="261"/>
      <c r="CJ146" s="261"/>
      <c r="CK146" s="261"/>
      <c r="CL146" s="261"/>
      <c r="CM146" s="261"/>
      <c r="CN146" s="261"/>
      <c r="CO146" s="261"/>
      <c r="CP146" s="261"/>
      <c r="CQ146" s="261"/>
      <c r="CR146" s="261"/>
      <c r="CS146" s="261"/>
      <c r="CT146" s="261"/>
      <c r="CU146" s="261"/>
      <c r="CV146" s="261"/>
      <c r="CW146" s="261"/>
    </row>
    <row r="147" spans="1:101">
      <c r="A147" s="261"/>
      <c r="B147" s="262" t="s">
        <v>343</v>
      </c>
      <c r="C147" s="262" t="s">
        <v>333</v>
      </c>
      <c r="D147" s="262" t="s">
        <v>240</v>
      </c>
      <c r="E147" s="262" t="s">
        <v>264</v>
      </c>
      <c r="F147" s="332">
        <f t="shared" si="0"/>
        <v>2.6371201803527105</v>
      </c>
      <c r="G147" s="332">
        <f t="shared" si="0"/>
        <v>2.6371201803527105</v>
      </c>
      <c r="H147" s="332">
        <f t="shared" si="0"/>
        <v>2.6371201803527105</v>
      </c>
      <c r="I147" s="332">
        <f t="shared" si="0"/>
        <v>2.6371201803527105</v>
      </c>
      <c r="J147" s="261"/>
      <c r="K147" s="261"/>
      <c r="L147" s="261"/>
      <c r="M147" s="261"/>
      <c r="N147" s="261"/>
      <c r="O147" s="261"/>
      <c r="P147" s="261"/>
      <c r="Q147" s="261"/>
      <c r="R147" s="261"/>
      <c r="S147" s="261"/>
      <c r="T147" s="261"/>
      <c r="U147" s="261"/>
      <c r="V147" s="261"/>
      <c r="W147" s="261"/>
      <c r="X147" s="261"/>
      <c r="Y147" s="261"/>
      <c r="Z147" s="261"/>
      <c r="AA147" s="261"/>
      <c r="AB147" s="261"/>
      <c r="AC147" s="261"/>
      <c r="AD147" s="261"/>
      <c r="AE147" s="261"/>
      <c r="AF147" s="261"/>
      <c r="AG147" s="261"/>
      <c r="AH147" s="261"/>
      <c r="AI147" s="261"/>
      <c r="AJ147" s="261"/>
      <c r="AK147" s="261"/>
      <c r="AL147" s="261"/>
      <c r="AM147" s="261"/>
      <c r="AN147" s="261"/>
      <c r="AO147" s="261"/>
      <c r="AP147" s="261"/>
      <c r="AQ147" s="261"/>
      <c r="AR147" s="261"/>
      <c r="AS147" s="261"/>
      <c r="AT147" s="261"/>
      <c r="AU147" s="261"/>
      <c r="AV147" s="261"/>
      <c r="AW147" s="261"/>
      <c r="AX147" s="261"/>
      <c r="AY147" s="261"/>
      <c r="AZ147" s="261"/>
      <c r="BA147" s="261"/>
      <c r="BB147" s="261"/>
      <c r="BC147" s="261"/>
      <c r="BD147" s="261"/>
      <c r="BE147" s="261"/>
      <c r="BF147" s="261"/>
      <c r="BG147" s="261"/>
      <c r="BH147" s="261"/>
      <c r="BI147" s="261"/>
      <c r="BJ147" s="261"/>
      <c r="BK147" s="261"/>
      <c r="BL147" s="261"/>
      <c r="BM147" s="261"/>
      <c r="BN147" s="261"/>
      <c r="BO147" s="261"/>
      <c r="BP147" s="261"/>
      <c r="BQ147" s="261"/>
      <c r="BR147" s="261"/>
      <c r="BS147" s="261"/>
      <c r="BT147" s="261"/>
      <c r="BU147" s="261"/>
      <c r="BV147" s="261"/>
      <c r="BW147" s="261"/>
      <c r="BX147" s="261"/>
      <c r="BY147" s="261"/>
      <c r="BZ147" s="261"/>
      <c r="CA147" s="261"/>
      <c r="CB147" s="261"/>
      <c r="CC147" s="261"/>
      <c r="CD147" s="261"/>
      <c r="CE147" s="261"/>
      <c r="CF147" s="261"/>
      <c r="CG147" s="261"/>
      <c r="CH147" s="261"/>
      <c r="CI147" s="261"/>
      <c r="CJ147" s="261"/>
      <c r="CK147" s="261"/>
      <c r="CL147" s="261"/>
      <c r="CM147" s="261"/>
      <c r="CN147" s="261"/>
      <c r="CO147" s="261"/>
      <c r="CP147" s="261"/>
      <c r="CQ147" s="261"/>
      <c r="CR147" s="261"/>
      <c r="CS147" s="261"/>
      <c r="CT147" s="261"/>
      <c r="CU147" s="261"/>
      <c r="CV147" s="261"/>
      <c r="CW147" s="261"/>
    </row>
    <row r="148" spans="1:101">
      <c r="A148" s="261"/>
      <c r="B148" s="262" t="s">
        <v>343</v>
      </c>
      <c r="C148" s="262" t="s">
        <v>333</v>
      </c>
      <c r="D148" s="262" t="s">
        <v>240</v>
      </c>
      <c r="E148" s="262" t="s">
        <v>238</v>
      </c>
      <c r="F148" s="332">
        <f t="shared" si="0"/>
        <v>0</v>
      </c>
      <c r="G148" s="332">
        <f t="shared" si="0"/>
        <v>0</v>
      </c>
      <c r="H148" s="332">
        <f t="shared" si="0"/>
        <v>0</v>
      </c>
      <c r="I148" s="332">
        <f t="shared" si="0"/>
        <v>0</v>
      </c>
      <c r="J148" s="261"/>
      <c r="K148" s="261"/>
      <c r="L148" s="261"/>
      <c r="M148" s="261"/>
      <c r="N148" s="261"/>
      <c r="O148" s="261"/>
      <c r="P148" s="261"/>
      <c r="Q148" s="261"/>
      <c r="R148" s="261"/>
      <c r="S148" s="261"/>
      <c r="T148" s="261"/>
      <c r="U148" s="261"/>
      <c r="V148" s="261"/>
      <c r="W148" s="261"/>
      <c r="X148" s="261"/>
      <c r="Y148" s="261"/>
      <c r="Z148" s="261"/>
      <c r="AA148" s="261"/>
      <c r="AB148" s="261"/>
      <c r="AC148" s="261"/>
      <c r="AD148" s="261"/>
      <c r="AE148" s="261"/>
      <c r="AF148" s="261"/>
      <c r="AG148" s="261"/>
      <c r="AH148" s="261"/>
      <c r="AI148" s="261"/>
      <c r="AJ148" s="261"/>
      <c r="AK148" s="261"/>
      <c r="AL148" s="261"/>
      <c r="AM148" s="261"/>
      <c r="AN148" s="261"/>
      <c r="AO148" s="261"/>
      <c r="AP148" s="261"/>
      <c r="AQ148" s="261"/>
      <c r="AR148" s="261"/>
      <c r="AS148" s="261"/>
      <c r="AT148" s="261"/>
      <c r="AU148" s="261"/>
      <c r="AV148" s="261"/>
      <c r="AW148" s="261"/>
      <c r="AX148" s="261"/>
      <c r="AY148" s="261"/>
      <c r="AZ148" s="261"/>
      <c r="BA148" s="261"/>
      <c r="BB148" s="261"/>
      <c r="BC148" s="261"/>
      <c r="BD148" s="261"/>
      <c r="BE148" s="261"/>
      <c r="BF148" s="261"/>
      <c r="BG148" s="261"/>
      <c r="BH148" s="261"/>
      <c r="BI148" s="261"/>
      <c r="BJ148" s="261"/>
      <c r="BK148" s="261"/>
      <c r="BL148" s="261"/>
      <c r="BM148" s="261"/>
      <c r="BN148" s="261"/>
      <c r="BO148" s="261"/>
      <c r="BP148" s="261"/>
      <c r="BQ148" s="261"/>
      <c r="BR148" s="261"/>
      <c r="BS148" s="261"/>
      <c r="BT148" s="261"/>
      <c r="BU148" s="261"/>
      <c r="BV148" s="261"/>
      <c r="BW148" s="261"/>
      <c r="BX148" s="261"/>
      <c r="BY148" s="261"/>
      <c r="BZ148" s="261"/>
      <c r="CA148" s="261"/>
      <c r="CB148" s="261"/>
      <c r="CC148" s="261"/>
      <c r="CD148" s="261"/>
      <c r="CE148" s="261"/>
      <c r="CF148" s="261"/>
      <c r="CG148" s="261"/>
      <c r="CH148" s="261"/>
      <c r="CI148" s="261"/>
      <c r="CJ148" s="261"/>
      <c r="CK148" s="261"/>
      <c r="CL148" s="261"/>
      <c r="CM148" s="261"/>
      <c r="CN148" s="261"/>
      <c r="CO148" s="261"/>
      <c r="CP148" s="261"/>
      <c r="CQ148" s="261"/>
      <c r="CR148" s="261"/>
      <c r="CS148" s="261"/>
      <c r="CT148" s="261"/>
      <c r="CU148" s="261"/>
      <c r="CV148" s="261"/>
      <c r="CW148" s="261"/>
    </row>
    <row r="149" spans="1:101">
      <c r="A149" s="261"/>
      <c r="B149" s="103"/>
      <c r="C149" s="261"/>
      <c r="D149" s="261"/>
      <c r="E149" s="261"/>
      <c r="F149" s="302"/>
      <c r="G149" s="261"/>
      <c r="H149" s="261"/>
      <c r="I149" s="261"/>
      <c r="J149" s="261"/>
      <c r="K149" s="261"/>
      <c r="L149" s="261"/>
      <c r="M149" s="261"/>
      <c r="N149" s="261"/>
      <c r="O149" s="261"/>
      <c r="P149" s="261"/>
      <c r="Q149" s="261"/>
      <c r="R149" s="261"/>
      <c r="S149" s="261"/>
      <c r="T149" s="261"/>
      <c r="U149" s="261"/>
      <c r="V149" s="261"/>
      <c r="W149" s="261"/>
      <c r="X149" s="261"/>
      <c r="Y149" s="261"/>
      <c r="Z149" s="261"/>
      <c r="AA149" s="261"/>
      <c r="AB149" s="261"/>
      <c r="AC149" s="261"/>
      <c r="AD149" s="261"/>
      <c r="AE149" s="261"/>
      <c r="AF149" s="261"/>
      <c r="AG149" s="261"/>
      <c r="AH149" s="261"/>
      <c r="AI149" s="261"/>
      <c r="AJ149" s="261"/>
      <c r="AK149" s="261"/>
      <c r="AL149" s="261"/>
      <c r="AM149" s="261"/>
      <c r="AN149" s="261"/>
      <c r="AO149" s="261"/>
      <c r="AP149" s="261"/>
      <c r="AQ149" s="261"/>
      <c r="AR149" s="261"/>
      <c r="AS149" s="261"/>
      <c r="AT149" s="261"/>
      <c r="AU149" s="261"/>
      <c r="AV149" s="261"/>
      <c r="AW149" s="261"/>
      <c r="AX149" s="261"/>
      <c r="AY149" s="261"/>
      <c r="AZ149" s="261"/>
      <c r="BA149" s="261"/>
      <c r="BB149" s="261"/>
      <c r="BC149" s="261"/>
      <c r="BD149" s="261"/>
      <c r="BE149" s="261"/>
      <c r="BF149" s="261"/>
      <c r="BG149" s="261"/>
      <c r="BH149" s="261"/>
      <c r="BI149" s="261"/>
      <c r="BJ149" s="261"/>
      <c r="BK149" s="261"/>
      <c r="BL149" s="261"/>
      <c r="BM149" s="261"/>
      <c r="BN149" s="261"/>
      <c r="BO149" s="261"/>
      <c r="BP149" s="261"/>
      <c r="BQ149" s="261"/>
      <c r="BR149" s="261"/>
      <c r="BS149" s="261"/>
      <c r="BT149" s="261"/>
      <c r="BU149" s="261"/>
      <c r="BV149" s="261"/>
      <c r="BW149" s="261"/>
      <c r="BX149" s="261"/>
      <c r="BY149" s="261"/>
      <c r="BZ149" s="261"/>
      <c r="CA149" s="261"/>
      <c r="CB149" s="261"/>
      <c r="CC149" s="261"/>
      <c r="CD149" s="261"/>
      <c r="CE149" s="261"/>
      <c r="CF149" s="261"/>
      <c r="CG149" s="261"/>
      <c r="CH149" s="261"/>
      <c r="CI149" s="261"/>
      <c r="CJ149" s="261"/>
      <c r="CK149" s="261"/>
      <c r="CL149" s="261"/>
      <c r="CM149" s="261"/>
      <c r="CN149" s="261"/>
      <c r="CO149" s="261"/>
      <c r="CP149" s="261"/>
      <c r="CQ149" s="261"/>
      <c r="CR149" s="261"/>
      <c r="CS149" s="261"/>
      <c r="CT149" s="261"/>
      <c r="CU149" s="261"/>
      <c r="CV149" s="261"/>
      <c r="CW149" s="261"/>
    </row>
    <row r="150" spans="1:101">
      <c r="A150" s="252"/>
      <c r="B150" s="253" t="s">
        <v>344</v>
      </c>
      <c r="C150" s="254"/>
      <c r="D150" s="254"/>
      <c r="E150" s="255"/>
      <c r="F150" s="252"/>
      <c r="G150" s="252"/>
      <c r="H150" s="252"/>
      <c r="I150" s="252"/>
      <c r="J150" s="252"/>
      <c r="K150" s="252"/>
      <c r="L150" s="252"/>
      <c r="M150" s="252"/>
      <c r="N150" s="252"/>
      <c r="O150" s="252"/>
      <c r="P150" s="252"/>
      <c r="Q150" s="252"/>
      <c r="R150" s="252"/>
      <c r="S150" s="252"/>
      <c r="T150" s="252"/>
      <c r="U150" s="252"/>
      <c r="V150" s="252"/>
      <c r="W150" s="252"/>
      <c r="X150" s="252"/>
      <c r="Y150" s="252"/>
      <c r="Z150" s="252"/>
      <c r="AA150" s="252"/>
      <c r="AB150" s="252"/>
      <c r="AC150" s="252"/>
      <c r="AD150" s="252"/>
      <c r="AE150" s="252"/>
      <c r="AF150" s="252"/>
      <c r="AG150" s="252"/>
      <c r="AH150" s="261"/>
      <c r="AI150" s="261"/>
      <c r="AJ150" s="261"/>
      <c r="AK150" s="261"/>
      <c r="AL150" s="261"/>
      <c r="AM150" s="261"/>
      <c r="AN150" s="261"/>
      <c r="AO150" s="261"/>
      <c r="AP150" s="261"/>
      <c r="AQ150" s="261"/>
      <c r="AR150" s="261"/>
      <c r="AS150" s="261"/>
      <c r="AT150" s="261"/>
      <c r="AU150" s="261"/>
      <c r="AV150" s="261"/>
      <c r="AW150" s="261"/>
      <c r="AX150" s="261"/>
      <c r="AY150" s="261"/>
      <c r="AZ150" s="261"/>
      <c r="BA150" s="261"/>
      <c r="BB150" s="261"/>
      <c r="BC150" s="261"/>
      <c r="BD150" s="261"/>
      <c r="BE150" s="261"/>
      <c r="BF150" s="261"/>
      <c r="BG150" s="261"/>
      <c r="BH150" s="261"/>
      <c r="BI150" s="261"/>
      <c r="BJ150" s="261"/>
      <c r="BK150" s="261"/>
      <c r="BL150" s="261"/>
      <c r="BM150" s="261"/>
      <c r="BN150" s="261"/>
      <c r="BO150" s="261"/>
      <c r="BP150" s="261"/>
      <c r="BQ150" s="261"/>
      <c r="BR150" s="261"/>
      <c r="BS150" s="261"/>
      <c r="BT150" s="261"/>
      <c r="BU150" s="261"/>
      <c r="BV150" s="261"/>
      <c r="BW150" s="261"/>
      <c r="BX150" s="261"/>
      <c r="BY150" s="261"/>
      <c r="BZ150" s="261"/>
      <c r="CA150" s="261"/>
      <c r="CB150" s="261"/>
      <c r="CC150" s="261"/>
      <c r="CD150" s="261"/>
      <c r="CE150" s="261"/>
      <c r="CF150" s="261"/>
      <c r="CG150" s="261"/>
      <c r="CH150" s="261"/>
      <c r="CI150" s="261"/>
      <c r="CJ150" s="261"/>
      <c r="CK150" s="261"/>
      <c r="CL150" s="261"/>
      <c r="CM150" s="261"/>
      <c r="CN150" s="261"/>
      <c r="CO150" s="261"/>
      <c r="CP150" s="261"/>
      <c r="CQ150" s="261"/>
      <c r="CR150" s="261"/>
      <c r="CS150" s="261"/>
      <c r="CT150" s="261"/>
      <c r="CU150" s="261"/>
      <c r="CV150" s="261"/>
      <c r="CW150" s="261"/>
    </row>
    <row r="151" spans="1:101" ht="25.5" customHeight="1">
      <c r="A151" s="256"/>
      <c r="B151" s="596" t="s">
        <v>345</v>
      </c>
      <c r="C151" s="596"/>
      <c r="D151" s="596"/>
      <c r="E151" s="596"/>
      <c r="F151" s="596"/>
      <c r="G151" s="366"/>
      <c r="H151" s="366"/>
      <c r="I151" s="366"/>
      <c r="J151" s="256"/>
      <c r="K151" s="256"/>
      <c r="L151" s="256"/>
      <c r="M151" s="256"/>
      <c r="N151" s="256"/>
      <c r="O151" s="256"/>
      <c r="P151" s="256"/>
      <c r="Q151" s="256"/>
      <c r="R151" s="256"/>
      <c r="S151" s="256"/>
      <c r="T151" s="256"/>
      <c r="U151" s="256"/>
      <c r="V151" s="256"/>
      <c r="W151" s="256"/>
      <c r="X151" s="256"/>
      <c r="Y151" s="256"/>
      <c r="Z151" s="256"/>
      <c r="AA151" s="256"/>
      <c r="AB151" s="256"/>
      <c r="AC151" s="256"/>
      <c r="AD151" s="256"/>
      <c r="AE151" s="256"/>
      <c r="AF151" s="256"/>
      <c r="AG151" s="256"/>
      <c r="AH151" s="261"/>
      <c r="AI151" s="261"/>
      <c r="AJ151" s="261"/>
      <c r="AK151" s="261"/>
      <c r="AL151" s="261"/>
      <c r="AM151" s="261"/>
      <c r="AN151" s="261"/>
      <c r="AO151" s="261"/>
      <c r="AP151" s="261"/>
      <c r="AQ151" s="261"/>
      <c r="AR151" s="261"/>
      <c r="AS151" s="261"/>
      <c r="AT151" s="261"/>
      <c r="AU151" s="261"/>
      <c r="AV151" s="261"/>
      <c r="AW151" s="261"/>
      <c r="AX151" s="261"/>
      <c r="AY151" s="261"/>
      <c r="AZ151" s="261"/>
      <c r="BA151" s="261"/>
      <c r="BB151" s="261"/>
      <c r="BC151" s="261"/>
      <c r="BD151" s="261"/>
      <c r="BE151" s="261"/>
      <c r="BF151" s="261"/>
      <c r="BG151" s="261"/>
      <c r="BH151" s="261"/>
      <c r="BI151" s="261"/>
      <c r="BJ151" s="261"/>
      <c r="BK151" s="261"/>
      <c r="BL151" s="261"/>
      <c r="BM151" s="261"/>
      <c r="BN151" s="261"/>
      <c r="BO151" s="261"/>
      <c r="BP151" s="261"/>
      <c r="BQ151" s="261"/>
      <c r="BR151" s="261"/>
      <c r="BS151" s="261"/>
      <c r="BT151" s="261"/>
      <c r="BU151" s="261"/>
      <c r="BV151" s="261"/>
      <c r="BW151" s="261"/>
      <c r="BX151" s="261"/>
      <c r="BY151" s="261"/>
      <c r="BZ151" s="261"/>
      <c r="CA151" s="261"/>
      <c r="CB151" s="261"/>
      <c r="CC151" s="261"/>
      <c r="CD151" s="261"/>
      <c r="CE151" s="261"/>
      <c r="CF151" s="261"/>
      <c r="CG151" s="261"/>
      <c r="CH151" s="261"/>
      <c r="CI151" s="261"/>
      <c r="CJ151" s="261"/>
      <c r="CK151" s="261"/>
      <c r="CL151" s="261"/>
      <c r="CM151" s="261"/>
      <c r="CN151" s="261"/>
      <c r="CO151" s="261"/>
      <c r="CP151" s="261"/>
      <c r="CQ151" s="261"/>
      <c r="CR151" s="261"/>
      <c r="CS151" s="261"/>
      <c r="CT151" s="261"/>
      <c r="CU151" s="261"/>
      <c r="CV151" s="261"/>
      <c r="CW151" s="261"/>
    </row>
    <row r="152" spans="1:101">
      <c r="A152" s="256"/>
      <c r="B152" s="104"/>
      <c r="C152" s="257"/>
      <c r="D152" s="257"/>
      <c r="E152" s="258"/>
      <c r="F152" s="256"/>
      <c r="G152" s="256"/>
      <c r="H152" s="256"/>
      <c r="I152" s="298"/>
      <c r="J152" s="256"/>
      <c r="K152" s="256"/>
      <c r="L152" s="256"/>
      <c r="M152" s="256"/>
      <c r="N152" s="256"/>
      <c r="O152" s="256"/>
      <c r="P152" s="256"/>
      <c r="Q152" s="256"/>
      <c r="R152" s="256"/>
      <c r="S152" s="256"/>
      <c r="T152" s="256"/>
      <c r="U152" s="256"/>
      <c r="V152" s="256"/>
      <c r="W152" s="256"/>
      <c r="X152" s="256"/>
      <c r="Y152" s="256"/>
      <c r="Z152" s="256"/>
      <c r="AA152" s="256"/>
      <c r="AB152" s="256"/>
      <c r="AC152" s="256"/>
      <c r="AD152" s="256"/>
      <c r="AE152" s="256"/>
      <c r="AF152" s="256"/>
      <c r="AG152" s="256"/>
      <c r="AH152" s="261"/>
      <c r="AI152" s="261"/>
      <c r="AJ152" s="261"/>
      <c r="AK152" s="261"/>
      <c r="AL152" s="261"/>
      <c r="AM152" s="261"/>
      <c r="AN152" s="261"/>
      <c r="AO152" s="261"/>
      <c r="AP152" s="261"/>
      <c r="AQ152" s="261"/>
      <c r="AR152" s="261"/>
      <c r="AS152" s="261"/>
      <c r="AT152" s="261"/>
      <c r="AU152" s="261"/>
      <c r="AV152" s="261"/>
      <c r="AW152" s="261"/>
      <c r="AX152" s="261"/>
      <c r="AY152" s="261"/>
      <c r="AZ152" s="261"/>
      <c r="BA152" s="261"/>
      <c r="BB152" s="261"/>
      <c r="BC152" s="261"/>
      <c r="BD152" s="261"/>
      <c r="BE152" s="261"/>
      <c r="BF152" s="261"/>
      <c r="BG152" s="261"/>
      <c r="BH152" s="261"/>
      <c r="BI152" s="261"/>
      <c r="BJ152" s="261"/>
      <c r="BK152" s="261"/>
      <c r="BL152" s="261"/>
      <c r="BM152" s="261"/>
      <c r="BN152" s="261"/>
      <c r="BO152" s="261"/>
      <c r="BP152" s="261"/>
      <c r="BQ152" s="261"/>
      <c r="BR152" s="261"/>
      <c r="BS152" s="261"/>
      <c r="BT152" s="261"/>
      <c r="BU152" s="261"/>
      <c r="BV152" s="261"/>
      <c r="BW152" s="261"/>
      <c r="BX152" s="261"/>
      <c r="BY152" s="261"/>
      <c r="BZ152" s="261"/>
      <c r="CA152" s="261"/>
      <c r="CB152" s="261"/>
      <c r="CC152" s="261"/>
      <c r="CD152" s="261"/>
      <c r="CE152" s="261"/>
      <c r="CF152" s="261"/>
      <c r="CG152" s="261"/>
      <c r="CH152" s="261"/>
      <c r="CI152" s="261"/>
      <c r="CJ152" s="261"/>
      <c r="CK152" s="261"/>
      <c r="CL152" s="261"/>
      <c r="CM152" s="261"/>
      <c r="CN152" s="261"/>
      <c r="CO152" s="261"/>
      <c r="CP152" s="261"/>
      <c r="CQ152" s="261"/>
      <c r="CR152" s="261"/>
      <c r="CS152" s="261"/>
      <c r="CT152" s="261"/>
      <c r="CU152" s="261"/>
      <c r="CV152" s="261"/>
      <c r="CW152" s="261"/>
    </row>
    <row r="153" spans="1:101">
      <c r="A153" s="261"/>
      <c r="B153" s="292" t="s">
        <v>346</v>
      </c>
      <c r="C153" s="292" t="s">
        <v>347</v>
      </c>
      <c r="D153" s="292" t="s">
        <v>348</v>
      </c>
      <c r="E153" s="292"/>
      <c r="F153" s="293" t="s">
        <v>349</v>
      </c>
      <c r="G153" s="261"/>
      <c r="H153" s="314"/>
      <c r="I153" s="261"/>
      <c r="J153" s="261"/>
      <c r="K153" s="261"/>
      <c r="L153" s="261"/>
      <c r="M153" s="261"/>
      <c r="N153" s="261"/>
      <c r="O153" s="261"/>
      <c r="P153" s="261"/>
      <c r="Q153" s="261"/>
      <c r="R153" s="261"/>
      <c r="S153" s="261"/>
      <c r="T153" s="261"/>
      <c r="U153" s="261"/>
      <c r="V153" s="261"/>
      <c r="W153" s="261"/>
      <c r="X153" s="261"/>
      <c r="Y153" s="261"/>
      <c r="Z153" s="261"/>
      <c r="AA153" s="261"/>
      <c r="AB153" s="261"/>
      <c r="AC153" s="261"/>
      <c r="AD153" s="261"/>
      <c r="AE153" s="261"/>
      <c r="AF153" s="261"/>
      <c r="AG153" s="261"/>
      <c r="AH153" s="261"/>
      <c r="AI153" s="261"/>
      <c r="AJ153" s="261"/>
      <c r="AK153" s="261"/>
      <c r="AL153" s="261"/>
      <c r="AM153" s="261"/>
      <c r="AN153" s="261"/>
      <c r="AO153" s="261"/>
      <c r="AP153" s="261"/>
      <c r="AQ153" s="261"/>
      <c r="AR153" s="261"/>
      <c r="AS153" s="261"/>
      <c r="AT153" s="261"/>
      <c r="AU153" s="261"/>
      <c r="AV153" s="261"/>
      <c r="AW153" s="261"/>
      <c r="AX153" s="261"/>
      <c r="AY153" s="261"/>
      <c r="AZ153" s="261"/>
      <c r="BA153" s="261"/>
      <c r="BB153" s="261"/>
      <c r="BC153" s="261"/>
      <c r="BD153" s="261"/>
      <c r="BE153" s="261"/>
      <c r="BF153" s="261"/>
      <c r="BG153" s="261"/>
      <c r="BH153" s="261"/>
      <c r="BI153" s="261"/>
      <c r="BJ153" s="261"/>
      <c r="BK153" s="261"/>
      <c r="BL153" s="261"/>
      <c r="BM153" s="261"/>
      <c r="BN153" s="261"/>
      <c r="BO153" s="261"/>
      <c r="BP153" s="261"/>
      <c r="BQ153" s="261"/>
      <c r="BR153" s="261"/>
      <c r="BS153" s="261"/>
      <c r="BT153" s="261"/>
      <c r="BU153" s="261"/>
      <c r="BV153" s="261"/>
      <c r="BW153" s="261"/>
      <c r="BX153" s="261"/>
      <c r="BY153" s="261"/>
      <c r="BZ153" s="261"/>
      <c r="CA153" s="261"/>
      <c r="CB153" s="261"/>
      <c r="CC153" s="261"/>
      <c r="CD153" s="261"/>
      <c r="CE153" s="261"/>
      <c r="CF153" s="261"/>
      <c r="CG153" s="261"/>
      <c r="CH153" s="261"/>
      <c r="CI153" s="261"/>
      <c r="CJ153" s="261"/>
      <c r="CK153" s="261"/>
      <c r="CL153" s="261"/>
      <c r="CM153" s="261"/>
      <c r="CN153" s="261"/>
      <c r="CO153" s="261"/>
      <c r="CP153" s="261"/>
      <c r="CQ153" s="261"/>
      <c r="CR153" s="261"/>
      <c r="CS153" s="261"/>
      <c r="CT153" s="261"/>
      <c r="CU153" s="261"/>
      <c r="CV153" s="261"/>
      <c r="CW153" s="261"/>
    </row>
    <row r="154" spans="1:101">
      <c r="A154" s="261"/>
      <c r="B154" s="262" t="s">
        <v>349</v>
      </c>
      <c r="C154" s="265">
        <v>4</v>
      </c>
      <c r="D154" s="265">
        <v>4</v>
      </c>
      <c r="E154" s="265" t="s">
        <v>350</v>
      </c>
      <c r="F154" s="309">
        <f>'3k CPIH &amp; Attrition'!B38</f>
        <v>1.123523986534307</v>
      </c>
      <c r="G154" s="261"/>
      <c r="H154" s="261"/>
      <c r="I154" s="261"/>
      <c r="J154" s="261"/>
      <c r="K154" s="261"/>
      <c r="L154" s="261"/>
      <c r="M154" s="261"/>
      <c r="N154" s="261"/>
      <c r="O154" s="261"/>
      <c r="P154" s="261"/>
      <c r="Q154" s="261"/>
      <c r="R154" s="261"/>
      <c r="S154" s="261"/>
      <c r="T154" s="261"/>
      <c r="U154" s="261"/>
      <c r="V154" s="261"/>
      <c r="W154" s="261"/>
      <c r="X154" s="261"/>
      <c r="Y154" s="261"/>
      <c r="Z154" s="261"/>
      <c r="AA154" s="261"/>
      <c r="AB154" s="261"/>
      <c r="AC154" s="261"/>
      <c r="AD154" s="261"/>
      <c r="AE154" s="261"/>
      <c r="AF154" s="261"/>
      <c r="AG154" s="261"/>
      <c r="AH154" s="261"/>
      <c r="AI154" s="261"/>
      <c r="AJ154" s="261"/>
      <c r="AK154" s="261"/>
      <c r="AL154" s="261"/>
      <c r="AM154" s="261"/>
      <c r="AN154" s="261"/>
      <c r="AO154" s="261"/>
      <c r="AP154" s="261"/>
      <c r="AQ154" s="261"/>
      <c r="AR154" s="261"/>
      <c r="AS154" s="261"/>
      <c r="AT154" s="261"/>
      <c r="AU154" s="261"/>
      <c r="AV154" s="261"/>
      <c r="AW154" s="261"/>
      <c r="AX154" s="261"/>
      <c r="AY154" s="261"/>
      <c r="AZ154" s="261"/>
      <c r="BA154" s="261"/>
      <c r="BB154" s="261"/>
      <c r="BC154" s="261"/>
      <c r="BD154" s="261"/>
      <c r="BE154" s="261"/>
      <c r="BF154" s="261"/>
      <c r="BG154" s="261"/>
      <c r="BH154" s="261"/>
      <c r="BI154" s="261"/>
      <c r="BJ154" s="261"/>
      <c r="BK154" s="261"/>
      <c r="BL154" s="261"/>
      <c r="BM154" s="261"/>
      <c r="BN154" s="261"/>
      <c r="BO154" s="261"/>
      <c r="BP154" s="261"/>
      <c r="BQ154" s="261"/>
      <c r="BR154" s="261"/>
      <c r="BS154" s="261"/>
      <c r="BT154" s="261"/>
      <c r="BU154" s="261"/>
      <c r="BV154" s="261"/>
      <c r="BW154" s="261"/>
      <c r="BX154" s="261"/>
      <c r="BY154" s="261"/>
      <c r="BZ154" s="261"/>
      <c r="CA154" s="261"/>
      <c r="CB154" s="261"/>
      <c r="CC154" s="261"/>
      <c r="CD154" s="261"/>
      <c r="CE154" s="261"/>
      <c r="CF154" s="261"/>
      <c r="CG154" s="261"/>
      <c r="CH154" s="261"/>
      <c r="CI154" s="261"/>
      <c r="CJ154" s="261"/>
      <c r="CK154" s="261"/>
      <c r="CL154" s="261"/>
      <c r="CM154" s="261"/>
      <c r="CN154" s="261"/>
      <c r="CO154" s="261"/>
      <c r="CP154" s="261"/>
      <c r="CQ154" s="261"/>
      <c r="CR154" s="261"/>
      <c r="CS154" s="261"/>
      <c r="CT154" s="261"/>
      <c r="CU154" s="261"/>
      <c r="CV154" s="261"/>
      <c r="CW154" s="261"/>
    </row>
    <row r="155" spans="1:101">
      <c r="A155" s="261"/>
      <c r="B155" s="262" t="s">
        <v>349</v>
      </c>
      <c r="C155" s="265">
        <v>5</v>
      </c>
      <c r="D155" s="265">
        <v>5</v>
      </c>
      <c r="E155" s="265" t="s">
        <v>350</v>
      </c>
      <c r="F155" s="309">
        <f>'3k CPIH &amp; Attrition'!B39</f>
        <v>1.1152492790296376</v>
      </c>
      <c r="G155" s="261"/>
      <c r="H155" s="261"/>
      <c r="I155" s="261"/>
      <c r="J155" s="261"/>
      <c r="K155" s="261"/>
      <c r="L155" s="261"/>
      <c r="M155" s="261"/>
      <c r="N155" s="261"/>
      <c r="O155" s="261"/>
      <c r="P155" s="261"/>
      <c r="Q155" s="261"/>
      <c r="R155" s="261"/>
      <c r="S155" s="261"/>
      <c r="T155" s="261"/>
      <c r="U155" s="261"/>
      <c r="V155" s="261"/>
      <c r="W155" s="261"/>
      <c r="X155" s="261"/>
      <c r="Y155" s="261"/>
      <c r="Z155" s="261"/>
      <c r="AA155" s="261"/>
      <c r="AB155" s="261"/>
      <c r="AC155" s="261"/>
      <c r="AD155" s="261"/>
      <c r="AE155" s="261"/>
      <c r="AF155" s="261"/>
      <c r="AG155" s="261"/>
      <c r="AH155" s="261"/>
      <c r="AI155" s="261"/>
      <c r="AJ155" s="261"/>
      <c r="AK155" s="261"/>
      <c r="AL155" s="261"/>
      <c r="AM155" s="261"/>
      <c r="AN155" s="261"/>
      <c r="AO155" s="261"/>
      <c r="AP155" s="261"/>
      <c r="AQ155" s="261"/>
      <c r="AR155" s="261"/>
      <c r="AS155" s="261"/>
      <c r="AT155" s="261"/>
      <c r="AU155" s="261"/>
      <c r="AV155" s="261"/>
      <c r="AW155" s="261"/>
      <c r="AX155" s="261"/>
      <c r="AY155" s="261"/>
      <c r="AZ155" s="261"/>
      <c r="BA155" s="261"/>
      <c r="BB155" s="261"/>
      <c r="BC155" s="261"/>
      <c r="BD155" s="261"/>
      <c r="BE155" s="261"/>
      <c r="BF155" s="261"/>
      <c r="BG155" s="261"/>
      <c r="BH155" s="261"/>
      <c r="BI155" s="261"/>
      <c r="BJ155" s="261"/>
      <c r="BK155" s="261"/>
      <c r="BL155" s="261"/>
      <c r="BM155" s="261"/>
      <c r="BN155" s="261"/>
      <c r="BO155" s="261"/>
      <c r="BP155" s="261"/>
      <c r="BQ155" s="261"/>
      <c r="BR155" s="261"/>
      <c r="BS155" s="261"/>
      <c r="BT155" s="261"/>
      <c r="BU155" s="261"/>
      <c r="BV155" s="261"/>
      <c r="BW155" s="261"/>
      <c r="BX155" s="261"/>
      <c r="BY155" s="261"/>
      <c r="BZ155" s="261"/>
      <c r="CA155" s="261"/>
      <c r="CB155" s="261"/>
      <c r="CC155" s="261"/>
      <c r="CD155" s="261"/>
      <c r="CE155" s="261"/>
      <c r="CF155" s="261"/>
      <c r="CG155" s="261"/>
      <c r="CH155" s="261"/>
      <c r="CI155" s="261"/>
      <c r="CJ155" s="261"/>
      <c r="CK155" s="261"/>
      <c r="CL155" s="261"/>
      <c r="CM155" s="261"/>
      <c r="CN155" s="261"/>
      <c r="CO155" s="261"/>
      <c r="CP155" s="261"/>
      <c r="CQ155" s="261"/>
      <c r="CR155" s="261"/>
      <c r="CS155" s="261"/>
      <c r="CT155" s="261"/>
      <c r="CU155" s="261"/>
      <c r="CV155" s="261"/>
      <c r="CW155" s="261"/>
    </row>
    <row r="156" spans="1:101">
      <c r="A156" s="261"/>
      <c r="B156" s="262" t="s">
        <v>349</v>
      </c>
      <c r="C156" s="265">
        <v>6</v>
      </c>
      <c r="D156" s="265">
        <v>6</v>
      </c>
      <c r="E156" s="265" t="s">
        <v>350</v>
      </c>
      <c r="F156" s="309">
        <f>'3k CPIH &amp; Attrition'!B40</f>
        <v>1</v>
      </c>
      <c r="G156" s="261"/>
      <c r="H156" s="261"/>
      <c r="I156" s="261"/>
      <c r="J156" s="261"/>
      <c r="K156" s="261"/>
      <c r="L156" s="261"/>
      <c r="M156" s="261"/>
      <c r="N156" s="261"/>
      <c r="O156" s="261"/>
      <c r="P156" s="261"/>
      <c r="Q156" s="261"/>
      <c r="R156" s="261"/>
      <c r="S156" s="261"/>
      <c r="T156" s="261"/>
      <c r="U156" s="261"/>
      <c r="V156" s="261"/>
      <c r="W156" s="261"/>
      <c r="X156" s="261"/>
      <c r="Y156" s="261"/>
      <c r="Z156" s="261"/>
      <c r="AA156" s="261"/>
      <c r="AB156" s="261"/>
      <c r="AC156" s="261"/>
      <c r="AD156" s="261"/>
      <c r="AE156" s="261"/>
      <c r="AF156" s="261"/>
      <c r="AG156" s="261"/>
      <c r="AH156" s="261"/>
      <c r="AI156" s="261"/>
      <c r="AJ156" s="261"/>
      <c r="AK156" s="261"/>
      <c r="AL156" s="261"/>
      <c r="AM156" s="261"/>
      <c r="AN156" s="261"/>
      <c r="AO156" s="261"/>
      <c r="AP156" s="261"/>
      <c r="AQ156" s="261"/>
      <c r="AR156" s="261"/>
      <c r="AS156" s="261"/>
      <c r="AT156" s="261"/>
      <c r="AU156" s="261"/>
      <c r="AV156" s="261"/>
      <c r="AW156" s="261"/>
      <c r="AX156" s="261"/>
      <c r="AY156" s="261"/>
      <c r="AZ156" s="261"/>
      <c r="BA156" s="261"/>
      <c r="BB156" s="261"/>
      <c r="BC156" s="261"/>
      <c r="BD156" s="261"/>
      <c r="BE156" s="261"/>
      <c r="BF156" s="261"/>
      <c r="BG156" s="261"/>
      <c r="BH156" s="261"/>
      <c r="BI156" s="261"/>
      <c r="BJ156" s="261"/>
      <c r="BK156" s="261"/>
      <c r="BL156" s="261"/>
      <c r="BM156" s="261"/>
      <c r="BN156" s="261"/>
      <c r="BO156" s="261"/>
      <c r="BP156" s="261"/>
      <c r="BQ156" s="261"/>
      <c r="BR156" s="261"/>
      <c r="BS156" s="261"/>
      <c r="BT156" s="261"/>
      <c r="BU156" s="261"/>
      <c r="BV156" s="261"/>
      <c r="BW156" s="261"/>
      <c r="BX156" s="261"/>
      <c r="BY156" s="261"/>
      <c r="BZ156" s="261"/>
      <c r="CA156" s="261"/>
      <c r="CB156" s="261"/>
      <c r="CC156" s="261"/>
      <c r="CD156" s="261"/>
      <c r="CE156" s="261"/>
      <c r="CF156" s="261"/>
      <c r="CG156" s="261"/>
      <c r="CH156" s="261"/>
      <c r="CI156" s="261"/>
      <c r="CJ156" s="261"/>
      <c r="CK156" s="261"/>
      <c r="CL156" s="261"/>
      <c r="CM156" s="261"/>
      <c r="CN156" s="261"/>
      <c r="CO156" s="261"/>
      <c r="CP156" s="261"/>
      <c r="CQ156" s="261"/>
      <c r="CR156" s="261"/>
      <c r="CS156" s="261"/>
      <c r="CT156" s="261"/>
      <c r="CU156" s="261"/>
      <c r="CV156" s="261"/>
      <c r="CW156" s="261"/>
    </row>
    <row r="157" spans="1:101">
      <c r="A157" s="261"/>
      <c r="B157" s="262" t="s">
        <v>349</v>
      </c>
      <c r="C157" s="265">
        <v>7</v>
      </c>
      <c r="D157" s="265">
        <v>7</v>
      </c>
      <c r="E157" s="265" t="s">
        <v>350</v>
      </c>
      <c r="F157" s="309">
        <f>'3k CPIH &amp; Attrition'!B41</f>
        <v>1</v>
      </c>
      <c r="G157" s="261"/>
      <c r="H157" s="261"/>
      <c r="I157" s="261"/>
      <c r="J157" s="261"/>
      <c r="K157" s="261"/>
      <c r="L157" s="261"/>
      <c r="M157" s="261"/>
      <c r="N157" s="261"/>
      <c r="O157" s="261"/>
      <c r="P157" s="261"/>
      <c r="Q157" s="261"/>
      <c r="R157" s="261"/>
      <c r="S157" s="261"/>
      <c r="T157" s="261"/>
      <c r="U157" s="261"/>
      <c r="V157" s="261"/>
      <c r="W157" s="261"/>
      <c r="X157" s="261"/>
      <c r="Y157" s="261"/>
      <c r="Z157" s="261"/>
      <c r="AA157" s="261"/>
      <c r="AB157" s="261"/>
      <c r="AC157" s="261"/>
      <c r="AD157" s="261"/>
      <c r="AE157" s="261"/>
      <c r="AF157" s="261"/>
      <c r="AG157" s="261"/>
      <c r="AH157" s="261"/>
      <c r="AI157" s="261"/>
      <c r="AJ157" s="261"/>
      <c r="AK157" s="261"/>
      <c r="AL157" s="261"/>
      <c r="AM157" s="261"/>
      <c r="AN157" s="261"/>
      <c r="AO157" s="261"/>
      <c r="AP157" s="261"/>
      <c r="AQ157" s="261"/>
      <c r="AR157" s="261"/>
      <c r="AS157" s="261"/>
      <c r="AT157" s="261"/>
      <c r="AU157" s="261"/>
      <c r="AV157" s="261"/>
      <c r="AW157" s="261"/>
      <c r="AX157" s="261"/>
      <c r="AY157" s="261"/>
      <c r="AZ157" s="261"/>
      <c r="BA157" s="261"/>
      <c r="BB157" s="261"/>
      <c r="BC157" s="261"/>
      <c r="BD157" s="261"/>
      <c r="BE157" s="261"/>
      <c r="BF157" s="261"/>
      <c r="BG157" s="261"/>
      <c r="BH157" s="261"/>
      <c r="BI157" s="261"/>
      <c r="BJ157" s="261"/>
      <c r="BK157" s="261"/>
      <c r="BL157" s="261"/>
      <c r="BM157" s="261"/>
      <c r="BN157" s="261"/>
      <c r="BO157" s="261"/>
      <c r="BP157" s="261"/>
      <c r="BQ157" s="261"/>
      <c r="BR157" s="261"/>
      <c r="BS157" s="261"/>
      <c r="BT157" s="261"/>
      <c r="BU157" s="261"/>
      <c r="BV157" s="261"/>
      <c r="BW157" s="261"/>
      <c r="BX157" s="261"/>
      <c r="BY157" s="261"/>
      <c r="BZ157" s="261"/>
      <c r="CA157" s="261"/>
      <c r="CB157" s="261"/>
      <c r="CC157" s="261"/>
      <c r="CD157" s="261"/>
      <c r="CE157" s="261"/>
      <c r="CF157" s="261"/>
      <c r="CG157" s="261"/>
      <c r="CH157" s="261"/>
      <c r="CI157" s="261"/>
      <c r="CJ157" s="261"/>
      <c r="CK157" s="261"/>
      <c r="CL157" s="261"/>
      <c r="CM157" s="261"/>
      <c r="CN157" s="261"/>
      <c r="CO157" s="261"/>
      <c r="CP157" s="261"/>
      <c r="CQ157" s="261"/>
      <c r="CR157" s="261"/>
      <c r="CS157" s="261"/>
      <c r="CT157" s="261"/>
      <c r="CU157" s="261"/>
      <c r="CV157" s="261"/>
      <c r="CW157" s="261"/>
    </row>
    <row r="158" spans="1:101">
      <c r="A158" s="256"/>
      <c r="B158" s="335" t="s">
        <v>351</v>
      </c>
      <c r="C158" s="257"/>
      <c r="D158" s="257"/>
      <c r="E158" s="258"/>
      <c r="F158" s="256"/>
      <c r="G158" s="256"/>
      <c r="H158" s="256"/>
      <c r="I158" s="256"/>
      <c r="J158" s="256"/>
      <c r="K158" s="256"/>
      <c r="L158" s="256"/>
      <c r="M158" s="256"/>
      <c r="N158" s="256"/>
      <c r="O158" s="256"/>
      <c r="P158" s="256"/>
      <c r="Q158" s="256"/>
      <c r="R158" s="256"/>
      <c r="S158" s="256"/>
      <c r="T158" s="256"/>
      <c r="U158" s="256"/>
      <c r="V158" s="256"/>
      <c r="W158" s="256"/>
      <c r="X158" s="256"/>
      <c r="Y158" s="256"/>
      <c r="Z158" s="256"/>
      <c r="AA158" s="256"/>
      <c r="AB158" s="256"/>
      <c r="AC158" s="256"/>
      <c r="AD158" s="256"/>
      <c r="AE158" s="256"/>
      <c r="AF158" s="256"/>
      <c r="AG158" s="261"/>
      <c r="AH158" s="261"/>
      <c r="AI158" s="261"/>
      <c r="AJ158" s="261"/>
      <c r="AK158" s="261"/>
      <c r="AL158" s="261"/>
      <c r="AM158" s="261"/>
      <c r="AN158" s="261"/>
      <c r="AO158" s="261"/>
      <c r="AP158" s="261"/>
      <c r="AQ158" s="261"/>
      <c r="AR158" s="261"/>
      <c r="AS158" s="261"/>
      <c r="AT158" s="261"/>
      <c r="AU158" s="261"/>
      <c r="AV158" s="261"/>
      <c r="AW158" s="261"/>
      <c r="AX158" s="261"/>
      <c r="AY158" s="261"/>
      <c r="AZ158" s="261"/>
      <c r="BA158" s="261"/>
      <c r="BB158" s="261"/>
      <c r="BC158" s="261"/>
      <c r="BD158" s="261"/>
      <c r="BE158" s="261"/>
      <c r="BF158" s="261"/>
      <c r="BG158" s="261"/>
      <c r="BH158" s="261"/>
      <c r="BI158" s="261"/>
      <c r="BJ158" s="261"/>
      <c r="BK158" s="261"/>
      <c r="BL158" s="261"/>
      <c r="BM158" s="261"/>
      <c r="BN158" s="261"/>
      <c r="BO158" s="261"/>
      <c r="BP158" s="261"/>
      <c r="BQ158" s="261"/>
      <c r="BR158" s="261"/>
      <c r="BS158" s="261"/>
      <c r="BT158" s="261"/>
      <c r="BU158" s="261"/>
      <c r="BV158" s="261"/>
      <c r="BW158" s="261"/>
      <c r="BX158" s="261"/>
      <c r="BY158" s="261"/>
      <c r="BZ158" s="261"/>
      <c r="CA158" s="261"/>
      <c r="CB158" s="261"/>
      <c r="CC158" s="261"/>
      <c r="CD158" s="261"/>
      <c r="CE158" s="261"/>
      <c r="CF158" s="261"/>
      <c r="CG158" s="261"/>
      <c r="CH158" s="261"/>
      <c r="CI158" s="261"/>
      <c r="CJ158" s="261"/>
      <c r="CK158" s="261"/>
      <c r="CL158" s="261"/>
      <c r="CM158" s="261"/>
      <c r="CN158" s="261"/>
      <c r="CO158" s="261"/>
      <c r="CP158" s="261"/>
      <c r="CQ158" s="261"/>
      <c r="CR158" s="261"/>
      <c r="CS158" s="261"/>
      <c r="CT158" s="261"/>
      <c r="CU158" s="261"/>
      <c r="CV158" s="261"/>
      <c r="CW158" s="261"/>
    </row>
    <row r="159" spans="1:101">
      <c r="A159" s="256"/>
      <c r="B159" s="296"/>
      <c r="C159" s="257"/>
      <c r="D159" s="257"/>
      <c r="E159" s="258"/>
      <c r="F159" s="256"/>
      <c r="G159" s="256"/>
      <c r="H159" s="256"/>
      <c r="I159" s="256"/>
      <c r="J159" s="256"/>
      <c r="K159" s="256"/>
      <c r="L159" s="256"/>
      <c r="M159" s="256"/>
      <c r="N159" s="256"/>
      <c r="O159" s="256"/>
      <c r="P159" s="256"/>
      <c r="Q159" s="256"/>
      <c r="R159" s="256"/>
      <c r="S159" s="256"/>
      <c r="T159" s="256"/>
      <c r="U159" s="256"/>
      <c r="V159" s="256"/>
      <c r="W159" s="256"/>
      <c r="X159" s="256"/>
      <c r="Y159" s="256"/>
      <c r="Z159" s="256"/>
      <c r="AA159" s="256"/>
      <c r="AB159" s="256"/>
      <c r="AC159" s="256"/>
      <c r="AD159" s="256"/>
      <c r="AE159" s="256"/>
      <c r="AF159" s="256"/>
      <c r="AG159" s="261"/>
      <c r="AH159" s="261"/>
      <c r="AI159" s="261"/>
      <c r="AJ159" s="261"/>
      <c r="AK159" s="261"/>
      <c r="AL159" s="261"/>
      <c r="AM159" s="261"/>
      <c r="AN159" s="261"/>
      <c r="AO159" s="261"/>
      <c r="AP159" s="261"/>
      <c r="AQ159" s="261"/>
      <c r="AR159" s="261"/>
      <c r="AS159" s="261"/>
      <c r="AT159" s="261"/>
      <c r="AU159" s="261"/>
      <c r="AV159" s="261"/>
      <c r="AW159" s="261"/>
      <c r="AX159" s="261"/>
      <c r="AY159" s="261"/>
      <c r="AZ159" s="261"/>
      <c r="BA159" s="261"/>
      <c r="BB159" s="261"/>
      <c r="BC159" s="261"/>
      <c r="BD159" s="261"/>
      <c r="BE159" s="261"/>
      <c r="BF159" s="261"/>
      <c r="BG159" s="261"/>
      <c r="BH159" s="261"/>
      <c r="BI159" s="261"/>
      <c r="BJ159" s="261"/>
      <c r="BK159" s="261"/>
      <c r="BL159" s="261"/>
      <c r="BM159" s="261"/>
      <c r="BN159" s="261"/>
      <c r="BO159" s="261"/>
      <c r="BP159" s="261"/>
      <c r="BQ159" s="261"/>
      <c r="BR159" s="261"/>
      <c r="BS159" s="261"/>
      <c r="BT159" s="261"/>
      <c r="BU159" s="261"/>
      <c r="BV159" s="261"/>
      <c r="BW159" s="261"/>
      <c r="BX159" s="261"/>
      <c r="BY159" s="261"/>
      <c r="BZ159" s="261"/>
      <c r="CA159" s="261"/>
      <c r="CB159" s="261"/>
      <c r="CC159" s="261"/>
      <c r="CD159" s="261"/>
      <c r="CE159" s="261"/>
      <c r="CF159" s="261"/>
      <c r="CG159" s="261"/>
      <c r="CH159" s="261"/>
      <c r="CI159" s="261"/>
      <c r="CJ159" s="261"/>
      <c r="CK159" s="261"/>
      <c r="CL159" s="261"/>
      <c r="CM159" s="261"/>
      <c r="CN159" s="261"/>
      <c r="CO159" s="261"/>
      <c r="CP159" s="261"/>
      <c r="CQ159" s="261"/>
      <c r="CR159" s="261"/>
      <c r="CS159" s="261"/>
      <c r="CT159" s="261"/>
      <c r="CU159" s="261"/>
      <c r="CV159" s="261"/>
      <c r="CW159" s="261"/>
    </row>
    <row r="160" spans="1:101" ht="36" customHeight="1">
      <c r="A160" s="256"/>
      <c r="B160" s="597" t="s">
        <v>352</v>
      </c>
      <c r="C160" s="597"/>
      <c r="D160" s="597"/>
      <c r="E160" s="597"/>
      <c r="F160" s="597"/>
      <c r="G160" s="256"/>
      <c r="H160" s="256"/>
      <c r="I160" s="256"/>
      <c r="J160" s="256"/>
      <c r="K160" s="298"/>
      <c r="L160" s="298"/>
      <c r="M160" s="256"/>
      <c r="N160" s="256"/>
      <c r="O160" s="256"/>
      <c r="P160" s="256"/>
      <c r="Q160" s="256"/>
      <c r="R160" s="256"/>
      <c r="S160" s="256"/>
      <c r="T160" s="256"/>
      <c r="U160" s="256"/>
      <c r="V160" s="256"/>
      <c r="W160" s="256"/>
      <c r="X160" s="256"/>
      <c r="Y160" s="256"/>
      <c r="Z160" s="256"/>
      <c r="AA160" s="256"/>
      <c r="AB160" s="256"/>
      <c r="AC160" s="256"/>
      <c r="AD160" s="256"/>
      <c r="AE160" s="256"/>
      <c r="AF160" s="256"/>
      <c r="AG160" s="261"/>
      <c r="AH160" s="261"/>
      <c r="AI160" s="261"/>
      <c r="AJ160" s="261"/>
      <c r="AK160" s="261"/>
      <c r="AL160" s="261"/>
      <c r="AM160" s="261"/>
      <c r="AN160" s="261"/>
      <c r="AO160" s="261"/>
      <c r="AP160" s="261"/>
      <c r="AQ160" s="261"/>
      <c r="AR160" s="261"/>
      <c r="AS160" s="261"/>
      <c r="AT160" s="261"/>
      <c r="AU160" s="261"/>
      <c r="AV160" s="261"/>
      <c r="AW160" s="261"/>
      <c r="AX160" s="261"/>
      <c r="AY160" s="261"/>
      <c r="AZ160" s="261"/>
      <c r="BA160" s="261"/>
      <c r="BB160" s="261"/>
      <c r="BC160" s="261"/>
      <c r="BD160" s="261"/>
      <c r="BE160" s="261"/>
      <c r="BF160" s="261"/>
      <c r="BG160" s="261"/>
      <c r="BH160" s="261"/>
      <c r="BI160" s="261"/>
      <c r="BJ160" s="261"/>
      <c r="BK160" s="261"/>
      <c r="BL160" s="261"/>
      <c r="BM160" s="261"/>
      <c r="BN160" s="261"/>
      <c r="BO160" s="261"/>
      <c r="BP160" s="261"/>
      <c r="BQ160" s="261"/>
      <c r="BR160" s="261"/>
      <c r="BS160" s="261"/>
      <c r="BT160" s="261"/>
      <c r="BU160" s="261"/>
      <c r="BV160" s="261"/>
      <c r="BW160" s="261"/>
      <c r="BX160" s="261"/>
      <c r="BY160" s="261"/>
      <c r="BZ160" s="261"/>
      <c r="CA160" s="261"/>
      <c r="CB160" s="261"/>
      <c r="CC160" s="261"/>
      <c r="CD160" s="261"/>
      <c r="CE160" s="261"/>
      <c r="CF160" s="261"/>
      <c r="CG160" s="261"/>
      <c r="CH160" s="261"/>
      <c r="CI160" s="261"/>
      <c r="CJ160" s="261"/>
      <c r="CK160" s="261"/>
      <c r="CL160" s="261"/>
      <c r="CM160" s="261"/>
      <c r="CN160" s="261"/>
      <c r="CO160" s="261"/>
      <c r="CP160" s="261"/>
      <c r="CQ160" s="261"/>
      <c r="CR160" s="261"/>
      <c r="CS160" s="261"/>
      <c r="CT160" s="261"/>
      <c r="CU160" s="261"/>
      <c r="CV160" s="261"/>
      <c r="CW160" s="261"/>
    </row>
    <row r="161" spans="1:101" ht="23">
      <c r="A161" s="256"/>
      <c r="B161" s="259" t="s">
        <v>326</v>
      </c>
      <c r="C161" s="259" t="s">
        <v>327</v>
      </c>
      <c r="D161" s="259" t="s">
        <v>87</v>
      </c>
      <c r="E161" s="259" t="s">
        <v>89</v>
      </c>
      <c r="F161" s="259" t="s">
        <v>353</v>
      </c>
      <c r="G161" s="256"/>
      <c r="H161" s="256"/>
      <c r="I161" s="256"/>
      <c r="J161" s="256"/>
      <c r="K161" s="256"/>
      <c r="L161" s="256"/>
      <c r="M161" s="256"/>
      <c r="N161" s="256"/>
      <c r="O161" s="256"/>
      <c r="P161" s="256"/>
      <c r="Q161" s="256"/>
      <c r="R161" s="256"/>
      <c r="S161" s="256"/>
      <c r="T161" s="256"/>
      <c r="U161" s="256"/>
      <c r="V161" s="256"/>
      <c r="W161" s="256"/>
      <c r="X161" s="256"/>
      <c r="Y161" s="256"/>
      <c r="Z161" s="256"/>
      <c r="AA161" s="256"/>
      <c r="AB161" s="256"/>
      <c r="AC161" s="256"/>
      <c r="AD161" s="256"/>
      <c r="AE161" s="256"/>
      <c r="AF161" s="256"/>
      <c r="AG161" s="261"/>
      <c r="AH161" s="261"/>
      <c r="AI161" s="261"/>
      <c r="AJ161" s="261"/>
      <c r="AK161" s="261"/>
      <c r="AL161" s="261"/>
      <c r="AM161" s="261"/>
      <c r="AN161" s="261"/>
      <c r="AO161" s="261"/>
      <c r="AP161" s="261"/>
      <c r="AQ161" s="261"/>
      <c r="AR161" s="261"/>
      <c r="AS161" s="261"/>
      <c r="AT161" s="261"/>
      <c r="AU161" s="261"/>
      <c r="AV161" s="261"/>
      <c r="AW161" s="261"/>
      <c r="AX161" s="261"/>
      <c r="AY161" s="261"/>
      <c r="AZ161" s="261"/>
      <c r="BA161" s="261"/>
      <c r="BB161" s="261"/>
      <c r="BC161" s="261"/>
      <c r="BD161" s="261"/>
      <c r="BE161" s="261"/>
      <c r="BF161" s="261"/>
      <c r="BG161" s="261"/>
      <c r="BH161" s="261"/>
      <c r="BI161" s="261"/>
      <c r="BJ161" s="261"/>
      <c r="BK161" s="261"/>
      <c r="BL161" s="261"/>
      <c r="BM161" s="261"/>
      <c r="BN161" s="261"/>
      <c r="BO161" s="261"/>
      <c r="BP161" s="261"/>
      <c r="BQ161" s="261"/>
      <c r="BR161" s="261"/>
      <c r="BS161" s="261"/>
      <c r="BT161" s="261"/>
      <c r="BU161" s="261"/>
      <c r="BV161" s="261"/>
      <c r="BW161" s="261"/>
      <c r="BX161" s="261"/>
      <c r="BY161" s="261"/>
      <c r="BZ161" s="261"/>
      <c r="CA161" s="261"/>
      <c r="CB161" s="261"/>
      <c r="CC161" s="261"/>
      <c r="CD161" s="261"/>
      <c r="CE161" s="261"/>
      <c r="CF161" s="261"/>
      <c r="CG161" s="261"/>
      <c r="CH161" s="261"/>
      <c r="CI161" s="261"/>
      <c r="CJ161" s="261"/>
      <c r="CK161" s="261"/>
      <c r="CL161" s="261"/>
      <c r="CM161" s="261"/>
      <c r="CN161" s="261"/>
      <c r="CO161" s="261"/>
      <c r="CP161" s="261"/>
      <c r="CQ161" s="261"/>
      <c r="CR161" s="261"/>
      <c r="CS161" s="261"/>
      <c r="CT161" s="261"/>
      <c r="CU161" s="261"/>
      <c r="CV161" s="261"/>
      <c r="CW161" s="261"/>
    </row>
    <row r="162" spans="1:101">
      <c r="A162" s="261"/>
      <c r="B162" s="266" t="s">
        <v>332</v>
      </c>
      <c r="C162" s="266" t="s">
        <v>262</v>
      </c>
      <c r="D162" s="266" t="s">
        <v>216</v>
      </c>
      <c r="E162" s="266" t="s">
        <v>263</v>
      </c>
      <c r="F162" s="308" cm="1">
        <f t="array" ref="F162">'2b COVID Adjustment'!F11*INDEX($F$154:$F$157,MATCH(INT(RIGHT($C162,1)),$C$154:$C$157,0),0)</f>
        <v>2.2695184527993</v>
      </c>
      <c r="G162" s="261"/>
      <c r="H162" s="261"/>
      <c r="I162" s="261"/>
      <c r="J162" s="300"/>
      <c r="K162" s="261"/>
      <c r="L162" s="261"/>
      <c r="M162" s="261"/>
      <c r="N162" s="256"/>
      <c r="O162" s="256"/>
      <c r="P162" s="256"/>
      <c r="Q162" s="256"/>
      <c r="R162" s="256"/>
      <c r="S162" s="256"/>
      <c r="T162" s="261"/>
      <c r="U162" s="261"/>
      <c r="V162" s="261"/>
      <c r="W162" s="261"/>
      <c r="X162" s="261"/>
      <c r="Y162" s="261"/>
      <c r="Z162" s="261"/>
      <c r="AA162" s="261"/>
      <c r="AB162" s="261"/>
      <c r="AC162" s="261"/>
      <c r="AD162" s="261"/>
      <c r="AE162" s="261"/>
      <c r="AF162" s="261"/>
      <c r="AG162" s="261"/>
      <c r="AH162" s="261"/>
      <c r="AI162" s="261"/>
      <c r="AJ162" s="261"/>
      <c r="AK162" s="261"/>
      <c r="AL162" s="261"/>
      <c r="AM162" s="261"/>
      <c r="AN162" s="261"/>
      <c r="AO162" s="261"/>
      <c r="AP162" s="261"/>
      <c r="AQ162" s="261"/>
      <c r="AR162" s="261"/>
      <c r="AS162" s="261"/>
      <c r="AT162" s="261"/>
      <c r="AU162" s="261"/>
      <c r="AV162" s="261"/>
      <c r="AW162" s="261"/>
      <c r="AX162" s="261"/>
      <c r="AY162" s="261"/>
      <c r="AZ162" s="261"/>
      <c r="BA162" s="261"/>
      <c r="BB162" s="261"/>
      <c r="BC162" s="261"/>
      <c r="BD162" s="261"/>
      <c r="BE162" s="261"/>
      <c r="BF162" s="261"/>
      <c r="BG162" s="261"/>
      <c r="BH162" s="261"/>
      <c r="BI162" s="261"/>
      <c r="BJ162" s="261"/>
      <c r="BK162" s="261"/>
      <c r="BL162" s="261"/>
      <c r="BM162" s="261"/>
      <c r="BN162" s="261"/>
      <c r="BO162" s="261"/>
      <c r="BP162" s="261"/>
      <c r="BQ162" s="261"/>
      <c r="BR162" s="261"/>
      <c r="BS162" s="261"/>
      <c r="BT162" s="261"/>
      <c r="BU162" s="261"/>
      <c r="BV162" s="261"/>
      <c r="BW162" s="261"/>
      <c r="BX162" s="261"/>
      <c r="BY162" s="261"/>
      <c r="BZ162" s="261"/>
      <c r="CA162" s="261"/>
      <c r="CB162" s="261"/>
      <c r="CC162" s="261"/>
      <c r="CD162" s="261"/>
      <c r="CE162" s="261"/>
      <c r="CF162" s="261"/>
      <c r="CG162" s="261"/>
      <c r="CH162" s="261"/>
      <c r="CI162" s="261"/>
      <c r="CJ162" s="261"/>
      <c r="CK162" s="261"/>
      <c r="CL162" s="261"/>
      <c r="CM162" s="261"/>
      <c r="CN162" s="261"/>
      <c r="CO162" s="261"/>
      <c r="CP162" s="261"/>
      <c r="CQ162" s="261"/>
      <c r="CR162" s="261"/>
      <c r="CS162" s="261"/>
      <c r="CT162" s="261"/>
      <c r="CU162" s="261"/>
      <c r="CV162" s="261"/>
      <c r="CW162" s="261"/>
    </row>
    <row r="163" spans="1:101">
      <c r="A163" s="261"/>
      <c r="B163" s="266" t="s">
        <v>332</v>
      </c>
      <c r="C163" s="262" t="s">
        <v>262</v>
      </c>
      <c r="D163" s="262" t="s">
        <v>216</v>
      </c>
      <c r="E163" s="262" t="s">
        <v>264</v>
      </c>
      <c r="F163" s="308" cm="1">
        <f t="array" ref="F163">'2b COVID Adjustment'!F12*INDEX($F$154:$F$157,MATCH(INT(RIGHT($C163,1)),$C$154:$C$157,0),0)</f>
        <v>2.2695184527993</v>
      </c>
      <c r="G163" s="300"/>
      <c r="H163" s="261"/>
      <c r="I163" s="261"/>
      <c r="J163" s="300"/>
      <c r="K163" s="261"/>
      <c r="L163" s="261"/>
      <c r="M163" s="261"/>
      <c r="N163" s="256"/>
      <c r="O163" s="256"/>
      <c r="P163" s="256"/>
      <c r="Q163" s="256"/>
      <c r="R163" s="256"/>
      <c r="S163" s="256"/>
      <c r="T163" s="261"/>
      <c r="U163" s="261"/>
      <c r="V163" s="261"/>
      <c r="W163" s="261"/>
      <c r="X163" s="261"/>
      <c r="Y163" s="261"/>
      <c r="Z163" s="261"/>
      <c r="AA163" s="261"/>
      <c r="AB163" s="261"/>
      <c r="AC163" s="261"/>
      <c r="AD163" s="261"/>
      <c r="AE163" s="261"/>
      <c r="AF163" s="261"/>
      <c r="AG163" s="261"/>
      <c r="AH163" s="261"/>
      <c r="AI163" s="261"/>
      <c r="AJ163" s="261"/>
      <c r="AK163" s="261"/>
      <c r="AL163" s="261"/>
      <c r="AM163" s="261"/>
      <c r="AN163" s="261"/>
      <c r="AO163" s="261"/>
      <c r="AP163" s="261"/>
      <c r="AQ163" s="261"/>
      <c r="AR163" s="261"/>
      <c r="AS163" s="261"/>
      <c r="AT163" s="261"/>
      <c r="AU163" s="261"/>
      <c r="AV163" s="261"/>
      <c r="AW163" s="261"/>
      <c r="AX163" s="261"/>
      <c r="AY163" s="261"/>
      <c r="AZ163" s="261"/>
      <c r="BA163" s="261"/>
      <c r="BB163" s="261"/>
      <c r="BC163" s="261"/>
      <c r="BD163" s="261"/>
      <c r="BE163" s="261"/>
      <c r="BF163" s="261"/>
      <c r="BG163" s="261"/>
      <c r="BH163" s="261"/>
      <c r="BI163" s="261"/>
      <c r="BJ163" s="261"/>
      <c r="BK163" s="261"/>
      <c r="BL163" s="261"/>
      <c r="BM163" s="261"/>
      <c r="BN163" s="261"/>
      <c r="BO163" s="261"/>
      <c r="BP163" s="261"/>
      <c r="BQ163" s="261"/>
      <c r="BR163" s="261"/>
      <c r="BS163" s="261"/>
      <c r="BT163" s="261"/>
      <c r="BU163" s="261"/>
      <c r="BV163" s="261"/>
      <c r="BW163" s="261"/>
      <c r="BX163" s="261"/>
      <c r="BY163" s="261"/>
      <c r="BZ163" s="261"/>
      <c r="CA163" s="261"/>
      <c r="CB163" s="261"/>
      <c r="CC163" s="261"/>
      <c r="CD163" s="261"/>
      <c r="CE163" s="261"/>
      <c r="CF163" s="261"/>
      <c r="CG163" s="261"/>
      <c r="CH163" s="261"/>
      <c r="CI163" s="261"/>
      <c r="CJ163" s="261"/>
      <c r="CK163" s="261"/>
      <c r="CL163" s="261"/>
      <c r="CM163" s="261"/>
      <c r="CN163" s="261"/>
      <c r="CO163" s="261"/>
      <c r="CP163" s="261"/>
      <c r="CQ163" s="261"/>
      <c r="CR163" s="261"/>
      <c r="CS163" s="261"/>
      <c r="CT163" s="261"/>
      <c r="CU163" s="261"/>
      <c r="CV163" s="261"/>
      <c r="CW163" s="261"/>
    </row>
    <row r="164" spans="1:101">
      <c r="A164" s="261"/>
      <c r="B164" s="266" t="s">
        <v>332</v>
      </c>
      <c r="C164" s="262" t="s">
        <v>262</v>
      </c>
      <c r="D164" s="262" t="s">
        <v>216</v>
      </c>
      <c r="E164" s="262" t="s">
        <v>238</v>
      </c>
      <c r="F164" s="308" cm="1">
        <f t="array" ref="F164">'2b COVID Adjustment'!F13*INDEX($F$154:$F$157,MATCH(INT(RIGHT($C164,1)),$C$154:$C$157,0),0)</f>
        <v>0</v>
      </c>
      <c r="G164" s="261"/>
      <c r="H164" s="261"/>
      <c r="I164" s="261"/>
      <c r="J164" s="261"/>
      <c r="K164" s="261"/>
      <c r="L164" s="261"/>
      <c r="M164" s="261"/>
      <c r="N164" s="256"/>
      <c r="O164" s="256"/>
      <c r="P164" s="256"/>
      <c r="Q164" s="256"/>
      <c r="R164" s="256"/>
      <c r="S164" s="256"/>
      <c r="T164" s="261"/>
      <c r="U164" s="261"/>
      <c r="V164" s="261"/>
      <c r="W164" s="261"/>
      <c r="X164" s="261"/>
      <c r="Y164" s="261"/>
      <c r="Z164" s="261"/>
      <c r="AA164" s="261"/>
      <c r="AB164" s="261"/>
      <c r="AC164" s="261"/>
      <c r="AD164" s="261"/>
      <c r="AE164" s="261"/>
      <c r="AF164" s="261"/>
      <c r="AG164" s="261"/>
      <c r="AH164" s="261"/>
      <c r="AI164" s="261"/>
      <c r="AJ164" s="261"/>
      <c r="AK164" s="261"/>
      <c r="AL164" s="261"/>
      <c r="AM164" s="261"/>
      <c r="AN164" s="261"/>
      <c r="AO164" s="261"/>
      <c r="AP164" s="261"/>
      <c r="AQ164" s="261"/>
      <c r="AR164" s="261"/>
      <c r="AS164" s="261"/>
      <c r="AT164" s="261"/>
      <c r="AU164" s="261"/>
      <c r="AV164" s="261"/>
      <c r="AW164" s="261"/>
      <c r="AX164" s="261"/>
      <c r="AY164" s="261"/>
      <c r="AZ164" s="261"/>
      <c r="BA164" s="261"/>
      <c r="BB164" s="261"/>
      <c r="BC164" s="261"/>
      <c r="BD164" s="261"/>
      <c r="BE164" s="261"/>
      <c r="BF164" s="261"/>
      <c r="BG164" s="261"/>
      <c r="BH164" s="261"/>
      <c r="BI164" s="261"/>
      <c r="BJ164" s="261"/>
      <c r="BK164" s="261"/>
      <c r="BL164" s="261"/>
      <c r="BM164" s="261"/>
      <c r="BN164" s="261"/>
      <c r="BO164" s="261"/>
      <c r="BP164" s="261"/>
      <c r="BQ164" s="261"/>
      <c r="BR164" s="261"/>
      <c r="BS164" s="261"/>
      <c r="BT164" s="261"/>
      <c r="BU164" s="261"/>
      <c r="BV164" s="261"/>
      <c r="BW164" s="261"/>
      <c r="BX164" s="261"/>
      <c r="BY164" s="261"/>
      <c r="BZ164" s="261"/>
      <c r="CA164" s="261"/>
      <c r="CB164" s="261"/>
      <c r="CC164" s="261"/>
      <c r="CD164" s="261"/>
      <c r="CE164" s="261"/>
      <c r="CF164" s="261"/>
      <c r="CG164" s="261"/>
      <c r="CH164" s="261"/>
      <c r="CI164" s="261"/>
      <c r="CJ164" s="261"/>
      <c r="CK164" s="261"/>
      <c r="CL164" s="261"/>
      <c r="CM164" s="261"/>
      <c r="CN164" s="261"/>
      <c r="CO164" s="261"/>
      <c r="CP164" s="261"/>
      <c r="CQ164" s="261"/>
      <c r="CR164" s="261"/>
      <c r="CS164" s="261"/>
      <c r="CT164" s="261"/>
      <c r="CU164" s="261"/>
      <c r="CV164" s="261"/>
      <c r="CW164" s="261"/>
    </row>
    <row r="165" spans="1:101">
      <c r="A165" s="261"/>
      <c r="B165" s="266" t="s">
        <v>332</v>
      </c>
      <c r="C165" s="262" t="s">
        <v>262</v>
      </c>
      <c r="D165" s="262" t="s">
        <v>240</v>
      </c>
      <c r="E165" s="262" t="s">
        <v>263</v>
      </c>
      <c r="F165" s="308" cm="1">
        <f t="array" ref="F165">'2b COVID Adjustment'!F14*INDEX($F$154:$F$157,MATCH(INT(RIGHT($C165,1)),$C$154:$C$157,0),0)</f>
        <v>2.2695184527993</v>
      </c>
      <c r="G165" s="261"/>
      <c r="H165" s="261"/>
      <c r="I165" s="261"/>
      <c r="J165" s="261"/>
      <c r="K165" s="261"/>
      <c r="L165" s="261"/>
      <c r="M165" s="261"/>
      <c r="N165" s="256"/>
      <c r="O165" s="256"/>
      <c r="P165" s="256"/>
      <c r="Q165" s="256"/>
      <c r="R165" s="256"/>
      <c r="S165" s="256"/>
      <c r="T165" s="261"/>
      <c r="U165" s="261"/>
      <c r="V165" s="261"/>
      <c r="W165" s="261"/>
      <c r="X165" s="261"/>
      <c r="Y165" s="261"/>
      <c r="Z165" s="261"/>
      <c r="AA165" s="261"/>
      <c r="AB165" s="261"/>
      <c r="AC165" s="261"/>
      <c r="AD165" s="261"/>
      <c r="AE165" s="261"/>
      <c r="AF165" s="261"/>
      <c r="AG165" s="261"/>
      <c r="AH165" s="261"/>
      <c r="AI165" s="261"/>
      <c r="AJ165" s="261"/>
      <c r="AK165" s="261"/>
      <c r="AL165" s="261"/>
      <c r="AM165" s="261"/>
      <c r="AN165" s="261"/>
      <c r="AO165" s="261"/>
      <c r="AP165" s="261"/>
      <c r="AQ165" s="261"/>
      <c r="AR165" s="261"/>
      <c r="AS165" s="261"/>
      <c r="AT165" s="261"/>
      <c r="AU165" s="261"/>
      <c r="AV165" s="261"/>
      <c r="AW165" s="261"/>
      <c r="AX165" s="261"/>
      <c r="AY165" s="261"/>
      <c r="AZ165" s="261"/>
      <c r="BA165" s="261"/>
      <c r="BB165" s="261"/>
      <c r="BC165" s="261"/>
      <c r="BD165" s="261"/>
      <c r="BE165" s="261"/>
      <c r="BF165" s="261"/>
      <c r="BG165" s="261"/>
      <c r="BH165" s="261"/>
      <c r="BI165" s="261"/>
      <c r="BJ165" s="261"/>
      <c r="BK165" s="261"/>
      <c r="BL165" s="261"/>
      <c r="BM165" s="261"/>
      <c r="BN165" s="261"/>
      <c r="BO165" s="261"/>
      <c r="BP165" s="261"/>
      <c r="BQ165" s="261"/>
      <c r="BR165" s="261"/>
      <c r="BS165" s="261"/>
      <c r="BT165" s="261"/>
      <c r="BU165" s="261"/>
      <c r="BV165" s="261"/>
      <c r="BW165" s="261"/>
      <c r="BX165" s="261"/>
      <c r="BY165" s="261"/>
      <c r="BZ165" s="261"/>
      <c r="CA165" s="261"/>
      <c r="CB165" s="261"/>
      <c r="CC165" s="261"/>
      <c r="CD165" s="261"/>
      <c r="CE165" s="261"/>
      <c r="CF165" s="261"/>
      <c r="CG165" s="261"/>
      <c r="CH165" s="261"/>
      <c r="CI165" s="261"/>
      <c r="CJ165" s="261"/>
      <c r="CK165" s="261"/>
      <c r="CL165" s="261"/>
      <c r="CM165" s="261"/>
      <c r="CN165" s="261"/>
      <c r="CO165" s="261"/>
      <c r="CP165" s="261"/>
      <c r="CQ165" s="261"/>
      <c r="CR165" s="261"/>
      <c r="CS165" s="261"/>
      <c r="CT165" s="261"/>
      <c r="CU165" s="261"/>
      <c r="CV165" s="261"/>
      <c r="CW165" s="261"/>
    </row>
    <row r="166" spans="1:101">
      <c r="A166" s="261"/>
      <c r="B166" s="266" t="s">
        <v>332</v>
      </c>
      <c r="C166" s="262" t="s">
        <v>262</v>
      </c>
      <c r="D166" s="262" t="s">
        <v>240</v>
      </c>
      <c r="E166" s="262" t="s">
        <v>264</v>
      </c>
      <c r="F166" s="308" cm="1">
        <f t="array" ref="F166">'2b COVID Adjustment'!F15*INDEX($F$154:$F$157,MATCH(INT(RIGHT($C166,1)),$C$154:$C$157,0),0)</f>
        <v>2.2695184527993</v>
      </c>
      <c r="G166" s="261"/>
      <c r="H166" s="261"/>
      <c r="I166" s="261"/>
      <c r="J166" s="261"/>
      <c r="K166" s="261"/>
      <c r="L166" s="261"/>
      <c r="M166" s="261"/>
      <c r="N166" s="256"/>
      <c r="O166" s="256"/>
      <c r="P166" s="256"/>
      <c r="Q166" s="256"/>
      <c r="R166" s="256"/>
      <c r="S166" s="256"/>
      <c r="T166" s="261"/>
      <c r="U166" s="261"/>
      <c r="V166" s="261"/>
      <c r="W166" s="261"/>
      <c r="X166" s="261"/>
      <c r="Y166" s="261"/>
      <c r="Z166" s="261"/>
      <c r="AA166" s="261"/>
      <c r="AB166" s="261"/>
      <c r="AC166" s="261"/>
      <c r="AD166" s="261"/>
      <c r="AE166" s="261"/>
      <c r="AF166" s="261"/>
      <c r="AG166" s="261"/>
      <c r="AH166" s="261"/>
      <c r="AI166" s="261"/>
      <c r="AJ166" s="261"/>
      <c r="AK166" s="261"/>
      <c r="AL166" s="261"/>
      <c r="AM166" s="261"/>
      <c r="AN166" s="261"/>
      <c r="AO166" s="261"/>
      <c r="AP166" s="261"/>
      <c r="AQ166" s="261"/>
      <c r="AR166" s="261"/>
      <c r="AS166" s="261"/>
      <c r="AT166" s="261"/>
      <c r="AU166" s="261"/>
      <c r="AV166" s="261"/>
      <c r="AW166" s="261"/>
      <c r="AX166" s="261"/>
      <c r="AY166" s="261"/>
      <c r="AZ166" s="261"/>
      <c r="BA166" s="261"/>
      <c r="BB166" s="261"/>
      <c r="BC166" s="261"/>
      <c r="BD166" s="261"/>
      <c r="BE166" s="261"/>
      <c r="BF166" s="261"/>
      <c r="BG166" s="261"/>
      <c r="BH166" s="261"/>
      <c r="BI166" s="261"/>
      <c r="BJ166" s="261"/>
      <c r="BK166" s="261"/>
      <c r="BL166" s="261"/>
      <c r="BM166" s="261"/>
      <c r="BN166" s="261"/>
      <c r="BO166" s="261"/>
      <c r="BP166" s="261"/>
      <c r="BQ166" s="261"/>
      <c r="BR166" s="261"/>
      <c r="BS166" s="261"/>
      <c r="BT166" s="261"/>
      <c r="BU166" s="261"/>
      <c r="BV166" s="261"/>
      <c r="BW166" s="261"/>
      <c r="BX166" s="261"/>
      <c r="BY166" s="261"/>
      <c r="BZ166" s="261"/>
      <c r="CA166" s="261"/>
      <c r="CB166" s="261"/>
      <c r="CC166" s="261"/>
      <c r="CD166" s="261"/>
      <c r="CE166" s="261"/>
      <c r="CF166" s="261"/>
      <c r="CG166" s="261"/>
      <c r="CH166" s="261"/>
      <c r="CI166" s="261"/>
      <c r="CJ166" s="261"/>
      <c r="CK166" s="261"/>
      <c r="CL166" s="261"/>
      <c r="CM166" s="261"/>
      <c r="CN166" s="261"/>
      <c r="CO166" s="261"/>
      <c r="CP166" s="261"/>
      <c r="CQ166" s="261"/>
      <c r="CR166" s="261"/>
      <c r="CS166" s="261"/>
      <c r="CT166" s="261"/>
      <c r="CU166" s="261"/>
      <c r="CV166" s="261"/>
      <c r="CW166" s="261"/>
    </row>
    <row r="167" spans="1:101">
      <c r="A167" s="261"/>
      <c r="B167" s="266" t="s">
        <v>332</v>
      </c>
      <c r="C167" s="262" t="s">
        <v>262</v>
      </c>
      <c r="D167" s="262" t="s">
        <v>240</v>
      </c>
      <c r="E167" s="262" t="s">
        <v>238</v>
      </c>
      <c r="F167" s="308" cm="1">
        <f t="array" ref="F167">'2b COVID Adjustment'!F16*INDEX($F$154:$F$157,MATCH(INT(RIGHT($C167,1)),$C$154:$C$157,0),0)</f>
        <v>0</v>
      </c>
      <c r="G167" s="261"/>
      <c r="H167" s="261"/>
      <c r="I167" s="261"/>
      <c r="J167" s="261"/>
      <c r="K167" s="261"/>
      <c r="L167" s="261"/>
      <c r="M167" s="261"/>
      <c r="N167" s="256"/>
      <c r="O167" s="256"/>
      <c r="P167" s="256"/>
      <c r="Q167" s="256"/>
      <c r="R167" s="256"/>
      <c r="S167" s="256"/>
      <c r="T167" s="261"/>
      <c r="U167" s="261"/>
      <c r="V167" s="261"/>
      <c r="W167" s="261"/>
      <c r="X167" s="261"/>
      <c r="Y167" s="261"/>
      <c r="Z167" s="261"/>
      <c r="AA167" s="261"/>
      <c r="AB167" s="261"/>
      <c r="AC167" s="261"/>
      <c r="AD167" s="261"/>
      <c r="AE167" s="261"/>
      <c r="AF167" s="261"/>
      <c r="AG167" s="261"/>
      <c r="AH167" s="261"/>
      <c r="AI167" s="261"/>
      <c r="AJ167" s="261"/>
      <c r="AK167" s="261"/>
      <c r="AL167" s="261"/>
      <c r="AM167" s="261"/>
      <c r="AN167" s="261"/>
      <c r="AO167" s="261"/>
      <c r="AP167" s="261"/>
      <c r="AQ167" s="261"/>
      <c r="AR167" s="261"/>
      <c r="AS167" s="261"/>
      <c r="AT167" s="261"/>
      <c r="AU167" s="261"/>
      <c r="AV167" s="261"/>
      <c r="AW167" s="261"/>
      <c r="AX167" s="261"/>
      <c r="AY167" s="261"/>
      <c r="AZ167" s="261"/>
      <c r="BA167" s="261"/>
      <c r="BB167" s="261"/>
      <c r="BC167" s="261"/>
      <c r="BD167" s="261"/>
      <c r="BE167" s="261"/>
      <c r="BF167" s="261"/>
      <c r="BG167" s="261"/>
      <c r="BH167" s="261"/>
      <c r="BI167" s="261"/>
      <c r="BJ167" s="261"/>
      <c r="BK167" s="261"/>
      <c r="BL167" s="261"/>
      <c r="BM167" s="261"/>
      <c r="BN167" s="261"/>
      <c r="BO167" s="261"/>
      <c r="BP167" s="261"/>
      <c r="BQ167" s="261"/>
      <c r="BR167" s="261"/>
      <c r="BS167" s="261"/>
      <c r="BT167" s="261"/>
      <c r="BU167" s="261"/>
      <c r="BV167" s="261"/>
      <c r="BW167" s="261"/>
      <c r="BX167" s="261"/>
      <c r="BY167" s="261"/>
      <c r="BZ167" s="261"/>
      <c r="CA167" s="261"/>
      <c r="CB167" s="261"/>
      <c r="CC167" s="261"/>
      <c r="CD167" s="261"/>
      <c r="CE167" s="261"/>
      <c r="CF167" s="261"/>
      <c r="CG167" s="261"/>
      <c r="CH167" s="261"/>
      <c r="CI167" s="261"/>
      <c r="CJ167" s="261"/>
      <c r="CK167" s="261"/>
      <c r="CL167" s="261"/>
      <c r="CM167" s="261"/>
      <c r="CN167" s="261"/>
      <c r="CO167" s="261"/>
      <c r="CP167" s="261"/>
      <c r="CQ167" s="261"/>
      <c r="CR167" s="261"/>
      <c r="CS167" s="261"/>
      <c r="CT167" s="261"/>
      <c r="CU167" s="261"/>
      <c r="CV167" s="261"/>
      <c r="CW167" s="261"/>
    </row>
    <row r="168" spans="1:101">
      <c r="A168" s="261"/>
      <c r="B168" s="266" t="s">
        <v>332</v>
      </c>
      <c r="C168" s="262" t="s">
        <v>265</v>
      </c>
      <c r="D168" s="262" t="s">
        <v>216</v>
      </c>
      <c r="E168" s="262" t="s">
        <v>263</v>
      </c>
      <c r="F168" s="308" cm="1">
        <f t="array" ref="F168">'2b COVID Adjustment'!F17*INDEX($F$154:$F$157,MATCH(INT(RIGHT($C168,1)),$C$154:$C$157,0),0)</f>
        <v>2.6877507624614267</v>
      </c>
      <c r="G168" s="261"/>
      <c r="H168" s="261"/>
      <c r="I168" s="261"/>
      <c r="J168" s="261"/>
      <c r="K168" s="261"/>
      <c r="L168" s="261"/>
      <c r="M168" s="261"/>
      <c r="N168" s="256"/>
      <c r="O168" s="256"/>
      <c r="P168" s="256"/>
      <c r="Q168" s="256"/>
      <c r="R168" s="256"/>
      <c r="S168" s="256"/>
      <c r="T168" s="261"/>
      <c r="U168" s="261"/>
      <c r="V168" s="261"/>
      <c r="W168" s="261"/>
      <c r="X168" s="261"/>
      <c r="Y168" s="261"/>
      <c r="Z168" s="261"/>
      <c r="AA168" s="261"/>
      <c r="AB168" s="261"/>
      <c r="AC168" s="261"/>
      <c r="AD168" s="261"/>
      <c r="AE168" s="261"/>
      <c r="AF168" s="261"/>
      <c r="AG168" s="261"/>
      <c r="AH168" s="261"/>
      <c r="AI168" s="261"/>
      <c r="AJ168" s="261"/>
      <c r="AK168" s="261"/>
      <c r="AL168" s="261"/>
      <c r="AM168" s="261"/>
      <c r="AN168" s="261"/>
      <c r="AO168" s="261"/>
      <c r="AP168" s="261"/>
      <c r="AQ168" s="261"/>
      <c r="AR168" s="261"/>
      <c r="AS168" s="261"/>
      <c r="AT168" s="261"/>
      <c r="AU168" s="261"/>
      <c r="AV168" s="261"/>
      <c r="AW168" s="261"/>
      <c r="AX168" s="261"/>
      <c r="AY168" s="261"/>
      <c r="AZ168" s="261"/>
      <c r="BA168" s="261"/>
      <c r="BB168" s="261"/>
      <c r="BC168" s="261"/>
      <c r="BD168" s="261"/>
      <c r="BE168" s="261"/>
      <c r="BF168" s="261"/>
      <c r="BG168" s="261"/>
      <c r="BH168" s="261"/>
      <c r="BI168" s="261"/>
      <c r="BJ168" s="261"/>
      <c r="BK168" s="261"/>
      <c r="BL168" s="261"/>
      <c r="BM168" s="261"/>
      <c r="BN168" s="261"/>
      <c r="BO168" s="261"/>
      <c r="BP168" s="261"/>
      <c r="BQ168" s="261"/>
      <c r="BR168" s="261"/>
      <c r="BS168" s="261"/>
      <c r="BT168" s="261"/>
      <c r="BU168" s="261"/>
      <c r="BV168" s="261"/>
      <c r="BW168" s="261"/>
      <c r="BX168" s="261"/>
      <c r="BY168" s="261"/>
      <c r="BZ168" s="261"/>
      <c r="CA168" s="261"/>
      <c r="CB168" s="261"/>
      <c r="CC168" s="261"/>
      <c r="CD168" s="261"/>
      <c r="CE168" s="261"/>
      <c r="CF168" s="261"/>
      <c r="CG168" s="261"/>
      <c r="CH168" s="261"/>
      <c r="CI168" s="261"/>
      <c r="CJ168" s="261"/>
      <c r="CK168" s="261"/>
      <c r="CL168" s="261"/>
      <c r="CM168" s="261"/>
      <c r="CN168" s="261"/>
      <c r="CO168" s="261"/>
      <c r="CP168" s="261"/>
      <c r="CQ168" s="261"/>
      <c r="CR168" s="261"/>
      <c r="CS168" s="261"/>
      <c r="CT168" s="261"/>
      <c r="CU168" s="261"/>
      <c r="CV168" s="261"/>
      <c r="CW168" s="261"/>
    </row>
    <row r="169" spans="1:101">
      <c r="A169" s="261"/>
      <c r="B169" s="266" t="s">
        <v>332</v>
      </c>
      <c r="C169" s="262" t="s">
        <v>265</v>
      </c>
      <c r="D169" s="262" t="s">
        <v>216</v>
      </c>
      <c r="E169" s="262" t="s">
        <v>264</v>
      </c>
      <c r="F169" s="308" cm="1">
        <f t="array" ref="F169">'2b COVID Adjustment'!F18*INDEX($F$154:$F$157,MATCH(INT(RIGHT($C169,1)),$C$154:$C$157,0),0)</f>
        <v>2.6877507624614267</v>
      </c>
      <c r="G169" s="261"/>
      <c r="H169" s="261"/>
      <c r="I169" s="261"/>
      <c r="J169" s="261"/>
      <c r="K169" s="261"/>
      <c r="L169" s="261"/>
      <c r="M169" s="261"/>
      <c r="N169" s="256"/>
      <c r="O169" s="256"/>
      <c r="P169" s="256"/>
      <c r="Q169" s="256"/>
      <c r="R169" s="256"/>
      <c r="S169" s="256"/>
      <c r="T169" s="261"/>
      <c r="U169" s="261"/>
      <c r="V169" s="261"/>
      <c r="W169" s="261"/>
      <c r="X169" s="261"/>
      <c r="Y169" s="261"/>
      <c r="Z169" s="261"/>
      <c r="AA169" s="261"/>
      <c r="AB169" s="261"/>
      <c r="AC169" s="261"/>
      <c r="AD169" s="261"/>
      <c r="AE169" s="261"/>
      <c r="AF169" s="261"/>
      <c r="AG169" s="261"/>
      <c r="AH169" s="261"/>
      <c r="AI169" s="261"/>
      <c r="AJ169" s="261"/>
      <c r="AK169" s="261"/>
      <c r="AL169" s="261"/>
      <c r="AM169" s="261"/>
      <c r="AN169" s="261"/>
      <c r="AO169" s="261"/>
      <c r="AP169" s="261"/>
      <c r="AQ169" s="261"/>
      <c r="AR169" s="261"/>
      <c r="AS169" s="261"/>
      <c r="AT169" s="261"/>
      <c r="AU169" s="261"/>
      <c r="AV169" s="261"/>
      <c r="AW169" s="261"/>
      <c r="AX169" s="261"/>
      <c r="AY169" s="261"/>
      <c r="AZ169" s="261"/>
      <c r="BA169" s="261"/>
      <c r="BB169" s="261"/>
      <c r="BC169" s="261"/>
      <c r="BD169" s="261"/>
      <c r="BE169" s="261"/>
      <c r="BF169" s="261"/>
      <c r="BG169" s="261"/>
      <c r="BH169" s="261"/>
      <c r="BI169" s="261"/>
      <c r="BJ169" s="261"/>
      <c r="BK169" s="261"/>
      <c r="BL169" s="261"/>
      <c r="BM169" s="261"/>
      <c r="BN169" s="261"/>
      <c r="BO169" s="261"/>
      <c r="BP169" s="261"/>
      <c r="BQ169" s="261"/>
      <c r="BR169" s="261"/>
      <c r="BS169" s="261"/>
      <c r="BT169" s="261"/>
      <c r="BU169" s="261"/>
      <c r="BV169" s="261"/>
      <c r="BW169" s="261"/>
      <c r="BX169" s="261"/>
      <c r="BY169" s="261"/>
      <c r="BZ169" s="261"/>
      <c r="CA169" s="261"/>
      <c r="CB169" s="261"/>
      <c r="CC169" s="261"/>
      <c r="CD169" s="261"/>
      <c r="CE169" s="261"/>
      <c r="CF169" s="261"/>
      <c r="CG169" s="261"/>
      <c r="CH169" s="261"/>
      <c r="CI169" s="261"/>
      <c r="CJ169" s="261"/>
      <c r="CK169" s="261"/>
      <c r="CL169" s="261"/>
      <c r="CM169" s="261"/>
      <c r="CN169" s="261"/>
      <c r="CO169" s="261"/>
      <c r="CP169" s="261"/>
      <c r="CQ169" s="261"/>
      <c r="CR169" s="261"/>
      <c r="CS169" s="261"/>
      <c r="CT169" s="261"/>
      <c r="CU169" s="261"/>
      <c r="CV169" s="261"/>
      <c r="CW169" s="261"/>
    </row>
    <row r="170" spans="1:101">
      <c r="A170" s="261"/>
      <c r="B170" s="266" t="s">
        <v>332</v>
      </c>
      <c r="C170" s="262" t="s">
        <v>265</v>
      </c>
      <c r="D170" s="262" t="s">
        <v>216</v>
      </c>
      <c r="E170" s="262" t="s">
        <v>238</v>
      </c>
      <c r="F170" s="308" cm="1">
        <f t="array" ref="F170">'2b COVID Adjustment'!F19*INDEX($F$154:$F$157,MATCH(INT(RIGHT($C170,1)),$C$154:$C$157,0),0)</f>
        <v>0</v>
      </c>
      <c r="G170" s="261"/>
      <c r="H170" s="261"/>
      <c r="I170" s="261"/>
      <c r="J170" s="261"/>
      <c r="K170" s="261"/>
      <c r="L170" s="261"/>
      <c r="M170" s="261"/>
      <c r="N170" s="256"/>
      <c r="O170" s="256"/>
      <c r="P170" s="256"/>
      <c r="Q170" s="256"/>
      <c r="R170" s="256"/>
      <c r="S170" s="256"/>
      <c r="T170" s="261"/>
      <c r="U170" s="261"/>
      <c r="V170" s="261"/>
      <c r="W170" s="261"/>
      <c r="X170" s="261"/>
      <c r="Y170" s="261"/>
      <c r="Z170" s="261"/>
      <c r="AA170" s="261"/>
      <c r="AB170" s="261"/>
      <c r="AC170" s="261"/>
      <c r="AD170" s="261"/>
      <c r="AE170" s="261"/>
      <c r="AF170" s="261"/>
      <c r="AG170" s="261"/>
      <c r="AH170" s="261"/>
      <c r="AI170" s="261"/>
      <c r="AJ170" s="261"/>
      <c r="AK170" s="261"/>
      <c r="AL170" s="261"/>
      <c r="AM170" s="261"/>
      <c r="AN170" s="261"/>
      <c r="AO170" s="261"/>
      <c r="AP170" s="261"/>
      <c r="AQ170" s="261"/>
      <c r="AR170" s="261"/>
      <c r="AS170" s="261"/>
      <c r="AT170" s="261"/>
      <c r="AU170" s="261"/>
      <c r="AV170" s="261"/>
      <c r="AW170" s="261"/>
      <c r="AX170" s="261"/>
      <c r="AY170" s="261"/>
      <c r="AZ170" s="261"/>
      <c r="BA170" s="261"/>
      <c r="BB170" s="261"/>
      <c r="BC170" s="261"/>
      <c r="BD170" s="261"/>
      <c r="BE170" s="261"/>
      <c r="BF170" s="261"/>
      <c r="BG170" s="261"/>
      <c r="BH170" s="261"/>
      <c r="BI170" s="261"/>
      <c r="BJ170" s="261"/>
      <c r="BK170" s="261"/>
      <c r="BL170" s="261"/>
      <c r="BM170" s="261"/>
      <c r="BN170" s="261"/>
      <c r="BO170" s="261"/>
      <c r="BP170" s="261"/>
      <c r="BQ170" s="261"/>
      <c r="BR170" s="261"/>
      <c r="BS170" s="261"/>
      <c r="BT170" s="261"/>
      <c r="BU170" s="261"/>
      <c r="BV170" s="261"/>
      <c r="BW170" s="261"/>
      <c r="BX170" s="261"/>
      <c r="BY170" s="261"/>
      <c r="BZ170" s="261"/>
      <c r="CA170" s="261"/>
      <c r="CB170" s="261"/>
      <c r="CC170" s="261"/>
      <c r="CD170" s="261"/>
      <c r="CE170" s="261"/>
      <c r="CF170" s="261"/>
      <c r="CG170" s="261"/>
      <c r="CH170" s="261"/>
      <c r="CI170" s="261"/>
      <c r="CJ170" s="261"/>
      <c r="CK170" s="261"/>
      <c r="CL170" s="261"/>
      <c r="CM170" s="261"/>
      <c r="CN170" s="261"/>
      <c r="CO170" s="261"/>
      <c r="CP170" s="261"/>
      <c r="CQ170" s="261"/>
      <c r="CR170" s="261"/>
      <c r="CS170" s="261"/>
      <c r="CT170" s="261"/>
      <c r="CU170" s="261"/>
      <c r="CV170" s="261"/>
      <c r="CW170" s="261"/>
    </row>
    <row r="171" spans="1:101">
      <c r="A171" s="261"/>
      <c r="B171" s="266" t="s">
        <v>332</v>
      </c>
      <c r="C171" s="262" t="s">
        <v>265</v>
      </c>
      <c r="D171" s="262" t="s">
        <v>240</v>
      </c>
      <c r="E171" s="262" t="s">
        <v>263</v>
      </c>
      <c r="F171" s="308" cm="1">
        <f t="array" ref="F171">'2b COVID Adjustment'!F20*INDEX($F$154:$F$157,MATCH(INT(RIGHT($C171,1)),$C$154:$C$157,0),0)</f>
        <v>2.6877507624614267</v>
      </c>
      <c r="G171" s="261"/>
      <c r="H171" s="261"/>
      <c r="I171" s="261"/>
      <c r="J171" s="261"/>
      <c r="K171" s="261"/>
      <c r="L171" s="261"/>
      <c r="M171" s="261"/>
      <c r="N171" s="256"/>
      <c r="O171" s="256"/>
      <c r="P171" s="256"/>
      <c r="Q171" s="256"/>
      <c r="R171" s="256"/>
      <c r="S171" s="256"/>
      <c r="T171" s="261"/>
      <c r="U171" s="261"/>
      <c r="V171" s="261"/>
      <c r="W171" s="261"/>
      <c r="X171" s="261"/>
      <c r="Y171" s="261"/>
      <c r="Z171" s="261"/>
      <c r="AA171" s="261"/>
      <c r="AB171" s="261"/>
      <c r="AC171" s="261"/>
      <c r="AD171" s="261"/>
      <c r="AE171" s="261"/>
      <c r="AF171" s="261"/>
      <c r="AG171" s="261"/>
      <c r="AH171" s="261"/>
      <c r="AI171" s="261"/>
      <c r="AJ171" s="261"/>
      <c r="AK171" s="261"/>
      <c r="AL171" s="261"/>
      <c r="AM171" s="261"/>
      <c r="AN171" s="261"/>
      <c r="AO171" s="261"/>
      <c r="AP171" s="261"/>
      <c r="AQ171" s="261"/>
      <c r="AR171" s="261"/>
      <c r="AS171" s="261"/>
      <c r="AT171" s="261"/>
      <c r="AU171" s="261"/>
      <c r="AV171" s="261"/>
      <c r="AW171" s="261"/>
      <c r="AX171" s="261"/>
      <c r="AY171" s="261"/>
      <c r="AZ171" s="261"/>
      <c r="BA171" s="261"/>
      <c r="BB171" s="261"/>
      <c r="BC171" s="261"/>
      <c r="BD171" s="261"/>
      <c r="BE171" s="261"/>
      <c r="BF171" s="261"/>
      <c r="BG171" s="261"/>
      <c r="BH171" s="261"/>
      <c r="BI171" s="261"/>
      <c r="BJ171" s="261"/>
      <c r="BK171" s="261"/>
      <c r="BL171" s="261"/>
      <c r="BM171" s="261"/>
      <c r="BN171" s="261"/>
      <c r="BO171" s="261"/>
      <c r="BP171" s="261"/>
      <c r="BQ171" s="261"/>
      <c r="BR171" s="261"/>
      <c r="BS171" s="261"/>
      <c r="BT171" s="261"/>
      <c r="BU171" s="261"/>
      <c r="BV171" s="261"/>
      <c r="BW171" s="261"/>
      <c r="BX171" s="261"/>
      <c r="BY171" s="261"/>
      <c r="BZ171" s="261"/>
      <c r="CA171" s="261"/>
      <c r="CB171" s="261"/>
      <c r="CC171" s="261"/>
      <c r="CD171" s="261"/>
      <c r="CE171" s="261"/>
      <c r="CF171" s="261"/>
      <c r="CG171" s="261"/>
      <c r="CH171" s="261"/>
      <c r="CI171" s="261"/>
      <c r="CJ171" s="261"/>
      <c r="CK171" s="261"/>
      <c r="CL171" s="261"/>
      <c r="CM171" s="261"/>
      <c r="CN171" s="261"/>
      <c r="CO171" s="261"/>
      <c r="CP171" s="261"/>
      <c r="CQ171" s="261"/>
      <c r="CR171" s="261"/>
      <c r="CS171" s="261"/>
      <c r="CT171" s="261"/>
      <c r="CU171" s="261"/>
      <c r="CV171" s="261"/>
      <c r="CW171" s="261"/>
    </row>
    <row r="172" spans="1:101">
      <c r="A172" s="261"/>
      <c r="B172" s="266" t="s">
        <v>332</v>
      </c>
      <c r="C172" s="262" t="s">
        <v>265</v>
      </c>
      <c r="D172" s="262" t="s">
        <v>240</v>
      </c>
      <c r="E172" s="262" t="s">
        <v>264</v>
      </c>
      <c r="F172" s="308" cm="1">
        <f t="array" ref="F172">'2b COVID Adjustment'!F21*INDEX($F$154:$F$157,MATCH(INT(RIGHT($C172,1)),$C$154:$C$157,0),0)</f>
        <v>2.6877507624614267</v>
      </c>
      <c r="G172" s="261"/>
      <c r="H172" s="261"/>
      <c r="I172" s="261"/>
      <c r="J172" s="261"/>
      <c r="K172" s="261"/>
      <c r="L172" s="261"/>
      <c r="M172" s="261"/>
      <c r="N172" s="256"/>
      <c r="O172" s="256"/>
      <c r="P172" s="256"/>
      <c r="Q172" s="256"/>
      <c r="R172" s="256"/>
      <c r="S172" s="256"/>
      <c r="T172" s="261"/>
      <c r="U172" s="261"/>
      <c r="V172" s="261"/>
      <c r="W172" s="261"/>
      <c r="X172" s="261"/>
      <c r="Y172" s="261"/>
      <c r="Z172" s="261"/>
      <c r="AA172" s="261"/>
      <c r="AB172" s="261"/>
      <c r="AC172" s="261"/>
      <c r="AD172" s="261"/>
      <c r="AE172" s="261"/>
      <c r="AF172" s="261"/>
      <c r="AG172" s="261"/>
      <c r="AH172" s="261"/>
      <c r="AI172" s="261"/>
      <c r="AJ172" s="261"/>
      <c r="AK172" s="261"/>
      <c r="AL172" s="261"/>
      <c r="AM172" s="261"/>
      <c r="AN172" s="261"/>
      <c r="AO172" s="261"/>
      <c r="AP172" s="261"/>
      <c r="AQ172" s="261"/>
      <c r="AR172" s="261"/>
      <c r="AS172" s="261"/>
      <c r="AT172" s="261"/>
      <c r="AU172" s="261"/>
      <c r="AV172" s="261"/>
      <c r="AW172" s="261"/>
      <c r="AX172" s="261"/>
      <c r="AY172" s="261"/>
      <c r="AZ172" s="261"/>
      <c r="BA172" s="261"/>
      <c r="BB172" s="261"/>
      <c r="BC172" s="261"/>
      <c r="BD172" s="261"/>
      <c r="BE172" s="261"/>
      <c r="BF172" s="261"/>
      <c r="BG172" s="261"/>
      <c r="BH172" s="261"/>
      <c r="BI172" s="261"/>
      <c r="BJ172" s="261"/>
      <c r="BK172" s="261"/>
      <c r="BL172" s="261"/>
      <c r="BM172" s="261"/>
      <c r="BN172" s="261"/>
      <c r="BO172" s="261"/>
      <c r="BP172" s="261"/>
      <c r="BQ172" s="261"/>
      <c r="BR172" s="261"/>
      <c r="BS172" s="261"/>
      <c r="BT172" s="261"/>
      <c r="BU172" s="261"/>
      <c r="BV172" s="261"/>
      <c r="BW172" s="261"/>
      <c r="BX172" s="261"/>
      <c r="BY172" s="261"/>
      <c r="BZ172" s="261"/>
      <c r="CA172" s="261"/>
      <c r="CB172" s="261"/>
      <c r="CC172" s="261"/>
      <c r="CD172" s="261"/>
      <c r="CE172" s="261"/>
      <c r="CF172" s="261"/>
      <c r="CG172" s="261"/>
      <c r="CH172" s="261"/>
      <c r="CI172" s="261"/>
      <c r="CJ172" s="261"/>
      <c r="CK172" s="261"/>
      <c r="CL172" s="261"/>
      <c r="CM172" s="261"/>
      <c r="CN172" s="261"/>
      <c r="CO172" s="261"/>
      <c r="CP172" s="261"/>
      <c r="CQ172" s="261"/>
      <c r="CR172" s="261"/>
      <c r="CS172" s="261"/>
      <c r="CT172" s="261"/>
      <c r="CU172" s="261"/>
      <c r="CV172" s="261"/>
      <c r="CW172" s="261"/>
    </row>
    <row r="173" spans="1:101">
      <c r="A173" s="261"/>
      <c r="B173" s="266" t="s">
        <v>332</v>
      </c>
      <c r="C173" s="262" t="s">
        <v>265</v>
      </c>
      <c r="D173" s="262" t="s">
        <v>240</v>
      </c>
      <c r="E173" s="262" t="s">
        <v>238</v>
      </c>
      <c r="F173" s="308" cm="1">
        <f t="array" ref="F173">'2b COVID Adjustment'!F22*INDEX($F$154:$F$157,MATCH(INT(RIGHT($C173,1)),$C$154:$C$157,0),0)</f>
        <v>0</v>
      </c>
      <c r="G173" s="261"/>
      <c r="H173" s="261"/>
      <c r="I173" s="261"/>
      <c r="J173" s="261"/>
      <c r="K173" s="261"/>
      <c r="L173" s="261"/>
      <c r="M173" s="261"/>
      <c r="N173" s="256"/>
      <c r="O173" s="256"/>
      <c r="P173" s="256"/>
      <c r="Q173" s="256"/>
      <c r="R173" s="256"/>
      <c r="S173" s="256"/>
      <c r="T173" s="261"/>
      <c r="U173" s="261"/>
      <c r="V173" s="261"/>
      <c r="W173" s="261"/>
      <c r="X173" s="261"/>
      <c r="Y173" s="261"/>
      <c r="Z173" s="261"/>
      <c r="AA173" s="261"/>
      <c r="AB173" s="261"/>
      <c r="AC173" s="261"/>
      <c r="AD173" s="261"/>
      <c r="AE173" s="261"/>
      <c r="AF173" s="261"/>
      <c r="AG173" s="261"/>
      <c r="AH173" s="261"/>
      <c r="AI173" s="261"/>
      <c r="AJ173" s="261"/>
      <c r="AK173" s="261"/>
      <c r="AL173" s="261"/>
      <c r="AM173" s="261"/>
      <c r="AN173" s="261"/>
      <c r="AO173" s="261"/>
      <c r="AP173" s="261"/>
      <c r="AQ173" s="261"/>
      <c r="AR173" s="261"/>
      <c r="AS173" s="261"/>
      <c r="AT173" s="261"/>
      <c r="AU173" s="261"/>
      <c r="AV173" s="261"/>
      <c r="AW173" s="261"/>
      <c r="AX173" s="261"/>
      <c r="AY173" s="261"/>
      <c r="AZ173" s="261"/>
      <c r="BA173" s="261"/>
      <c r="BB173" s="261"/>
      <c r="BC173" s="261"/>
      <c r="BD173" s="261"/>
      <c r="BE173" s="261"/>
      <c r="BF173" s="261"/>
      <c r="BG173" s="261"/>
      <c r="BH173" s="261"/>
      <c r="BI173" s="261"/>
      <c r="BJ173" s="261"/>
      <c r="BK173" s="261"/>
      <c r="BL173" s="261"/>
      <c r="BM173" s="261"/>
      <c r="BN173" s="261"/>
      <c r="BO173" s="261"/>
      <c r="BP173" s="261"/>
      <c r="BQ173" s="261"/>
      <c r="BR173" s="261"/>
      <c r="BS173" s="261"/>
      <c r="BT173" s="261"/>
      <c r="BU173" s="261"/>
      <c r="BV173" s="261"/>
      <c r="BW173" s="261"/>
      <c r="BX173" s="261"/>
      <c r="BY173" s="261"/>
      <c r="BZ173" s="261"/>
      <c r="CA173" s="261"/>
      <c r="CB173" s="261"/>
      <c r="CC173" s="261"/>
      <c r="CD173" s="261"/>
      <c r="CE173" s="261"/>
      <c r="CF173" s="261"/>
      <c r="CG173" s="261"/>
      <c r="CH173" s="261"/>
      <c r="CI173" s="261"/>
      <c r="CJ173" s="261"/>
      <c r="CK173" s="261"/>
      <c r="CL173" s="261"/>
      <c r="CM173" s="261"/>
      <c r="CN173" s="261"/>
      <c r="CO173" s="261"/>
      <c r="CP173" s="261"/>
      <c r="CQ173" s="261"/>
      <c r="CR173" s="261"/>
      <c r="CS173" s="261"/>
      <c r="CT173" s="261"/>
      <c r="CU173" s="261"/>
      <c r="CV173" s="261"/>
      <c r="CW173" s="261"/>
    </row>
    <row r="174" spans="1:101">
      <c r="A174" s="261"/>
      <c r="B174" s="266" t="s">
        <v>332</v>
      </c>
      <c r="C174" s="262" t="s">
        <v>266</v>
      </c>
      <c r="D174" s="262" t="s">
        <v>216</v>
      </c>
      <c r="E174" s="262" t="s">
        <v>263</v>
      </c>
      <c r="F174" s="308" cm="1">
        <f t="array" ref="F174">'2b COVID Adjustment'!F23*INDEX($F$154:$F$157,MATCH(INT(RIGHT($C174,1)),$C$154:$C$157,0),0)</f>
        <v>2.46</v>
      </c>
      <c r="G174" s="261"/>
      <c r="H174" s="261"/>
      <c r="I174" s="261"/>
      <c r="J174" s="261"/>
      <c r="K174" s="261"/>
      <c r="L174" s="261"/>
      <c r="M174" s="261"/>
      <c r="N174" s="256"/>
      <c r="O174" s="256"/>
      <c r="P174" s="256"/>
      <c r="Q174" s="256"/>
      <c r="R174" s="256"/>
      <c r="S174" s="256"/>
      <c r="T174" s="261"/>
      <c r="U174" s="261"/>
      <c r="V174" s="261"/>
      <c r="W174" s="261"/>
      <c r="X174" s="261"/>
      <c r="Y174" s="261"/>
      <c r="Z174" s="261"/>
      <c r="AA174" s="261"/>
      <c r="AB174" s="261"/>
      <c r="AC174" s="261"/>
      <c r="AD174" s="261"/>
      <c r="AE174" s="261"/>
      <c r="AF174" s="261"/>
      <c r="AG174" s="261"/>
      <c r="AH174" s="261"/>
      <c r="AI174" s="261"/>
      <c r="AJ174" s="261"/>
      <c r="AK174" s="261"/>
      <c r="AL174" s="261"/>
      <c r="AM174" s="261"/>
      <c r="AN174" s="261"/>
      <c r="AO174" s="261"/>
      <c r="AP174" s="261"/>
      <c r="AQ174" s="261"/>
      <c r="AR174" s="261"/>
      <c r="AS174" s="261"/>
      <c r="AT174" s="261"/>
      <c r="AU174" s="261"/>
      <c r="AV174" s="261"/>
      <c r="AW174" s="261"/>
      <c r="AX174" s="261"/>
      <c r="AY174" s="261"/>
      <c r="AZ174" s="261"/>
      <c r="BA174" s="261"/>
      <c r="BB174" s="261"/>
      <c r="BC174" s="261"/>
      <c r="BD174" s="261"/>
      <c r="BE174" s="261"/>
      <c r="BF174" s="261"/>
      <c r="BG174" s="261"/>
      <c r="BH174" s="261"/>
      <c r="BI174" s="261"/>
      <c r="BJ174" s="261"/>
      <c r="BK174" s="261"/>
      <c r="BL174" s="261"/>
      <c r="BM174" s="261"/>
      <c r="BN174" s="261"/>
      <c r="BO174" s="261"/>
      <c r="BP174" s="261"/>
      <c r="BQ174" s="261"/>
      <c r="BR174" s="261"/>
      <c r="BS174" s="261"/>
      <c r="BT174" s="261"/>
      <c r="BU174" s="261"/>
      <c r="BV174" s="261"/>
      <c r="BW174" s="261"/>
      <c r="BX174" s="261"/>
      <c r="BY174" s="261"/>
      <c r="BZ174" s="261"/>
      <c r="CA174" s="261"/>
      <c r="CB174" s="261"/>
      <c r="CC174" s="261"/>
      <c r="CD174" s="261"/>
      <c r="CE174" s="261"/>
      <c r="CF174" s="261"/>
      <c r="CG174" s="261"/>
      <c r="CH174" s="261"/>
      <c r="CI174" s="261"/>
      <c r="CJ174" s="261"/>
      <c r="CK174" s="261"/>
      <c r="CL174" s="261"/>
      <c r="CM174" s="261"/>
      <c r="CN174" s="261"/>
      <c r="CO174" s="261"/>
      <c r="CP174" s="261"/>
      <c r="CQ174" s="261"/>
      <c r="CR174" s="261"/>
      <c r="CS174" s="261"/>
      <c r="CT174" s="261"/>
      <c r="CU174" s="261"/>
      <c r="CV174" s="261"/>
      <c r="CW174" s="261"/>
    </row>
    <row r="175" spans="1:101">
      <c r="A175" s="261"/>
      <c r="B175" s="266" t="s">
        <v>332</v>
      </c>
      <c r="C175" s="262" t="s">
        <v>266</v>
      </c>
      <c r="D175" s="262" t="s">
        <v>216</v>
      </c>
      <c r="E175" s="262" t="s">
        <v>264</v>
      </c>
      <c r="F175" s="308" cm="1">
        <f t="array" ref="F175">'2b COVID Adjustment'!F24*INDEX($F$154:$F$157,MATCH(INT(RIGHT($C175,1)),$C$154:$C$157,0),0)</f>
        <v>2.46</v>
      </c>
      <c r="G175" s="261"/>
      <c r="H175" s="261"/>
      <c r="I175" s="261"/>
      <c r="J175" s="261"/>
      <c r="K175" s="261"/>
      <c r="L175" s="261"/>
      <c r="M175" s="261"/>
      <c r="N175" s="261"/>
      <c r="O175" s="261"/>
      <c r="P175" s="261"/>
      <c r="Q175" s="261"/>
      <c r="R175" s="261"/>
      <c r="S175" s="261"/>
      <c r="T175" s="261"/>
      <c r="U175" s="261"/>
      <c r="V175" s="261"/>
      <c r="W175" s="261"/>
      <c r="X175" s="261"/>
      <c r="Y175" s="261"/>
      <c r="Z175" s="261"/>
      <c r="AA175" s="261"/>
      <c r="AB175" s="261"/>
      <c r="AC175" s="261"/>
      <c r="AD175" s="261"/>
      <c r="AE175" s="261"/>
      <c r="AF175" s="261"/>
      <c r="AG175" s="261"/>
      <c r="AH175" s="261"/>
      <c r="AI175" s="261"/>
      <c r="AJ175" s="261"/>
      <c r="AK175" s="261"/>
      <c r="AL175" s="261"/>
      <c r="AM175" s="261"/>
      <c r="AN175" s="261"/>
      <c r="AO175" s="261"/>
      <c r="AP175" s="261"/>
      <c r="AQ175" s="261"/>
      <c r="AR175" s="261"/>
      <c r="AS175" s="261"/>
      <c r="AT175" s="261"/>
      <c r="AU175" s="261"/>
      <c r="AV175" s="261"/>
      <c r="AW175" s="261"/>
      <c r="AX175" s="261"/>
      <c r="AY175" s="261"/>
      <c r="AZ175" s="261"/>
      <c r="BA175" s="261"/>
      <c r="BB175" s="261"/>
      <c r="BC175" s="261"/>
      <c r="BD175" s="261"/>
      <c r="BE175" s="261"/>
      <c r="BF175" s="261"/>
      <c r="BG175" s="261"/>
      <c r="BH175" s="261"/>
      <c r="BI175" s="261"/>
      <c r="BJ175" s="261"/>
      <c r="BK175" s="261"/>
      <c r="BL175" s="261"/>
      <c r="BM175" s="261"/>
      <c r="BN175" s="261"/>
      <c r="BO175" s="261"/>
      <c r="BP175" s="261"/>
      <c r="BQ175" s="261"/>
      <c r="BR175" s="261"/>
      <c r="BS175" s="261"/>
      <c r="BT175" s="261"/>
      <c r="BU175" s="261"/>
      <c r="BV175" s="261"/>
      <c r="BW175" s="261"/>
      <c r="BX175" s="261"/>
      <c r="BY175" s="261"/>
      <c r="BZ175" s="261"/>
      <c r="CA175" s="261"/>
      <c r="CB175" s="261"/>
      <c r="CC175" s="261"/>
      <c r="CD175" s="261"/>
      <c r="CE175" s="261"/>
      <c r="CF175" s="261"/>
      <c r="CG175" s="261"/>
      <c r="CH175" s="261"/>
      <c r="CI175" s="261"/>
      <c r="CJ175" s="261"/>
      <c r="CK175" s="261"/>
      <c r="CL175" s="261"/>
      <c r="CM175" s="261"/>
      <c r="CN175" s="261"/>
      <c r="CO175" s="261"/>
      <c r="CP175" s="261"/>
      <c r="CQ175" s="261"/>
      <c r="CR175" s="261"/>
      <c r="CS175" s="261"/>
      <c r="CT175" s="261"/>
      <c r="CU175" s="261"/>
      <c r="CV175" s="261"/>
      <c r="CW175" s="261"/>
    </row>
    <row r="176" spans="1:101">
      <c r="A176" s="261"/>
      <c r="B176" s="266" t="s">
        <v>332</v>
      </c>
      <c r="C176" s="262" t="s">
        <v>266</v>
      </c>
      <c r="D176" s="262" t="s">
        <v>216</v>
      </c>
      <c r="E176" s="262" t="s">
        <v>238</v>
      </c>
      <c r="F176" s="308" cm="1">
        <f t="array" ref="F176">'2b COVID Adjustment'!F25*INDEX($F$154:$F$157,MATCH(INT(RIGHT($C176,1)),$C$154:$C$157,0),0)</f>
        <v>0</v>
      </c>
      <c r="G176" s="261"/>
      <c r="H176" s="261"/>
      <c r="I176" s="261"/>
      <c r="J176" s="261"/>
      <c r="K176" s="261"/>
      <c r="L176" s="261"/>
      <c r="M176" s="261"/>
      <c r="N176" s="261"/>
      <c r="O176" s="261"/>
      <c r="P176" s="261"/>
      <c r="Q176" s="261"/>
      <c r="R176" s="261"/>
      <c r="S176" s="261"/>
      <c r="T176" s="261"/>
      <c r="U176" s="261"/>
      <c r="V176" s="261"/>
      <c r="W176" s="261"/>
      <c r="X176" s="261"/>
      <c r="Y176" s="261"/>
      <c r="Z176" s="261"/>
      <c r="AA176" s="261"/>
      <c r="AB176" s="261"/>
      <c r="AC176" s="261"/>
      <c r="AD176" s="261"/>
      <c r="AE176" s="261"/>
      <c r="AF176" s="261"/>
      <c r="AG176" s="261"/>
      <c r="AH176" s="261"/>
      <c r="AI176" s="261"/>
      <c r="AJ176" s="261"/>
      <c r="AK176" s="261"/>
      <c r="AL176" s="261"/>
      <c r="AM176" s="261"/>
      <c r="AN176" s="261"/>
      <c r="AO176" s="261"/>
      <c r="AP176" s="261"/>
      <c r="AQ176" s="261"/>
      <c r="AR176" s="261"/>
      <c r="AS176" s="261"/>
      <c r="AT176" s="261"/>
      <c r="AU176" s="261"/>
      <c r="AV176" s="261"/>
      <c r="AW176" s="261"/>
      <c r="AX176" s="261"/>
      <c r="AY176" s="261"/>
      <c r="AZ176" s="261"/>
      <c r="BA176" s="261"/>
      <c r="BB176" s="261"/>
      <c r="BC176" s="261"/>
      <c r="BD176" s="261"/>
      <c r="BE176" s="261"/>
      <c r="BF176" s="261"/>
      <c r="BG176" s="261"/>
      <c r="BH176" s="261"/>
      <c r="BI176" s="261"/>
      <c r="BJ176" s="261"/>
      <c r="BK176" s="261"/>
      <c r="BL176" s="261"/>
      <c r="BM176" s="261"/>
      <c r="BN176" s="261"/>
      <c r="BO176" s="261"/>
      <c r="BP176" s="261"/>
      <c r="BQ176" s="261"/>
      <c r="BR176" s="261"/>
      <c r="BS176" s="261"/>
      <c r="BT176" s="261"/>
      <c r="BU176" s="261"/>
      <c r="BV176" s="261"/>
      <c r="BW176" s="261"/>
      <c r="BX176" s="261"/>
      <c r="BY176" s="261"/>
      <c r="BZ176" s="261"/>
      <c r="CA176" s="261"/>
      <c r="CB176" s="261"/>
      <c r="CC176" s="261"/>
      <c r="CD176" s="261"/>
      <c r="CE176" s="261"/>
      <c r="CF176" s="261"/>
      <c r="CG176" s="261"/>
      <c r="CH176" s="261"/>
      <c r="CI176" s="261"/>
      <c r="CJ176" s="261"/>
      <c r="CK176" s="261"/>
      <c r="CL176" s="261"/>
      <c r="CM176" s="261"/>
      <c r="CN176" s="261"/>
      <c r="CO176" s="261"/>
      <c r="CP176" s="261"/>
      <c r="CQ176" s="261"/>
      <c r="CR176" s="261"/>
      <c r="CS176" s="261"/>
      <c r="CT176" s="261"/>
      <c r="CU176" s="261"/>
      <c r="CV176" s="261"/>
      <c r="CW176" s="261"/>
    </row>
    <row r="177" spans="1:101">
      <c r="A177" s="261"/>
      <c r="B177" s="266" t="s">
        <v>332</v>
      </c>
      <c r="C177" s="262" t="s">
        <v>266</v>
      </c>
      <c r="D177" s="262" t="s">
        <v>240</v>
      </c>
      <c r="E177" s="262" t="s">
        <v>263</v>
      </c>
      <c r="F177" s="308" cm="1">
        <f t="array" ref="F177">'2b COVID Adjustment'!F26*INDEX($F$154:$F$157,MATCH(INT(RIGHT($C177,1)),$C$154:$C$157,0),0)</f>
        <v>2.46</v>
      </c>
      <c r="G177" s="261"/>
      <c r="H177" s="261"/>
      <c r="I177" s="261"/>
      <c r="J177" s="261"/>
      <c r="K177" s="261"/>
      <c r="L177" s="261"/>
      <c r="M177" s="261"/>
      <c r="N177" s="261"/>
      <c r="O177" s="261"/>
      <c r="P177" s="261"/>
      <c r="Q177" s="261"/>
      <c r="R177" s="261"/>
      <c r="S177" s="261"/>
      <c r="T177" s="261"/>
      <c r="U177" s="261"/>
      <c r="V177" s="261"/>
      <c r="W177" s="261"/>
      <c r="X177" s="261"/>
      <c r="Y177" s="261"/>
      <c r="Z177" s="261"/>
      <c r="AA177" s="261"/>
      <c r="AB177" s="261"/>
      <c r="AC177" s="261"/>
      <c r="AD177" s="261"/>
      <c r="AE177" s="261"/>
      <c r="AF177" s="261"/>
      <c r="AG177" s="261"/>
      <c r="AH177" s="261"/>
      <c r="AI177" s="261"/>
      <c r="AJ177" s="261"/>
      <c r="AK177" s="261"/>
      <c r="AL177" s="261"/>
      <c r="AM177" s="261"/>
      <c r="AN177" s="261"/>
      <c r="AO177" s="261"/>
      <c r="AP177" s="261"/>
      <c r="AQ177" s="261"/>
      <c r="AR177" s="261"/>
      <c r="AS177" s="261"/>
      <c r="AT177" s="261"/>
      <c r="AU177" s="261"/>
      <c r="AV177" s="261"/>
      <c r="AW177" s="261"/>
      <c r="AX177" s="261"/>
      <c r="AY177" s="261"/>
      <c r="AZ177" s="261"/>
      <c r="BA177" s="261"/>
      <c r="BB177" s="261"/>
      <c r="BC177" s="261"/>
      <c r="BD177" s="261"/>
      <c r="BE177" s="261"/>
      <c r="BF177" s="261"/>
      <c r="BG177" s="261"/>
      <c r="BH177" s="261"/>
      <c r="BI177" s="261"/>
      <c r="BJ177" s="261"/>
      <c r="BK177" s="261"/>
      <c r="BL177" s="261"/>
      <c r="BM177" s="261"/>
      <c r="BN177" s="261"/>
      <c r="BO177" s="261"/>
      <c r="BP177" s="261"/>
      <c r="BQ177" s="261"/>
      <c r="BR177" s="261"/>
      <c r="BS177" s="261"/>
      <c r="BT177" s="261"/>
      <c r="BU177" s="261"/>
      <c r="BV177" s="261"/>
      <c r="BW177" s="261"/>
      <c r="BX177" s="261"/>
      <c r="BY177" s="261"/>
      <c r="BZ177" s="261"/>
      <c r="CA177" s="261"/>
      <c r="CB177" s="261"/>
      <c r="CC177" s="261"/>
      <c r="CD177" s="261"/>
      <c r="CE177" s="261"/>
      <c r="CF177" s="261"/>
      <c r="CG177" s="261"/>
      <c r="CH177" s="261"/>
      <c r="CI177" s="261"/>
      <c r="CJ177" s="261"/>
      <c r="CK177" s="261"/>
      <c r="CL177" s="261"/>
      <c r="CM177" s="261"/>
      <c r="CN177" s="261"/>
      <c r="CO177" s="261"/>
      <c r="CP177" s="261"/>
      <c r="CQ177" s="261"/>
      <c r="CR177" s="261"/>
      <c r="CS177" s="261"/>
      <c r="CT177" s="261"/>
      <c r="CU177" s="261"/>
      <c r="CV177" s="261"/>
      <c r="CW177" s="261"/>
    </row>
    <row r="178" spans="1:101">
      <c r="A178" s="261"/>
      <c r="B178" s="266" t="s">
        <v>332</v>
      </c>
      <c r="C178" s="262" t="s">
        <v>266</v>
      </c>
      <c r="D178" s="262" t="s">
        <v>240</v>
      </c>
      <c r="E178" s="262" t="s">
        <v>264</v>
      </c>
      <c r="F178" s="308" cm="1">
        <f t="array" ref="F178">'2b COVID Adjustment'!F27*INDEX($F$154:$F$157,MATCH(INT(RIGHT($C178,1)),$C$154:$C$157,0),0)</f>
        <v>2.46</v>
      </c>
      <c r="G178" s="261"/>
      <c r="H178" s="261"/>
      <c r="I178" s="261"/>
      <c r="J178" s="261"/>
      <c r="K178" s="261"/>
      <c r="L178" s="261"/>
      <c r="M178" s="261"/>
      <c r="N178" s="261"/>
      <c r="O178" s="261"/>
      <c r="P178" s="261"/>
      <c r="Q178" s="261"/>
      <c r="R178" s="261"/>
      <c r="S178" s="261"/>
      <c r="T178" s="261"/>
      <c r="U178" s="261"/>
      <c r="V178" s="261"/>
      <c r="W178" s="261"/>
      <c r="X178" s="261"/>
      <c r="Y178" s="261"/>
      <c r="Z178" s="261"/>
      <c r="AA178" s="261"/>
      <c r="AB178" s="261"/>
      <c r="AC178" s="261"/>
      <c r="AD178" s="261"/>
      <c r="AE178" s="261"/>
      <c r="AF178" s="261"/>
      <c r="AG178" s="261"/>
      <c r="AH178" s="261"/>
      <c r="AI178" s="261"/>
      <c r="AJ178" s="261"/>
      <c r="AK178" s="261"/>
      <c r="AL178" s="261"/>
      <c r="AM178" s="261"/>
      <c r="AN178" s="261"/>
      <c r="AO178" s="261"/>
      <c r="AP178" s="261"/>
      <c r="AQ178" s="261"/>
      <c r="AR178" s="261"/>
      <c r="AS178" s="261"/>
      <c r="AT178" s="261"/>
      <c r="AU178" s="261"/>
      <c r="AV178" s="261"/>
      <c r="AW178" s="261"/>
      <c r="AX178" s="261"/>
      <c r="AY178" s="261"/>
      <c r="AZ178" s="261"/>
      <c r="BA178" s="261"/>
      <c r="BB178" s="261"/>
      <c r="BC178" s="261"/>
      <c r="BD178" s="261"/>
      <c r="BE178" s="261"/>
      <c r="BF178" s="261"/>
      <c r="BG178" s="261"/>
      <c r="BH178" s="261"/>
      <c r="BI178" s="261"/>
      <c r="BJ178" s="261"/>
      <c r="BK178" s="261"/>
      <c r="BL178" s="261"/>
      <c r="BM178" s="261"/>
      <c r="BN178" s="261"/>
      <c r="BO178" s="261"/>
      <c r="BP178" s="261"/>
      <c r="BQ178" s="261"/>
      <c r="BR178" s="261"/>
      <c r="BS178" s="261"/>
      <c r="BT178" s="261"/>
      <c r="BU178" s="261"/>
      <c r="BV178" s="261"/>
      <c r="BW178" s="261"/>
      <c r="BX178" s="261"/>
      <c r="BY178" s="261"/>
      <c r="BZ178" s="261"/>
      <c r="CA178" s="261"/>
      <c r="CB178" s="261"/>
      <c r="CC178" s="261"/>
      <c r="CD178" s="261"/>
      <c r="CE178" s="261"/>
      <c r="CF178" s="261"/>
      <c r="CG178" s="261"/>
      <c r="CH178" s="261"/>
      <c r="CI178" s="261"/>
      <c r="CJ178" s="261"/>
      <c r="CK178" s="261"/>
      <c r="CL178" s="261"/>
      <c r="CM178" s="261"/>
      <c r="CN178" s="261"/>
      <c r="CO178" s="261"/>
      <c r="CP178" s="261"/>
      <c r="CQ178" s="261"/>
      <c r="CR178" s="261"/>
      <c r="CS178" s="261"/>
      <c r="CT178" s="261"/>
      <c r="CU178" s="261"/>
      <c r="CV178" s="261"/>
      <c r="CW178" s="261"/>
    </row>
    <row r="179" spans="1:101">
      <c r="A179" s="261"/>
      <c r="B179" s="266" t="s">
        <v>332</v>
      </c>
      <c r="C179" s="262" t="s">
        <v>266</v>
      </c>
      <c r="D179" s="262" t="s">
        <v>240</v>
      </c>
      <c r="E179" s="262" t="s">
        <v>238</v>
      </c>
      <c r="F179" s="308" cm="1">
        <f t="array" ref="F179">'2b COVID Adjustment'!F28*INDEX($F$154:$F$157,MATCH(INT(RIGHT($C179,1)),$C$154:$C$157,0),0)</f>
        <v>0</v>
      </c>
      <c r="G179" s="261"/>
      <c r="H179" s="261"/>
      <c r="I179" s="261"/>
      <c r="J179" s="261"/>
      <c r="K179" s="261"/>
      <c r="L179" s="261"/>
      <c r="M179" s="261"/>
      <c r="N179" s="261"/>
      <c r="O179" s="261"/>
      <c r="P179" s="261"/>
      <c r="Q179" s="261"/>
      <c r="R179" s="261"/>
      <c r="S179" s="261"/>
      <c r="T179" s="261"/>
      <c r="U179" s="261"/>
      <c r="V179" s="261"/>
      <c r="W179" s="261"/>
      <c r="X179" s="261"/>
      <c r="Y179" s="261"/>
      <c r="Z179" s="261"/>
      <c r="AA179" s="261"/>
      <c r="AB179" s="261"/>
      <c r="AC179" s="261"/>
      <c r="AD179" s="261"/>
      <c r="AE179" s="261"/>
      <c r="AF179" s="261"/>
      <c r="AG179" s="261"/>
      <c r="AH179" s="261"/>
      <c r="AI179" s="261"/>
      <c r="AJ179" s="261"/>
      <c r="AK179" s="261"/>
      <c r="AL179" s="261"/>
      <c r="AM179" s="261"/>
      <c r="AN179" s="261"/>
      <c r="AO179" s="261"/>
      <c r="AP179" s="261"/>
      <c r="AQ179" s="261"/>
      <c r="AR179" s="261"/>
      <c r="AS179" s="261"/>
      <c r="AT179" s="261"/>
      <c r="AU179" s="261"/>
      <c r="AV179" s="261"/>
      <c r="AW179" s="261"/>
      <c r="AX179" s="261"/>
      <c r="AY179" s="261"/>
      <c r="AZ179" s="261"/>
      <c r="BA179" s="261"/>
      <c r="BB179" s="261"/>
      <c r="BC179" s="261"/>
      <c r="BD179" s="261"/>
      <c r="BE179" s="261"/>
      <c r="BF179" s="261"/>
      <c r="BG179" s="261"/>
      <c r="BH179" s="261"/>
      <c r="BI179" s="261"/>
      <c r="BJ179" s="261"/>
      <c r="BK179" s="261"/>
      <c r="BL179" s="261"/>
      <c r="BM179" s="261"/>
      <c r="BN179" s="261"/>
      <c r="BO179" s="261"/>
      <c r="BP179" s="261"/>
      <c r="BQ179" s="261"/>
      <c r="BR179" s="261"/>
      <c r="BS179" s="261"/>
      <c r="BT179" s="261"/>
      <c r="BU179" s="261"/>
      <c r="BV179" s="261"/>
      <c r="BW179" s="261"/>
      <c r="BX179" s="261"/>
      <c r="BY179" s="261"/>
      <c r="BZ179" s="261"/>
      <c r="CA179" s="261"/>
      <c r="CB179" s="261"/>
      <c r="CC179" s="261"/>
      <c r="CD179" s="261"/>
      <c r="CE179" s="261"/>
      <c r="CF179" s="261"/>
      <c r="CG179" s="261"/>
      <c r="CH179" s="261"/>
      <c r="CI179" s="261"/>
      <c r="CJ179" s="261"/>
      <c r="CK179" s="261"/>
      <c r="CL179" s="261"/>
      <c r="CM179" s="261"/>
      <c r="CN179" s="261"/>
      <c r="CO179" s="261"/>
      <c r="CP179" s="261"/>
      <c r="CQ179" s="261"/>
      <c r="CR179" s="261"/>
      <c r="CS179" s="261"/>
      <c r="CT179" s="261"/>
      <c r="CU179" s="261"/>
      <c r="CV179" s="261"/>
      <c r="CW179" s="261"/>
    </row>
    <row r="180" spans="1:101">
      <c r="A180" s="261"/>
      <c r="B180" s="266" t="s">
        <v>332</v>
      </c>
      <c r="C180" s="262" t="s">
        <v>333</v>
      </c>
      <c r="D180" s="262" t="s">
        <v>216</v>
      </c>
      <c r="E180" s="262" t="s">
        <v>263</v>
      </c>
      <c r="F180" s="308" cm="1">
        <f t="array" ref="F180">'2b COVID Adjustment'!F29*INDEX($F$154:$F$157,MATCH(INT(RIGHT($C180,1)),$C$154:$C$157,0),0)</f>
        <v>0</v>
      </c>
      <c r="G180" s="261"/>
      <c r="H180" s="261"/>
      <c r="I180" s="261"/>
      <c r="J180" s="261"/>
      <c r="K180" s="261"/>
      <c r="L180" s="261"/>
      <c r="M180" s="261"/>
      <c r="N180" s="261"/>
      <c r="O180" s="261"/>
      <c r="P180" s="261"/>
      <c r="Q180" s="261"/>
      <c r="R180" s="261"/>
      <c r="S180" s="261"/>
      <c r="T180" s="261"/>
      <c r="U180" s="261"/>
      <c r="V180" s="261"/>
      <c r="W180" s="261"/>
      <c r="X180" s="261"/>
      <c r="Y180" s="261"/>
      <c r="Z180" s="261"/>
      <c r="AA180" s="261"/>
      <c r="AB180" s="261"/>
      <c r="AC180" s="261"/>
      <c r="AD180" s="261"/>
      <c r="AE180" s="261"/>
      <c r="AF180" s="261"/>
      <c r="AG180" s="261"/>
      <c r="AH180" s="261"/>
      <c r="AI180" s="261"/>
      <c r="AJ180" s="261"/>
      <c r="AK180" s="261"/>
      <c r="AL180" s="261"/>
      <c r="AM180" s="261"/>
      <c r="AN180" s="261"/>
      <c r="AO180" s="261"/>
      <c r="AP180" s="261"/>
      <c r="AQ180" s="261"/>
      <c r="AR180" s="261"/>
      <c r="AS180" s="261"/>
      <c r="AT180" s="261"/>
      <c r="AU180" s="261"/>
      <c r="AV180" s="261"/>
      <c r="AW180" s="261"/>
      <c r="AX180" s="261"/>
      <c r="AY180" s="261"/>
      <c r="AZ180" s="261"/>
      <c r="BA180" s="261"/>
      <c r="BB180" s="261"/>
      <c r="BC180" s="261"/>
      <c r="BD180" s="261"/>
      <c r="BE180" s="261"/>
      <c r="BF180" s="261"/>
      <c r="BG180" s="261"/>
      <c r="BH180" s="261"/>
      <c r="BI180" s="261"/>
      <c r="BJ180" s="261"/>
      <c r="BK180" s="261"/>
      <c r="BL180" s="261"/>
      <c r="BM180" s="261"/>
      <c r="BN180" s="261"/>
      <c r="BO180" s="261"/>
      <c r="BP180" s="261"/>
      <c r="BQ180" s="261"/>
      <c r="BR180" s="261"/>
      <c r="BS180" s="261"/>
      <c r="BT180" s="261"/>
      <c r="BU180" s="261"/>
      <c r="BV180" s="261"/>
      <c r="BW180" s="261"/>
      <c r="BX180" s="261"/>
      <c r="BY180" s="261"/>
      <c r="BZ180" s="261"/>
      <c r="CA180" s="261"/>
      <c r="CB180" s="261"/>
      <c r="CC180" s="261"/>
      <c r="CD180" s="261"/>
      <c r="CE180" s="261"/>
      <c r="CF180" s="261"/>
      <c r="CG180" s="261"/>
      <c r="CH180" s="261"/>
      <c r="CI180" s="261"/>
      <c r="CJ180" s="261"/>
      <c r="CK180" s="261"/>
      <c r="CL180" s="261"/>
      <c r="CM180" s="261"/>
      <c r="CN180" s="261"/>
      <c r="CO180" s="261"/>
      <c r="CP180" s="261"/>
      <c r="CQ180" s="261"/>
      <c r="CR180" s="261"/>
      <c r="CS180" s="261"/>
      <c r="CT180" s="261"/>
      <c r="CU180" s="261"/>
      <c r="CV180" s="261"/>
      <c r="CW180" s="261"/>
    </row>
    <row r="181" spans="1:101">
      <c r="A181" s="261"/>
      <c r="B181" s="266" t="s">
        <v>332</v>
      </c>
      <c r="C181" s="262" t="s">
        <v>333</v>
      </c>
      <c r="D181" s="262" t="s">
        <v>216</v>
      </c>
      <c r="E181" s="262" t="s">
        <v>264</v>
      </c>
      <c r="F181" s="308" cm="1">
        <f t="array" ref="F181">'2b COVID Adjustment'!F30*INDEX($F$154:$F$157,MATCH(INT(RIGHT($C181,1)),$C$154:$C$157,0),0)</f>
        <v>0</v>
      </c>
      <c r="G181" s="261"/>
      <c r="H181" s="261"/>
      <c r="I181" s="261"/>
      <c r="J181" s="261"/>
      <c r="K181" s="261"/>
      <c r="L181" s="261"/>
      <c r="M181" s="261"/>
      <c r="N181" s="261"/>
      <c r="O181" s="261"/>
      <c r="P181" s="261"/>
      <c r="Q181" s="261"/>
      <c r="R181" s="261"/>
      <c r="S181" s="261"/>
      <c r="T181" s="261"/>
      <c r="U181" s="261"/>
      <c r="V181" s="261"/>
      <c r="W181" s="261"/>
      <c r="X181" s="261"/>
      <c r="Y181" s="261"/>
      <c r="Z181" s="261"/>
      <c r="AA181" s="261"/>
      <c r="AB181" s="261"/>
      <c r="AC181" s="261"/>
      <c r="AD181" s="261"/>
      <c r="AE181" s="261"/>
      <c r="AF181" s="261"/>
      <c r="AG181" s="261"/>
      <c r="AH181" s="261"/>
      <c r="AI181" s="261"/>
      <c r="AJ181" s="261"/>
      <c r="AK181" s="261"/>
      <c r="AL181" s="261"/>
      <c r="AM181" s="261"/>
      <c r="AN181" s="261"/>
      <c r="AO181" s="261"/>
      <c r="AP181" s="261"/>
      <c r="AQ181" s="261"/>
      <c r="AR181" s="261"/>
      <c r="AS181" s="261"/>
      <c r="AT181" s="261"/>
      <c r="AU181" s="261"/>
      <c r="AV181" s="261"/>
      <c r="AW181" s="261"/>
      <c r="AX181" s="261"/>
      <c r="AY181" s="261"/>
      <c r="AZ181" s="261"/>
      <c r="BA181" s="261"/>
      <c r="BB181" s="261"/>
      <c r="BC181" s="261"/>
      <c r="BD181" s="261"/>
      <c r="BE181" s="261"/>
      <c r="BF181" s="261"/>
      <c r="BG181" s="261"/>
      <c r="BH181" s="261"/>
      <c r="BI181" s="261"/>
      <c r="BJ181" s="261"/>
      <c r="BK181" s="261"/>
      <c r="BL181" s="261"/>
      <c r="BM181" s="261"/>
      <c r="BN181" s="261"/>
      <c r="BO181" s="261"/>
      <c r="BP181" s="261"/>
      <c r="BQ181" s="261"/>
      <c r="BR181" s="261"/>
      <c r="BS181" s="261"/>
      <c r="BT181" s="261"/>
      <c r="BU181" s="261"/>
      <c r="BV181" s="261"/>
      <c r="BW181" s="261"/>
      <c r="BX181" s="261"/>
      <c r="BY181" s="261"/>
      <c r="BZ181" s="261"/>
      <c r="CA181" s="261"/>
      <c r="CB181" s="261"/>
      <c r="CC181" s="261"/>
      <c r="CD181" s="261"/>
      <c r="CE181" s="261"/>
      <c r="CF181" s="261"/>
      <c r="CG181" s="261"/>
      <c r="CH181" s="261"/>
      <c r="CI181" s="261"/>
      <c r="CJ181" s="261"/>
      <c r="CK181" s="261"/>
      <c r="CL181" s="261"/>
      <c r="CM181" s="261"/>
      <c r="CN181" s="261"/>
      <c r="CO181" s="261"/>
      <c r="CP181" s="261"/>
      <c r="CQ181" s="261"/>
      <c r="CR181" s="261"/>
      <c r="CS181" s="261"/>
      <c r="CT181" s="261"/>
      <c r="CU181" s="261"/>
      <c r="CV181" s="261"/>
      <c r="CW181" s="261"/>
    </row>
    <row r="182" spans="1:101">
      <c r="A182" s="261"/>
      <c r="B182" s="266" t="s">
        <v>332</v>
      </c>
      <c r="C182" s="262" t="s">
        <v>333</v>
      </c>
      <c r="D182" s="262" t="s">
        <v>216</v>
      </c>
      <c r="E182" s="262" t="s">
        <v>238</v>
      </c>
      <c r="F182" s="308" cm="1">
        <f t="array" ref="F182">'2b COVID Adjustment'!F31*INDEX($F$154:$F$157,MATCH(INT(RIGHT($C182,1)),$C$154:$C$157,0),0)</f>
        <v>0</v>
      </c>
      <c r="G182" s="261"/>
      <c r="H182" s="261"/>
      <c r="I182" s="261"/>
      <c r="J182" s="261"/>
      <c r="K182" s="261"/>
      <c r="L182" s="261"/>
      <c r="M182" s="261"/>
      <c r="N182" s="261"/>
      <c r="O182" s="261"/>
      <c r="P182" s="261"/>
      <c r="Q182" s="261"/>
      <c r="R182" s="261"/>
      <c r="S182" s="261"/>
      <c r="T182" s="261"/>
      <c r="U182" s="261"/>
      <c r="V182" s="261"/>
      <c r="W182" s="261"/>
      <c r="X182" s="261"/>
      <c r="Y182" s="261"/>
      <c r="Z182" s="261"/>
      <c r="AA182" s="261"/>
      <c r="AB182" s="261"/>
      <c r="AC182" s="261"/>
      <c r="AD182" s="261"/>
      <c r="AE182" s="261"/>
      <c r="AF182" s="261"/>
      <c r="AG182" s="261"/>
      <c r="AH182" s="261"/>
      <c r="AI182" s="261"/>
      <c r="AJ182" s="261"/>
      <c r="AK182" s="261"/>
      <c r="AL182" s="261"/>
      <c r="AM182" s="261"/>
      <c r="AN182" s="261"/>
      <c r="AO182" s="261"/>
      <c r="AP182" s="261"/>
      <c r="AQ182" s="261"/>
      <c r="AR182" s="261"/>
      <c r="AS182" s="261"/>
      <c r="AT182" s="261"/>
      <c r="AU182" s="261"/>
      <c r="AV182" s="261"/>
      <c r="AW182" s="261"/>
      <c r="AX182" s="261"/>
      <c r="AY182" s="261"/>
      <c r="AZ182" s="261"/>
      <c r="BA182" s="261"/>
      <c r="BB182" s="261"/>
      <c r="BC182" s="261"/>
      <c r="BD182" s="261"/>
      <c r="BE182" s="261"/>
      <c r="BF182" s="261"/>
      <c r="BG182" s="261"/>
      <c r="BH182" s="261"/>
      <c r="BI182" s="261"/>
      <c r="BJ182" s="261"/>
      <c r="BK182" s="261"/>
      <c r="BL182" s="261"/>
      <c r="BM182" s="261"/>
      <c r="BN182" s="261"/>
      <c r="BO182" s="261"/>
      <c r="BP182" s="261"/>
      <c r="BQ182" s="261"/>
      <c r="BR182" s="261"/>
      <c r="BS182" s="261"/>
      <c r="BT182" s="261"/>
      <c r="BU182" s="261"/>
      <c r="BV182" s="261"/>
      <c r="BW182" s="261"/>
      <c r="BX182" s="261"/>
      <c r="BY182" s="261"/>
      <c r="BZ182" s="261"/>
      <c r="CA182" s="261"/>
      <c r="CB182" s="261"/>
      <c r="CC182" s="261"/>
      <c r="CD182" s="261"/>
      <c r="CE182" s="261"/>
      <c r="CF182" s="261"/>
      <c r="CG182" s="261"/>
      <c r="CH182" s="261"/>
      <c r="CI182" s="261"/>
      <c r="CJ182" s="261"/>
      <c r="CK182" s="261"/>
      <c r="CL182" s="261"/>
      <c r="CM182" s="261"/>
      <c r="CN182" s="261"/>
      <c r="CO182" s="261"/>
      <c r="CP182" s="261"/>
      <c r="CQ182" s="261"/>
      <c r="CR182" s="261"/>
      <c r="CS182" s="261"/>
      <c r="CT182" s="261"/>
      <c r="CU182" s="261"/>
      <c r="CV182" s="261"/>
      <c r="CW182" s="261"/>
    </row>
    <row r="183" spans="1:101">
      <c r="A183" s="261"/>
      <c r="B183" s="266" t="s">
        <v>332</v>
      </c>
      <c r="C183" s="262" t="s">
        <v>333</v>
      </c>
      <c r="D183" s="262" t="s">
        <v>240</v>
      </c>
      <c r="E183" s="262" t="s">
        <v>263</v>
      </c>
      <c r="F183" s="308" cm="1">
        <f t="array" ref="F183">'2b COVID Adjustment'!F32*INDEX($F$154:$F$157,MATCH(INT(RIGHT($C183,1)),$C$154:$C$157,0),0)</f>
        <v>0</v>
      </c>
      <c r="G183" s="261"/>
      <c r="H183" s="261"/>
      <c r="I183" s="261"/>
      <c r="J183" s="261"/>
      <c r="K183" s="261"/>
      <c r="L183" s="261"/>
      <c r="M183" s="261"/>
      <c r="N183" s="261"/>
      <c r="O183" s="261"/>
      <c r="P183" s="261"/>
      <c r="Q183" s="261"/>
      <c r="R183" s="261"/>
      <c r="S183" s="261"/>
      <c r="T183" s="261"/>
      <c r="U183" s="261"/>
      <c r="V183" s="261"/>
      <c r="W183" s="261"/>
      <c r="X183" s="261"/>
      <c r="Y183" s="261"/>
      <c r="Z183" s="261"/>
      <c r="AA183" s="261"/>
      <c r="AB183" s="261"/>
      <c r="AC183" s="261"/>
      <c r="AD183" s="261"/>
      <c r="AE183" s="261"/>
      <c r="AF183" s="261"/>
      <c r="AG183" s="261"/>
      <c r="AH183" s="261"/>
      <c r="AI183" s="261"/>
      <c r="AJ183" s="261"/>
      <c r="AK183" s="261"/>
      <c r="AL183" s="261"/>
      <c r="AM183" s="261"/>
      <c r="AN183" s="261"/>
      <c r="AO183" s="261"/>
      <c r="AP183" s="261"/>
      <c r="AQ183" s="261"/>
      <c r="AR183" s="261"/>
      <c r="AS183" s="261"/>
      <c r="AT183" s="261"/>
      <c r="AU183" s="261"/>
      <c r="AV183" s="261"/>
      <c r="AW183" s="261"/>
      <c r="AX183" s="261"/>
      <c r="AY183" s="261"/>
      <c r="AZ183" s="261"/>
      <c r="BA183" s="261"/>
      <c r="BB183" s="261"/>
      <c r="BC183" s="261"/>
      <c r="BD183" s="261"/>
      <c r="BE183" s="261"/>
      <c r="BF183" s="261"/>
      <c r="BG183" s="261"/>
      <c r="BH183" s="261"/>
      <c r="BI183" s="261"/>
      <c r="BJ183" s="261"/>
      <c r="BK183" s="261"/>
      <c r="BL183" s="261"/>
      <c r="BM183" s="261"/>
      <c r="BN183" s="261"/>
      <c r="BO183" s="261"/>
      <c r="BP183" s="261"/>
      <c r="BQ183" s="261"/>
      <c r="BR183" s="261"/>
      <c r="BS183" s="261"/>
      <c r="BT183" s="261"/>
      <c r="BU183" s="261"/>
      <c r="BV183" s="261"/>
      <c r="BW183" s="261"/>
      <c r="BX183" s="261"/>
      <c r="BY183" s="261"/>
      <c r="BZ183" s="261"/>
      <c r="CA183" s="261"/>
      <c r="CB183" s="261"/>
      <c r="CC183" s="261"/>
      <c r="CD183" s="261"/>
      <c r="CE183" s="261"/>
      <c r="CF183" s="261"/>
      <c r="CG183" s="261"/>
      <c r="CH183" s="261"/>
      <c r="CI183" s="261"/>
      <c r="CJ183" s="261"/>
      <c r="CK183" s="261"/>
      <c r="CL183" s="261"/>
      <c r="CM183" s="261"/>
      <c r="CN183" s="261"/>
      <c r="CO183" s="261"/>
      <c r="CP183" s="261"/>
      <c r="CQ183" s="261"/>
      <c r="CR183" s="261"/>
      <c r="CS183" s="261"/>
      <c r="CT183" s="261"/>
      <c r="CU183" s="261"/>
      <c r="CV183" s="261"/>
      <c r="CW183" s="261"/>
    </row>
    <row r="184" spans="1:101">
      <c r="A184" s="261"/>
      <c r="B184" s="266" t="s">
        <v>332</v>
      </c>
      <c r="C184" s="262" t="s">
        <v>333</v>
      </c>
      <c r="D184" s="262" t="s">
        <v>240</v>
      </c>
      <c r="E184" s="262" t="s">
        <v>264</v>
      </c>
      <c r="F184" s="308" cm="1">
        <f t="array" ref="F184">'2b COVID Adjustment'!F33*INDEX($F$154:$F$157,MATCH(INT(RIGHT($C184,1)),$C$154:$C$157,0),0)</f>
        <v>0</v>
      </c>
      <c r="G184" s="261"/>
      <c r="H184" s="261"/>
      <c r="I184" s="261"/>
      <c r="J184" s="261"/>
      <c r="K184" s="261"/>
      <c r="L184" s="261"/>
      <c r="M184" s="261"/>
      <c r="N184" s="261"/>
      <c r="O184" s="261"/>
      <c r="P184" s="261"/>
      <c r="Q184" s="261"/>
      <c r="R184" s="261"/>
      <c r="S184" s="261"/>
      <c r="T184" s="261"/>
      <c r="U184" s="261"/>
      <c r="V184" s="261"/>
      <c r="W184" s="261"/>
      <c r="X184" s="261"/>
      <c r="Y184" s="261"/>
      <c r="Z184" s="261"/>
      <c r="AA184" s="261"/>
      <c r="AB184" s="261"/>
      <c r="AC184" s="261"/>
      <c r="AD184" s="261"/>
      <c r="AE184" s="261"/>
      <c r="AF184" s="261"/>
      <c r="AG184" s="261"/>
      <c r="AH184" s="261"/>
      <c r="AI184" s="261"/>
      <c r="AJ184" s="261"/>
      <c r="AK184" s="261"/>
      <c r="AL184" s="261"/>
      <c r="AM184" s="261"/>
      <c r="AN184" s="261"/>
      <c r="AO184" s="261"/>
      <c r="AP184" s="261"/>
      <c r="AQ184" s="261"/>
      <c r="AR184" s="261"/>
      <c r="AS184" s="261"/>
      <c r="AT184" s="261"/>
      <c r="AU184" s="261"/>
      <c r="AV184" s="261"/>
      <c r="AW184" s="261"/>
      <c r="AX184" s="261"/>
      <c r="AY184" s="261"/>
      <c r="AZ184" s="261"/>
      <c r="BA184" s="261"/>
      <c r="BB184" s="261"/>
      <c r="BC184" s="261"/>
      <c r="BD184" s="261"/>
      <c r="BE184" s="261"/>
      <c r="BF184" s="261"/>
      <c r="BG184" s="261"/>
      <c r="BH184" s="261"/>
      <c r="BI184" s="261"/>
      <c r="BJ184" s="261"/>
      <c r="BK184" s="261"/>
      <c r="BL184" s="261"/>
      <c r="BM184" s="261"/>
      <c r="BN184" s="261"/>
      <c r="BO184" s="261"/>
      <c r="BP184" s="261"/>
      <c r="BQ184" s="261"/>
      <c r="BR184" s="261"/>
      <c r="BS184" s="261"/>
      <c r="BT184" s="261"/>
      <c r="BU184" s="261"/>
      <c r="BV184" s="261"/>
      <c r="BW184" s="261"/>
      <c r="BX184" s="261"/>
      <c r="BY184" s="261"/>
      <c r="BZ184" s="261"/>
      <c r="CA184" s="261"/>
      <c r="CB184" s="261"/>
      <c r="CC184" s="261"/>
      <c r="CD184" s="261"/>
      <c r="CE184" s="261"/>
      <c r="CF184" s="261"/>
      <c r="CG184" s="261"/>
      <c r="CH184" s="261"/>
      <c r="CI184" s="261"/>
      <c r="CJ184" s="261"/>
      <c r="CK184" s="261"/>
      <c r="CL184" s="261"/>
      <c r="CM184" s="261"/>
      <c r="CN184" s="261"/>
      <c r="CO184" s="261"/>
      <c r="CP184" s="261"/>
      <c r="CQ184" s="261"/>
      <c r="CR184" s="261"/>
      <c r="CS184" s="261"/>
      <c r="CT184" s="261"/>
      <c r="CU184" s="261"/>
      <c r="CV184" s="261"/>
      <c r="CW184" s="261"/>
    </row>
    <row r="185" spans="1:101">
      <c r="A185" s="261"/>
      <c r="B185" s="266" t="s">
        <v>332</v>
      </c>
      <c r="C185" s="262" t="s">
        <v>333</v>
      </c>
      <c r="D185" s="262" t="s">
        <v>240</v>
      </c>
      <c r="E185" s="262" t="s">
        <v>238</v>
      </c>
      <c r="F185" s="308" cm="1">
        <f t="array" ref="F185">'2b COVID Adjustment'!F34*INDEX($F$154:$F$157,MATCH(INT(RIGHT($C185,1)),$C$154:$C$157,0),0)</f>
        <v>0</v>
      </c>
      <c r="G185" s="261"/>
      <c r="H185" s="261"/>
      <c r="I185" s="261"/>
      <c r="J185" s="261"/>
      <c r="K185" s="261"/>
      <c r="L185" s="261"/>
      <c r="M185" s="261"/>
      <c r="N185" s="261"/>
      <c r="O185" s="261"/>
      <c r="P185" s="261"/>
      <c r="Q185" s="261"/>
      <c r="R185" s="261"/>
      <c r="S185" s="261"/>
      <c r="T185" s="261"/>
      <c r="U185" s="261"/>
      <c r="V185" s="261"/>
      <c r="W185" s="261"/>
      <c r="X185" s="261"/>
      <c r="Y185" s="261"/>
      <c r="Z185" s="261"/>
      <c r="AA185" s="261"/>
      <c r="AB185" s="261"/>
      <c r="AC185" s="261"/>
      <c r="AD185" s="261"/>
      <c r="AE185" s="261"/>
      <c r="AF185" s="261"/>
      <c r="AG185" s="261"/>
      <c r="AH185" s="261"/>
      <c r="AI185" s="261"/>
      <c r="AJ185" s="261"/>
      <c r="AK185" s="261"/>
      <c r="AL185" s="261"/>
      <c r="AM185" s="261"/>
      <c r="AN185" s="261"/>
      <c r="AO185" s="261"/>
      <c r="AP185" s="261"/>
      <c r="AQ185" s="261"/>
      <c r="AR185" s="261"/>
      <c r="AS185" s="261"/>
      <c r="AT185" s="261"/>
      <c r="AU185" s="261"/>
      <c r="AV185" s="261"/>
      <c r="AW185" s="261"/>
      <c r="AX185" s="261"/>
      <c r="AY185" s="261"/>
      <c r="AZ185" s="261"/>
      <c r="BA185" s="261"/>
      <c r="BB185" s="261"/>
      <c r="BC185" s="261"/>
      <c r="BD185" s="261"/>
      <c r="BE185" s="261"/>
      <c r="BF185" s="261"/>
      <c r="BG185" s="261"/>
      <c r="BH185" s="261"/>
      <c r="BI185" s="261"/>
      <c r="BJ185" s="261"/>
      <c r="BK185" s="261"/>
      <c r="BL185" s="261"/>
      <c r="BM185" s="261"/>
      <c r="BN185" s="261"/>
      <c r="BO185" s="261"/>
      <c r="BP185" s="261"/>
      <c r="BQ185" s="261"/>
      <c r="BR185" s="261"/>
      <c r="BS185" s="261"/>
      <c r="BT185" s="261"/>
      <c r="BU185" s="261"/>
      <c r="BV185" s="261"/>
      <c r="BW185" s="261"/>
      <c r="BX185" s="261"/>
      <c r="BY185" s="261"/>
      <c r="BZ185" s="261"/>
      <c r="CA185" s="261"/>
      <c r="CB185" s="261"/>
      <c r="CC185" s="261"/>
      <c r="CD185" s="261"/>
      <c r="CE185" s="261"/>
      <c r="CF185" s="261"/>
      <c r="CG185" s="261"/>
      <c r="CH185" s="261"/>
      <c r="CI185" s="261"/>
      <c r="CJ185" s="261"/>
      <c r="CK185" s="261"/>
      <c r="CL185" s="261"/>
      <c r="CM185" s="261"/>
      <c r="CN185" s="261"/>
      <c r="CO185" s="261"/>
      <c r="CP185" s="261"/>
      <c r="CQ185" s="261"/>
      <c r="CR185" s="261"/>
      <c r="CS185" s="261"/>
      <c r="CT185" s="261"/>
      <c r="CU185" s="261"/>
      <c r="CV185" s="261"/>
      <c r="CW185" s="261"/>
    </row>
    <row r="186" spans="1:101">
      <c r="A186" s="261"/>
      <c r="B186" s="103" t="s">
        <v>354</v>
      </c>
      <c r="C186" s="261"/>
      <c r="D186" s="261"/>
      <c r="E186" s="261"/>
      <c r="F186" s="302"/>
      <c r="G186" s="261"/>
      <c r="H186" s="261"/>
      <c r="I186" s="261"/>
      <c r="J186" s="261"/>
      <c r="K186" s="261"/>
      <c r="L186" s="261"/>
      <c r="M186" s="261"/>
      <c r="N186" s="261"/>
      <c r="O186" s="261"/>
      <c r="P186" s="261"/>
      <c r="Q186" s="261"/>
      <c r="R186" s="261"/>
      <c r="S186" s="261"/>
      <c r="T186" s="261"/>
      <c r="U186" s="261"/>
      <c r="V186" s="261"/>
      <c r="W186" s="261"/>
      <c r="X186" s="261"/>
      <c r="Y186" s="261"/>
      <c r="Z186" s="261"/>
      <c r="AA186" s="261"/>
      <c r="AB186" s="261"/>
      <c r="AC186" s="261"/>
      <c r="AD186" s="261"/>
      <c r="AE186" s="261"/>
      <c r="AF186" s="261"/>
      <c r="AG186" s="261"/>
      <c r="AH186" s="261"/>
      <c r="AI186" s="261"/>
      <c r="AJ186" s="261"/>
      <c r="AK186" s="261"/>
      <c r="AL186" s="261"/>
      <c r="AM186" s="261"/>
      <c r="AN186" s="261"/>
      <c r="AO186" s="261"/>
      <c r="AP186" s="261"/>
      <c r="AQ186" s="261"/>
      <c r="AR186" s="261"/>
      <c r="AS186" s="261"/>
      <c r="AT186" s="261"/>
      <c r="AU186" s="261"/>
      <c r="AV186" s="261"/>
      <c r="AW186" s="261"/>
      <c r="AX186" s="261"/>
      <c r="AY186" s="261"/>
      <c r="AZ186" s="261"/>
      <c r="BA186" s="261"/>
      <c r="BB186" s="261"/>
      <c r="BC186" s="261"/>
      <c r="BD186" s="261"/>
      <c r="BE186" s="261"/>
      <c r="BF186" s="261"/>
      <c r="BG186" s="261"/>
      <c r="BH186" s="261"/>
      <c r="BI186" s="261"/>
      <c r="BJ186" s="261"/>
      <c r="BK186" s="261"/>
      <c r="BL186" s="261"/>
      <c r="BM186" s="261"/>
      <c r="BN186" s="261"/>
      <c r="BO186" s="261"/>
      <c r="BP186" s="261"/>
      <c r="BQ186" s="261"/>
      <c r="BR186" s="261"/>
      <c r="BS186" s="261"/>
      <c r="BT186" s="261"/>
      <c r="BU186" s="261"/>
      <c r="BV186" s="261"/>
      <c r="BW186" s="261"/>
      <c r="BX186" s="261"/>
      <c r="BY186" s="261"/>
      <c r="BZ186" s="261"/>
      <c r="CA186" s="261"/>
      <c r="CB186" s="261"/>
      <c r="CC186" s="261"/>
      <c r="CD186" s="261"/>
      <c r="CE186" s="261"/>
      <c r="CF186" s="261"/>
      <c r="CG186" s="261"/>
      <c r="CH186" s="261"/>
      <c r="CI186" s="261"/>
      <c r="CJ186" s="261"/>
      <c r="CK186" s="261"/>
      <c r="CL186" s="261"/>
      <c r="CM186" s="261"/>
      <c r="CN186" s="261"/>
      <c r="CO186" s="261"/>
      <c r="CP186" s="261"/>
      <c r="CQ186" s="261"/>
      <c r="CR186" s="261"/>
      <c r="CS186" s="261"/>
      <c r="CT186" s="261"/>
      <c r="CU186" s="261"/>
      <c r="CV186" s="261"/>
      <c r="CW186" s="261"/>
    </row>
    <row r="187" spans="1:101">
      <c r="A187" s="261"/>
      <c r="B187" s="103"/>
      <c r="C187" s="261"/>
      <c r="D187" s="261"/>
      <c r="E187" s="261"/>
      <c r="F187" s="302"/>
      <c r="G187" s="261"/>
      <c r="H187" s="261"/>
      <c r="I187" s="261"/>
      <c r="J187" s="261"/>
      <c r="K187" s="261"/>
      <c r="L187" s="261"/>
      <c r="M187" s="261"/>
      <c r="N187" s="261"/>
      <c r="O187" s="261"/>
      <c r="P187" s="261"/>
      <c r="Q187" s="261"/>
      <c r="R187" s="261"/>
      <c r="S187" s="261"/>
      <c r="T187" s="261"/>
      <c r="U187" s="261"/>
      <c r="V187" s="261"/>
      <c r="W187" s="261"/>
      <c r="X187" s="261"/>
      <c r="Y187" s="261"/>
      <c r="Z187" s="261"/>
      <c r="AA187" s="261"/>
      <c r="AB187" s="261"/>
      <c r="AC187" s="261"/>
      <c r="AD187" s="261"/>
      <c r="AE187" s="261"/>
      <c r="AF187" s="261"/>
      <c r="AG187" s="261"/>
      <c r="AH187" s="261"/>
      <c r="AI187" s="261"/>
      <c r="AJ187" s="261"/>
      <c r="AK187" s="261"/>
      <c r="AL187" s="261"/>
      <c r="AM187" s="261"/>
      <c r="AN187" s="261"/>
      <c r="AO187" s="261"/>
      <c r="AP187" s="261"/>
      <c r="AQ187" s="261"/>
      <c r="AR187" s="261"/>
      <c r="AS187" s="261"/>
      <c r="AT187" s="261"/>
      <c r="AU187" s="261"/>
      <c r="AV187" s="261"/>
      <c r="AW187" s="261"/>
      <c r="AX187" s="261"/>
      <c r="AY187" s="261"/>
      <c r="AZ187" s="261"/>
      <c r="BA187" s="261"/>
      <c r="BB187" s="261"/>
      <c r="BC187" s="261"/>
      <c r="BD187" s="261"/>
      <c r="BE187" s="261"/>
      <c r="BF187" s="261"/>
      <c r="BG187" s="261"/>
      <c r="BH187" s="261"/>
      <c r="BI187" s="261"/>
      <c r="BJ187" s="261"/>
      <c r="BK187" s="261"/>
      <c r="BL187" s="261"/>
      <c r="BM187" s="261"/>
      <c r="BN187" s="261"/>
      <c r="BO187" s="261"/>
      <c r="BP187" s="261"/>
      <c r="BQ187" s="261"/>
      <c r="BR187" s="261"/>
      <c r="BS187" s="261"/>
      <c r="BT187" s="261"/>
      <c r="BU187" s="261"/>
      <c r="BV187" s="261"/>
      <c r="BW187" s="261"/>
      <c r="BX187" s="261"/>
      <c r="BY187" s="261"/>
      <c r="BZ187" s="261"/>
      <c r="CA187" s="261"/>
      <c r="CB187" s="261"/>
      <c r="CC187" s="261"/>
      <c r="CD187" s="261"/>
      <c r="CE187" s="261"/>
      <c r="CF187" s="261"/>
      <c r="CG187" s="261"/>
      <c r="CH187" s="261"/>
      <c r="CI187" s="261"/>
      <c r="CJ187" s="261"/>
      <c r="CK187" s="261"/>
      <c r="CL187" s="261"/>
      <c r="CM187" s="261"/>
      <c r="CN187" s="261"/>
      <c r="CO187" s="261"/>
      <c r="CP187" s="261"/>
      <c r="CQ187" s="261"/>
      <c r="CR187" s="261"/>
      <c r="CS187" s="261"/>
      <c r="CT187" s="261"/>
      <c r="CU187" s="261"/>
      <c r="CV187" s="261"/>
      <c r="CW187" s="261"/>
    </row>
    <row r="188" spans="1:101">
      <c r="A188" s="252"/>
      <c r="B188" s="253" t="s">
        <v>355</v>
      </c>
      <c r="C188" s="254"/>
      <c r="D188" s="254"/>
      <c r="E188" s="254"/>
      <c r="F188" s="254"/>
      <c r="G188" s="254"/>
      <c r="H188" s="254"/>
      <c r="I188" s="254"/>
      <c r="J188" s="254"/>
      <c r="K188" s="254"/>
      <c r="L188" s="254"/>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61"/>
      <c r="AI188" s="261"/>
      <c r="AJ188" s="261"/>
      <c r="AK188" s="261"/>
      <c r="AL188" s="261"/>
      <c r="AM188" s="261"/>
      <c r="AN188" s="261"/>
      <c r="AO188" s="261"/>
      <c r="AP188" s="261"/>
      <c r="AQ188" s="261"/>
      <c r="AR188" s="261"/>
      <c r="AS188" s="261"/>
      <c r="AT188" s="261"/>
      <c r="AU188" s="261"/>
      <c r="AV188" s="261"/>
      <c r="AW188" s="261"/>
      <c r="AX188" s="261"/>
      <c r="AY188" s="261"/>
      <c r="AZ188" s="261"/>
      <c r="BA188" s="261"/>
      <c r="BB188" s="261"/>
      <c r="BC188" s="261"/>
      <c r="BD188" s="261"/>
      <c r="BE188" s="261"/>
      <c r="BF188" s="261"/>
      <c r="BG188" s="261"/>
      <c r="BH188" s="261"/>
      <c r="BI188" s="261"/>
      <c r="BJ188" s="261"/>
      <c r="BK188" s="261"/>
      <c r="BL188" s="261"/>
      <c r="BM188" s="261"/>
      <c r="BN188" s="261"/>
      <c r="BO188" s="261"/>
      <c r="BP188" s="261"/>
      <c r="BQ188" s="261"/>
      <c r="BR188" s="261"/>
      <c r="BS188" s="261"/>
      <c r="BT188" s="261"/>
      <c r="BU188" s="261"/>
      <c r="BV188" s="261"/>
      <c r="BW188" s="261"/>
      <c r="BX188" s="261"/>
      <c r="BY188" s="261"/>
      <c r="BZ188" s="261"/>
      <c r="CA188" s="261"/>
      <c r="CB188" s="261"/>
      <c r="CC188" s="261"/>
      <c r="CD188" s="261"/>
      <c r="CE188" s="261"/>
      <c r="CF188" s="261"/>
      <c r="CG188" s="261"/>
      <c r="CH188" s="261"/>
      <c r="CI188" s="261"/>
      <c r="CJ188" s="261"/>
      <c r="CK188" s="261"/>
      <c r="CL188" s="261"/>
      <c r="CM188" s="261"/>
      <c r="CN188" s="261"/>
      <c r="CO188" s="261"/>
      <c r="CP188" s="261"/>
      <c r="CQ188" s="261"/>
      <c r="CR188" s="261"/>
      <c r="CS188" s="261"/>
      <c r="CT188" s="261"/>
      <c r="CU188" s="261"/>
      <c r="CV188" s="261"/>
      <c r="CW188" s="261"/>
    </row>
    <row r="189" spans="1:101">
      <c r="A189" s="261"/>
      <c r="B189" s="296" t="s">
        <v>356</v>
      </c>
      <c r="C189" s="267"/>
      <c r="D189" s="267"/>
      <c r="E189" s="267"/>
      <c r="F189" s="267"/>
      <c r="G189" s="261"/>
      <c r="H189" s="261"/>
      <c r="I189" s="314"/>
      <c r="J189" s="261"/>
      <c r="K189" s="261"/>
      <c r="L189" s="261"/>
      <c r="M189" s="261"/>
      <c r="N189" s="261"/>
      <c r="O189" s="261"/>
      <c r="P189" s="261"/>
      <c r="Q189" s="261"/>
      <c r="R189" s="261"/>
      <c r="S189" s="261"/>
      <c r="T189" s="261"/>
      <c r="U189" s="261"/>
      <c r="V189" s="261"/>
      <c r="W189" s="261"/>
      <c r="X189" s="261"/>
      <c r="Y189" s="261"/>
      <c r="Z189" s="261"/>
      <c r="AA189" s="261"/>
      <c r="AB189" s="261"/>
      <c r="AC189" s="261"/>
      <c r="AD189" s="261"/>
      <c r="AE189" s="261"/>
      <c r="AF189" s="261"/>
      <c r="AG189" s="261"/>
      <c r="AH189" s="261"/>
      <c r="AI189" s="261"/>
      <c r="AJ189" s="261"/>
      <c r="AK189" s="261"/>
      <c r="AL189" s="261"/>
      <c r="AM189" s="261"/>
      <c r="AN189" s="261"/>
      <c r="AO189" s="261"/>
      <c r="AP189" s="261"/>
      <c r="AQ189" s="261"/>
      <c r="AR189" s="261"/>
      <c r="AS189" s="261"/>
      <c r="AT189" s="261"/>
      <c r="AU189" s="261"/>
      <c r="AV189" s="261"/>
      <c r="AW189" s="261"/>
      <c r="AX189" s="261"/>
      <c r="AY189" s="261"/>
      <c r="AZ189" s="261"/>
      <c r="BA189" s="261"/>
      <c r="BB189" s="261"/>
      <c r="BC189" s="261"/>
      <c r="BD189" s="261"/>
      <c r="BE189" s="261"/>
      <c r="BF189" s="261"/>
      <c r="BG189" s="261"/>
      <c r="BH189" s="261"/>
      <c r="BI189" s="261"/>
      <c r="BJ189" s="261"/>
      <c r="BK189" s="261"/>
      <c r="BL189" s="261"/>
      <c r="BM189" s="261"/>
      <c r="BN189" s="261"/>
      <c r="BO189" s="261"/>
      <c r="BP189" s="261"/>
      <c r="BQ189" s="261"/>
      <c r="BR189" s="261"/>
      <c r="BS189" s="261"/>
      <c r="BT189" s="261"/>
      <c r="BU189" s="261"/>
      <c r="BV189" s="261"/>
      <c r="BW189" s="261"/>
      <c r="BX189" s="261"/>
      <c r="BY189" s="261"/>
      <c r="BZ189" s="261"/>
      <c r="CA189" s="261"/>
      <c r="CB189" s="261"/>
      <c r="CC189" s="261"/>
      <c r="CD189" s="261"/>
      <c r="CE189" s="261"/>
      <c r="CF189" s="261"/>
      <c r="CG189" s="261"/>
      <c r="CH189" s="261"/>
      <c r="CI189" s="261"/>
      <c r="CJ189" s="261"/>
      <c r="CK189" s="261"/>
      <c r="CL189" s="261"/>
      <c r="CM189" s="261"/>
      <c r="CN189" s="261"/>
      <c r="CO189" s="261"/>
      <c r="CP189" s="261"/>
      <c r="CQ189" s="261"/>
      <c r="CR189" s="261"/>
      <c r="CS189" s="261"/>
      <c r="CT189" s="261"/>
      <c r="CU189" s="261"/>
      <c r="CV189" s="261"/>
      <c r="CW189" s="261"/>
    </row>
    <row r="190" spans="1:101">
      <c r="A190" s="261"/>
      <c r="B190" s="296" t="s">
        <v>357</v>
      </c>
      <c r="C190" s="261"/>
      <c r="D190" s="261"/>
      <c r="E190" s="314"/>
      <c r="F190" s="261"/>
      <c r="G190" s="261"/>
      <c r="H190" s="261"/>
      <c r="I190" s="261"/>
      <c r="J190" s="261"/>
      <c r="K190" s="261"/>
      <c r="L190" s="261"/>
      <c r="M190" s="261"/>
      <c r="N190" s="261"/>
      <c r="O190" s="261"/>
      <c r="P190" s="261"/>
      <c r="Q190" s="261"/>
      <c r="R190" s="261"/>
      <c r="S190" s="261"/>
      <c r="T190" s="261"/>
      <c r="U190" s="261"/>
      <c r="V190" s="261"/>
      <c r="W190" s="261"/>
      <c r="X190" s="261"/>
      <c r="Y190" s="261"/>
      <c r="Z190" s="261"/>
      <c r="AA190" s="261"/>
      <c r="AB190" s="261"/>
      <c r="AC190" s="261"/>
      <c r="AD190" s="261"/>
      <c r="AE190" s="261"/>
      <c r="AF190" s="261"/>
      <c r="AG190" s="261"/>
      <c r="AH190" s="261"/>
      <c r="AI190" s="261"/>
      <c r="AJ190" s="261"/>
      <c r="AK190" s="261"/>
      <c r="AL190" s="261"/>
      <c r="AM190" s="261"/>
      <c r="AN190" s="261"/>
      <c r="AO190" s="261"/>
      <c r="AP190" s="261"/>
      <c r="AQ190" s="261"/>
      <c r="AR190" s="261"/>
      <c r="AS190" s="261"/>
      <c r="AT190" s="261"/>
      <c r="AU190" s="261"/>
      <c r="AV190" s="261"/>
      <c r="AW190" s="261"/>
      <c r="AX190" s="261"/>
      <c r="AY190" s="261"/>
      <c r="AZ190" s="261"/>
      <c r="BA190" s="261"/>
      <c r="BB190" s="261"/>
      <c r="BC190" s="261"/>
      <c r="BD190" s="261"/>
      <c r="BE190" s="261"/>
      <c r="BF190" s="261"/>
      <c r="BG190" s="261"/>
      <c r="BH190" s="261"/>
      <c r="BI190" s="261"/>
      <c r="BJ190" s="261"/>
      <c r="BK190" s="261"/>
      <c r="BL190" s="261"/>
      <c r="BM190" s="261"/>
      <c r="BN190" s="261"/>
      <c r="BO190" s="261"/>
      <c r="BP190" s="261"/>
      <c r="BQ190" s="261"/>
      <c r="BR190" s="261"/>
      <c r="BS190" s="261"/>
      <c r="BT190" s="261"/>
      <c r="BU190" s="261"/>
      <c r="BV190" s="261"/>
      <c r="BW190" s="261"/>
      <c r="BX190" s="261"/>
      <c r="BY190" s="261"/>
      <c r="BZ190" s="261"/>
      <c r="CA190" s="261"/>
      <c r="CB190" s="261"/>
      <c r="CC190" s="261"/>
      <c r="CD190" s="261"/>
      <c r="CE190" s="261"/>
      <c r="CF190" s="261"/>
      <c r="CG190" s="261"/>
      <c r="CH190" s="261"/>
      <c r="CI190" s="261"/>
      <c r="CJ190" s="261"/>
      <c r="CK190" s="261"/>
      <c r="CL190" s="261"/>
      <c r="CM190" s="261"/>
      <c r="CN190" s="261"/>
      <c r="CO190" s="261"/>
      <c r="CP190" s="261"/>
      <c r="CQ190" s="261"/>
      <c r="CR190" s="261"/>
      <c r="CS190" s="261"/>
      <c r="CT190" s="261"/>
      <c r="CU190" s="261"/>
      <c r="CV190" s="261"/>
      <c r="CW190" s="261"/>
    </row>
    <row r="191" spans="1:101" ht="23">
      <c r="A191" s="261"/>
      <c r="B191" s="259" t="s">
        <v>346</v>
      </c>
      <c r="C191" s="259" t="s">
        <v>347</v>
      </c>
      <c r="D191" s="259" t="s">
        <v>348</v>
      </c>
      <c r="E191" s="259"/>
      <c r="F191" s="471" t="s">
        <v>358</v>
      </c>
      <c r="G191" s="261"/>
      <c r="H191" s="261"/>
      <c r="I191" s="261"/>
      <c r="J191" s="261"/>
      <c r="K191" s="261"/>
      <c r="L191" s="261"/>
      <c r="M191" s="261"/>
      <c r="N191" s="261"/>
      <c r="O191" s="261"/>
      <c r="P191" s="261"/>
      <c r="Q191" s="261"/>
      <c r="R191" s="261"/>
      <c r="S191" s="261"/>
      <c r="T191" s="261"/>
      <c r="U191" s="261"/>
      <c r="V191" s="261"/>
      <c r="W191" s="261"/>
      <c r="X191" s="261"/>
      <c r="Y191" s="261"/>
      <c r="Z191" s="261"/>
      <c r="AA191" s="261"/>
      <c r="AB191" s="261"/>
      <c r="AC191" s="261"/>
      <c r="AD191" s="261"/>
      <c r="AE191" s="261"/>
      <c r="AF191" s="261"/>
      <c r="AG191" s="261"/>
      <c r="AH191" s="261"/>
      <c r="AI191" s="261"/>
      <c r="AJ191" s="261"/>
      <c r="AK191" s="261"/>
      <c r="AL191" s="261"/>
      <c r="AM191" s="261"/>
      <c r="AN191" s="261"/>
      <c r="AO191" s="261"/>
      <c r="AP191" s="261"/>
      <c r="AQ191" s="261"/>
      <c r="AR191" s="261"/>
      <c r="AS191" s="261"/>
      <c r="AT191" s="261"/>
      <c r="AU191" s="261"/>
      <c r="AV191" s="261"/>
      <c r="AW191" s="261"/>
      <c r="AX191" s="261"/>
      <c r="AY191" s="261"/>
      <c r="AZ191" s="261"/>
      <c r="BA191" s="261"/>
      <c r="BB191" s="261"/>
      <c r="BC191" s="261"/>
      <c r="BD191" s="261"/>
      <c r="BE191" s="261"/>
      <c r="BF191" s="261"/>
      <c r="BG191" s="261"/>
      <c r="BH191" s="261"/>
      <c r="BI191" s="261"/>
      <c r="BJ191" s="261"/>
      <c r="BK191" s="261"/>
      <c r="BL191" s="261"/>
      <c r="BM191" s="261"/>
      <c r="BN191" s="261"/>
      <c r="BO191" s="261"/>
      <c r="BP191" s="261"/>
      <c r="BQ191" s="261"/>
      <c r="BR191" s="261"/>
      <c r="BS191" s="261"/>
      <c r="BT191" s="261"/>
      <c r="BU191" s="261"/>
      <c r="BV191" s="261"/>
      <c r="BW191" s="261"/>
      <c r="BX191" s="261"/>
      <c r="BY191" s="261"/>
      <c r="BZ191" s="261"/>
      <c r="CA191" s="261"/>
      <c r="CB191" s="261"/>
      <c r="CC191" s="261"/>
      <c r="CD191" s="261"/>
      <c r="CE191" s="261"/>
      <c r="CF191" s="261"/>
      <c r="CG191" s="261"/>
      <c r="CH191" s="261"/>
      <c r="CI191" s="261"/>
      <c r="CJ191" s="261"/>
      <c r="CK191" s="261"/>
      <c r="CL191" s="261"/>
      <c r="CM191" s="261"/>
      <c r="CN191" s="261"/>
      <c r="CO191" s="261"/>
      <c r="CP191" s="261"/>
      <c r="CQ191" s="261"/>
      <c r="CR191" s="261"/>
      <c r="CS191" s="261"/>
      <c r="CT191" s="261"/>
      <c r="CU191" s="261"/>
      <c r="CV191" s="261"/>
      <c r="CW191" s="261"/>
    </row>
    <row r="192" spans="1:101">
      <c r="A192" s="261"/>
      <c r="B192" s="262" t="s">
        <v>359</v>
      </c>
      <c r="C192" s="265">
        <v>4</v>
      </c>
      <c r="D192" s="265">
        <v>4</v>
      </c>
      <c r="E192" s="265" t="s">
        <v>350</v>
      </c>
      <c r="F192" s="309">
        <f>'3k CPIH &amp; Attrition'!B46</f>
        <v>1</v>
      </c>
      <c r="G192" s="261"/>
      <c r="H192" s="261"/>
      <c r="I192" s="261"/>
      <c r="J192" s="261"/>
      <c r="K192" s="261"/>
      <c r="L192" s="261"/>
      <c r="M192" s="261"/>
      <c r="N192" s="261"/>
      <c r="O192" s="261"/>
      <c r="P192" s="261"/>
      <c r="Q192" s="261"/>
      <c r="R192" s="261"/>
      <c r="S192" s="261"/>
      <c r="T192" s="261"/>
      <c r="U192" s="261"/>
      <c r="V192" s="261"/>
      <c r="W192" s="261"/>
      <c r="X192" s="261"/>
      <c r="Y192" s="261"/>
      <c r="Z192" s="261"/>
      <c r="AA192" s="261"/>
      <c r="AB192" s="261"/>
      <c r="AC192" s="261"/>
      <c r="AD192" s="261"/>
      <c r="AE192" s="261"/>
      <c r="AF192" s="261"/>
      <c r="AG192" s="261"/>
      <c r="AH192" s="261"/>
      <c r="AI192" s="261"/>
      <c r="AJ192" s="261"/>
      <c r="AK192" s="261"/>
      <c r="AL192" s="261"/>
      <c r="AM192" s="261"/>
      <c r="AN192" s="261"/>
      <c r="AO192" s="261"/>
      <c r="AP192" s="261"/>
      <c r="AQ192" s="261"/>
      <c r="AR192" s="261"/>
      <c r="AS192" s="261"/>
      <c r="AT192" s="261"/>
      <c r="AU192" s="261"/>
      <c r="AV192" s="261"/>
      <c r="AW192" s="261"/>
      <c r="AX192" s="261"/>
      <c r="AY192" s="261"/>
      <c r="AZ192" s="261"/>
      <c r="BA192" s="261"/>
      <c r="BB192" s="261"/>
      <c r="BC192" s="261"/>
      <c r="BD192" s="261"/>
      <c r="BE192" s="261"/>
      <c r="BF192" s="261"/>
      <c r="BG192" s="261"/>
      <c r="BH192" s="261"/>
      <c r="BI192" s="261"/>
      <c r="BJ192" s="261"/>
      <c r="BK192" s="261"/>
      <c r="BL192" s="261"/>
      <c r="BM192" s="261"/>
      <c r="BN192" s="261"/>
      <c r="BO192" s="261"/>
      <c r="BP192" s="261"/>
      <c r="BQ192" s="261"/>
      <c r="BR192" s="261"/>
      <c r="BS192" s="261"/>
      <c r="BT192" s="261"/>
      <c r="BU192" s="261"/>
      <c r="BV192" s="261"/>
      <c r="BW192" s="261"/>
      <c r="BX192" s="261"/>
      <c r="BY192" s="261"/>
      <c r="BZ192" s="261"/>
      <c r="CA192" s="261"/>
      <c r="CB192" s="261"/>
      <c r="CC192" s="261"/>
      <c r="CD192" s="261"/>
      <c r="CE192" s="261"/>
      <c r="CF192" s="261"/>
      <c r="CG192" s="261"/>
      <c r="CH192" s="261"/>
      <c r="CI192" s="261"/>
      <c r="CJ192" s="261"/>
      <c r="CK192" s="261"/>
      <c r="CL192" s="261"/>
      <c r="CM192" s="261"/>
      <c r="CN192" s="261"/>
      <c r="CO192" s="261"/>
      <c r="CP192" s="261"/>
      <c r="CQ192" s="261"/>
      <c r="CR192" s="261"/>
      <c r="CS192" s="261"/>
      <c r="CT192" s="261"/>
      <c r="CU192" s="261"/>
      <c r="CV192" s="261"/>
      <c r="CW192" s="261"/>
    </row>
    <row r="193" spans="1:101">
      <c r="A193" s="261"/>
      <c r="B193" s="262" t="s">
        <v>359</v>
      </c>
      <c r="C193" s="265">
        <v>5</v>
      </c>
      <c r="D193" s="265">
        <v>4</v>
      </c>
      <c r="E193" s="265" t="s">
        <v>350</v>
      </c>
      <c r="F193" s="309">
        <f>'3k CPIH &amp; Attrition'!B47</f>
        <v>1.004641792138544</v>
      </c>
      <c r="G193" s="261"/>
      <c r="H193" s="261"/>
      <c r="I193" s="261"/>
      <c r="J193" s="261"/>
      <c r="K193" s="261"/>
      <c r="L193" s="261"/>
      <c r="M193" s="261"/>
      <c r="N193" s="261"/>
      <c r="O193" s="261"/>
      <c r="P193" s="261"/>
      <c r="Q193" s="261"/>
      <c r="R193" s="261"/>
      <c r="S193" s="261"/>
      <c r="T193" s="261"/>
      <c r="U193" s="261"/>
      <c r="V193" s="261"/>
      <c r="W193" s="261"/>
      <c r="X193" s="261"/>
      <c r="Y193" s="261"/>
      <c r="Z193" s="261"/>
      <c r="AA193" s="261"/>
      <c r="AB193" s="261"/>
      <c r="AC193" s="261"/>
      <c r="AD193" s="261"/>
      <c r="AE193" s="261"/>
      <c r="AF193" s="261"/>
      <c r="AG193" s="261"/>
      <c r="AH193" s="261"/>
      <c r="AI193" s="261"/>
      <c r="AJ193" s="261"/>
      <c r="AK193" s="261"/>
      <c r="AL193" s="261"/>
      <c r="AM193" s="261"/>
      <c r="AN193" s="261"/>
      <c r="AO193" s="261"/>
      <c r="AP193" s="261"/>
      <c r="AQ193" s="261"/>
      <c r="AR193" s="261"/>
      <c r="AS193" s="261"/>
      <c r="AT193" s="261"/>
      <c r="AU193" s="261"/>
      <c r="AV193" s="261"/>
      <c r="AW193" s="261"/>
      <c r="AX193" s="261"/>
      <c r="AY193" s="261"/>
      <c r="AZ193" s="261"/>
      <c r="BA193" s="261"/>
      <c r="BB193" s="261"/>
      <c r="BC193" s="261"/>
      <c r="BD193" s="261"/>
      <c r="BE193" s="261"/>
      <c r="BF193" s="261"/>
      <c r="BG193" s="261"/>
      <c r="BH193" s="261"/>
      <c r="BI193" s="261"/>
      <c r="BJ193" s="261"/>
      <c r="BK193" s="261"/>
      <c r="BL193" s="261"/>
      <c r="BM193" s="261"/>
      <c r="BN193" s="261"/>
      <c r="BO193" s="261"/>
      <c r="BP193" s="261"/>
      <c r="BQ193" s="261"/>
      <c r="BR193" s="261"/>
      <c r="BS193" s="261"/>
      <c r="BT193" s="261"/>
      <c r="BU193" s="261"/>
      <c r="BV193" s="261"/>
      <c r="BW193" s="261"/>
      <c r="BX193" s="261"/>
      <c r="BY193" s="261"/>
      <c r="BZ193" s="261"/>
      <c r="CA193" s="261"/>
      <c r="CB193" s="261"/>
      <c r="CC193" s="261"/>
      <c r="CD193" s="261"/>
      <c r="CE193" s="261"/>
      <c r="CF193" s="261"/>
      <c r="CG193" s="261"/>
      <c r="CH193" s="261"/>
      <c r="CI193" s="261"/>
      <c r="CJ193" s="261"/>
      <c r="CK193" s="261"/>
      <c r="CL193" s="261"/>
      <c r="CM193" s="261"/>
      <c r="CN193" s="261"/>
      <c r="CO193" s="261"/>
      <c r="CP193" s="261"/>
      <c r="CQ193" s="261"/>
      <c r="CR193" s="261"/>
      <c r="CS193" s="261"/>
      <c r="CT193" s="261"/>
      <c r="CU193" s="261"/>
      <c r="CV193" s="261"/>
      <c r="CW193" s="261"/>
    </row>
    <row r="194" spans="1:101">
      <c r="A194" s="261"/>
      <c r="B194" s="262" t="s">
        <v>359</v>
      </c>
      <c r="C194" s="265">
        <v>6</v>
      </c>
      <c r="D194" s="265">
        <v>4</v>
      </c>
      <c r="E194" s="265" t="s">
        <v>350</v>
      </c>
      <c r="F194" s="309">
        <f>'3k CPIH &amp; Attrition'!B48</f>
        <v>1.0325823740153741</v>
      </c>
      <c r="G194" s="261"/>
      <c r="H194" s="261"/>
      <c r="I194" s="261"/>
      <c r="J194" s="261"/>
      <c r="K194" s="261"/>
      <c r="L194" s="261"/>
      <c r="M194" s="261"/>
      <c r="N194" s="261"/>
      <c r="O194" s="261"/>
      <c r="P194" s="261"/>
      <c r="Q194" s="261"/>
      <c r="R194" s="261"/>
      <c r="S194" s="261"/>
      <c r="T194" s="261"/>
      <c r="U194" s="261"/>
      <c r="V194" s="261"/>
      <c r="W194" s="261"/>
      <c r="X194" s="261"/>
      <c r="Y194" s="261"/>
      <c r="Z194" s="261"/>
      <c r="AA194" s="261"/>
      <c r="AB194" s="261"/>
      <c r="AC194" s="261"/>
      <c r="AD194" s="261"/>
      <c r="AE194" s="261"/>
      <c r="AF194" s="261"/>
      <c r="AG194" s="261"/>
      <c r="AH194" s="261"/>
      <c r="AI194" s="261"/>
      <c r="AJ194" s="261"/>
      <c r="AK194" s="261"/>
      <c r="AL194" s="261"/>
      <c r="AM194" s="261"/>
      <c r="AN194" s="261"/>
      <c r="AO194" s="261"/>
      <c r="AP194" s="261"/>
      <c r="AQ194" s="261"/>
      <c r="AR194" s="261"/>
      <c r="AS194" s="261"/>
      <c r="AT194" s="261"/>
      <c r="AU194" s="261"/>
      <c r="AV194" s="261"/>
      <c r="AW194" s="261"/>
      <c r="AX194" s="261"/>
      <c r="AY194" s="261"/>
      <c r="AZ194" s="261"/>
      <c r="BA194" s="261"/>
      <c r="BB194" s="261"/>
      <c r="BC194" s="261"/>
      <c r="BD194" s="261"/>
      <c r="BE194" s="261"/>
      <c r="BF194" s="261"/>
      <c r="BG194" s="261"/>
      <c r="BH194" s="261"/>
      <c r="BI194" s="261"/>
      <c r="BJ194" s="261"/>
      <c r="BK194" s="261"/>
      <c r="BL194" s="261"/>
      <c r="BM194" s="261"/>
      <c r="BN194" s="261"/>
      <c r="BO194" s="261"/>
      <c r="BP194" s="261"/>
      <c r="BQ194" s="261"/>
      <c r="BR194" s="261"/>
      <c r="BS194" s="261"/>
      <c r="BT194" s="261"/>
      <c r="BU194" s="261"/>
      <c r="BV194" s="261"/>
      <c r="BW194" s="261"/>
      <c r="BX194" s="261"/>
      <c r="BY194" s="261"/>
      <c r="BZ194" s="261"/>
      <c r="CA194" s="261"/>
      <c r="CB194" s="261"/>
      <c r="CC194" s="261"/>
      <c r="CD194" s="261"/>
      <c r="CE194" s="261"/>
      <c r="CF194" s="261"/>
      <c r="CG194" s="261"/>
      <c r="CH194" s="261"/>
      <c r="CI194" s="261"/>
      <c r="CJ194" s="261"/>
      <c r="CK194" s="261"/>
      <c r="CL194" s="261"/>
      <c r="CM194" s="261"/>
      <c r="CN194" s="261"/>
      <c r="CO194" s="261"/>
      <c r="CP194" s="261"/>
      <c r="CQ194" s="261"/>
      <c r="CR194" s="261"/>
      <c r="CS194" s="261"/>
      <c r="CT194" s="261"/>
      <c r="CU194" s="261"/>
      <c r="CV194" s="261"/>
      <c r="CW194" s="261"/>
    </row>
    <row r="195" spans="1:101">
      <c r="A195" s="261"/>
      <c r="B195" s="262" t="s">
        <v>359</v>
      </c>
      <c r="C195" s="265">
        <v>7</v>
      </c>
      <c r="D195" s="265">
        <v>4</v>
      </c>
      <c r="E195" s="265" t="s">
        <v>350</v>
      </c>
      <c r="F195" s="309">
        <f>'3k CPIH &amp; Attrition'!B49</f>
        <v>1.1745080193955348</v>
      </c>
      <c r="G195" s="261"/>
      <c r="H195" s="261"/>
      <c r="I195" s="261"/>
      <c r="J195" s="261"/>
      <c r="K195" s="261"/>
      <c r="L195" s="261"/>
      <c r="M195" s="261"/>
      <c r="N195" s="261"/>
      <c r="O195" s="261"/>
      <c r="P195" s="261"/>
      <c r="Q195" s="261"/>
      <c r="R195" s="261"/>
      <c r="S195" s="261"/>
      <c r="T195" s="261"/>
      <c r="U195" s="261"/>
      <c r="V195" s="261"/>
      <c r="W195" s="261"/>
      <c r="X195" s="261"/>
      <c r="Y195" s="261"/>
      <c r="Z195" s="261"/>
      <c r="AA195" s="261"/>
      <c r="AB195" s="261"/>
      <c r="AC195" s="261"/>
      <c r="AD195" s="261"/>
      <c r="AE195" s="261"/>
      <c r="AF195" s="261"/>
      <c r="AG195" s="261"/>
      <c r="AH195" s="261"/>
      <c r="AI195" s="261"/>
      <c r="AJ195" s="261"/>
      <c r="AK195" s="261"/>
      <c r="AL195" s="261"/>
      <c r="AM195" s="261"/>
      <c r="AN195" s="261"/>
      <c r="AO195" s="261"/>
      <c r="AP195" s="261"/>
      <c r="AQ195" s="261"/>
      <c r="AR195" s="261"/>
      <c r="AS195" s="261"/>
      <c r="AT195" s="261"/>
      <c r="AU195" s="261"/>
      <c r="AV195" s="261"/>
      <c r="AW195" s="261"/>
      <c r="AX195" s="261"/>
      <c r="AY195" s="261"/>
      <c r="AZ195" s="261"/>
      <c r="BA195" s="261"/>
      <c r="BB195" s="261"/>
      <c r="BC195" s="261"/>
      <c r="BD195" s="261"/>
      <c r="BE195" s="261"/>
      <c r="BF195" s="261"/>
      <c r="BG195" s="261"/>
      <c r="BH195" s="261"/>
      <c r="BI195" s="261"/>
      <c r="BJ195" s="261"/>
      <c r="BK195" s="261"/>
      <c r="BL195" s="261"/>
      <c r="BM195" s="261"/>
      <c r="BN195" s="261"/>
      <c r="BO195" s="261"/>
      <c r="BP195" s="261"/>
      <c r="BQ195" s="261"/>
      <c r="BR195" s="261"/>
      <c r="BS195" s="261"/>
      <c r="BT195" s="261"/>
      <c r="BU195" s="261"/>
      <c r="BV195" s="261"/>
      <c r="BW195" s="261"/>
      <c r="BX195" s="261"/>
      <c r="BY195" s="261"/>
      <c r="BZ195" s="261"/>
      <c r="CA195" s="261"/>
      <c r="CB195" s="261"/>
      <c r="CC195" s="261"/>
      <c r="CD195" s="261"/>
      <c r="CE195" s="261"/>
      <c r="CF195" s="261"/>
      <c r="CG195" s="261"/>
      <c r="CH195" s="261"/>
      <c r="CI195" s="261"/>
      <c r="CJ195" s="261"/>
      <c r="CK195" s="261"/>
      <c r="CL195" s="261"/>
      <c r="CM195" s="261"/>
      <c r="CN195" s="261"/>
      <c r="CO195" s="261"/>
      <c r="CP195" s="261"/>
      <c r="CQ195" s="261"/>
      <c r="CR195" s="261"/>
      <c r="CS195" s="261"/>
      <c r="CT195" s="261"/>
      <c r="CU195" s="261"/>
      <c r="CV195" s="261"/>
      <c r="CW195" s="261"/>
    </row>
    <row r="196" spans="1:101">
      <c r="A196" s="261"/>
      <c r="B196" s="335" t="s">
        <v>351</v>
      </c>
      <c r="C196" s="261"/>
      <c r="D196" s="261"/>
      <c r="E196" s="268"/>
      <c r="F196" s="261"/>
      <c r="G196" s="261"/>
      <c r="H196" s="261"/>
      <c r="I196" s="261"/>
      <c r="J196" s="261"/>
      <c r="K196" s="261"/>
      <c r="L196" s="261"/>
      <c r="M196" s="261"/>
      <c r="N196" s="261"/>
      <c r="O196" s="261"/>
      <c r="P196" s="261"/>
      <c r="Q196" s="261"/>
      <c r="R196" s="261"/>
      <c r="S196" s="261"/>
      <c r="T196" s="261"/>
      <c r="U196" s="261"/>
      <c r="V196" s="261"/>
      <c r="W196" s="261"/>
      <c r="X196" s="261"/>
      <c r="Y196" s="261"/>
      <c r="Z196" s="261"/>
      <c r="AA196" s="261"/>
      <c r="AB196" s="261"/>
      <c r="AC196" s="261"/>
      <c r="AD196" s="261"/>
      <c r="AE196" s="261"/>
      <c r="AF196" s="261"/>
      <c r="AG196" s="261"/>
      <c r="AH196" s="261"/>
      <c r="AI196" s="261"/>
      <c r="AJ196" s="261"/>
      <c r="AK196" s="261"/>
      <c r="AL196" s="261"/>
      <c r="AM196" s="261"/>
      <c r="AN196" s="261"/>
      <c r="AO196" s="261"/>
      <c r="AP196" s="261"/>
      <c r="AQ196" s="261"/>
      <c r="AR196" s="261"/>
      <c r="AS196" s="261"/>
      <c r="AT196" s="261"/>
      <c r="AU196" s="261"/>
      <c r="AV196" s="261"/>
      <c r="AW196" s="261"/>
      <c r="AX196" s="261"/>
      <c r="AY196" s="261"/>
      <c r="AZ196" s="261"/>
      <c r="BA196" s="261"/>
      <c r="BB196" s="261"/>
      <c r="BC196" s="261"/>
      <c r="BD196" s="261"/>
      <c r="BE196" s="261"/>
      <c r="BF196" s="261"/>
      <c r="BG196" s="261"/>
      <c r="BH196" s="261"/>
      <c r="BI196" s="261"/>
      <c r="BJ196" s="261"/>
      <c r="BK196" s="261"/>
      <c r="BL196" s="261"/>
      <c r="BM196" s="261"/>
      <c r="BN196" s="261"/>
      <c r="BO196" s="261"/>
      <c r="BP196" s="261"/>
      <c r="BQ196" s="261"/>
      <c r="BR196" s="261"/>
      <c r="BS196" s="261"/>
      <c r="BT196" s="261"/>
      <c r="BU196" s="261"/>
      <c r="BV196" s="261"/>
      <c r="BW196" s="261"/>
      <c r="BX196" s="261"/>
      <c r="BY196" s="261"/>
      <c r="BZ196" s="261"/>
      <c r="CA196" s="261"/>
      <c r="CB196" s="261"/>
      <c r="CC196" s="261"/>
      <c r="CD196" s="261"/>
      <c r="CE196" s="261"/>
      <c r="CF196" s="261"/>
      <c r="CG196" s="261"/>
      <c r="CH196" s="261"/>
      <c r="CI196" s="261"/>
      <c r="CJ196" s="261"/>
      <c r="CK196" s="261"/>
      <c r="CL196" s="261"/>
      <c r="CM196" s="261"/>
      <c r="CN196" s="261"/>
      <c r="CO196" s="261"/>
      <c r="CP196" s="261"/>
      <c r="CQ196" s="261"/>
      <c r="CR196" s="261"/>
      <c r="CS196" s="261"/>
      <c r="CT196" s="261"/>
      <c r="CU196" s="261"/>
      <c r="CV196" s="261"/>
      <c r="CW196" s="261"/>
    </row>
    <row r="197" spans="1:101">
      <c r="A197" s="261"/>
      <c r="B197" s="261"/>
      <c r="C197" s="261"/>
      <c r="D197" s="261"/>
      <c r="E197" s="261"/>
      <c r="F197" s="261"/>
      <c r="G197" s="261"/>
      <c r="H197" s="261"/>
      <c r="I197" s="261"/>
      <c r="J197" s="261"/>
      <c r="K197" s="261"/>
      <c r="L197" s="261"/>
      <c r="M197" s="261"/>
      <c r="N197" s="261"/>
      <c r="O197" s="261"/>
      <c r="P197" s="261"/>
      <c r="Q197" s="261"/>
      <c r="R197" s="261"/>
      <c r="S197" s="261"/>
      <c r="T197" s="261"/>
      <c r="U197" s="261"/>
      <c r="V197" s="261"/>
      <c r="W197" s="261"/>
      <c r="X197" s="261"/>
      <c r="Y197" s="261"/>
      <c r="Z197" s="261"/>
      <c r="AA197" s="261"/>
      <c r="AB197" s="261"/>
      <c r="AC197" s="261"/>
      <c r="AD197" s="261"/>
      <c r="AE197" s="261"/>
      <c r="AF197" s="261"/>
      <c r="AG197" s="261"/>
      <c r="AH197" s="261"/>
      <c r="AI197" s="261"/>
      <c r="AJ197" s="261"/>
      <c r="AK197" s="261"/>
      <c r="AL197" s="261"/>
      <c r="AM197" s="261"/>
      <c r="AN197" s="261"/>
      <c r="AO197" s="261"/>
      <c r="AP197" s="261"/>
      <c r="AQ197" s="261"/>
      <c r="AR197" s="261"/>
      <c r="AS197" s="261"/>
      <c r="AT197" s="261"/>
      <c r="AU197" s="261"/>
      <c r="AV197" s="261"/>
      <c r="AW197" s="261"/>
      <c r="AX197" s="261"/>
      <c r="AY197" s="261"/>
      <c r="AZ197" s="261"/>
      <c r="BA197" s="261"/>
      <c r="BB197" s="261"/>
      <c r="BC197" s="261"/>
      <c r="BD197" s="261"/>
      <c r="BE197" s="261"/>
      <c r="BF197" s="261"/>
      <c r="BG197" s="261"/>
      <c r="BH197" s="261"/>
      <c r="BI197" s="261"/>
      <c r="BJ197" s="261"/>
      <c r="BK197" s="261"/>
      <c r="BL197" s="261"/>
      <c r="BM197" s="261"/>
      <c r="BN197" s="261"/>
      <c r="BO197" s="261"/>
      <c r="BP197" s="261"/>
      <c r="BQ197" s="261"/>
      <c r="BR197" s="261"/>
      <c r="BS197" s="261"/>
      <c r="BT197" s="261"/>
      <c r="BU197" s="261"/>
      <c r="BV197" s="261"/>
      <c r="BW197" s="261"/>
      <c r="BX197" s="261"/>
      <c r="BY197" s="261"/>
      <c r="BZ197" s="261"/>
      <c r="CA197" s="261"/>
      <c r="CB197" s="261"/>
      <c r="CC197" s="261"/>
      <c r="CD197" s="261"/>
      <c r="CE197" s="261"/>
      <c r="CF197" s="261"/>
      <c r="CG197" s="261"/>
      <c r="CH197" s="261"/>
      <c r="CI197" s="261"/>
      <c r="CJ197" s="261"/>
      <c r="CK197" s="261"/>
      <c r="CL197" s="261"/>
      <c r="CM197" s="261"/>
      <c r="CN197" s="261"/>
      <c r="CO197" s="261"/>
      <c r="CP197" s="261"/>
      <c r="CQ197" s="261"/>
      <c r="CR197" s="261"/>
      <c r="CS197" s="261"/>
      <c r="CT197" s="261"/>
      <c r="CU197" s="261"/>
      <c r="CV197" s="261"/>
      <c r="CW197" s="261"/>
    </row>
    <row r="198" spans="1:101">
      <c r="A198" s="261"/>
      <c r="B198" s="296" t="s">
        <v>360</v>
      </c>
      <c r="C198" s="296"/>
      <c r="D198" s="261"/>
      <c r="E198" s="261"/>
      <c r="F198" s="261"/>
      <c r="G198" s="261"/>
      <c r="H198" s="261"/>
      <c r="I198" s="261"/>
      <c r="J198" s="261"/>
      <c r="K198" s="261"/>
      <c r="L198" s="261"/>
      <c r="M198" s="261"/>
      <c r="N198" s="261"/>
      <c r="O198" s="261"/>
      <c r="P198" s="261"/>
      <c r="Q198" s="261"/>
      <c r="R198" s="261"/>
      <c r="S198" s="261"/>
      <c r="T198" s="261"/>
      <c r="U198" s="261"/>
      <c r="V198" s="261"/>
      <c r="W198" s="261"/>
      <c r="X198" s="261"/>
      <c r="Y198" s="261"/>
      <c r="Z198" s="261"/>
      <c r="AA198" s="261"/>
      <c r="AB198" s="261"/>
      <c r="AC198" s="261"/>
      <c r="AD198" s="261"/>
      <c r="AE198" s="261"/>
      <c r="AF198" s="261"/>
      <c r="AG198" s="261"/>
      <c r="AH198" s="261"/>
      <c r="AI198" s="261"/>
      <c r="AJ198" s="261"/>
      <c r="AK198" s="261"/>
      <c r="AL198" s="261"/>
      <c r="AM198" s="261"/>
      <c r="AN198" s="261"/>
      <c r="AO198" s="261"/>
      <c r="AP198" s="261"/>
      <c r="AQ198" s="261"/>
      <c r="AR198" s="261"/>
      <c r="AS198" s="261"/>
      <c r="AT198" s="261"/>
      <c r="AU198" s="261"/>
      <c r="AV198" s="261"/>
      <c r="AW198" s="261"/>
      <c r="AX198" s="261"/>
      <c r="AY198" s="261"/>
      <c r="AZ198" s="261"/>
      <c r="BA198" s="261"/>
      <c r="BB198" s="261"/>
      <c r="BC198" s="261"/>
      <c r="BD198" s="261"/>
      <c r="BE198" s="261"/>
      <c r="BF198" s="261"/>
      <c r="BG198" s="261"/>
      <c r="BH198" s="261"/>
      <c r="BI198" s="261"/>
      <c r="BJ198" s="261"/>
      <c r="BK198" s="261"/>
      <c r="BL198" s="261"/>
      <c r="BM198" s="261"/>
      <c r="BN198" s="261"/>
      <c r="BO198" s="261"/>
      <c r="BP198" s="261"/>
      <c r="BQ198" s="261"/>
      <c r="BR198" s="261"/>
      <c r="BS198" s="261"/>
      <c r="BT198" s="261"/>
      <c r="BU198" s="261"/>
      <c r="BV198" s="261"/>
      <c r="BW198" s="261"/>
      <c r="BX198" s="261"/>
      <c r="BY198" s="261"/>
      <c r="BZ198" s="261"/>
      <c r="CA198" s="261"/>
      <c r="CB198" s="261"/>
      <c r="CC198" s="261"/>
      <c r="CD198" s="261"/>
      <c r="CE198" s="261"/>
      <c r="CF198" s="261"/>
      <c r="CG198" s="261"/>
      <c r="CH198" s="261"/>
      <c r="CI198" s="261"/>
      <c r="CJ198" s="261"/>
      <c r="CK198" s="261"/>
      <c r="CL198" s="261"/>
      <c r="CM198" s="261"/>
      <c r="CN198" s="261"/>
      <c r="CO198" s="261"/>
      <c r="CP198" s="261"/>
      <c r="CQ198" s="261"/>
      <c r="CR198" s="261"/>
      <c r="CS198" s="261"/>
      <c r="CT198" s="261"/>
      <c r="CU198" s="261"/>
      <c r="CV198" s="261"/>
      <c r="CW198" s="261"/>
    </row>
    <row r="199" spans="1:101" ht="23">
      <c r="A199" s="261"/>
      <c r="B199" s="591"/>
      <c r="C199" s="591"/>
      <c r="D199" s="593" t="s">
        <v>87</v>
      </c>
      <c r="E199" s="593" t="s">
        <v>89</v>
      </c>
      <c r="F199" s="301" t="s">
        <v>328</v>
      </c>
      <c r="G199" s="301" t="s">
        <v>329</v>
      </c>
      <c r="H199" s="301" t="s">
        <v>330</v>
      </c>
      <c r="I199" s="301" t="s">
        <v>331</v>
      </c>
      <c r="J199" s="261"/>
      <c r="K199" s="261"/>
      <c r="L199" s="261"/>
      <c r="M199" s="261"/>
      <c r="N199" s="261"/>
      <c r="O199" s="261"/>
      <c r="P199" s="261"/>
      <c r="Q199" s="261"/>
      <c r="R199" s="261"/>
      <c r="S199" s="261"/>
      <c r="T199" s="261"/>
      <c r="U199" s="261"/>
      <c r="V199" s="261"/>
      <c r="W199" s="261"/>
      <c r="X199" s="261"/>
      <c r="Y199" s="261"/>
      <c r="Z199" s="261"/>
      <c r="AA199" s="261"/>
      <c r="AB199" s="261"/>
      <c r="AC199" s="261"/>
      <c r="AD199" s="261"/>
      <c r="AE199" s="261"/>
      <c r="AF199" s="261"/>
      <c r="AG199" s="261"/>
      <c r="AH199" s="261"/>
      <c r="AI199" s="261"/>
      <c r="AJ199" s="261"/>
      <c r="AK199" s="261"/>
      <c r="AL199" s="261"/>
      <c r="AM199" s="261"/>
      <c r="AN199" s="261"/>
      <c r="AO199" s="261"/>
      <c r="AP199" s="261"/>
      <c r="AQ199" s="261"/>
      <c r="AR199" s="261"/>
      <c r="AS199" s="261"/>
      <c r="AT199" s="261"/>
      <c r="AU199" s="261"/>
      <c r="AV199" s="261"/>
      <c r="AW199" s="261"/>
      <c r="AX199" s="261"/>
      <c r="AY199" s="261"/>
      <c r="AZ199" s="261"/>
      <c r="BA199" s="261"/>
      <c r="BB199" s="261"/>
      <c r="BC199" s="261"/>
      <c r="BD199" s="261"/>
      <c r="BE199" s="261"/>
      <c r="BF199" s="261"/>
      <c r="BG199" s="261"/>
      <c r="BH199" s="261"/>
      <c r="BI199" s="261"/>
      <c r="BJ199" s="261"/>
      <c r="BK199" s="261"/>
      <c r="BL199" s="261"/>
      <c r="BM199" s="261"/>
      <c r="BN199" s="261"/>
      <c r="BO199" s="261"/>
      <c r="BP199" s="261"/>
      <c r="BQ199" s="261"/>
      <c r="BR199" s="261"/>
      <c r="BS199" s="261"/>
      <c r="BT199" s="261"/>
      <c r="BU199" s="261"/>
      <c r="BV199" s="261"/>
      <c r="BW199" s="261"/>
      <c r="BX199" s="261"/>
      <c r="BY199" s="261"/>
      <c r="BZ199" s="261"/>
      <c r="CA199" s="261"/>
      <c r="CB199" s="261"/>
      <c r="CC199" s="261"/>
      <c r="CD199" s="261"/>
      <c r="CE199" s="261"/>
      <c r="CF199" s="261"/>
      <c r="CG199" s="261"/>
      <c r="CH199" s="261"/>
      <c r="CI199" s="261"/>
      <c r="CJ199" s="261"/>
      <c r="CK199" s="261"/>
      <c r="CL199" s="261"/>
      <c r="CM199" s="261"/>
      <c r="CN199" s="261"/>
      <c r="CO199" s="261"/>
      <c r="CP199" s="261"/>
      <c r="CQ199" s="261"/>
      <c r="CR199" s="261"/>
      <c r="CS199" s="261"/>
      <c r="CT199" s="261"/>
      <c r="CU199" s="261"/>
      <c r="CV199" s="261"/>
      <c r="CW199" s="261"/>
    </row>
    <row r="200" spans="1:101" ht="23.25" customHeight="1">
      <c r="A200" s="261"/>
      <c r="B200" s="592"/>
      <c r="C200" s="592"/>
      <c r="D200" s="594"/>
      <c r="E200" s="594"/>
      <c r="F200" s="588" t="s">
        <v>361</v>
      </c>
      <c r="G200" s="589"/>
      <c r="H200" s="589"/>
      <c r="I200" s="590"/>
      <c r="J200" s="261"/>
      <c r="K200" s="261"/>
      <c r="L200" s="261"/>
      <c r="M200" s="261"/>
      <c r="N200" s="261"/>
      <c r="O200" s="261"/>
      <c r="P200" s="261"/>
      <c r="Q200" s="261"/>
      <c r="R200" s="261"/>
      <c r="S200" s="261"/>
      <c r="T200" s="261"/>
      <c r="U200" s="261"/>
      <c r="V200" s="261"/>
      <c r="W200" s="261"/>
      <c r="X200" s="261"/>
      <c r="Y200" s="261"/>
      <c r="Z200" s="261"/>
      <c r="AA200" s="261"/>
      <c r="AB200" s="261"/>
      <c r="AC200" s="261"/>
      <c r="AD200" s="261"/>
      <c r="AE200" s="261"/>
      <c r="AF200" s="261"/>
      <c r="AG200" s="261"/>
      <c r="AH200" s="261"/>
      <c r="AI200" s="261"/>
      <c r="AJ200" s="261"/>
      <c r="AK200" s="261"/>
      <c r="AL200" s="261"/>
      <c r="AM200" s="261"/>
      <c r="AN200" s="261"/>
      <c r="AO200" s="261"/>
      <c r="AP200" s="261"/>
      <c r="AQ200" s="261"/>
      <c r="AR200" s="261"/>
      <c r="AS200" s="261"/>
      <c r="AT200" s="261"/>
      <c r="AU200" s="261"/>
      <c r="AV200" s="261"/>
      <c r="AW200" s="261"/>
      <c r="AX200" s="261"/>
      <c r="AY200" s="261"/>
      <c r="AZ200" s="261"/>
      <c r="BA200" s="261"/>
      <c r="BB200" s="261"/>
      <c r="BC200" s="261"/>
      <c r="BD200" s="261"/>
      <c r="BE200" s="261"/>
      <c r="BF200" s="261"/>
      <c r="BG200" s="261"/>
      <c r="BH200" s="261"/>
      <c r="BI200" s="261"/>
      <c r="BJ200" s="261"/>
      <c r="BK200" s="261"/>
      <c r="BL200" s="261"/>
      <c r="BM200" s="261"/>
      <c r="BN200" s="261"/>
      <c r="BO200" s="261"/>
      <c r="BP200" s="261"/>
      <c r="BQ200" s="261"/>
      <c r="BR200" s="261"/>
      <c r="BS200" s="261"/>
      <c r="BT200" s="261"/>
      <c r="BU200" s="261"/>
      <c r="BV200" s="261"/>
      <c r="BW200" s="261"/>
      <c r="BX200" s="261"/>
      <c r="BY200" s="261"/>
      <c r="BZ200" s="261"/>
      <c r="CA200" s="261"/>
      <c r="CB200" s="261"/>
      <c r="CC200" s="261"/>
      <c r="CD200" s="261"/>
      <c r="CE200" s="261"/>
      <c r="CF200" s="261"/>
      <c r="CG200" s="261"/>
      <c r="CH200" s="261"/>
      <c r="CI200" s="261"/>
      <c r="CJ200" s="261"/>
      <c r="CK200" s="261"/>
      <c r="CL200" s="261"/>
      <c r="CM200" s="261"/>
      <c r="CN200" s="261"/>
      <c r="CO200" s="261"/>
      <c r="CP200" s="261"/>
      <c r="CQ200" s="261"/>
      <c r="CR200" s="261"/>
      <c r="CS200" s="261"/>
      <c r="CT200" s="261"/>
      <c r="CU200" s="261"/>
      <c r="CV200" s="261"/>
      <c r="CW200" s="261"/>
    </row>
    <row r="201" spans="1:101">
      <c r="A201" s="261"/>
      <c r="B201" s="262" t="s">
        <v>343</v>
      </c>
      <c r="C201" s="262" t="s">
        <v>262</v>
      </c>
      <c r="D201" s="262" t="s">
        <v>216</v>
      </c>
      <c r="E201" s="262" t="s">
        <v>263</v>
      </c>
      <c r="F201" s="171" cm="1">
        <f t="array" ref="F201">IFERROR((F125-$F162)*INDEX($F$192:$F$195,MATCH(INT(RIGHT($C201,1)),$C$192:$C$195,0),0),"")</f>
        <v>1.3526267139752335</v>
      </c>
      <c r="G201" s="171" cm="1">
        <f t="array" ref="G201">IFERROR((G125-$F162)*INDEX($F$192:$F$195,MATCH(INT(RIGHT($C201,1)),$C$192:$C$195,0),0),"")</f>
        <v>1.3526267139752335</v>
      </c>
      <c r="H201" s="171" cm="1">
        <f t="array" ref="H201">IFERROR((H125-$F162)*INDEX($F$192:$F$195,MATCH(INT(RIGHT($C201,1)),$C$192:$C$195,0),0),"")</f>
        <v>1.3526267139752335</v>
      </c>
      <c r="I201" s="171" cm="1">
        <f t="array" ref="I201">IFERROR((I125-$F162)*INDEX($F$192:$F$195,MATCH(INT(RIGHT($C201,1)),$C$192:$C$195,0),0),"")</f>
        <v>1.3526267139752335</v>
      </c>
      <c r="J201" s="290"/>
      <c r="K201" s="290"/>
      <c r="L201" s="261"/>
      <c r="M201" s="261"/>
      <c r="N201" s="261"/>
      <c r="O201" s="261"/>
      <c r="P201" s="261"/>
      <c r="Q201" s="261"/>
      <c r="R201" s="261"/>
      <c r="S201" s="261"/>
      <c r="T201" s="261"/>
      <c r="U201" s="261"/>
      <c r="V201" s="261"/>
      <c r="W201" s="261"/>
      <c r="X201" s="261"/>
      <c r="Y201" s="261"/>
      <c r="Z201" s="261"/>
      <c r="AA201" s="261"/>
      <c r="AB201" s="261"/>
      <c r="AC201" s="261"/>
      <c r="AD201" s="261"/>
      <c r="AE201" s="261"/>
      <c r="AF201" s="261"/>
      <c r="AG201" s="261"/>
      <c r="AH201" s="261"/>
      <c r="AI201" s="261"/>
      <c r="AJ201" s="261"/>
      <c r="AK201" s="261"/>
      <c r="AL201" s="261"/>
      <c r="AM201" s="261"/>
      <c r="AN201" s="261"/>
      <c r="AO201" s="261"/>
      <c r="AP201" s="261"/>
      <c r="AQ201" s="261"/>
      <c r="AR201" s="261"/>
      <c r="AS201" s="261"/>
      <c r="AT201" s="261"/>
      <c r="AU201" s="261"/>
      <c r="AV201" s="261"/>
      <c r="AW201" s="261"/>
      <c r="AX201" s="261"/>
      <c r="AY201" s="261"/>
      <c r="AZ201" s="261"/>
      <c r="BA201" s="261"/>
      <c r="BB201" s="261"/>
      <c r="BC201" s="261"/>
      <c r="BD201" s="261"/>
      <c r="BE201" s="261"/>
      <c r="BF201" s="261"/>
      <c r="BG201" s="261"/>
      <c r="BH201" s="261"/>
      <c r="BI201" s="261"/>
      <c r="BJ201" s="261"/>
      <c r="BK201" s="261"/>
      <c r="BL201" s="261"/>
      <c r="BM201" s="261"/>
      <c r="BN201" s="261"/>
      <c r="BO201" s="261"/>
      <c r="BP201" s="261"/>
      <c r="BQ201" s="261"/>
      <c r="BR201" s="261"/>
      <c r="BS201" s="261"/>
      <c r="BT201" s="261"/>
      <c r="BU201" s="261"/>
      <c r="BV201" s="261"/>
      <c r="BW201" s="261"/>
      <c r="BX201" s="261"/>
      <c r="BY201" s="261"/>
      <c r="BZ201" s="261"/>
      <c r="CA201" s="261"/>
      <c r="CB201" s="261"/>
      <c r="CC201" s="261"/>
      <c r="CD201" s="261"/>
      <c r="CE201" s="261"/>
      <c r="CF201" s="261"/>
      <c r="CG201" s="261"/>
      <c r="CH201" s="261"/>
      <c r="CI201" s="261"/>
      <c r="CJ201" s="261"/>
      <c r="CK201" s="261"/>
      <c r="CL201" s="261"/>
      <c r="CM201" s="261"/>
      <c r="CN201" s="261"/>
      <c r="CO201" s="261"/>
      <c r="CP201" s="261"/>
      <c r="CQ201" s="261"/>
      <c r="CR201" s="261"/>
      <c r="CS201" s="261"/>
      <c r="CT201" s="261"/>
      <c r="CU201" s="261"/>
      <c r="CV201" s="261"/>
      <c r="CW201" s="261"/>
    </row>
    <row r="202" spans="1:101">
      <c r="A202" s="261"/>
      <c r="B202" s="262" t="s">
        <v>343</v>
      </c>
      <c r="C202" s="262" t="s">
        <v>262</v>
      </c>
      <c r="D202" s="262" t="s">
        <v>216</v>
      </c>
      <c r="E202" s="262" t="s">
        <v>264</v>
      </c>
      <c r="F202" s="171" cm="1">
        <f t="array" ref="F202">IFERROR((F126-$F163)*INDEX($F$192:$F$195,MATCH(INT(RIGHT($C202,1)),$C$192:$C$195,0),0),"")</f>
        <v>1.3526267139752335</v>
      </c>
      <c r="G202" s="171" cm="1">
        <f t="array" ref="G202">IFERROR((G126-$F163)*INDEX($F$192:$F$195,MATCH(INT(RIGHT($C202,1)),$C$192:$C$195,0),0),"")</f>
        <v>1.3526267139752335</v>
      </c>
      <c r="H202" s="171" cm="1">
        <f t="array" ref="H202">IFERROR((H126-$F163)*INDEX($F$192:$F$195,MATCH(INT(RIGHT($C202,1)),$C$192:$C$195,0),0),"")</f>
        <v>1.3526267139752335</v>
      </c>
      <c r="I202" s="171" cm="1">
        <f t="array" ref="I202">IFERROR((I126-$F163)*INDEX($F$192:$F$195,MATCH(INT(RIGHT($C202,1)),$C$192:$C$195,0),0),"")</f>
        <v>1.3526267139752335</v>
      </c>
      <c r="J202" s="290"/>
      <c r="K202" s="290"/>
      <c r="L202" s="261"/>
      <c r="M202" s="261"/>
      <c r="N202" s="261"/>
      <c r="O202" s="261"/>
      <c r="P202" s="261"/>
      <c r="Q202" s="261"/>
      <c r="R202" s="261"/>
      <c r="S202" s="261"/>
      <c r="T202" s="261"/>
      <c r="U202" s="261"/>
      <c r="V202" s="261"/>
      <c r="W202" s="261"/>
      <c r="X202" s="261"/>
      <c r="Y202" s="261"/>
      <c r="Z202" s="261"/>
      <c r="AA202" s="261"/>
      <c r="AB202" s="261"/>
      <c r="AC202" s="261"/>
      <c r="AD202" s="261"/>
      <c r="AE202" s="261"/>
      <c r="AF202" s="261"/>
      <c r="AG202" s="261"/>
      <c r="AH202" s="261"/>
      <c r="AI202" s="261"/>
      <c r="AJ202" s="261"/>
      <c r="AK202" s="261"/>
      <c r="AL202" s="261"/>
      <c r="AM202" s="261"/>
      <c r="AN202" s="261"/>
      <c r="AO202" s="261"/>
      <c r="AP202" s="261"/>
      <c r="AQ202" s="261"/>
      <c r="AR202" s="261"/>
      <c r="AS202" s="261"/>
      <c r="AT202" s="261"/>
      <c r="AU202" s="261"/>
      <c r="AV202" s="261"/>
      <c r="AW202" s="261"/>
      <c r="AX202" s="261"/>
      <c r="AY202" s="261"/>
      <c r="AZ202" s="261"/>
      <c r="BA202" s="261"/>
      <c r="BB202" s="261"/>
      <c r="BC202" s="261"/>
      <c r="BD202" s="261"/>
      <c r="BE202" s="261"/>
      <c r="BF202" s="261"/>
      <c r="BG202" s="261"/>
      <c r="BH202" s="261"/>
      <c r="BI202" s="261"/>
      <c r="BJ202" s="261"/>
      <c r="BK202" s="261"/>
      <c r="BL202" s="261"/>
      <c r="BM202" s="261"/>
      <c r="BN202" s="261"/>
      <c r="BO202" s="261"/>
      <c r="BP202" s="261"/>
      <c r="BQ202" s="261"/>
      <c r="BR202" s="261"/>
      <c r="BS202" s="261"/>
      <c r="BT202" s="261"/>
      <c r="BU202" s="261"/>
      <c r="BV202" s="261"/>
      <c r="BW202" s="261"/>
      <c r="BX202" s="261"/>
      <c r="BY202" s="261"/>
      <c r="BZ202" s="261"/>
      <c r="CA202" s="261"/>
      <c r="CB202" s="261"/>
      <c r="CC202" s="261"/>
      <c r="CD202" s="261"/>
      <c r="CE202" s="261"/>
      <c r="CF202" s="261"/>
      <c r="CG202" s="261"/>
      <c r="CH202" s="261"/>
      <c r="CI202" s="261"/>
      <c r="CJ202" s="261"/>
      <c r="CK202" s="261"/>
      <c r="CL202" s="261"/>
      <c r="CM202" s="261"/>
      <c r="CN202" s="261"/>
      <c r="CO202" s="261"/>
      <c r="CP202" s="261"/>
      <c r="CQ202" s="261"/>
      <c r="CR202" s="261"/>
      <c r="CS202" s="261"/>
      <c r="CT202" s="261"/>
      <c r="CU202" s="261"/>
      <c r="CV202" s="261"/>
      <c r="CW202" s="261"/>
    </row>
    <row r="203" spans="1:101">
      <c r="A203" s="261"/>
      <c r="B203" s="262" t="s">
        <v>343</v>
      </c>
      <c r="C203" s="262" t="s">
        <v>262</v>
      </c>
      <c r="D203" s="262" t="s">
        <v>216</v>
      </c>
      <c r="E203" s="262" t="s">
        <v>238</v>
      </c>
      <c r="F203" s="171" cm="1">
        <f t="array" ref="F203">IFERROR((F127-$F164)*INDEX($F$192:$F$195,MATCH(INT(RIGHT($C203,1)),$C$192:$C$195,0),0),"")</f>
        <v>0</v>
      </c>
      <c r="G203" s="171" cm="1">
        <f t="array" ref="G203">IFERROR((G127-$F164)*INDEX($F$192:$F$195,MATCH(INT(RIGHT($C203,1)),$C$192:$C$195,0),0),"")</f>
        <v>0</v>
      </c>
      <c r="H203" s="171" cm="1">
        <f t="array" ref="H203">IFERROR((H127-$F164)*INDEX($F$192:$F$195,MATCH(INT(RIGHT($C203,1)),$C$192:$C$195,0),0),"")</f>
        <v>0</v>
      </c>
      <c r="I203" s="171" cm="1">
        <f t="array" ref="I203">IFERROR((I127-$F164)*INDEX($F$192:$F$195,MATCH(INT(RIGHT($C203,1)),$C$192:$C$195,0),0),"")</f>
        <v>0</v>
      </c>
      <c r="J203" s="261"/>
      <c r="K203" s="261"/>
      <c r="L203" s="261"/>
      <c r="M203" s="261"/>
      <c r="N203" s="261"/>
      <c r="O203" s="261"/>
      <c r="P203" s="261"/>
      <c r="Q203" s="261"/>
      <c r="R203" s="261"/>
      <c r="S203" s="261"/>
      <c r="T203" s="261"/>
      <c r="U203" s="261"/>
      <c r="V203" s="261"/>
      <c r="W203" s="261"/>
      <c r="X203" s="261"/>
      <c r="Y203" s="261"/>
      <c r="Z203" s="261"/>
      <c r="AA203" s="261"/>
      <c r="AB203" s="261"/>
      <c r="AC203" s="261"/>
      <c r="AD203" s="261"/>
      <c r="AE203" s="261"/>
      <c r="AF203" s="261"/>
      <c r="AG203" s="261"/>
      <c r="AH203" s="261"/>
      <c r="AI203" s="261"/>
      <c r="AJ203" s="261"/>
      <c r="AK203" s="261"/>
      <c r="AL203" s="261"/>
      <c r="AM203" s="261"/>
      <c r="AN203" s="261"/>
      <c r="AO203" s="261"/>
      <c r="AP203" s="261"/>
      <c r="AQ203" s="261"/>
      <c r="AR203" s="261"/>
      <c r="AS203" s="261"/>
      <c r="AT203" s="261"/>
      <c r="AU203" s="261"/>
      <c r="AV203" s="261"/>
      <c r="AW203" s="261"/>
      <c r="AX203" s="261"/>
      <c r="AY203" s="261"/>
      <c r="AZ203" s="261"/>
      <c r="BA203" s="261"/>
      <c r="BB203" s="261"/>
      <c r="BC203" s="261"/>
      <c r="BD203" s="261"/>
      <c r="BE203" s="261"/>
      <c r="BF203" s="261"/>
      <c r="BG203" s="261"/>
      <c r="BH203" s="261"/>
      <c r="BI203" s="261"/>
      <c r="BJ203" s="261"/>
      <c r="BK203" s="261"/>
      <c r="BL203" s="261"/>
      <c r="BM203" s="261"/>
      <c r="BN203" s="261"/>
      <c r="BO203" s="261"/>
      <c r="BP203" s="261"/>
      <c r="BQ203" s="261"/>
      <c r="BR203" s="261"/>
      <c r="BS203" s="261"/>
      <c r="BT203" s="261"/>
      <c r="BU203" s="261"/>
      <c r="BV203" s="261"/>
      <c r="BW203" s="261"/>
      <c r="BX203" s="261"/>
      <c r="BY203" s="261"/>
      <c r="BZ203" s="261"/>
      <c r="CA203" s="261"/>
      <c r="CB203" s="261"/>
      <c r="CC203" s="261"/>
      <c r="CD203" s="261"/>
      <c r="CE203" s="261"/>
      <c r="CF203" s="261"/>
      <c r="CG203" s="261"/>
      <c r="CH203" s="261"/>
      <c r="CI203" s="261"/>
      <c r="CJ203" s="261"/>
      <c r="CK203" s="261"/>
      <c r="CL203" s="261"/>
      <c r="CM203" s="261"/>
      <c r="CN203" s="261"/>
      <c r="CO203" s="261"/>
      <c r="CP203" s="261"/>
      <c r="CQ203" s="261"/>
      <c r="CR203" s="261"/>
      <c r="CS203" s="261"/>
      <c r="CT203" s="261"/>
      <c r="CU203" s="261"/>
      <c r="CV203" s="261"/>
      <c r="CW203" s="261"/>
    </row>
    <row r="204" spans="1:101">
      <c r="A204" s="261"/>
      <c r="B204" s="262" t="s">
        <v>343</v>
      </c>
      <c r="C204" s="262" t="s">
        <v>262</v>
      </c>
      <c r="D204" s="262" t="s">
        <v>240</v>
      </c>
      <c r="E204" s="262" t="s">
        <v>263</v>
      </c>
      <c r="F204" s="171" cm="1">
        <f t="array" ref="F204">IFERROR((F128-$F165)*INDEX($F$192:$F$195,MATCH(INT(RIGHT($C204,1)),$C$192:$C$195,0),0),"")</f>
        <v>1.3526267139752335</v>
      </c>
      <c r="G204" s="171" cm="1">
        <f t="array" ref="G204">IFERROR((G128-$F165)*INDEX($F$192:$F$195,MATCH(INT(RIGHT($C204,1)),$C$192:$C$195,0),0),"")</f>
        <v>1.3526267139752335</v>
      </c>
      <c r="H204" s="171" cm="1">
        <f t="array" ref="H204">IFERROR((H128-$F165)*INDEX($F$192:$F$195,MATCH(INT(RIGHT($C204,1)),$C$192:$C$195,0),0),"")</f>
        <v>1.3526267139752335</v>
      </c>
      <c r="I204" s="171" cm="1">
        <f t="array" ref="I204">IFERROR((I128-$F165)*INDEX($F$192:$F$195,MATCH(INT(RIGHT($C204,1)),$C$192:$C$195,0),0),"")</f>
        <v>1.3526267139752335</v>
      </c>
      <c r="J204" s="261"/>
      <c r="K204" s="261"/>
      <c r="L204" s="261"/>
      <c r="M204" s="261"/>
      <c r="N204" s="261"/>
      <c r="O204" s="261"/>
      <c r="P204" s="261"/>
      <c r="Q204" s="261"/>
      <c r="R204" s="261"/>
      <c r="S204" s="261"/>
      <c r="T204" s="261"/>
      <c r="U204" s="261"/>
      <c r="V204" s="261"/>
      <c r="W204" s="261"/>
      <c r="X204" s="261"/>
      <c r="Y204" s="261"/>
      <c r="Z204" s="261"/>
      <c r="AA204" s="261"/>
      <c r="AB204" s="261"/>
      <c r="AC204" s="261"/>
      <c r="AD204" s="261"/>
      <c r="AE204" s="261"/>
      <c r="AF204" s="261"/>
      <c r="AG204" s="261"/>
      <c r="AH204" s="261"/>
      <c r="AI204" s="261"/>
      <c r="AJ204" s="261"/>
      <c r="AK204" s="261"/>
      <c r="AL204" s="261"/>
      <c r="AM204" s="261"/>
      <c r="AN204" s="261"/>
      <c r="AO204" s="261"/>
      <c r="AP204" s="261"/>
      <c r="AQ204" s="261"/>
      <c r="AR204" s="261"/>
      <c r="AS204" s="261"/>
      <c r="AT204" s="261"/>
      <c r="AU204" s="261"/>
      <c r="AV204" s="261"/>
      <c r="AW204" s="261"/>
      <c r="AX204" s="261"/>
      <c r="AY204" s="261"/>
      <c r="AZ204" s="261"/>
      <c r="BA204" s="261"/>
      <c r="BB204" s="261"/>
      <c r="BC204" s="261"/>
      <c r="BD204" s="261"/>
      <c r="BE204" s="261"/>
      <c r="BF204" s="261"/>
      <c r="BG204" s="261"/>
      <c r="BH204" s="261"/>
      <c r="BI204" s="261"/>
      <c r="BJ204" s="261"/>
      <c r="BK204" s="261"/>
      <c r="BL204" s="261"/>
      <c r="BM204" s="261"/>
      <c r="BN204" s="261"/>
      <c r="BO204" s="261"/>
      <c r="BP204" s="261"/>
      <c r="BQ204" s="261"/>
      <c r="BR204" s="261"/>
      <c r="BS204" s="261"/>
      <c r="BT204" s="261"/>
      <c r="BU204" s="261"/>
      <c r="BV204" s="261"/>
      <c r="BW204" s="261"/>
      <c r="BX204" s="261"/>
      <c r="BY204" s="261"/>
      <c r="BZ204" s="261"/>
      <c r="CA204" s="261"/>
      <c r="CB204" s="261"/>
      <c r="CC204" s="261"/>
      <c r="CD204" s="261"/>
      <c r="CE204" s="261"/>
      <c r="CF204" s="261"/>
      <c r="CG204" s="261"/>
      <c r="CH204" s="261"/>
      <c r="CI204" s="261"/>
      <c r="CJ204" s="261"/>
      <c r="CK204" s="261"/>
      <c r="CL204" s="261"/>
      <c r="CM204" s="261"/>
      <c r="CN204" s="261"/>
      <c r="CO204" s="261"/>
      <c r="CP204" s="261"/>
      <c r="CQ204" s="261"/>
      <c r="CR204" s="261"/>
      <c r="CS204" s="261"/>
      <c r="CT204" s="261"/>
      <c r="CU204" s="261"/>
      <c r="CV204" s="261"/>
      <c r="CW204" s="261"/>
    </row>
    <row r="205" spans="1:101">
      <c r="A205" s="261"/>
      <c r="B205" s="262" t="s">
        <v>343</v>
      </c>
      <c r="C205" s="262" t="s">
        <v>262</v>
      </c>
      <c r="D205" s="262" t="s">
        <v>240</v>
      </c>
      <c r="E205" s="262" t="s">
        <v>264</v>
      </c>
      <c r="F205" s="171" cm="1">
        <f t="array" ref="F205">IFERROR((F129-$F166)*INDEX($F$192:$F$195,MATCH(INT(RIGHT($C205,1)),$C$192:$C$195,0),0),"")</f>
        <v>1.3526267139752335</v>
      </c>
      <c r="G205" s="171" cm="1">
        <f t="array" ref="G205">IFERROR((G129-$F166)*INDEX($F$192:$F$195,MATCH(INT(RIGHT($C205,1)),$C$192:$C$195,0),0),"")</f>
        <v>1.3526267139752335</v>
      </c>
      <c r="H205" s="171" cm="1">
        <f t="array" ref="H205">IFERROR((H129-$F166)*INDEX($F$192:$F$195,MATCH(INT(RIGHT($C205,1)),$C$192:$C$195,0),0),"")</f>
        <v>1.3526267139752335</v>
      </c>
      <c r="I205" s="171" cm="1">
        <f t="array" ref="I205">IFERROR((I129-$F166)*INDEX($F$192:$F$195,MATCH(INT(RIGHT($C205,1)),$C$192:$C$195,0),0),"")</f>
        <v>1.3526267139752335</v>
      </c>
      <c r="J205" s="261"/>
      <c r="K205" s="261"/>
      <c r="L205" s="261"/>
      <c r="M205" s="261"/>
      <c r="N205" s="261"/>
      <c r="O205" s="261"/>
      <c r="P205" s="261"/>
      <c r="Q205" s="261"/>
      <c r="R205" s="261"/>
      <c r="S205" s="261"/>
      <c r="T205" s="261"/>
      <c r="U205" s="261"/>
      <c r="V205" s="261"/>
      <c r="W205" s="261"/>
      <c r="X205" s="261"/>
      <c r="Y205" s="261"/>
      <c r="Z205" s="261"/>
      <c r="AA205" s="261"/>
      <c r="AB205" s="261"/>
      <c r="AC205" s="261"/>
      <c r="AD205" s="261"/>
      <c r="AE205" s="261"/>
      <c r="AF205" s="261"/>
      <c r="AG205" s="261"/>
      <c r="AH205" s="261"/>
      <c r="AI205" s="261"/>
      <c r="AJ205" s="261"/>
      <c r="AK205" s="261"/>
      <c r="AL205" s="261"/>
      <c r="AM205" s="261"/>
      <c r="AN205" s="261"/>
      <c r="AO205" s="261"/>
      <c r="AP205" s="261"/>
      <c r="AQ205" s="261"/>
      <c r="AR205" s="261"/>
      <c r="AS205" s="261"/>
      <c r="AT205" s="261"/>
      <c r="AU205" s="261"/>
      <c r="AV205" s="261"/>
      <c r="AW205" s="261"/>
      <c r="AX205" s="261"/>
      <c r="AY205" s="261"/>
      <c r="AZ205" s="261"/>
      <c r="BA205" s="261"/>
      <c r="BB205" s="261"/>
      <c r="BC205" s="261"/>
      <c r="BD205" s="261"/>
      <c r="BE205" s="261"/>
      <c r="BF205" s="261"/>
      <c r="BG205" s="261"/>
      <c r="BH205" s="261"/>
      <c r="BI205" s="261"/>
      <c r="BJ205" s="261"/>
      <c r="BK205" s="261"/>
      <c r="BL205" s="261"/>
      <c r="BM205" s="261"/>
      <c r="BN205" s="261"/>
      <c r="BO205" s="261"/>
      <c r="BP205" s="261"/>
      <c r="BQ205" s="261"/>
      <c r="BR205" s="261"/>
      <c r="BS205" s="261"/>
      <c r="BT205" s="261"/>
      <c r="BU205" s="261"/>
      <c r="BV205" s="261"/>
      <c r="BW205" s="261"/>
      <c r="BX205" s="261"/>
      <c r="BY205" s="261"/>
      <c r="BZ205" s="261"/>
      <c r="CA205" s="261"/>
      <c r="CB205" s="261"/>
      <c r="CC205" s="261"/>
      <c r="CD205" s="261"/>
      <c r="CE205" s="261"/>
      <c r="CF205" s="261"/>
      <c r="CG205" s="261"/>
      <c r="CH205" s="261"/>
      <c r="CI205" s="261"/>
      <c r="CJ205" s="261"/>
      <c r="CK205" s="261"/>
      <c r="CL205" s="261"/>
      <c r="CM205" s="261"/>
      <c r="CN205" s="261"/>
      <c r="CO205" s="261"/>
      <c r="CP205" s="261"/>
      <c r="CQ205" s="261"/>
      <c r="CR205" s="261"/>
      <c r="CS205" s="261"/>
      <c r="CT205" s="261"/>
      <c r="CU205" s="261"/>
      <c r="CV205" s="261"/>
      <c r="CW205" s="261"/>
    </row>
    <row r="206" spans="1:101">
      <c r="A206" s="261"/>
      <c r="B206" s="262" t="s">
        <v>343</v>
      </c>
      <c r="C206" s="262" t="s">
        <v>262</v>
      </c>
      <c r="D206" s="262" t="s">
        <v>240</v>
      </c>
      <c r="E206" s="262" t="s">
        <v>238</v>
      </c>
      <c r="F206" s="171" cm="1">
        <f t="array" ref="F206">IFERROR((F130-$F167)*INDEX($F$192:$F$195,MATCH(INT(RIGHT($C206,1)),$C$192:$C$195,0),0),"")</f>
        <v>0</v>
      </c>
      <c r="G206" s="171" cm="1">
        <f t="array" ref="G206">IFERROR((G130-$F167)*INDEX($F$192:$F$195,MATCH(INT(RIGHT($C206,1)),$C$192:$C$195,0),0),"")</f>
        <v>0</v>
      </c>
      <c r="H206" s="171" cm="1">
        <f t="array" ref="H206">IFERROR((H130-$F167)*INDEX($F$192:$F$195,MATCH(INT(RIGHT($C206,1)),$C$192:$C$195,0),0),"")</f>
        <v>0</v>
      </c>
      <c r="I206" s="171" cm="1">
        <f t="array" ref="I206">IFERROR((I130-$F167)*INDEX($F$192:$F$195,MATCH(INT(RIGHT($C206,1)),$C$192:$C$195,0),0),"")</f>
        <v>0</v>
      </c>
      <c r="J206" s="261"/>
      <c r="K206" s="261"/>
      <c r="L206" s="261"/>
      <c r="M206" s="261"/>
      <c r="N206" s="261"/>
      <c r="O206" s="261"/>
      <c r="P206" s="261"/>
      <c r="Q206" s="261"/>
      <c r="R206" s="261"/>
      <c r="S206" s="261"/>
      <c r="T206" s="261"/>
      <c r="U206" s="261"/>
      <c r="V206" s="261"/>
      <c r="W206" s="261"/>
      <c r="X206" s="261"/>
      <c r="Y206" s="261"/>
      <c r="Z206" s="261"/>
      <c r="AA206" s="261"/>
      <c r="AB206" s="261"/>
      <c r="AC206" s="261"/>
      <c r="AD206" s="261"/>
      <c r="AE206" s="261"/>
      <c r="AF206" s="261"/>
      <c r="AG206" s="261"/>
      <c r="AH206" s="261"/>
      <c r="AI206" s="261"/>
      <c r="AJ206" s="261"/>
      <c r="AK206" s="261"/>
      <c r="AL206" s="261"/>
      <c r="AM206" s="261"/>
      <c r="AN206" s="261"/>
      <c r="AO206" s="261"/>
      <c r="AP206" s="261"/>
      <c r="AQ206" s="261"/>
      <c r="AR206" s="261"/>
      <c r="AS206" s="261"/>
      <c r="AT206" s="261"/>
      <c r="AU206" s="261"/>
      <c r="AV206" s="261"/>
      <c r="AW206" s="261"/>
      <c r="AX206" s="261"/>
      <c r="AY206" s="261"/>
      <c r="AZ206" s="261"/>
      <c r="BA206" s="261"/>
      <c r="BB206" s="261"/>
      <c r="BC206" s="261"/>
      <c r="BD206" s="261"/>
      <c r="BE206" s="261"/>
      <c r="BF206" s="261"/>
      <c r="BG206" s="261"/>
      <c r="BH206" s="261"/>
      <c r="BI206" s="261"/>
      <c r="BJ206" s="261"/>
      <c r="BK206" s="261"/>
      <c r="BL206" s="261"/>
      <c r="BM206" s="261"/>
      <c r="BN206" s="261"/>
      <c r="BO206" s="261"/>
      <c r="BP206" s="261"/>
      <c r="BQ206" s="261"/>
      <c r="BR206" s="261"/>
      <c r="BS206" s="261"/>
      <c r="BT206" s="261"/>
      <c r="BU206" s="261"/>
      <c r="BV206" s="261"/>
      <c r="BW206" s="261"/>
      <c r="BX206" s="261"/>
      <c r="BY206" s="261"/>
      <c r="BZ206" s="261"/>
      <c r="CA206" s="261"/>
      <c r="CB206" s="261"/>
      <c r="CC206" s="261"/>
      <c r="CD206" s="261"/>
      <c r="CE206" s="261"/>
      <c r="CF206" s="261"/>
      <c r="CG206" s="261"/>
      <c r="CH206" s="261"/>
      <c r="CI206" s="261"/>
      <c r="CJ206" s="261"/>
      <c r="CK206" s="261"/>
      <c r="CL206" s="261"/>
      <c r="CM206" s="261"/>
      <c r="CN206" s="261"/>
      <c r="CO206" s="261"/>
      <c r="CP206" s="261"/>
      <c r="CQ206" s="261"/>
      <c r="CR206" s="261"/>
      <c r="CS206" s="261"/>
      <c r="CT206" s="261"/>
      <c r="CU206" s="261"/>
      <c r="CV206" s="261"/>
      <c r="CW206" s="261"/>
    </row>
    <row r="207" spans="1:101">
      <c r="A207" s="261"/>
      <c r="B207" s="262" t="s">
        <v>343</v>
      </c>
      <c r="C207" s="262" t="s">
        <v>265</v>
      </c>
      <c r="D207" s="262" t="s">
        <v>216</v>
      </c>
      <c r="E207" s="262" t="s">
        <v>263</v>
      </c>
      <c r="F207" s="171" cm="1">
        <f t="array" ref="F207">IFERROR((F131-$F168)*INDEX($F$192:$F$195,MATCH(INT(RIGHT($C207,1)),$C$192:$C$195,0),0),"")</f>
        <v>2.333977068801544</v>
      </c>
      <c r="G207" s="171" cm="1">
        <f t="array" ref="G207">IFERROR((G131-$F168)*INDEX($F$192:$F$195,MATCH(INT(RIGHT($C207,1)),$C$192:$C$195,0),0),"")</f>
        <v>2.333977068801544</v>
      </c>
      <c r="H207" s="171" cm="1">
        <f t="array" ref="H207">IFERROR((H131-$F168)*INDEX($F$192:$F$195,MATCH(INT(RIGHT($C207,1)),$C$192:$C$195,0),0),"")</f>
        <v>2.333977068801544</v>
      </c>
      <c r="I207" s="171" cm="1">
        <f t="array" ref="I207">IFERROR((I131-$F168)*INDEX($F$192:$F$195,MATCH(INT(RIGHT($C207,1)),$C$192:$C$195,0),0),"")</f>
        <v>2.333977068801544</v>
      </c>
      <c r="J207" s="261"/>
      <c r="K207" s="261"/>
      <c r="L207" s="261"/>
      <c r="M207" s="261"/>
      <c r="N207" s="261"/>
      <c r="O207" s="261"/>
      <c r="P207" s="261"/>
      <c r="Q207" s="261"/>
      <c r="R207" s="261"/>
      <c r="S207" s="261"/>
      <c r="T207" s="261"/>
      <c r="U207" s="261"/>
      <c r="V207" s="261"/>
      <c r="W207" s="261"/>
      <c r="X207" s="261"/>
      <c r="Y207" s="261"/>
      <c r="Z207" s="261"/>
      <c r="AA207" s="261"/>
      <c r="AB207" s="261"/>
      <c r="AC207" s="261"/>
      <c r="AD207" s="261"/>
      <c r="AE207" s="261"/>
      <c r="AF207" s="261"/>
      <c r="AG207" s="261"/>
      <c r="AH207" s="261"/>
      <c r="AI207" s="261"/>
      <c r="AJ207" s="261"/>
      <c r="AK207" s="261"/>
      <c r="AL207" s="261"/>
      <c r="AM207" s="261"/>
      <c r="AN207" s="261"/>
      <c r="AO207" s="261"/>
      <c r="AP207" s="261"/>
      <c r="AQ207" s="261"/>
      <c r="AR207" s="261"/>
      <c r="AS207" s="261"/>
      <c r="AT207" s="261"/>
      <c r="AU207" s="261"/>
      <c r="AV207" s="261"/>
      <c r="AW207" s="261"/>
      <c r="AX207" s="261"/>
      <c r="AY207" s="261"/>
      <c r="AZ207" s="261"/>
      <c r="BA207" s="261"/>
      <c r="BB207" s="261"/>
      <c r="BC207" s="261"/>
      <c r="BD207" s="261"/>
      <c r="BE207" s="261"/>
      <c r="BF207" s="261"/>
      <c r="BG207" s="261"/>
      <c r="BH207" s="261"/>
      <c r="BI207" s="261"/>
      <c r="BJ207" s="261"/>
      <c r="BK207" s="261"/>
      <c r="BL207" s="261"/>
      <c r="BM207" s="261"/>
      <c r="BN207" s="261"/>
      <c r="BO207" s="261"/>
      <c r="BP207" s="261"/>
      <c r="BQ207" s="261"/>
      <c r="BR207" s="261"/>
      <c r="BS207" s="261"/>
      <c r="BT207" s="261"/>
      <c r="BU207" s="261"/>
      <c r="BV207" s="261"/>
      <c r="BW207" s="261"/>
      <c r="BX207" s="261"/>
      <c r="BY207" s="261"/>
      <c r="BZ207" s="261"/>
      <c r="CA207" s="261"/>
      <c r="CB207" s="261"/>
      <c r="CC207" s="261"/>
      <c r="CD207" s="261"/>
      <c r="CE207" s="261"/>
      <c r="CF207" s="261"/>
      <c r="CG207" s="261"/>
      <c r="CH207" s="261"/>
      <c r="CI207" s="261"/>
      <c r="CJ207" s="261"/>
      <c r="CK207" s="261"/>
      <c r="CL207" s="261"/>
      <c r="CM207" s="261"/>
      <c r="CN207" s="261"/>
      <c r="CO207" s="261"/>
      <c r="CP207" s="261"/>
      <c r="CQ207" s="261"/>
      <c r="CR207" s="261"/>
      <c r="CS207" s="261"/>
      <c r="CT207" s="261"/>
      <c r="CU207" s="261"/>
      <c r="CV207" s="261"/>
      <c r="CW207" s="261"/>
    </row>
    <row r="208" spans="1:101">
      <c r="A208" s="261"/>
      <c r="B208" s="262" t="s">
        <v>343</v>
      </c>
      <c r="C208" s="262" t="s">
        <v>265</v>
      </c>
      <c r="D208" s="262" t="s">
        <v>216</v>
      </c>
      <c r="E208" s="262" t="s">
        <v>264</v>
      </c>
      <c r="F208" s="171" cm="1">
        <f t="array" ref="F208">IFERROR((F132-$F169)*INDEX($F$192:$F$195,MATCH(INT(RIGHT($C208,1)),$C$192:$C$195,0),0),"")</f>
        <v>2.333977068801544</v>
      </c>
      <c r="G208" s="171" cm="1">
        <f t="array" ref="G208">IFERROR((G132-$F169)*INDEX($F$192:$F$195,MATCH(INT(RIGHT($C208,1)),$C$192:$C$195,0),0),"")</f>
        <v>2.333977068801544</v>
      </c>
      <c r="H208" s="171" cm="1">
        <f t="array" ref="H208">IFERROR((H132-$F169)*INDEX($F$192:$F$195,MATCH(INT(RIGHT($C208,1)),$C$192:$C$195,0),0),"")</f>
        <v>2.333977068801544</v>
      </c>
      <c r="I208" s="171" cm="1">
        <f t="array" ref="I208">IFERROR((I132-$F169)*INDEX($F$192:$F$195,MATCH(INT(RIGHT($C208,1)),$C$192:$C$195,0),0),"")</f>
        <v>2.333977068801544</v>
      </c>
      <c r="J208" s="261"/>
      <c r="K208" s="261"/>
      <c r="L208" s="261"/>
      <c r="M208" s="261"/>
      <c r="N208" s="261"/>
      <c r="O208" s="261"/>
      <c r="P208" s="261"/>
      <c r="Q208" s="261"/>
      <c r="R208" s="261"/>
      <c r="S208" s="261"/>
      <c r="T208" s="261"/>
      <c r="U208" s="261"/>
      <c r="V208" s="261"/>
      <c r="W208" s="261"/>
      <c r="X208" s="261"/>
      <c r="Y208" s="261"/>
      <c r="Z208" s="261"/>
      <c r="AA208" s="261"/>
      <c r="AB208" s="261"/>
      <c r="AC208" s="261"/>
      <c r="AD208" s="261"/>
      <c r="AE208" s="261"/>
      <c r="AF208" s="261"/>
      <c r="AG208" s="261"/>
      <c r="AH208" s="261"/>
      <c r="AI208" s="261"/>
      <c r="AJ208" s="261"/>
      <c r="AK208" s="261"/>
      <c r="AL208" s="261"/>
      <c r="AM208" s="261"/>
      <c r="AN208" s="261"/>
      <c r="AO208" s="261"/>
      <c r="AP208" s="261"/>
      <c r="AQ208" s="261"/>
      <c r="AR208" s="261"/>
      <c r="AS208" s="261"/>
      <c r="AT208" s="261"/>
      <c r="AU208" s="261"/>
      <c r="AV208" s="261"/>
      <c r="AW208" s="261"/>
      <c r="AX208" s="261"/>
      <c r="AY208" s="261"/>
      <c r="AZ208" s="261"/>
      <c r="BA208" s="261"/>
      <c r="BB208" s="261"/>
      <c r="BC208" s="261"/>
      <c r="BD208" s="261"/>
      <c r="BE208" s="261"/>
      <c r="BF208" s="261"/>
      <c r="BG208" s="261"/>
      <c r="BH208" s="261"/>
      <c r="BI208" s="261"/>
      <c r="BJ208" s="261"/>
      <c r="BK208" s="261"/>
      <c r="BL208" s="261"/>
      <c r="BM208" s="261"/>
      <c r="BN208" s="261"/>
      <c r="BO208" s="261"/>
      <c r="BP208" s="261"/>
      <c r="BQ208" s="261"/>
      <c r="BR208" s="261"/>
      <c r="BS208" s="261"/>
      <c r="BT208" s="261"/>
      <c r="BU208" s="261"/>
      <c r="BV208" s="261"/>
      <c r="BW208" s="261"/>
      <c r="BX208" s="261"/>
      <c r="BY208" s="261"/>
      <c r="BZ208" s="261"/>
      <c r="CA208" s="261"/>
      <c r="CB208" s="261"/>
      <c r="CC208" s="261"/>
      <c r="CD208" s="261"/>
      <c r="CE208" s="261"/>
      <c r="CF208" s="261"/>
      <c r="CG208" s="261"/>
      <c r="CH208" s="261"/>
      <c r="CI208" s="261"/>
      <c r="CJ208" s="261"/>
      <c r="CK208" s="261"/>
      <c r="CL208" s="261"/>
      <c r="CM208" s="261"/>
      <c r="CN208" s="261"/>
      <c r="CO208" s="261"/>
      <c r="CP208" s="261"/>
      <c r="CQ208" s="261"/>
      <c r="CR208" s="261"/>
      <c r="CS208" s="261"/>
      <c r="CT208" s="261"/>
      <c r="CU208" s="261"/>
      <c r="CV208" s="261"/>
      <c r="CW208" s="261"/>
    </row>
    <row r="209" spans="1:101">
      <c r="A209" s="261"/>
      <c r="B209" s="262" t="s">
        <v>343</v>
      </c>
      <c r="C209" s="262" t="s">
        <v>265</v>
      </c>
      <c r="D209" s="262" t="s">
        <v>216</v>
      </c>
      <c r="E209" s="262" t="s">
        <v>238</v>
      </c>
      <c r="F209" s="171" cm="1">
        <f t="array" ref="F209">IFERROR((F133-$F170)*INDEX($F$192:$F$195,MATCH(INT(RIGHT($C209,1)),$C$192:$C$195,0),0),"")</f>
        <v>0</v>
      </c>
      <c r="G209" s="171" cm="1">
        <f t="array" ref="G209">IFERROR((G133-$F170)*INDEX($F$192:$F$195,MATCH(INT(RIGHT($C209,1)),$C$192:$C$195,0),0),"")</f>
        <v>0</v>
      </c>
      <c r="H209" s="171" cm="1">
        <f t="array" ref="H209">IFERROR((H133-$F170)*INDEX($F$192:$F$195,MATCH(INT(RIGHT($C209,1)),$C$192:$C$195,0),0),"")</f>
        <v>0</v>
      </c>
      <c r="I209" s="171" cm="1">
        <f t="array" ref="I209">IFERROR((I133-$F170)*INDEX($F$192:$F$195,MATCH(INT(RIGHT($C209,1)),$C$192:$C$195,0),0),"")</f>
        <v>0</v>
      </c>
      <c r="J209" s="261"/>
      <c r="K209" s="261"/>
      <c r="L209" s="261"/>
      <c r="M209" s="261"/>
      <c r="N209" s="261"/>
      <c r="O209" s="261"/>
      <c r="P209" s="261"/>
      <c r="Q209" s="261"/>
      <c r="R209" s="261"/>
      <c r="S209" s="261"/>
      <c r="T209" s="261"/>
      <c r="U209" s="261"/>
      <c r="V209" s="261"/>
      <c r="W209" s="261"/>
      <c r="X209" s="261"/>
      <c r="Y209" s="261"/>
      <c r="Z209" s="261"/>
      <c r="AA209" s="261"/>
      <c r="AB209" s="261"/>
      <c r="AC209" s="261"/>
      <c r="AD209" s="261"/>
      <c r="AE209" s="261"/>
      <c r="AF209" s="261"/>
      <c r="AG209" s="261"/>
      <c r="AH209" s="261"/>
      <c r="AI209" s="261"/>
      <c r="AJ209" s="261"/>
      <c r="AK209" s="261"/>
      <c r="AL209" s="261"/>
      <c r="AM209" s="261"/>
      <c r="AN209" s="261"/>
      <c r="AO209" s="261"/>
      <c r="AP209" s="261"/>
      <c r="AQ209" s="261"/>
      <c r="AR209" s="261"/>
      <c r="AS209" s="261"/>
      <c r="AT209" s="261"/>
      <c r="AU209" s="261"/>
      <c r="AV209" s="261"/>
      <c r="AW209" s="261"/>
      <c r="AX209" s="261"/>
      <c r="AY209" s="261"/>
      <c r="AZ209" s="261"/>
      <c r="BA209" s="261"/>
      <c r="BB209" s="261"/>
      <c r="BC209" s="261"/>
      <c r="BD209" s="261"/>
      <c r="BE209" s="261"/>
      <c r="BF209" s="261"/>
      <c r="BG209" s="261"/>
      <c r="BH209" s="261"/>
      <c r="BI209" s="261"/>
      <c r="BJ209" s="261"/>
      <c r="BK209" s="261"/>
      <c r="BL209" s="261"/>
      <c r="BM209" s="261"/>
      <c r="BN209" s="261"/>
      <c r="BO209" s="261"/>
      <c r="BP209" s="261"/>
      <c r="BQ209" s="261"/>
      <c r="BR209" s="261"/>
      <c r="BS209" s="261"/>
      <c r="BT209" s="261"/>
      <c r="BU209" s="261"/>
      <c r="BV209" s="261"/>
      <c r="BW209" s="261"/>
      <c r="BX209" s="261"/>
      <c r="BY209" s="261"/>
      <c r="BZ209" s="261"/>
      <c r="CA209" s="261"/>
      <c r="CB209" s="261"/>
      <c r="CC209" s="261"/>
      <c r="CD209" s="261"/>
      <c r="CE209" s="261"/>
      <c r="CF209" s="261"/>
      <c r="CG209" s="261"/>
      <c r="CH209" s="261"/>
      <c r="CI209" s="261"/>
      <c r="CJ209" s="261"/>
      <c r="CK209" s="261"/>
      <c r="CL209" s="261"/>
      <c r="CM209" s="261"/>
      <c r="CN209" s="261"/>
      <c r="CO209" s="261"/>
      <c r="CP209" s="261"/>
      <c r="CQ209" s="261"/>
      <c r="CR209" s="261"/>
      <c r="CS209" s="261"/>
      <c r="CT209" s="261"/>
      <c r="CU209" s="261"/>
      <c r="CV209" s="261"/>
      <c r="CW209" s="261"/>
    </row>
    <row r="210" spans="1:101">
      <c r="A210" s="261"/>
      <c r="B210" s="262" t="s">
        <v>343</v>
      </c>
      <c r="C210" s="262" t="s">
        <v>265</v>
      </c>
      <c r="D210" s="262" t="s">
        <v>240</v>
      </c>
      <c r="E210" s="262" t="s">
        <v>263</v>
      </c>
      <c r="F210" s="171" cm="1">
        <f t="array" ref="F210">IFERROR((F134-$F171)*INDEX($F$192:$F$195,MATCH(INT(RIGHT($C210,1)),$C$192:$C$195,0),0),"")</f>
        <v>2.333977068801544</v>
      </c>
      <c r="G210" s="171" cm="1">
        <f t="array" ref="G210">IFERROR((G134-$F171)*INDEX($F$192:$F$195,MATCH(INT(RIGHT($C210,1)),$C$192:$C$195,0),0),"")</f>
        <v>2.333977068801544</v>
      </c>
      <c r="H210" s="171" cm="1">
        <f t="array" ref="H210">IFERROR((H134-$F171)*INDEX($F$192:$F$195,MATCH(INT(RIGHT($C210,1)),$C$192:$C$195,0),0),"")</f>
        <v>2.333977068801544</v>
      </c>
      <c r="I210" s="171" cm="1">
        <f t="array" ref="I210">IFERROR((I134-$F171)*INDEX($F$192:$F$195,MATCH(INT(RIGHT($C210,1)),$C$192:$C$195,0),0),"")</f>
        <v>2.333977068801544</v>
      </c>
      <c r="J210" s="261"/>
      <c r="K210" s="261"/>
      <c r="L210" s="261"/>
      <c r="M210" s="261"/>
      <c r="N210" s="261"/>
      <c r="O210" s="261"/>
      <c r="P210" s="261"/>
      <c r="Q210" s="261"/>
      <c r="R210" s="261"/>
      <c r="S210" s="261"/>
      <c r="T210" s="261"/>
      <c r="U210" s="261"/>
      <c r="V210" s="261"/>
      <c r="W210" s="261"/>
      <c r="X210" s="261"/>
      <c r="Y210" s="261"/>
      <c r="Z210" s="261"/>
      <c r="AA210" s="261"/>
      <c r="AB210" s="261"/>
      <c r="AC210" s="261"/>
      <c r="AD210" s="261"/>
      <c r="AE210" s="261"/>
      <c r="AF210" s="261"/>
      <c r="AG210" s="261"/>
      <c r="AH210" s="261"/>
      <c r="AI210" s="261"/>
      <c r="AJ210" s="261"/>
      <c r="AK210" s="261"/>
      <c r="AL210" s="261"/>
      <c r="AM210" s="261"/>
      <c r="AN210" s="261"/>
      <c r="AO210" s="261"/>
      <c r="AP210" s="261"/>
      <c r="AQ210" s="261"/>
      <c r="AR210" s="261"/>
      <c r="AS210" s="261"/>
      <c r="AT210" s="261"/>
      <c r="AU210" s="261"/>
      <c r="AV210" s="261"/>
      <c r="AW210" s="261"/>
      <c r="AX210" s="261"/>
      <c r="AY210" s="261"/>
      <c r="AZ210" s="261"/>
      <c r="BA210" s="261"/>
      <c r="BB210" s="261"/>
      <c r="BC210" s="261"/>
      <c r="BD210" s="261"/>
      <c r="BE210" s="261"/>
      <c r="BF210" s="261"/>
      <c r="BG210" s="261"/>
      <c r="BH210" s="261"/>
      <c r="BI210" s="261"/>
      <c r="BJ210" s="261"/>
      <c r="BK210" s="261"/>
      <c r="BL210" s="261"/>
      <c r="BM210" s="261"/>
      <c r="BN210" s="261"/>
      <c r="BO210" s="261"/>
      <c r="BP210" s="261"/>
      <c r="BQ210" s="261"/>
      <c r="BR210" s="261"/>
      <c r="BS210" s="261"/>
      <c r="BT210" s="261"/>
      <c r="BU210" s="261"/>
      <c r="BV210" s="261"/>
      <c r="BW210" s="261"/>
      <c r="BX210" s="261"/>
      <c r="BY210" s="261"/>
      <c r="BZ210" s="261"/>
      <c r="CA210" s="261"/>
      <c r="CB210" s="261"/>
      <c r="CC210" s="261"/>
      <c r="CD210" s="261"/>
      <c r="CE210" s="261"/>
      <c r="CF210" s="261"/>
      <c r="CG210" s="261"/>
      <c r="CH210" s="261"/>
      <c r="CI210" s="261"/>
      <c r="CJ210" s="261"/>
      <c r="CK210" s="261"/>
      <c r="CL210" s="261"/>
      <c r="CM210" s="261"/>
      <c r="CN210" s="261"/>
      <c r="CO210" s="261"/>
      <c r="CP210" s="261"/>
      <c r="CQ210" s="261"/>
      <c r="CR210" s="261"/>
      <c r="CS210" s="261"/>
      <c r="CT210" s="261"/>
      <c r="CU210" s="261"/>
      <c r="CV210" s="261"/>
      <c r="CW210" s="261"/>
    </row>
    <row r="211" spans="1:101">
      <c r="A211" s="261"/>
      <c r="B211" s="262" t="s">
        <v>343</v>
      </c>
      <c r="C211" s="262" t="s">
        <v>265</v>
      </c>
      <c r="D211" s="262" t="s">
        <v>240</v>
      </c>
      <c r="E211" s="262" t="s">
        <v>264</v>
      </c>
      <c r="F211" s="171" cm="1">
        <f t="array" ref="F211">IFERROR((F135-$F172)*INDEX($F$192:$F$195,MATCH(INT(RIGHT($C211,1)),$C$192:$C$195,0),0),"")</f>
        <v>2.333977068801544</v>
      </c>
      <c r="G211" s="171" cm="1">
        <f t="array" ref="G211">IFERROR((G135-$F172)*INDEX($F$192:$F$195,MATCH(INT(RIGHT($C211,1)),$C$192:$C$195,0),0),"")</f>
        <v>2.333977068801544</v>
      </c>
      <c r="H211" s="171" cm="1">
        <f t="array" ref="H211">IFERROR((H135-$F172)*INDEX($F$192:$F$195,MATCH(INT(RIGHT($C211,1)),$C$192:$C$195,0),0),"")</f>
        <v>2.333977068801544</v>
      </c>
      <c r="I211" s="171" cm="1">
        <f t="array" ref="I211">IFERROR((I135-$F172)*INDEX($F$192:$F$195,MATCH(INT(RIGHT($C211,1)),$C$192:$C$195,0),0),"")</f>
        <v>2.333977068801544</v>
      </c>
      <c r="J211" s="261"/>
      <c r="K211" s="261"/>
      <c r="L211" s="261"/>
      <c r="M211" s="261"/>
      <c r="N211" s="261"/>
      <c r="O211" s="261"/>
      <c r="P211" s="261"/>
      <c r="Q211" s="261"/>
      <c r="R211" s="261"/>
      <c r="S211" s="261"/>
      <c r="T211" s="261"/>
      <c r="U211" s="261"/>
      <c r="V211" s="261"/>
      <c r="W211" s="261"/>
      <c r="X211" s="261"/>
      <c r="Y211" s="261"/>
      <c r="Z211" s="261"/>
      <c r="AA211" s="261"/>
      <c r="AB211" s="261"/>
      <c r="AC211" s="261"/>
      <c r="AD211" s="261"/>
      <c r="AE211" s="261"/>
      <c r="AF211" s="261"/>
      <c r="AG211" s="261"/>
      <c r="AH211" s="261"/>
      <c r="AI211" s="261"/>
      <c r="AJ211" s="261"/>
      <c r="AK211" s="261"/>
      <c r="AL211" s="261"/>
      <c r="AM211" s="261"/>
      <c r="AN211" s="261"/>
      <c r="AO211" s="261"/>
      <c r="AP211" s="261"/>
      <c r="AQ211" s="261"/>
      <c r="AR211" s="261"/>
      <c r="AS211" s="261"/>
      <c r="AT211" s="261"/>
      <c r="AU211" s="261"/>
      <c r="AV211" s="261"/>
      <c r="AW211" s="261"/>
      <c r="AX211" s="261"/>
      <c r="AY211" s="261"/>
      <c r="AZ211" s="261"/>
      <c r="BA211" s="261"/>
      <c r="BB211" s="261"/>
      <c r="BC211" s="261"/>
      <c r="BD211" s="261"/>
      <c r="BE211" s="261"/>
      <c r="BF211" s="261"/>
      <c r="BG211" s="261"/>
      <c r="BH211" s="261"/>
      <c r="BI211" s="261"/>
      <c r="BJ211" s="261"/>
      <c r="BK211" s="261"/>
      <c r="BL211" s="261"/>
      <c r="BM211" s="261"/>
      <c r="BN211" s="261"/>
      <c r="BO211" s="261"/>
      <c r="BP211" s="261"/>
      <c r="BQ211" s="261"/>
      <c r="BR211" s="261"/>
      <c r="BS211" s="261"/>
      <c r="BT211" s="261"/>
      <c r="BU211" s="261"/>
      <c r="BV211" s="261"/>
      <c r="BW211" s="261"/>
      <c r="BX211" s="261"/>
      <c r="BY211" s="261"/>
      <c r="BZ211" s="261"/>
      <c r="CA211" s="261"/>
      <c r="CB211" s="261"/>
      <c r="CC211" s="261"/>
      <c r="CD211" s="261"/>
      <c r="CE211" s="261"/>
      <c r="CF211" s="261"/>
      <c r="CG211" s="261"/>
      <c r="CH211" s="261"/>
      <c r="CI211" s="261"/>
      <c r="CJ211" s="261"/>
      <c r="CK211" s="261"/>
      <c r="CL211" s="261"/>
      <c r="CM211" s="261"/>
      <c r="CN211" s="261"/>
      <c r="CO211" s="261"/>
      <c r="CP211" s="261"/>
      <c r="CQ211" s="261"/>
      <c r="CR211" s="261"/>
      <c r="CS211" s="261"/>
      <c r="CT211" s="261"/>
      <c r="CU211" s="261"/>
      <c r="CV211" s="261"/>
      <c r="CW211" s="261"/>
    </row>
    <row r="212" spans="1:101">
      <c r="A212" s="261"/>
      <c r="B212" s="262" t="s">
        <v>343</v>
      </c>
      <c r="C212" s="262" t="s">
        <v>265</v>
      </c>
      <c r="D212" s="262" t="s">
        <v>240</v>
      </c>
      <c r="E212" s="262" t="s">
        <v>238</v>
      </c>
      <c r="F212" s="171" cm="1">
        <f t="array" ref="F212">IFERROR((F136-$F173)*INDEX($F$192:$F$195,MATCH(INT(RIGHT($C212,1)),$C$192:$C$195,0),0),"")</f>
        <v>0</v>
      </c>
      <c r="G212" s="171" cm="1">
        <f t="array" ref="G212">IFERROR((G136-$F173)*INDEX($F$192:$F$195,MATCH(INT(RIGHT($C212,1)),$C$192:$C$195,0),0),"")</f>
        <v>0</v>
      </c>
      <c r="H212" s="171" cm="1">
        <f t="array" ref="H212">IFERROR((H136-$F173)*INDEX($F$192:$F$195,MATCH(INT(RIGHT($C212,1)),$C$192:$C$195,0),0),"")</f>
        <v>0</v>
      </c>
      <c r="I212" s="171" cm="1">
        <f t="array" ref="I212">IFERROR((I136-$F173)*INDEX($F$192:$F$195,MATCH(INT(RIGHT($C212,1)),$C$192:$C$195,0),0),"")</f>
        <v>0</v>
      </c>
      <c r="J212" s="261"/>
      <c r="K212" s="261"/>
      <c r="L212" s="261"/>
      <c r="M212" s="261"/>
      <c r="N212" s="261"/>
      <c r="O212" s="261"/>
      <c r="P212" s="261"/>
      <c r="Q212" s="261"/>
      <c r="R212" s="261"/>
      <c r="S212" s="261"/>
      <c r="T212" s="261"/>
      <c r="U212" s="261"/>
      <c r="V212" s="261"/>
      <c r="W212" s="261"/>
      <c r="X212" s="261"/>
      <c r="Y212" s="261"/>
      <c r="Z212" s="261"/>
      <c r="AA212" s="261"/>
      <c r="AB212" s="261"/>
      <c r="AC212" s="261"/>
      <c r="AD212" s="261"/>
      <c r="AE212" s="261"/>
      <c r="AF212" s="261"/>
      <c r="AG212" s="261"/>
      <c r="AH212" s="261"/>
      <c r="AI212" s="261"/>
      <c r="AJ212" s="261"/>
      <c r="AK212" s="261"/>
      <c r="AL212" s="261"/>
      <c r="AM212" s="261"/>
      <c r="AN212" s="261"/>
      <c r="AO212" s="261"/>
      <c r="AP212" s="261"/>
      <c r="AQ212" s="261"/>
      <c r="AR212" s="261"/>
      <c r="AS212" s="261"/>
      <c r="AT212" s="261"/>
      <c r="AU212" s="261"/>
      <c r="AV212" s="261"/>
      <c r="AW212" s="261"/>
      <c r="AX212" s="261"/>
      <c r="AY212" s="261"/>
      <c r="AZ212" s="261"/>
      <c r="BA212" s="261"/>
      <c r="BB212" s="261"/>
      <c r="BC212" s="261"/>
      <c r="BD212" s="261"/>
      <c r="BE212" s="261"/>
      <c r="BF212" s="261"/>
      <c r="BG212" s="261"/>
      <c r="BH212" s="261"/>
      <c r="BI212" s="261"/>
      <c r="BJ212" s="261"/>
      <c r="BK212" s="261"/>
      <c r="BL212" s="261"/>
      <c r="BM212" s="261"/>
      <c r="BN212" s="261"/>
      <c r="BO212" s="261"/>
      <c r="BP212" s="261"/>
      <c r="BQ212" s="261"/>
      <c r="BR212" s="261"/>
      <c r="BS212" s="261"/>
      <c r="BT212" s="261"/>
      <c r="BU212" s="261"/>
      <c r="BV212" s="261"/>
      <c r="BW212" s="261"/>
      <c r="BX212" s="261"/>
      <c r="BY212" s="261"/>
      <c r="BZ212" s="261"/>
      <c r="CA212" s="261"/>
      <c r="CB212" s="261"/>
      <c r="CC212" s="261"/>
      <c r="CD212" s="261"/>
      <c r="CE212" s="261"/>
      <c r="CF212" s="261"/>
      <c r="CG212" s="261"/>
      <c r="CH212" s="261"/>
      <c r="CI212" s="261"/>
      <c r="CJ212" s="261"/>
      <c r="CK212" s="261"/>
      <c r="CL212" s="261"/>
      <c r="CM212" s="261"/>
      <c r="CN212" s="261"/>
      <c r="CO212" s="261"/>
      <c r="CP212" s="261"/>
      <c r="CQ212" s="261"/>
      <c r="CR212" s="261"/>
      <c r="CS212" s="261"/>
      <c r="CT212" s="261"/>
      <c r="CU212" s="261"/>
      <c r="CV212" s="261"/>
      <c r="CW212" s="261"/>
    </row>
    <row r="213" spans="1:101">
      <c r="A213" s="261"/>
      <c r="B213" s="262" t="s">
        <v>343</v>
      </c>
      <c r="C213" s="262" t="s">
        <v>266</v>
      </c>
      <c r="D213" s="262" t="s">
        <v>216</v>
      </c>
      <c r="E213" s="262" t="s">
        <v>263</v>
      </c>
      <c r="F213" s="171" cm="1">
        <f t="array" ref="F213">IFERROR((F137-$F174)*INDEX($F$192:$F$195,MATCH(INT(RIGHT($C213,1)),$C$192:$C$195,0),0),"")</f>
        <v>1.2465022073648311</v>
      </c>
      <c r="G213" s="171" cm="1">
        <f t="array" ref="G213">IFERROR((G137-$F174)*INDEX($F$192:$F$195,MATCH(INT(RIGHT($C213,1)),$C$192:$C$195,0),0),"")</f>
        <v>1.2465022073648311</v>
      </c>
      <c r="H213" s="171" cm="1">
        <f t="array" ref="H213">IFERROR((H137-$F174)*INDEX($F$192:$F$195,MATCH(INT(RIGHT($C213,1)),$C$192:$C$195,0),0),"")</f>
        <v>1.2465022073648311</v>
      </c>
      <c r="I213" s="171" cm="1">
        <f t="array" ref="I213">IFERROR((I137-$F174)*INDEX($F$192:$F$195,MATCH(INT(RIGHT($C213,1)),$C$192:$C$195,0),0),"")</f>
        <v>1.2465022073648311</v>
      </c>
      <c r="J213" s="261"/>
      <c r="K213" s="261"/>
      <c r="L213" s="261"/>
      <c r="M213" s="261"/>
      <c r="N213" s="261"/>
      <c r="O213" s="261"/>
      <c r="P213" s="261"/>
      <c r="Q213" s="261"/>
      <c r="R213" s="261"/>
      <c r="S213" s="261"/>
      <c r="T213" s="261"/>
      <c r="U213" s="261"/>
      <c r="V213" s="261"/>
      <c r="W213" s="261"/>
      <c r="X213" s="261"/>
      <c r="Y213" s="261"/>
      <c r="Z213" s="261"/>
      <c r="AA213" s="261"/>
      <c r="AB213" s="261"/>
      <c r="AC213" s="261"/>
      <c r="AD213" s="261"/>
      <c r="AE213" s="261"/>
      <c r="AF213" s="261"/>
      <c r="AG213" s="261"/>
      <c r="AH213" s="261"/>
      <c r="AI213" s="261"/>
      <c r="AJ213" s="261"/>
      <c r="AK213" s="261"/>
      <c r="AL213" s="261"/>
      <c r="AM213" s="261"/>
      <c r="AN213" s="261"/>
      <c r="AO213" s="261"/>
      <c r="AP213" s="261"/>
      <c r="AQ213" s="261"/>
      <c r="AR213" s="261"/>
      <c r="AS213" s="261"/>
      <c r="AT213" s="261"/>
      <c r="AU213" s="261"/>
      <c r="AV213" s="261"/>
      <c r="AW213" s="261"/>
      <c r="AX213" s="261"/>
      <c r="AY213" s="261"/>
      <c r="AZ213" s="261"/>
      <c r="BA213" s="261"/>
      <c r="BB213" s="261"/>
      <c r="BC213" s="261"/>
      <c r="BD213" s="261"/>
      <c r="BE213" s="261"/>
      <c r="BF213" s="261"/>
      <c r="BG213" s="261"/>
      <c r="BH213" s="261"/>
      <c r="BI213" s="261"/>
      <c r="BJ213" s="261"/>
      <c r="BK213" s="261"/>
      <c r="BL213" s="261"/>
      <c r="BM213" s="261"/>
      <c r="BN213" s="261"/>
      <c r="BO213" s="261"/>
      <c r="BP213" s="261"/>
      <c r="BQ213" s="261"/>
      <c r="BR213" s="261"/>
      <c r="BS213" s="261"/>
      <c r="BT213" s="261"/>
      <c r="BU213" s="261"/>
      <c r="BV213" s="261"/>
      <c r="BW213" s="261"/>
      <c r="BX213" s="261"/>
      <c r="BY213" s="261"/>
      <c r="BZ213" s="261"/>
      <c r="CA213" s="261"/>
      <c r="CB213" s="261"/>
      <c r="CC213" s="261"/>
      <c r="CD213" s="261"/>
      <c r="CE213" s="261"/>
      <c r="CF213" s="261"/>
      <c r="CG213" s="261"/>
      <c r="CH213" s="261"/>
      <c r="CI213" s="261"/>
      <c r="CJ213" s="261"/>
      <c r="CK213" s="261"/>
      <c r="CL213" s="261"/>
      <c r="CM213" s="261"/>
      <c r="CN213" s="261"/>
      <c r="CO213" s="261"/>
      <c r="CP213" s="261"/>
      <c r="CQ213" s="261"/>
      <c r="CR213" s="261"/>
      <c r="CS213" s="261"/>
      <c r="CT213" s="261"/>
      <c r="CU213" s="261"/>
      <c r="CV213" s="261"/>
      <c r="CW213" s="261"/>
    </row>
    <row r="214" spans="1:101">
      <c r="A214" s="261"/>
      <c r="B214" s="262" t="s">
        <v>343</v>
      </c>
      <c r="C214" s="262" t="s">
        <v>266</v>
      </c>
      <c r="D214" s="262" t="s">
        <v>216</v>
      </c>
      <c r="E214" s="262" t="s">
        <v>264</v>
      </c>
      <c r="F214" s="171" cm="1">
        <f t="array" ref="F214">IFERROR((F138-$F175)*INDEX($F$192:$F$195,MATCH(INT(RIGHT($C214,1)),$C$192:$C$195,0),0),"")</f>
        <v>1.2465022073648311</v>
      </c>
      <c r="G214" s="171" cm="1">
        <f t="array" ref="G214">IFERROR((G138-$F175)*INDEX($F$192:$F$195,MATCH(INT(RIGHT($C214,1)),$C$192:$C$195,0),0),"")</f>
        <v>1.2465022073648311</v>
      </c>
      <c r="H214" s="171" cm="1">
        <f t="array" ref="H214">IFERROR((H138-$F175)*INDEX($F$192:$F$195,MATCH(INT(RIGHT($C214,1)),$C$192:$C$195,0),0),"")</f>
        <v>1.2465022073648311</v>
      </c>
      <c r="I214" s="171" cm="1">
        <f t="array" ref="I214">IFERROR((I138-$F175)*INDEX($F$192:$F$195,MATCH(INT(RIGHT($C214,1)),$C$192:$C$195,0),0),"")</f>
        <v>1.2465022073648311</v>
      </c>
      <c r="J214" s="261"/>
      <c r="K214" s="261"/>
      <c r="L214" s="261"/>
      <c r="M214" s="261"/>
      <c r="N214" s="261"/>
      <c r="O214" s="261"/>
      <c r="P214" s="261"/>
      <c r="Q214" s="261"/>
      <c r="R214" s="261"/>
      <c r="S214" s="261"/>
      <c r="T214" s="261"/>
      <c r="U214" s="261"/>
      <c r="V214" s="261"/>
      <c r="W214" s="261"/>
      <c r="X214" s="261"/>
      <c r="Y214" s="261"/>
      <c r="Z214" s="261"/>
      <c r="AA214" s="261"/>
      <c r="AB214" s="261"/>
      <c r="AC214" s="261"/>
      <c r="AD214" s="261"/>
      <c r="AE214" s="261"/>
      <c r="AF214" s="261"/>
      <c r="AG214" s="261"/>
      <c r="AH214" s="261"/>
      <c r="AI214" s="261"/>
      <c r="AJ214" s="261"/>
      <c r="AK214" s="261"/>
      <c r="AL214" s="261"/>
      <c r="AM214" s="261"/>
      <c r="AN214" s="261"/>
      <c r="AO214" s="261"/>
      <c r="AP214" s="261"/>
      <c r="AQ214" s="261"/>
      <c r="AR214" s="261"/>
      <c r="AS214" s="261"/>
      <c r="AT214" s="261"/>
      <c r="AU214" s="261"/>
      <c r="AV214" s="261"/>
      <c r="AW214" s="261"/>
      <c r="AX214" s="261"/>
      <c r="AY214" s="261"/>
      <c r="AZ214" s="261"/>
      <c r="BA214" s="261"/>
      <c r="BB214" s="261"/>
      <c r="BC214" s="261"/>
      <c r="BD214" s="261"/>
      <c r="BE214" s="261"/>
      <c r="BF214" s="261"/>
      <c r="BG214" s="261"/>
      <c r="BH214" s="261"/>
      <c r="BI214" s="261"/>
      <c r="BJ214" s="261"/>
      <c r="BK214" s="261"/>
      <c r="BL214" s="261"/>
      <c r="BM214" s="261"/>
      <c r="BN214" s="261"/>
      <c r="BO214" s="261"/>
      <c r="BP214" s="261"/>
      <c r="BQ214" s="261"/>
      <c r="BR214" s="261"/>
      <c r="BS214" s="261"/>
      <c r="BT214" s="261"/>
      <c r="BU214" s="261"/>
      <c r="BV214" s="261"/>
      <c r="BW214" s="261"/>
      <c r="BX214" s="261"/>
      <c r="BY214" s="261"/>
      <c r="BZ214" s="261"/>
      <c r="CA214" s="261"/>
      <c r="CB214" s="261"/>
      <c r="CC214" s="261"/>
      <c r="CD214" s="261"/>
      <c r="CE214" s="261"/>
      <c r="CF214" s="261"/>
      <c r="CG214" s="261"/>
      <c r="CH214" s="261"/>
      <c r="CI214" s="261"/>
      <c r="CJ214" s="261"/>
      <c r="CK214" s="261"/>
      <c r="CL214" s="261"/>
      <c r="CM214" s="261"/>
      <c r="CN214" s="261"/>
      <c r="CO214" s="261"/>
      <c r="CP214" s="261"/>
      <c r="CQ214" s="261"/>
      <c r="CR214" s="261"/>
      <c r="CS214" s="261"/>
      <c r="CT214" s="261"/>
      <c r="CU214" s="261"/>
      <c r="CV214" s="261"/>
      <c r="CW214" s="261"/>
    </row>
    <row r="215" spans="1:101">
      <c r="A215" s="261"/>
      <c r="B215" s="262" t="s">
        <v>343</v>
      </c>
      <c r="C215" s="262" t="s">
        <v>266</v>
      </c>
      <c r="D215" s="262" t="s">
        <v>216</v>
      </c>
      <c r="E215" s="262" t="s">
        <v>238</v>
      </c>
      <c r="F215" s="171" cm="1">
        <f t="array" ref="F215">IFERROR((F139-$F176)*INDEX($F$192:$F$195,MATCH(INT(RIGHT($C215,1)),$C$192:$C$195,0),0),"")</f>
        <v>0</v>
      </c>
      <c r="G215" s="171" cm="1">
        <f t="array" ref="G215">IFERROR((G139-$F176)*INDEX($F$192:$F$195,MATCH(INT(RIGHT($C215,1)),$C$192:$C$195,0),0),"")</f>
        <v>0</v>
      </c>
      <c r="H215" s="171" cm="1">
        <f t="array" ref="H215">IFERROR((H139-$F176)*INDEX($F$192:$F$195,MATCH(INT(RIGHT($C215,1)),$C$192:$C$195,0),0),"")</f>
        <v>0</v>
      </c>
      <c r="I215" s="171" cm="1">
        <f t="array" ref="I215">IFERROR((I139-$F176)*INDEX($F$192:$F$195,MATCH(INT(RIGHT($C215,1)),$C$192:$C$195,0),0),"")</f>
        <v>0</v>
      </c>
      <c r="J215" s="261"/>
      <c r="K215" s="261"/>
      <c r="L215" s="261"/>
      <c r="M215" s="261"/>
      <c r="N215" s="261"/>
      <c r="O215" s="261"/>
      <c r="P215" s="261"/>
      <c r="Q215" s="261"/>
      <c r="R215" s="261"/>
      <c r="S215" s="261"/>
      <c r="T215" s="261"/>
      <c r="U215" s="261"/>
      <c r="V215" s="261"/>
      <c r="W215" s="261"/>
      <c r="X215" s="261"/>
      <c r="Y215" s="261"/>
      <c r="Z215" s="261"/>
      <c r="AA215" s="261"/>
      <c r="AB215" s="261"/>
      <c r="AC215" s="261"/>
      <c r="AD215" s="261"/>
      <c r="AE215" s="261"/>
      <c r="AF215" s="261"/>
      <c r="AG215" s="261"/>
      <c r="AH215" s="261"/>
      <c r="AI215" s="261"/>
      <c r="AJ215" s="261"/>
      <c r="AK215" s="261"/>
      <c r="AL215" s="261"/>
      <c r="AM215" s="261"/>
      <c r="AN215" s="261"/>
      <c r="AO215" s="261"/>
      <c r="AP215" s="261"/>
      <c r="AQ215" s="261"/>
      <c r="AR215" s="261"/>
      <c r="AS215" s="261"/>
      <c r="AT215" s="261"/>
      <c r="AU215" s="261"/>
      <c r="AV215" s="261"/>
      <c r="AW215" s="261"/>
      <c r="AX215" s="261"/>
      <c r="AY215" s="261"/>
      <c r="AZ215" s="261"/>
      <c r="BA215" s="261"/>
      <c r="BB215" s="261"/>
      <c r="BC215" s="261"/>
      <c r="BD215" s="261"/>
      <c r="BE215" s="261"/>
      <c r="BF215" s="261"/>
      <c r="BG215" s="261"/>
      <c r="BH215" s="261"/>
      <c r="BI215" s="261"/>
      <c r="BJ215" s="261"/>
      <c r="BK215" s="261"/>
      <c r="BL215" s="261"/>
      <c r="BM215" s="261"/>
      <c r="BN215" s="261"/>
      <c r="BO215" s="261"/>
      <c r="BP215" s="261"/>
      <c r="BQ215" s="261"/>
      <c r="BR215" s="261"/>
      <c r="BS215" s="261"/>
      <c r="BT215" s="261"/>
      <c r="BU215" s="261"/>
      <c r="BV215" s="261"/>
      <c r="BW215" s="261"/>
      <c r="BX215" s="261"/>
      <c r="BY215" s="261"/>
      <c r="BZ215" s="261"/>
      <c r="CA215" s="261"/>
      <c r="CB215" s="261"/>
      <c r="CC215" s="261"/>
      <c r="CD215" s="261"/>
      <c r="CE215" s="261"/>
      <c r="CF215" s="261"/>
      <c r="CG215" s="261"/>
      <c r="CH215" s="261"/>
      <c r="CI215" s="261"/>
      <c r="CJ215" s="261"/>
      <c r="CK215" s="261"/>
      <c r="CL215" s="261"/>
      <c r="CM215" s="261"/>
      <c r="CN215" s="261"/>
      <c r="CO215" s="261"/>
      <c r="CP215" s="261"/>
      <c r="CQ215" s="261"/>
      <c r="CR215" s="261"/>
      <c r="CS215" s="261"/>
      <c r="CT215" s="261"/>
      <c r="CU215" s="261"/>
      <c r="CV215" s="261"/>
      <c r="CW215" s="261"/>
    </row>
    <row r="216" spans="1:101">
      <c r="A216" s="261"/>
      <c r="B216" s="262" t="s">
        <v>343</v>
      </c>
      <c r="C216" s="262" t="s">
        <v>266</v>
      </c>
      <c r="D216" s="262" t="s">
        <v>240</v>
      </c>
      <c r="E216" s="262" t="s">
        <v>263</v>
      </c>
      <c r="F216" s="171" cm="1">
        <f t="array" ref="F216">IFERROR((F140-$F177)*INDEX($F$192:$F$195,MATCH(INT(RIGHT($C216,1)),$C$192:$C$195,0),0),"")</f>
        <v>1.2465022073648311</v>
      </c>
      <c r="G216" s="171" cm="1">
        <f t="array" ref="G216">IFERROR((G140-$F177)*INDEX($F$192:$F$195,MATCH(INT(RIGHT($C216,1)),$C$192:$C$195,0),0),"")</f>
        <v>1.2465022073648311</v>
      </c>
      <c r="H216" s="171" cm="1">
        <f t="array" ref="H216">IFERROR((H140-$F177)*INDEX($F$192:$F$195,MATCH(INT(RIGHT($C216,1)),$C$192:$C$195,0),0),"")</f>
        <v>1.2465022073648311</v>
      </c>
      <c r="I216" s="171" cm="1">
        <f t="array" ref="I216">IFERROR((I140-$F177)*INDEX($F$192:$F$195,MATCH(INT(RIGHT($C216,1)),$C$192:$C$195,0),0),"")</f>
        <v>1.2465022073648311</v>
      </c>
      <c r="J216" s="261"/>
      <c r="K216" s="261"/>
      <c r="L216" s="261"/>
      <c r="M216" s="261"/>
      <c r="N216" s="261"/>
      <c r="O216" s="261"/>
      <c r="P216" s="261"/>
      <c r="Q216" s="261"/>
      <c r="R216" s="261"/>
      <c r="S216" s="261"/>
      <c r="T216" s="261"/>
      <c r="U216" s="261"/>
      <c r="V216" s="261"/>
      <c r="W216" s="261"/>
      <c r="X216" s="261"/>
      <c r="Y216" s="261"/>
      <c r="Z216" s="261"/>
      <c r="AA216" s="261"/>
      <c r="AB216" s="261"/>
      <c r="AC216" s="261"/>
      <c r="AD216" s="261"/>
      <c r="AE216" s="261"/>
      <c r="AF216" s="261"/>
      <c r="AG216" s="261"/>
      <c r="AH216" s="261"/>
      <c r="AI216" s="261"/>
      <c r="AJ216" s="261"/>
      <c r="AK216" s="261"/>
      <c r="AL216" s="261"/>
      <c r="AM216" s="261"/>
      <c r="AN216" s="261"/>
      <c r="AO216" s="261"/>
      <c r="AP216" s="261"/>
      <c r="AQ216" s="261"/>
      <c r="AR216" s="261"/>
      <c r="AS216" s="261"/>
      <c r="AT216" s="261"/>
      <c r="AU216" s="261"/>
      <c r="AV216" s="261"/>
      <c r="AW216" s="261"/>
      <c r="AX216" s="261"/>
      <c r="AY216" s="261"/>
      <c r="AZ216" s="261"/>
      <c r="BA216" s="261"/>
      <c r="BB216" s="261"/>
      <c r="BC216" s="261"/>
      <c r="BD216" s="261"/>
      <c r="BE216" s="261"/>
      <c r="BF216" s="261"/>
      <c r="BG216" s="261"/>
      <c r="BH216" s="261"/>
      <c r="BI216" s="261"/>
      <c r="BJ216" s="261"/>
      <c r="BK216" s="261"/>
      <c r="BL216" s="261"/>
      <c r="BM216" s="261"/>
      <c r="BN216" s="261"/>
      <c r="BO216" s="261"/>
      <c r="BP216" s="261"/>
      <c r="BQ216" s="261"/>
      <c r="BR216" s="261"/>
      <c r="BS216" s="261"/>
      <c r="BT216" s="261"/>
      <c r="BU216" s="261"/>
      <c r="BV216" s="261"/>
      <c r="BW216" s="261"/>
      <c r="BX216" s="261"/>
      <c r="BY216" s="261"/>
      <c r="BZ216" s="261"/>
      <c r="CA216" s="261"/>
      <c r="CB216" s="261"/>
      <c r="CC216" s="261"/>
      <c r="CD216" s="261"/>
      <c r="CE216" s="261"/>
      <c r="CF216" s="261"/>
      <c r="CG216" s="261"/>
      <c r="CH216" s="261"/>
      <c r="CI216" s="261"/>
      <c r="CJ216" s="261"/>
      <c r="CK216" s="261"/>
      <c r="CL216" s="261"/>
      <c r="CM216" s="261"/>
      <c r="CN216" s="261"/>
      <c r="CO216" s="261"/>
      <c r="CP216" s="261"/>
      <c r="CQ216" s="261"/>
      <c r="CR216" s="261"/>
      <c r="CS216" s="261"/>
      <c r="CT216" s="261"/>
      <c r="CU216" s="261"/>
      <c r="CV216" s="261"/>
      <c r="CW216" s="261"/>
    </row>
    <row r="217" spans="1:101">
      <c r="A217" s="261"/>
      <c r="B217" s="262" t="s">
        <v>343</v>
      </c>
      <c r="C217" s="262" t="s">
        <v>266</v>
      </c>
      <c r="D217" s="262" t="s">
        <v>240</v>
      </c>
      <c r="E217" s="262" t="s">
        <v>264</v>
      </c>
      <c r="F217" s="171" cm="1">
        <f t="array" ref="F217">IFERROR((F141-$F178)*INDEX($F$192:$F$195,MATCH(INT(RIGHT($C217,1)),$C$192:$C$195,0),0),"")</f>
        <v>1.2465022073648311</v>
      </c>
      <c r="G217" s="171" cm="1">
        <f t="array" ref="G217">IFERROR((G141-$F178)*INDEX($F$192:$F$195,MATCH(INT(RIGHT($C217,1)),$C$192:$C$195,0),0),"")</f>
        <v>1.2465022073648311</v>
      </c>
      <c r="H217" s="171" cm="1">
        <f t="array" ref="H217">IFERROR((H141-$F178)*INDEX($F$192:$F$195,MATCH(INT(RIGHT($C217,1)),$C$192:$C$195,0),0),"")</f>
        <v>1.2465022073648311</v>
      </c>
      <c r="I217" s="171" cm="1">
        <f t="array" ref="I217">IFERROR((I141-$F178)*INDEX($F$192:$F$195,MATCH(INT(RIGHT($C217,1)),$C$192:$C$195,0),0),"")</f>
        <v>1.2465022073648311</v>
      </c>
      <c r="J217" s="261"/>
      <c r="K217" s="261"/>
      <c r="L217" s="261"/>
      <c r="M217" s="261"/>
      <c r="N217" s="261"/>
      <c r="O217" s="261"/>
      <c r="P217" s="261"/>
      <c r="Q217" s="261"/>
      <c r="R217" s="261"/>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261"/>
      <c r="AO217" s="261"/>
      <c r="AP217" s="261"/>
      <c r="AQ217" s="261"/>
      <c r="AR217" s="261"/>
      <c r="AS217" s="261"/>
      <c r="AT217" s="261"/>
      <c r="AU217" s="261"/>
      <c r="AV217" s="261"/>
      <c r="AW217" s="261"/>
      <c r="AX217" s="261"/>
      <c r="AY217" s="261"/>
      <c r="AZ217" s="261"/>
      <c r="BA217" s="261"/>
      <c r="BB217" s="261"/>
      <c r="BC217" s="261"/>
      <c r="BD217" s="261"/>
      <c r="BE217" s="261"/>
      <c r="BF217" s="261"/>
      <c r="BG217" s="261"/>
      <c r="BH217" s="261"/>
      <c r="BI217" s="261"/>
      <c r="BJ217" s="261"/>
      <c r="BK217" s="261"/>
      <c r="BL217" s="261"/>
      <c r="BM217" s="261"/>
      <c r="BN217" s="261"/>
      <c r="BO217" s="261"/>
      <c r="BP217" s="261"/>
      <c r="BQ217" s="261"/>
      <c r="BR217" s="261"/>
      <c r="BS217" s="261"/>
      <c r="BT217" s="261"/>
      <c r="BU217" s="261"/>
      <c r="BV217" s="261"/>
      <c r="BW217" s="261"/>
      <c r="BX217" s="261"/>
      <c r="BY217" s="261"/>
      <c r="BZ217" s="261"/>
      <c r="CA217" s="261"/>
      <c r="CB217" s="261"/>
      <c r="CC217" s="261"/>
      <c r="CD217" s="261"/>
      <c r="CE217" s="261"/>
      <c r="CF217" s="261"/>
      <c r="CG217" s="261"/>
      <c r="CH217" s="261"/>
      <c r="CI217" s="261"/>
      <c r="CJ217" s="261"/>
      <c r="CK217" s="261"/>
      <c r="CL217" s="261"/>
      <c r="CM217" s="261"/>
      <c r="CN217" s="261"/>
      <c r="CO217" s="261"/>
      <c r="CP217" s="261"/>
      <c r="CQ217" s="261"/>
      <c r="CR217" s="261"/>
      <c r="CS217" s="261"/>
      <c r="CT217" s="261"/>
      <c r="CU217" s="261"/>
      <c r="CV217" s="261"/>
      <c r="CW217" s="261"/>
    </row>
    <row r="218" spans="1:101">
      <c r="A218" s="261"/>
      <c r="B218" s="262" t="s">
        <v>343</v>
      </c>
      <c r="C218" s="262" t="s">
        <v>266</v>
      </c>
      <c r="D218" s="262" t="s">
        <v>240</v>
      </c>
      <c r="E218" s="262" t="s">
        <v>238</v>
      </c>
      <c r="F218" s="171" cm="1">
        <f t="array" ref="F218">IFERROR((F142-$F179)*INDEX($F$192:$F$195,MATCH(INT(RIGHT($C218,1)),$C$192:$C$195,0),0),"")</f>
        <v>0</v>
      </c>
      <c r="G218" s="171" cm="1">
        <f t="array" ref="G218">IFERROR((G142-$F179)*INDEX($F$192:$F$195,MATCH(INT(RIGHT($C218,1)),$C$192:$C$195,0),0),"")</f>
        <v>0</v>
      </c>
      <c r="H218" s="171" cm="1">
        <f t="array" ref="H218">IFERROR((H142-$F179)*INDEX($F$192:$F$195,MATCH(INT(RIGHT($C218,1)),$C$192:$C$195,0),0),"")</f>
        <v>0</v>
      </c>
      <c r="I218" s="171" cm="1">
        <f t="array" ref="I218">IFERROR((I142-$F179)*INDEX($F$192:$F$195,MATCH(INT(RIGHT($C218,1)),$C$192:$C$195,0),0),"")</f>
        <v>0</v>
      </c>
      <c r="J218" s="261"/>
      <c r="K218" s="261"/>
      <c r="L218" s="261"/>
      <c r="M218" s="261"/>
      <c r="N218" s="261"/>
      <c r="O218" s="261"/>
      <c r="P218" s="261"/>
      <c r="Q218" s="261"/>
      <c r="R218" s="261"/>
      <c r="S218" s="261"/>
      <c r="T218" s="261"/>
      <c r="U218" s="261"/>
      <c r="V218" s="261"/>
      <c r="W218" s="261"/>
      <c r="X218" s="261"/>
      <c r="Y218" s="261"/>
      <c r="Z218" s="261"/>
      <c r="AA218" s="261"/>
      <c r="AB218" s="261"/>
      <c r="AC218" s="261"/>
      <c r="AD218" s="261"/>
      <c r="AE218" s="261"/>
      <c r="AF218" s="261"/>
      <c r="AG218" s="261"/>
      <c r="AH218" s="261"/>
      <c r="AI218" s="261"/>
      <c r="AJ218" s="261"/>
      <c r="AK218" s="261"/>
      <c r="AL218" s="261"/>
      <c r="AM218" s="261"/>
      <c r="AN218" s="261"/>
      <c r="AO218" s="261"/>
      <c r="AP218" s="261"/>
      <c r="AQ218" s="261"/>
      <c r="AR218" s="261"/>
      <c r="AS218" s="261"/>
      <c r="AT218" s="261"/>
      <c r="AU218" s="261"/>
      <c r="AV218" s="261"/>
      <c r="AW218" s="261"/>
      <c r="AX218" s="261"/>
      <c r="AY218" s="261"/>
      <c r="AZ218" s="261"/>
      <c r="BA218" s="261"/>
      <c r="BB218" s="261"/>
      <c r="BC218" s="261"/>
      <c r="BD218" s="261"/>
      <c r="BE218" s="261"/>
      <c r="BF218" s="261"/>
      <c r="BG218" s="261"/>
      <c r="BH218" s="261"/>
      <c r="BI218" s="261"/>
      <c r="BJ218" s="261"/>
      <c r="BK218" s="261"/>
      <c r="BL218" s="261"/>
      <c r="BM218" s="261"/>
      <c r="BN218" s="261"/>
      <c r="BO218" s="261"/>
      <c r="BP218" s="261"/>
      <c r="BQ218" s="261"/>
      <c r="BR218" s="261"/>
      <c r="BS218" s="261"/>
      <c r="BT218" s="261"/>
      <c r="BU218" s="261"/>
      <c r="BV218" s="261"/>
      <c r="BW218" s="261"/>
      <c r="BX218" s="261"/>
      <c r="BY218" s="261"/>
      <c r="BZ218" s="261"/>
      <c r="CA218" s="261"/>
      <c r="CB218" s="261"/>
      <c r="CC218" s="261"/>
      <c r="CD218" s="261"/>
      <c r="CE218" s="261"/>
      <c r="CF218" s="261"/>
      <c r="CG218" s="261"/>
      <c r="CH218" s="261"/>
      <c r="CI218" s="261"/>
      <c r="CJ218" s="261"/>
      <c r="CK218" s="261"/>
      <c r="CL218" s="261"/>
      <c r="CM218" s="261"/>
      <c r="CN218" s="261"/>
      <c r="CO218" s="261"/>
      <c r="CP218" s="261"/>
      <c r="CQ218" s="261"/>
      <c r="CR218" s="261"/>
      <c r="CS218" s="261"/>
      <c r="CT218" s="261"/>
      <c r="CU218" s="261"/>
      <c r="CV218" s="261"/>
      <c r="CW218" s="261"/>
    </row>
    <row r="219" spans="1:101">
      <c r="A219" s="261"/>
      <c r="B219" s="262" t="s">
        <v>343</v>
      </c>
      <c r="C219" s="262" t="s">
        <v>333</v>
      </c>
      <c r="D219" s="262" t="s">
        <v>216</v>
      </c>
      <c r="E219" s="262" t="s">
        <v>263</v>
      </c>
      <c r="F219" s="171" cm="1">
        <f t="array" ref="F219">IFERROR((F143-$F180)*INDEX($F$192:$F$195,MATCH(INT(RIGHT($C219,1)),$C$192:$C$195,0),0),"")</f>
        <v>3.0973187999340577</v>
      </c>
      <c r="G219" s="171" cm="1">
        <f t="array" ref="G219">IFERROR((G143-$F180)*INDEX($F$192:$F$195,MATCH(INT(RIGHT($C219,1)),$C$192:$C$195,0),0),"")</f>
        <v>3.0973187999340577</v>
      </c>
      <c r="H219" s="171" cm="1">
        <f t="array" ref="H219">IFERROR((H143-$F180)*INDEX($F$192:$F$195,MATCH(INT(RIGHT($C219,1)),$C$192:$C$195,0),0),"")</f>
        <v>3.0973187999340577</v>
      </c>
      <c r="I219" s="171" cm="1">
        <f t="array" ref="I219">IFERROR((I143-$F180)*INDEX($F$192:$F$195,MATCH(INT(RIGHT($C219,1)),$C$192:$C$195,0),0),"")</f>
        <v>3.0973187999340577</v>
      </c>
      <c r="J219" s="261"/>
      <c r="K219" s="261"/>
      <c r="L219" s="261"/>
      <c r="M219" s="261"/>
      <c r="N219" s="261"/>
      <c r="O219" s="261"/>
      <c r="P219" s="261"/>
      <c r="Q219" s="261"/>
      <c r="R219" s="261"/>
      <c r="S219" s="261"/>
      <c r="T219" s="261"/>
      <c r="U219" s="261"/>
      <c r="V219" s="261"/>
      <c r="W219" s="261"/>
      <c r="X219" s="261"/>
      <c r="Y219" s="261"/>
      <c r="Z219" s="261"/>
      <c r="AA219" s="261"/>
      <c r="AB219" s="261"/>
      <c r="AC219" s="261"/>
      <c r="AD219" s="261"/>
      <c r="AE219" s="261"/>
      <c r="AF219" s="261"/>
      <c r="AG219" s="261"/>
      <c r="AH219" s="261"/>
      <c r="AI219" s="261"/>
      <c r="AJ219" s="261"/>
      <c r="AK219" s="261"/>
      <c r="AL219" s="261"/>
      <c r="AM219" s="261"/>
      <c r="AN219" s="261"/>
      <c r="AO219" s="261"/>
      <c r="AP219" s="261"/>
      <c r="AQ219" s="261"/>
      <c r="AR219" s="261"/>
      <c r="AS219" s="261"/>
      <c r="AT219" s="261"/>
      <c r="AU219" s="261"/>
      <c r="AV219" s="261"/>
      <c r="AW219" s="261"/>
      <c r="AX219" s="261"/>
      <c r="AY219" s="261"/>
      <c r="AZ219" s="261"/>
      <c r="BA219" s="261"/>
      <c r="BB219" s="261"/>
      <c r="BC219" s="261"/>
      <c r="BD219" s="261"/>
      <c r="BE219" s="261"/>
      <c r="BF219" s="261"/>
      <c r="BG219" s="261"/>
      <c r="BH219" s="261"/>
      <c r="BI219" s="261"/>
      <c r="BJ219" s="261"/>
      <c r="BK219" s="261"/>
      <c r="BL219" s="261"/>
      <c r="BM219" s="261"/>
      <c r="BN219" s="261"/>
      <c r="BO219" s="261"/>
      <c r="BP219" s="261"/>
      <c r="BQ219" s="261"/>
      <c r="BR219" s="261"/>
      <c r="BS219" s="261"/>
      <c r="BT219" s="261"/>
      <c r="BU219" s="261"/>
      <c r="BV219" s="261"/>
      <c r="BW219" s="261"/>
      <c r="BX219" s="261"/>
      <c r="BY219" s="261"/>
      <c r="BZ219" s="261"/>
      <c r="CA219" s="261"/>
      <c r="CB219" s="261"/>
      <c r="CC219" s="261"/>
      <c r="CD219" s="261"/>
      <c r="CE219" s="261"/>
      <c r="CF219" s="261"/>
      <c r="CG219" s="261"/>
      <c r="CH219" s="261"/>
      <c r="CI219" s="261"/>
      <c r="CJ219" s="261"/>
      <c r="CK219" s="261"/>
      <c r="CL219" s="261"/>
      <c r="CM219" s="261"/>
      <c r="CN219" s="261"/>
      <c r="CO219" s="261"/>
      <c r="CP219" s="261"/>
      <c r="CQ219" s="261"/>
      <c r="CR219" s="261"/>
      <c r="CS219" s="261"/>
      <c r="CT219" s="261"/>
      <c r="CU219" s="261"/>
      <c r="CV219" s="261"/>
      <c r="CW219" s="261"/>
    </row>
    <row r="220" spans="1:101">
      <c r="A220" s="261"/>
      <c r="B220" s="262" t="s">
        <v>343</v>
      </c>
      <c r="C220" s="262" t="s">
        <v>333</v>
      </c>
      <c r="D220" s="262" t="s">
        <v>216</v>
      </c>
      <c r="E220" s="262" t="s">
        <v>264</v>
      </c>
      <c r="F220" s="171" cm="1">
        <f t="array" ref="F220">IFERROR((F144-$F181)*INDEX($F$192:$F$195,MATCH(INT(RIGHT($C220,1)),$C$192:$C$195,0),0),"")</f>
        <v>3.0973187999340577</v>
      </c>
      <c r="G220" s="171" cm="1">
        <f t="array" ref="G220">IFERROR((G144-$F181)*INDEX($F$192:$F$195,MATCH(INT(RIGHT($C220,1)),$C$192:$C$195,0),0),"")</f>
        <v>3.0973187999340577</v>
      </c>
      <c r="H220" s="171" cm="1">
        <f t="array" ref="H220">IFERROR((H144-$F181)*INDEX($F$192:$F$195,MATCH(INT(RIGHT($C220,1)),$C$192:$C$195,0),0),"")</f>
        <v>3.0973187999340577</v>
      </c>
      <c r="I220" s="171" cm="1">
        <f t="array" ref="I220">IFERROR((I144-$F181)*INDEX($F$192:$F$195,MATCH(INT(RIGHT($C220,1)),$C$192:$C$195,0),0),"")</f>
        <v>3.0973187999340577</v>
      </c>
      <c r="J220" s="261"/>
      <c r="K220" s="261"/>
      <c r="L220" s="261"/>
      <c r="M220" s="261"/>
      <c r="N220" s="261"/>
      <c r="O220" s="261"/>
      <c r="P220" s="261"/>
      <c r="Q220" s="261"/>
      <c r="R220" s="261"/>
      <c r="S220" s="261"/>
      <c r="T220" s="261"/>
      <c r="U220" s="261"/>
      <c r="V220" s="261"/>
      <c r="W220" s="261"/>
      <c r="X220" s="261"/>
      <c r="Y220" s="261"/>
      <c r="Z220" s="261"/>
      <c r="AA220" s="261"/>
      <c r="AB220" s="261"/>
      <c r="AC220" s="261"/>
      <c r="AD220" s="261"/>
      <c r="AE220" s="261"/>
      <c r="AF220" s="261"/>
      <c r="AG220" s="261"/>
      <c r="AH220" s="261"/>
      <c r="AI220" s="261"/>
      <c r="AJ220" s="261"/>
      <c r="AK220" s="261"/>
      <c r="AL220" s="261"/>
      <c r="AM220" s="261"/>
      <c r="AN220" s="261"/>
      <c r="AO220" s="261"/>
      <c r="AP220" s="261"/>
      <c r="AQ220" s="261"/>
      <c r="AR220" s="261"/>
      <c r="AS220" s="261"/>
      <c r="AT220" s="261"/>
      <c r="AU220" s="261"/>
      <c r="AV220" s="261"/>
      <c r="AW220" s="261"/>
      <c r="AX220" s="261"/>
      <c r="AY220" s="261"/>
      <c r="AZ220" s="261"/>
      <c r="BA220" s="261"/>
      <c r="BB220" s="261"/>
      <c r="BC220" s="261"/>
      <c r="BD220" s="261"/>
      <c r="BE220" s="261"/>
      <c r="BF220" s="261"/>
      <c r="BG220" s="261"/>
      <c r="BH220" s="261"/>
      <c r="BI220" s="261"/>
      <c r="BJ220" s="261"/>
      <c r="BK220" s="261"/>
      <c r="BL220" s="261"/>
      <c r="BM220" s="261"/>
      <c r="BN220" s="261"/>
      <c r="BO220" s="261"/>
      <c r="BP220" s="261"/>
      <c r="BQ220" s="261"/>
      <c r="BR220" s="261"/>
      <c r="BS220" s="261"/>
      <c r="BT220" s="261"/>
      <c r="BU220" s="261"/>
      <c r="BV220" s="261"/>
      <c r="BW220" s="261"/>
      <c r="BX220" s="261"/>
      <c r="BY220" s="261"/>
      <c r="BZ220" s="261"/>
      <c r="CA220" s="261"/>
      <c r="CB220" s="261"/>
      <c r="CC220" s="261"/>
      <c r="CD220" s="261"/>
      <c r="CE220" s="261"/>
      <c r="CF220" s="261"/>
      <c r="CG220" s="261"/>
      <c r="CH220" s="261"/>
      <c r="CI220" s="261"/>
      <c r="CJ220" s="261"/>
      <c r="CK220" s="261"/>
      <c r="CL220" s="261"/>
      <c r="CM220" s="261"/>
      <c r="CN220" s="261"/>
      <c r="CO220" s="261"/>
      <c r="CP220" s="261"/>
      <c r="CQ220" s="261"/>
      <c r="CR220" s="261"/>
      <c r="CS220" s="261"/>
      <c r="CT220" s="261"/>
      <c r="CU220" s="261"/>
      <c r="CV220" s="261"/>
      <c r="CW220" s="261"/>
    </row>
    <row r="221" spans="1:101">
      <c r="A221" s="261"/>
      <c r="B221" s="262" t="s">
        <v>343</v>
      </c>
      <c r="C221" s="262" t="s">
        <v>333</v>
      </c>
      <c r="D221" s="262" t="s">
        <v>216</v>
      </c>
      <c r="E221" s="262" t="s">
        <v>238</v>
      </c>
      <c r="F221" s="171" cm="1">
        <f t="array" ref="F221">IFERROR((F145-$F182)*INDEX($F$192:$F$195,MATCH(INT(RIGHT($C221,1)),$C$192:$C$195,0),0),"")</f>
        <v>0</v>
      </c>
      <c r="G221" s="171" cm="1">
        <f t="array" ref="G221">IFERROR((G145-$F182)*INDEX($F$192:$F$195,MATCH(INT(RIGHT($C221,1)),$C$192:$C$195,0),0),"")</f>
        <v>0</v>
      </c>
      <c r="H221" s="171" cm="1">
        <f t="array" ref="H221">IFERROR((H145-$F182)*INDEX($F$192:$F$195,MATCH(INT(RIGHT($C221,1)),$C$192:$C$195,0),0),"")</f>
        <v>0</v>
      </c>
      <c r="I221" s="171" cm="1">
        <f t="array" ref="I221">IFERROR((I145-$F182)*INDEX($F$192:$F$195,MATCH(INT(RIGHT($C221,1)),$C$192:$C$195,0),0),"")</f>
        <v>0</v>
      </c>
      <c r="J221" s="261"/>
      <c r="K221" s="261"/>
      <c r="L221" s="261"/>
      <c r="M221" s="261"/>
      <c r="N221" s="261"/>
      <c r="O221" s="261"/>
      <c r="P221" s="261"/>
      <c r="Q221" s="261"/>
      <c r="R221" s="261"/>
      <c r="S221" s="261"/>
      <c r="T221" s="261"/>
      <c r="U221" s="261"/>
      <c r="V221" s="261"/>
      <c r="W221" s="261"/>
      <c r="X221" s="261"/>
      <c r="Y221" s="261"/>
      <c r="Z221" s="261"/>
      <c r="AA221" s="261"/>
      <c r="AB221" s="261"/>
      <c r="AC221" s="261"/>
      <c r="AD221" s="261"/>
      <c r="AE221" s="261"/>
      <c r="AF221" s="261"/>
      <c r="AG221" s="261"/>
      <c r="AH221" s="261"/>
      <c r="AI221" s="261"/>
      <c r="AJ221" s="261"/>
      <c r="AK221" s="261"/>
      <c r="AL221" s="261"/>
      <c r="AM221" s="261"/>
      <c r="AN221" s="261"/>
      <c r="AO221" s="261"/>
      <c r="AP221" s="261"/>
      <c r="AQ221" s="261"/>
      <c r="AR221" s="261"/>
      <c r="AS221" s="261"/>
      <c r="AT221" s="261"/>
      <c r="AU221" s="261"/>
      <c r="AV221" s="261"/>
      <c r="AW221" s="261"/>
      <c r="AX221" s="261"/>
      <c r="AY221" s="261"/>
      <c r="AZ221" s="261"/>
      <c r="BA221" s="261"/>
      <c r="BB221" s="261"/>
      <c r="BC221" s="261"/>
      <c r="BD221" s="261"/>
      <c r="BE221" s="261"/>
      <c r="BF221" s="261"/>
      <c r="BG221" s="261"/>
      <c r="BH221" s="261"/>
      <c r="BI221" s="261"/>
      <c r="BJ221" s="261"/>
      <c r="BK221" s="261"/>
      <c r="BL221" s="261"/>
      <c r="BM221" s="261"/>
      <c r="BN221" s="261"/>
      <c r="BO221" s="261"/>
      <c r="BP221" s="261"/>
      <c r="BQ221" s="261"/>
      <c r="BR221" s="261"/>
      <c r="BS221" s="261"/>
      <c r="BT221" s="261"/>
      <c r="BU221" s="261"/>
      <c r="BV221" s="261"/>
      <c r="BW221" s="261"/>
      <c r="BX221" s="261"/>
      <c r="BY221" s="261"/>
      <c r="BZ221" s="261"/>
      <c r="CA221" s="261"/>
      <c r="CB221" s="261"/>
      <c r="CC221" s="261"/>
      <c r="CD221" s="261"/>
      <c r="CE221" s="261"/>
      <c r="CF221" s="261"/>
      <c r="CG221" s="261"/>
      <c r="CH221" s="261"/>
      <c r="CI221" s="261"/>
      <c r="CJ221" s="261"/>
      <c r="CK221" s="261"/>
      <c r="CL221" s="261"/>
      <c r="CM221" s="261"/>
      <c r="CN221" s="261"/>
      <c r="CO221" s="261"/>
      <c r="CP221" s="261"/>
      <c r="CQ221" s="261"/>
      <c r="CR221" s="261"/>
      <c r="CS221" s="261"/>
      <c r="CT221" s="261"/>
      <c r="CU221" s="261"/>
      <c r="CV221" s="261"/>
      <c r="CW221" s="261"/>
    </row>
    <row r="222" spans="1:101">
      <c r="A222" s="261"/>
      <c r="B222" s="262" t="s">
        <v>343</v>
      </c>
      <c r="C222" s="262" t="s">
        <v>333</v>
      </c>
      <c r="D222" s="262" t="s">
        <v>240</v>
      </c>
      <c r="E222" s="262" t="s">
        <v>263</v>
      </c>
      <c r="F222" s="171" cm="1">
        <f t="array" ref="F222">IFERROR((F146-$F183)*INDEX($F$192:$F$195,MATCH(INT(RIGHT($C222,1)),$C$192:$C$195,0),0),"")</f>
        <v>3.0973187999340577</v>
      </c>
      <c r="G222" s="171" cm="1">
        <f t="array" ref="G222">IFERROR((G146-$F183)*INDEX($F$192:$F$195,MATCH(INT(RIGHT($C222,1)),$C$192:$C$195,0),0),"")</f>
        <v>3.0973187999340577</v>
      </c>
      <c r="H222" s="171" cm="1">
        <f t="array" ref="H222">IFERROR((H146-$F183)*INDEX($F$192:$F$195,MATCH(INT(RIGHT($C222,1)),$C$192:$C$195,0),0),"")</f>
        <v>3.0973187999340577</v>
      </c>
      <c r="I222" s="171" cm="1">
        <f t="array" ref="I222">IFERROR((I146-$F183)*INDEX($F$192:$F$195,MATCH(INT(RIGHT($C222,1)),$C$192:$C$195,0),0),"")</f>
        <v>3.0973187999340577</v>
      </c>
      <c r="J222" s="261"/>
      <c r="K222" s="261"/>
      <c r="L222" s="261"/>
      <c r="M222" s="261"/>
      <c r="N222" s="261"/>
      <c r="O222" s="261"/>
      <c r="P222" s="261"/>
      <c r="Q222" s="261"/>
      <c r="R222" s="261"/>
      <c r="S222" s="261"/>
      <c r="T222" s="261"/>
      <c r="U222" s="261"/>
      <c r="V222" s="261"/>
      <c r="W222" s="261"/>
      <c r="X222" s="261"/>
      <c r="Y222" s="261"/>
      <c r="Z222" s="261"/>
      <c r="AA222" s="261"/>
      <c r="AB222" s="261"/>
      <c r="AC222" s="261"/>
      <c r="AD222" s="261"/>
      <c r="AE222" s="261"/>
      <c r="AF222" s="261"/>
      <c r="AG222" s="261"/>
      <c r="AH222" s="261"/>
      <c r="AI222" s="261"/>
      <c r="AJ222" s="261"/>
      <c r="AK222" s="261"/>
      <c r="AL222" s="261"/>
      <c r="AM222" s="261"/>
      <c r="AN222" s="261"/>
      <c r="AO222" s="261"/>
      <c r="AP222" s="261"/>
      <c r="AQ222" s="261"/>
      <c r="AR222" s="261"/>
      <c r="AS222" s="261"/>
      <c r="AT222" s="261"/>
      <c r="AU222" s="261"/>
      <c r="AV222" s="261"/>
      <c r="AW222" s="261"/>
      <c r="AX222" s="261"/>
      <c r="AY222" s="261"/>
      <c r="AZ222" s="261"/>
      <c r="BA222" s="261"/>
      <c r="BB222" s="261"/>
      <c r="BC222" s="261"/>
      <c r="BD222" s="261"/>
      <c r="BE222" s="261"/>
      <c r="BF222" s="261"/>
      <c r="BG222" s="261"/>
      <c r="BH222" s="261"/>
      <c r="BI222" s="261"/>
      <c r="BJ222" s="261"/>
      <c r="BK222" s="261"/>
      <c r="BL222" s="261"/>
      <c r="BM222" s="261"/>
      <c r="BN222" s="261"/>
      <c r="BO222" s="261"/>
      <c r="BP222" s="261"/>
      <c r="BQ222" s="261"/>
      <c r="BR222" s="261"/>
      <c r="BS222" s="261"/>
      <c r="BT222" s="261"/>
      <c r="BU222" s="261"/>
      <c r="BV222" s="261"/>
      <c r="BW222" s="261"/>
      <c r="BX222" s="261"/>
      <c r="BY222" s="261"/>
      <c r="BZ222" s="261"/>
      <c r="CA222" s="261"/>
      <c r="CB222" s="261"/>
      <c r="CC222" s="261"/>
      <c r="CD222" s="261"/>
      <c r="CE222" s="261"/>
      <c r="CF222" s="261"/>
      <c r="CG222" s="261"/>
      <c r="CH222" s="261"/>
      <c r="CI222" s="261"/>
      <c r="CJ222" s="261"/>
      <c r="CK222" s="261"/>
      <c r="CL222" s="261"/>
      <c r="CM222" s="261"/>
      <c r="CN222" s="261"/>
      <c r="CO222" s="261"/>
      <c r="CP222" s="261"/>
      <c r="CQ222" s="261"/>
      <c r="CR222" s="261"/>
      <c r="CS222" s="261"/>
      <c r="CT222" s="261"/>
      <c r="CU222" s="261"/>
      <c r="CV222" s="261"/>
      <c r="CW222" s="261"/>
    </row>
    <row r="223" spans="1:101">
      <c r="A223" s="261"/>
      <c r="B223" s="262" t="s">
        <v>343</v>
      </c>
      <c r="C223" s="262" t="s">
        <v>333</v>
      </c>
      <c r="D223" s="262" t="s">
        <v>240</v>
      </c>
      <c r="E223" s="262" t="s">
        <v>264</v>
      </c>
      <c r="F223" s="171" cm="1">
        <f t="array" ref="F223">IFERROR((F147-$F184)*INDEX($F$192:$F$195,MATCH(INT(RIGHT($C223,1)),$C$192:$C$195,0),0),"")</f>
        <v>3.0973187999340577</v>
      </c>
      <c r="G223" s="171" cm="1">
        <f t="array" ref="G223">IFERROR((G147-$F184)*INDEX($F$192:$F$195,MATCH(INT(RIGHT($C223,1)),$C$192:$C$195,0),0),"")</f>
        <v>3.0973187999340577</v>
      </c>
      <c r="H223" s="171" cm="1">
        <f t="array" ref="H223">IFERROR((H147-$F184)*INDEX($F$192:$F$195,MATCH(INT(RIGHT($C223,1)),$C$192:$C$195,0),0),"")</f>
        <v>3.0973187999340577</v>
      </c>
      <c r="I223" s="171" cm="1">
        <f t="array" ref="I223">IFERROR((I147-$F184)*INDEX($F$192:$F$195,MATCH(INT(RIGHT($C223,1)),$C$192:$C$195,0),0),"")</f>
        <v>3.0973187999340577</v>
      </c>
      <c r="J223" s="261"/>
      <c r="K223" s="261"/>
      <c r="L223" s="261"/>
      <c r="M223" s="261"/>
      <c r="N223" s="261"/>
      <c r="O223" s="261"/>
      <c r="P223" s="261"/>
      <c r="Q223" s="261"/>
      <c r="R223" s="261"/>
      <c r="S223" s="261"/>
      <c r="T223" s="261"/>
      <c r="U223" s="261"/>
      <c r="V223" s="261"/>
      <c r="W223" s="261"/>
      <c r="X223" s="261"/>
      <c r="Y223" s="261"/>
      <c r="Z223" s="261"/>
      <c r="AA223" s="261"/>
      <c r="AB223" s="261"/>
      <c r="AC223" s="261"/>
      <c r="AD223" s="261"/>
      <c r="AE223" s="261"/>
      <c r="AF223" s="261"/>
      <c r="AG223" s="261"/>
      <c r="AH223" s="261"/>
      <c r="AI223" s="261"/>
      <c r="AJ223" s="261"/>
      <c r="AK223" s="261"/>
      <c r="AL223" s="261"/>
      <c r="AM223" s="261"/>
      <c r="AN223" s="261"/>
      <c r="AO223" s="261"/>
      <c r="AP223" s="261"/>
      <c r="AQ223" s="261"/>
      <c r="AR223" s="261"/>
      <c r="AS223" s="261"/>
      <c r="AT223" s="261"/>
      <c r="AU223" s="261"/>
      <c r="AV223" s="261"/>
      <c r="AW223" s="261"/>
      <c r="AX223" s="261"/>
      <c r="AY223" s="261"/>
      <c r="AZ223" s="261"/>
      <c r="BA223" s="261"/>
      <c r="BB223" s="261"/>
      <c r="BC223" s="261"/>
      <c r="BD223" s="261"/>
      <c r="BE223" s="261"/>
      <c r="BF223" s="261"/>
      <c r="BG223" s="261"/>
      <c r="BH223" s="261"/>
      <c r="BI223" s="261"/>
      <c r="BJ223" s="261"/>
      <c r="BK223" s="261"/>
      <c r="BL223" s="261"/>
      <c r="BM223" s="261"/>
      <c r="BN223" s="261"/>
      <c r="BO223" s="261"/>
      <c r="BP223" s="261"/>
      <c r="BQ223" s="261"/>
      <c r="BR223" s="261"/>
      <c r="BS223" s="261"/>
      <c r="BT223" s="261"/>
      <c r="BU223" s="261"/>
      <c r="BV223" s="261"/>
      <c r="BW223" s="261"/>
      <c r="BX223" s="261"/>
      <c r="BY223" s="261"/>
      <c r="BZ223" s="261"/>
      <c r="CA223" s="261"/>
      <c r="CB223" s="261"/>
      <c r="CC223" s="261"/>
      <c r="CD223" s="261"/>
      <c r="CE223" s="261"/>
      <c r="CF223" s="261"/>
      <c r="CG223" s="261"/>
      <c r="CH223" s="261"/>
      <c r="CI223" s="261"/>
      <c r="CJ223" s="261"/>
      <c r="CK223" s="261"/>
      <c r="CL223" s="261"/>
      <c r="CM223" s="261"/>
      <c r="CN223" s="261"/>
      <c r="CO223" s="261"/>
      <c r="CP223" s="261"/>
      <c r="CQ223" s="261"/>
      <c r="CR223" s="261"/>
      <c r="CS223" s="261"/>
      <c r="CT223" s="261"/>
      <c r="CU223" s="261"/>
      <c r="CV223" s="261"/>
      <c r="CW223" s="261"/>
    </row>
    <row r="224" spans="1:101">
      <c r="A224" s="261"/>
      <c r="B224" s="262" t="s">
        <v>343</v>
      </c>
      <c r="C224" s="262" t="s">
        <v>333</v>
      </c>
      <c r="D224" s="262" t="s">
        <v>240</v>
      </c>
      <c r="E224" s="262" t="s">
        <v>238</v>
      </c>
      <c r="F224" s="171" cm="1">
        <f t="array" ref="F224">IFERROR((F148-$F185)*INDEX($F$192:$F$195,MATCH(INT(RIGHT($C224,1)),$C$192:$C$195,0),0),"")</f>
        <v>0</v>
      </c>
      <c r="G224" s="171" cm="1">
        <f t="array" ref="G224">IFERROR((G148-$F185)*INDEX($F$192:$F$195,MATCH(INT(RIGHT($C224,1)),$C$192:$C$195,0),0),"")</f>
        <v>0</v>
      </c>
      <c r="H224" s="171" cm="1">
        <f t="array" ref="H224">IFERROR((H148-$F185)*INDEX($F$192:$F$195,MATCH(INT(RIGHT($C224,1)),$C$192:$C$195,0),0),"")</f>
        <v>0</v>
      </c>
      <c r="I224" s="171" cm="1">
        <f t="array" ref="I224">IFERROR((I148-$F185)*INDEX($F$192:$F$195,MATCH(INT(RIGHT($C224,1)),$C$192:$C$195,0),0),"")</f>
        <v>0</v>
      </c>
      <c r="J224" s="261"/>
      <c r="K224" s="261"/>
      <c r="L224" s="261"/>
      <c r="M224" s="261"/>
      <c r="N224" s="261"/>
      <c r="O224" s="261"/>
      <c r="P224" s="261"/>
      <c r="Q224" s="261"/>
      <c r="R224" s="261"/>
      <c r="S224" s="261"/>
      <c r="T224" s="261"/>
      <c r="U224" s="261"/>
      <c r="V224" s="261"/>
      <c r="W224" s="261"/>
      <c r="X224" s="261"/>
      <c r="Y224" s="261"/>
      <c r="Z224" s="261"/>
      <c r="AA224" s="261"/>
      <c r="AB224" s="261"/>
      <c r="AC224" s="261"/>
      <c r="AD224" s="261"/>
      <c r="AE224" s="261"/>
      <c r="AF224" s="261"/>
      <c r="AG224" s="261"/>
      <c r="AH224" s="261"/>
      <c r="AI224" s="261"/>
      <c r="AJ224" s="261"/>
      <c r="AK224" s="261"/>
      <c r="AL224" s="261"/>
      <c r="AM224" s="261"/>
      <c r="AN224" s="261"/>
      <c r="AO224" s="261"/>
      <c r="AP224" s="261"/>
      <c r="AQ224" s="261"/>
      <c r="AR224" s="261"/>
      <c r="AS224" s="261"/>
      <c r="AT224" s="261"/>
      <c r="AU224" s="261"/>
      <c r="AV224" s="261"/>
      <c r="AW224" s="261"/>
      <c r="AX224" s="261"/>
      <c r="AY224" s="261"/>
      <c r="AZ224" s="261"/>
      <c r="BA224" s="261"/>
      <c r="BB224" s="261"/>
      <c r="BC224" s="261"/>
      <c r="BD224" s="261"/>
      <c r="BE224" s="261"/>
      <c r="BF224" s="261"/>
      <c r="BG224" s="261"/>
      <c r="BH224" s="261"/>
      <c r="BI224" s="261"/>
      <c r="BJ224" s="261"/>
      <c r="BK224" s="261"/>
      <c r="BL224" s="261"/>
      <c r="BM224" s="261"/>
      <c r="BN224" s="261"/>
      <c r="BO224" s="261"/>
      <c r="BP224" s="261"/>
      <c r="BQ224" s="261"/>
      <c r="BR224" s="261"/>
      <c r="BS224" s="261"/>
      <c r="BT224" s="261"/>
      <c r="BU224" s="261"/>
      <c r="BV224" s="261"/>
      <c r="BW224" s="261"/>
      <c r="BX224" s="261"/>
      <c r="BY224" s="261"/>
      <c r="BZ224" s="261"/>
      <c r="CA224" s="261"/>
      <c r="CB224" s="261"/>
      <c r="CC224" s="261"/>
      <c r="CD224" s="261"/>
      <c r="CE224" s="261"/>
      <c r="CF224" s="261"/>
      <c r="CG224" s="261"/>
      <c r="CH224" s="261"/>
      <c r="CI224" s="261"/>
      <c r="CJ224" s="261"/>
      <c r="CK224" s="261"/>
      <c r="CL224" s="261"/>
      <c r="CM224" s="261"/>
      <c r="CN224" s="261"/>
      <c r="CO224" s="261"/>
      <c r="CP224" s="261"/>
      <c r="CQ224" s="261"/>
      <c r="CR224" s="261"/>
      <c r="CS224" s="261"/>
      <c r="CT224" s="261"/>
      <c r="CU224" s="261"/>
      <c r="CV224" s="261"/>
      <c r="CW224" s="261"/>
    </row>
    <row r="225" spans="1:101">
      <c r="A225" s="261"/>
      <c r="B225" s="261"/>
      <c r="C225" s="261"/>
      <c r="D225" s="261"/>
      <c r="E225" s="261"/>
      <c r="F225" s="100"/>
      <c r="G225" s="100"/>
      <c r="H225" s="100"/>
      <c r="I225" s="100"/>
      <c r="J225" s="261"/>
      <c r="K225" s="261"/>
      <c r="L225" s="261"/>
      <c r="M225" s="261"/>
      <c r="N225" s="261"/>
      <c r="O225" s="261"/>
      <c r="P225" s="261"/>
      <c r="Q225" s="261"/>
      <c r="R225" s="261"/>
      <c r="S225" s="261"/>
      <c r="T225" s="261"/>
      <c r="U225" s="261"/>
      <c r="V225" s="261"/>
      <c r="W225" s="261"/>
      <c r="X225" s="261"/>
      <c r="Y225" s="261"/>
      <c r="Z225" s="261"/>
      <c r="AA225" s="261"/>
      <c r="AB225" s="261"/>
      <c r="AC225" s="261"/>
      <c r="AD225" s="261"/>
      <c r="AE225" s="261"/>
      <c r="AF225" s="261"/>
      <c r="AG225" s="261"/>
      <c r="AH225" s="261"/>
      <c r="AI225" s="261"/>
      <c r="AJ225" s="261"/>
      <c r="AK225" s="261"/>
      <c r="AL225" s="261"/>
      <c r="AM225" s="261"/>
      <c r="AN225" s="261"/>
      <c r="AO225" s="261"/>
      <c r="AP225" s="261"/>
      <c r="AQ225" s="261"/>
      <c r="AR225" s="261"/>
      <c r="AS225" s="261"/>
      <c r="AT225" s="261"/>
      <c r="AU225" s="261"/>
      <c r="AV225" s="261"/>
      <c r="AW225" s="261"/>
      <c r="AX225" s="261"/>
      <c r="AY225" s="261"/>
      <c r="AZ225" s="261"/>
      <c r="BA225" s="261"/>
      <c r="BB225" s="261"/>
      <c r="BC225" s="261"/>
      <c r="BD225" s="261"/>
      <c r="BE225" s="261"/>
      <c r="BF225" s="261"/>
      <c r="BG225" s="261"/>
      <c r="BH225" s="261"/>
      <c r="BI225" s="261"/>
      <c r="BJ225" s="261"/>
      <c r="BK225" s="261"/>
      <c r="BL225" s="261"/>
      <c r="BM225" s="261"/>
      <c r="BN225" s="261"/>
      <c r="BO225" s="261"/>
      <c r="BP225" s="261"/>
      <c r="BQ225" s="261"/>
      <c r="BR225" s="261"/>
      <c r="BS225" s="261"/>
      <c r="BT225" s="261"/>
      <c r="BU225" s="261"/>
      <c r="BV225" s="261"/>
      <c r="BW225" s="261"/>
      <c r="BX225" s="261"/>
      <c r="BY225" s="261"/>
      <c r="BZ225" s="261"/>
      <c r="CA225" s="261"/>
      <c r="CB225" s="261"/>
      <c r="CC225" s="261"/>
      <c r="CD225" s="261"/>
      <c r="CE225" s="261"/>
      <c r="CF225" s="261"/>
      <c r="CG225" s="261"/>
      <c r="CH225" s="261"/>
      <c r="CI225" s="261"/>
      <c r="CJ225" s="261"/>
      <c r="CK225" s="261"/>
      <c r="CL225" s="261"/>
      <c r="CM225" s="261"/>
      <c r="CN225" s="261"/>
      <c r="CO225" s="261"/>
      <c r="CP225" s="261"/>
      <c r="CQ225" s="261"/>
      <c r="CR225" s="261"/>
      <c r="CS225" s="261"/>
      <c r="CT225" s="261"/>
      <c r="CU225" s="261"/>
      <c r="CV225" s="261"/>
      <c r="CW225" s="261"/>
    </row>
    <row r="226" spans="1:101">
      <c r="A226" s="252"/>
      <c r="B226" s="253" t="s">
        <v>362</v>
      </c>
      <c r="C226" s="254"/>
      <c r="D226" s="254"/>
      <c r="E226" s="254"/>
      <c r="F226" s="254"/>
      <c r="G226" s="254"/>
      <c r="H226" s="254"/>
      <c r="I226" s="254"/>
      <c r="J226" s="254"/>
      <c r="K226" s="254"/>
      <c r="L226" s="254"/>
      <c r="M226" s="254"/>
      <c r="N226" s="254"/>
      <c r="O226" s="254"/>
      <c r="P226" s="254"/>
      <c r="Q226" s="254"/>
      <c r="R226" s="254"/>
      <c r="S226" s="254"/>
      <c r="T226" s="254"/>
      <c r="U226" s="254"/>
      <c r="V226" s="254"/>
      <c r="W226" s="254"/>
      <c r="X226" s="254"/>
      <c r="Y226" s="254"/>
      <c r="Z226" s="254"/>
      <c r="AA226" s="254"/>
      <c r="AB226" s="254"/>
      <c r="AC226" s="254"/>
      <c r="AD226" s="254"/>
      <c r="AE226" s="254"/>
      <c r="AF226" s="254"/>
      <c r="AG226" s="254"/>
      <c r="AH226" s="261"/>
      <c r="AI226" s="261"/>
      <c r="AJ226" s="261"/>
      <c r="AK226" s="261"/>
      <c r="AL226" s="261"/>
      <c r="AM226" s="261"/>
      <c r="AN226" s="261"/>
      <c r="AO226" s="261"/>
      <c r="AP226" s="261"/>
      <c r="AQ226" s="261"/>
      <c r="AR226" s="261"/>
      <c r="AS226" s="261"/>
      <c r="AT226" s="261"/>
      <c r="AU226" s="261"/>
      <c r="AV226" s="261"/>
      <c r="AW226" s="261"/>
      <c r="AX226" s="261"/>
      <c r="AY226" s="261"/>
      <c r="AZ226" s="261"/>
      <c r="BA226" s="261"/>
      <c r="BB226" s="261"/>
      <c r="BC226" s="261"/>
      <c r="BD226" s="261"/>
      <c r="BE226" s="261"/>
      <c r="BF226" s="261"/>
      <c r="BG226" s="261"/>
      <c r="BH226" s="261"/>
      <c r="BI226" s="261"/>
      <c r="BJ226" s="261"/>
      <c r="BK226" s="261"/>
      <c r="BL226" s="261"/>
      <c r="BM226" s="261"/>
      <c r="BN226" s="261"/>
      <c r="BO226" s="261"/>
      <c r="BP226" s="261"/>
      <c r="BQ226" s="261"/>
      <c r="BR226" s="261"/>
      <c r="BS226" s="261"/>
      <c r="BT226" s="261"/>
      <c r="BU226" s="261"/>
      <c r="BV226" s="261"/>
      <c r="BW226" s="261"/>
      <c r="BX226" s="261"/>
      <c r="BY226" s="261"/>
      <c r="BZ226" s="261"/>
      <c r="CA226" s="261"/>
      <c r="CB226" s="261"/>
      <c r="CC226" s="261"/>
      <c r="CD226" s="261"/>
      <c r="CE226" s="261"/>
      <c r="CF226" s="261"/>
      <c r="CG226" s="261"/>
      <c r="CH226" s="261"/>
      <c r="CI226" s="261"/>
      <c r="CJ226" s="261"/>
      <c r="CK226" s="261"/>
      <c r="CL226" s="261"/>
      <c r="CM226" s="261"/>
      <c r="CN226" s="261"/>
      <c r="CO226" s="261"/>
      <c r="CP226" s="261"/>
      <c r="CQ226" s="261"/>
      <c r="CR226" s="261"/>
      <c r="CS226" s="261"/>
      <c r="CT226" s="261"/>
      <c r="CU226" s="261"/>
      <c r="CV226" s="261"/>
      <c r="CW226" s="261"/>
    </row>
    <row r="227" spans="1:101">
      <c r="A227" s="256"/>
      <c r="B227" s="333" t="s">
        <v>363</v>
      </c>
      <c r="C227" s="256"/>
      <c r="D227" s="256"/>
      <c r="E227" s="256"/>
      <c r="F227" s="261"/>
      <c r="G227" s="256"/>
      <c r="H227" s="256"/>
      <c r="I227" s="256"/>
      <c r="J227" s="256"/>
      <c r="K227" s="256"/>
      <c r="L227" s="256"/>
      <c r="M227" s="256"/>
      <c r="N227" s="256"/>
      <c r="O227" s="298"/>
      <c r="P227" s="256"/>
      <c r="Q227" s="256"/>
      <c r="R227" s="256"/>
      <c r="S227" s="256"/>
      <c r="T227" s="256"/>
      <c r="U227" s="256"/>
      <c r="V227" s="256"/>
      <c r="W227" s="256"/>
      <c r="X227" s="256"/>
      <c r="Y227" s="256"/>
      <c r="Z227" s="256"/>
      <c r="AA227" s="256"/>
      <c r="AB227" s="256"/>
      <c r="AC227" s="256"/>
      <c r="AD227" s="256"/>
      <c r="AE227" s="256"/>
      <c r="AF227" s="256"/>
      <c r="AG227" s="261"/>
      <c r="AH227" s="261"/>
      <c r="AI227" s="261"/>
      <c r="AJ227" s="261"/>
      <c r="AK227" s="261"/>
      <c r="AL227" s="261"/>
      <c r="AM227" s="261"/>
      <c r="AN227" s="261"/>
      <c r="AO227" s="261"/>
      <c r="AP227" s="261"/>
      <c r="AQ227" s="261"/>
      <c r="AR227" s="261"/>
      <c r="AS227" s="261"/>
      <c r="AT227" s="261"/>
      <c r="AU227" s="261"/>
      <c r="AV227" s="261"/>
      <c r="AW227" s="261"/>
      <c r="AX227" s="261"/>
      <c r="AY227" s="261"/>
      <c r="AZ227" s="261"/>
      <c r="BA227" s="261"/>
      <c r="BB227" s="261"/>
      <c r="BC227" s="261"/>
      <c r="BD227" s="261"/>
      <c r="BE227" s="261"/>
      <c r="BF227" s="261"/>
      <c r="BG227" s="261"/>
      <c r="BH227" s="261"/>
      <c r="BI227" s="261"/>
      <c r="BJ227" s="261"/>
      <c r="BK227" s="261"/>
      <c r="BL227" s="261"/>
      <c r="BM227" s="261"/>
      <c r="BN227" s="261"/>
      <c r="BO227" s="261"/>
      <c r="BP227" s="261"/>
      <c r="BQ227" s="261"/>
      <c r="BR227" s="261"/>
      <c r="BS227" s="261"/>
      <c r="BT227" s="261"/>
      <c r="BU227" s="261"/>
      <c r="BV227" s="261"/>
      <c r="BW227" s="261"/>
      <c r="BX227" s="261"/>
      <c r="BY227" s="261"/>
      <c r="BZ227" s="261"/>
      <c r="CA227" s="261"/>
      <c r="CB227" s="261"/>
      <c r="CC227" s="261"/>
      <c r="CD227" s="261"/>
      <c r="CE227" s="261"/>
      <c r="CF227" s="261"/>
      <c r="CG227" s="261"/>
      <c r="CH227" s="261"/>
      <c r="CI227" s="261"/>
      <c r="CJ227" s="261"/>
      <c r="CK227" s="261"/>
      <c r="CL227" s="261"/>
      <c r="CM227" s="261"/>
      <c r="CN227" s="261"/>
      <c r="CO227" s="261"/>
      <c r="CP227" s="261"/>
      <c r="CQ227" s="261"/>
      <c r="CR227" s="261"/>
      <c r="CS227" s="261"/>
      <c r="CT227" s="261"/>
      <c r="CU227" s="261"/>
      <c r="CV227" s="261"/>
      <c r="CW227" s="261"/>
    </row>
    <row r="228" spans="1:101">
      <c r="A228" s="256"/>
      <c r="B228" s="261"/>
      <c r="C228" s="256"/>
      <c r="D228" s="256"/>
      <c r="E228" s="256"/>
      <c r="F228" s="256"/>
      <c r="G228" s="256"/>
      <c r="H228" s="256"/>
      <c r="I228" s="256"/>
      <c r="J228" s="256"/>
      <c r="K228" s="256"/>
      <c r="L228" s="256"/>
      <c r="M228" s="256"/>
      <c r="N228" s="256"/>
      <c r="O228" s="256"/>
      <c r="P228" s="256"/>
      <c r="Q228" s="256"/>
      <c r="R228" s="256"/>
      <c r="S228" s="256"/>
      <c r="T228" s="256"/>
      <c r="U228" s="256"/>
      <c r="V228" s="256"/>
      <c r="W228" s="256"/>
      <c r="X228" s="256"/>
      <c r="Y228" s="256"/>
      <c r="Z228" s="256"/>
      <c r="AA228" s="256"/>
      <c r="AB228" s="256"/>
      <c r="AC228" s="256"/>
      <c r="AD228" s="256"/>
      <c r="AE228" s="256"/>
      <c r="AF228" s="256"/>
      <c r="AG228" s="261"/>
      <c r="AH228" s="261"/>
      <c r="AI228" s="261"/>
      <c r="AJ228" s="261"/>
      <c r="AK228" s="261"/>
      <c r="AL228" s="261"/>
      <c r="AM228" s="261"/>
      <c r="AN228" s="261"/>
      <c r="AO228" s="261"/>
      <c r="AP228" s="261"/>
      <c r="AQ228" s="261"/>
      <c r="AR228" s="261"/>
      <c r="AS228" s="261"/>
      <c r="AT228" s="261"/>
      <c r="AU228" s="261"/>
      <c r="AV228" s="261"/>
      <c r="AW228" s="261"/>
      <c r="AX228" s="261"/>
      <c r="AY228" s="261"/>
      <c r="AZ228" s="261"/>
      <c r="BA228" s="261"/>
      <c r="BB228" s="261"/>
      <c r="BC228" s="261"/>
      <c r="BD228" s="261"/>
      <c r="BE228" s="261"/>
      <c r="BF228" s="261"/>
      <c r="BG228" s="261"/>
      <c r="BH228" s="261"/>
      <c r="BI228" s="261"/>
      <c r="BJ228" s="261"/>
      <c r="BK228" s="261"/>
      <c r="BL228" s="261"/>
      <c r="BM228" s="261"/>
      <c r="BN228" s="261"/>
      <c r="BO228" s="261"/>
      <c r="BP228" s="261"/>
      <c r="BQ228" s="261"/>
      <c r="BR228" s="261"/>
      <c r="BS228" s="261"/>
      <c r="BT228" s="261"/>
      <c r="BU228" s="261"/>
      <c r="BV228" s="261"/>
      <c r="BW228" s="261"/>
      <c r="BX228" s="261"/>
      <c r="BY228" s="261"/>
      <c r="BZ228" s="261"/>
      <c r="CA228" s="261"/>
      <c r="CB228" s="261"/>
      <c r="CC228" s="261"/>
      <c r="CD228" s="261"/>
      <c r="CE228" s="261"/>
      <c r="CF228" s="261"/>
      <c r="CG228" s="261"/>
      <c r="CH228" s="261"/>
      <c r="CI228" s="261"/>
      <c r="CJ228" s="261"/>
      <c r="CK228" s="261"/>
      <c r="CL228" s="261"/>
      <c r="CM228" s="261"/>
      <c r="CN228" s="261"/>
      <c r="CO228" s="261"/>
      <c r="CP228" s="261"/>
      <c r="CQ228" s="261"/>
      <c r="CR228" s="261"/>
      <c r="CS228" s="261"/>
      <c r="CT228" s="261"/>
      <c r="CU228" s="261"/>
      <c r="CV228" s="261"/>
      <c r="CW228" s="261"/>
    </row>
    <row r="229" spans="1:101">
      <c r="A229" s="256"/>
      <c r="B229" s="333" t="s">
        <v>364</v>
      </c>
      <c r="C229" s="257"/>
      <c r="D229" s="257"/>
      <c r="E229" s="258"/>
      <c r="F229" s="256"/>
      <c r="G229" s="298"/>
      <c r="H229" s="256"/>
      <c r="I229" s="256"/>
      <c r="J229" s="256"/>
      <c r="K229" s="256"/>
      <c r="L229" s="256"/>
      <c r="M229" s="256"/>
      <c r="N229" s="256"/>
      <c r="O229" s="256"/>
      <c r="P229" s="256"/>
      <c r="Q229" s="256"/>
      <c r="R229" s="256"/>
      <c r="S229" s="256"/>
      <c r="T229" s="256"/>
      <c r="U229" s="256"/>
      <c r="V229" s="256"/>
      <c r="W229" s="256"/>
      <c r="X229" s="256"/>
      <c r="Y229" s="256"/>
      <c r="Z229" s="256"/>
      <c r="AA229" s="256"/>
      <c r="AB229" s="256"/>
      <c r="AC229" s="256"/>
      <c r="AD229" s="256"/>
      <c r="AE229" s="256"/>
      <c r="AF229" s="256"/>
      <c r="AG229" s="261"/>
      <c r="AH229" s="261"/>
      <c r="AI229" s="261"/>
      <c r="AJ229" s="261"/>
      <c r="AK229" s="261"/>
      <c r="AL229" s="261"/>
      <c r="AM229" s="261"/>
      <c r="AN229" s="261"/>
      <c r="AO229" s="261"/>
      <c r="AP229" s="261"/>
      <c r="AQ229" s="261"/>
      <c r="AR229" s="261"/>
      <c r="AS229" s="261"/>
      <c r="AT229" s="261"/>
      <c r="AU229" s="261"/>
      <c r="AV229" s="261"/>
      <c r="AW229" s="261"/>
      <c r="AX229" s="261"/>
      <c r="AY229" s="261"/>
      <c r="AZ229" s="261"/>
      <c r="BA229" s="261"/>
      <c r="BB229" s="261"/>
      <c r="BC229" s="261"/>
      <c r="BD229" s="261"/>
      <c r="BE229" s="261"/>
      <c r="BF229" s="261"/>
      <c r="BG229" s="261"/>
      <c r="BH229" s="261"/>
      <c r="BI229" s="261"/>
      <c r="BJ229" s="261"/>
      <c r="BK229" s="261"/>
      <c r="BL229" s="261"/>
      <c r="BM229" s="261"/>
      <c r="BN229" s="261"/>
      <c r="BO229" s="261"/>
      <c r="BP229" s="261"/>
      <c r="BQ229" s="261"/>
      <c r="BR229" s="261"/>
      <c r="BS229" s="261"/>
      <c r="BT229" s="261"/>
      <c r="BU229" s="261"/>
      <c r="BV229" s="261"/>
      <c r="BW229" s="261"/>
      <c r="BX229" s="261"/>
      <c r="BY229" s="261"/>
      <c r="BZ229" s="261"/>
      <c r="CA229" s="261"/>
      <c r="CB229" s="261"/>
      <c r="CC229" s="261"/>
      <c r="CD229" s="261"/>
      <c r="CE229" s="261"/>
      <c r="CF229" s="261"/>
      <c r="CG229" s="261"/>
      <c r="CH229" s="261"/>
      <c r="CI229" s="261"/>
      <c r="CJ229" s="261"/>
      <c r="CK229" s="261"/>
      <c r="CL229" s="261"/>
      <c r="CM229" s="261"/>
      <c r="CN229" s="261"/>
      <c r="CO229" s="261"/>
      <c r="CP229" s="261"/>
      <c r="CQ229" s="261"/>
      <c r="CR229" s="261"/>
      <c r="CS229" s="261"/>
      <c r="CT229" s="261"/>
      <c r="CU229" s="261"/>
      <c r="CV229" s="261"/>
      <c r="CW229" s="261"/>
    </row>
    <row r="230" spans="1:101">
      <c r="A230" s="256"/>
      <c r="B230" s="259" t="s">
        <v>346</v>
      </c>
      <c r="C230" s="259" t="s">
        <v>347</v>
      </c>
      <c r="D230" s="259" t="s">
        <v>365</v>
      </c>
      <c r="E230" s="259"/>
      <c r="F230" s="471"/>
      <c r="G230" s="261"/>
      <c r="H230" s="256"/>
      <c r="I230" s="256"/>
      <c r="J230" s="256"/>
      <c r="K230" s="256"/>
      <c r="L230" s="256"/>
      <c r="M230" s="256"/>
      <c r="N230" s="256"/>
      <c r="O230" s="256"/>
      <c r="P230" s="256"/>
      <c r="Q230" s="256"/>
      <c r="R230" s="256"/>
      <c r="S230" s="256"/>
      <c r="T230" s="256"/>
      <c r="U230" s="256"/>
      <c r="V230" s="256"/>
      <c r="W230" s="256"/>
      <c r="X230" s="256"/>
      <c r="Y230" s="256"/>
      <c r="Z230" s="256"/>
      <c r="AA230" s="256"/>
      <c r="AB230" s="256"/>
      <c r="AC230" s="256"/>
      <c r="AD230" s="256"/>
      <c r="AE230" s="256"/>
      <c r="AF230" s="256"/>
      <c r="AG230" s="261"/>
      <c r="AH230" s="261"/>
      <c r="AI230" s="261"/>
      <c r="AJ230" s="261"/>
      <c r="AK230" s="261"/>
      <c r="AL230" s="261"/>
      <c r="AM230" s="261"/>
      <c r="AN230" s="261"/>
      <c r="AO230" s="261"/>
      <c r="AP230" s="261"/>
      <c r="AQ230" s="261"/>
      <c r="AR230" s="261"/>
      <c r="AS230" s="261"/>
      <c r="AT230" s="261"/>
      <c r="AU230" s="261"/>
      <c r="AV230" s="261"/>
      <c r="AW230" s="261"/>
      <c r="AX230" s="261"/>
      <c r="AY230" s="261"/>
      <c r="AZ230" s="261"/>
      <c r="BA230" s="261"/>
      <c r="BB230" s="261"/>
      <c r="BC230" s="261"/>
      <c r="BD230" s="261"/>
      <c r="BE230" s="261"/>
      <c r="BF230" s="261"/>
      <c r="BG230" s="261"/>
      <c r="BH230" s="261"/>
      <c r="BI230" s="261"/>
      <c r="BJ230" s="261"/>
      <c r="BK230" s="261"/>
      <c r="BL230" s="261"/>
      <c r="BM230" s="261"/>
      <c r="BN230" s="261"/>
      <c r="BO230" s="261"/>
      <c r="BP230" s="261"/>
      <c r="BQ230" s="261"/>
      <c r="BR230" s="261"/>
      <c r="BS230" s="261"/>
      <c r="BT230" s="261"/>
      <c r="BU230" s="261"/>
      <c r="BV230" s="261"/>
      <c r="BW230" s="261"/>
      <c r="BX230" s="261"/>
      <c r="BY230" s="261"/>
      <c r="BZ230" s="261"/>
      <c r="CA230" s="261"/>
      <c r="CB230" s="261"/>
      <c r="CC230" s="261"/>
      <c r="CD230" s="261"/>
      <c r="CE230" s="261"/>
      <c r="CF230" s="261"/>
      <c r="CG230" s="261"/>
      <c r="CH230" s="261"/>
      <c r="CI230" s="261"/>
      <c r="CJ230" s="261"/>
      <c r="CK230" s="261"/>
      <c r="CL230" s="261"/>
      <c r="CM230" s="261"/>
      <c r="CN230" s="261"/>
      <c r="CO230" s="261"/>
      <c r="CP230" s="261"/>
      <c r="CQ230" s="261"/>
      <c r="CR230" s="261"/>
      <c r="CS230" s="261"/>
      <c r="CT230" s="261"/>
      <c r="CU230" s="261"/>
      <c r="CV230" s="261"/>
      <c r="CW230" s="261"/>
    </row>
    <row r="231" spans="1:101">
      <c r="A231" s="261"/>
      <c r="B231" s="262" t="s">
        <v>359</v>
      </c>
      <c r="C231" s="265">
        <v>4</v>
      </c>
      <c r="D231" s="265" t="s">
        <v>366</v>
      </c>
      <c r="E231" s="265" t="s">
        <v>350</v>
      </c>
      <c r="F231" s="269">
        <f>'3k CPIH &amp; Attrition'!B63</f>
        <v>0.74855532188293006</v>
      </c>
      <c r="G231" s="256"/>
      <c r="H231" s="256"/>
      <c r="I231" s="256"/>
      <c r="J231" s="256"/>
      <c r="K231" s="256"/>
      <c r="L231" s="256"/>
      <c r="M231" s="256"/>
      <c r="N231" s="256"/>
      <c r="O231" s="256"/>
      <c r="P231" s="256"/>
      <c r="Q231" s="256"/>
      <c r="R231" s="256"/>
      <c r="S231" s="256"/>
      <c r="T231" s="256"/>
      <c r="U231" s="256"/>
      <c r="V231" s="256"/>
      <c r="W231" s="256"/>
      <c r="X231" s="256"/>
      <c r="Y231" s="256"/>
      <c r="Z231" s="256"/>
      <c r="AA231" s="256"/>
      <c r="AB231" s="256"/>
      <c r="AC231" s="256"/>
      <c r="AD231" s="256"/>
      <c r="AE231" s="256"/>
      <c r="AF231" s="256"/>
      <c r="AG231" s="261"/>
      <c r="AH231" s="261"/>
      <c r="AI231" s="261"/>
      <c r="AJ231" s="261"/>
      <c r="AK231" s="261"/>
      <c r="AL231" s="261"/>
      <c r="AM231" s="261"/>
      <c r="AN231" s="261"/>
      <c r="AO231" s="261"/>
      <c r="AP231" s="261"/>
      <c r="AQ231" s="261"/>
      <c r="AR231" s="261"/>
      <c r="AS231" s="261"/>
      <c r="AT231" s="261"/>
      <c r="AU231" s="261"/>
      <c r="AV231" s="261"/>
      <c r="AW231" s="261"/>
      <c r="AX231" s="261"/>
      <c r="AY231" s="261"/>
      <c r="AZ231" s="261"/>
      <c r="BA231" s="261"/>
      <c r="BB231" s="261"/>
      <c r="BC231" s="261"/>
      <c r="BD231" s="261"/>
      <c r="BE231" s="261"/>
      <c r="BF231" s="261"/>
      <c r="BG231" s="261"/>
      <c r="BH231" s="261"/>
      <c r="BI231" s="261"/>
      <c r="BJ231" s="261"/>
      <c r="BK231" s="261"/>
      <c r="BL231" s="261"/>
      <c r="BM231" s="261"/>
      <c r="BN231" s="261"/>
      <c r="BO231" s="261"/>
      <c r="BP231" s="261"/>
      <c r="BQ231" s="261"/>
      <c r="BR231" s="261"/>
      <c r="BS231" s="261"/>
      <c r="BT231" s="261"/>
      <c r="BU231" s="261"/>
      <c r="BV231" s="261"/>
      <c r="BW231" s="261"/>
      <c r="BX231" s="261"/>
      <c r="BY231" s="261"/>
      <c r="BZ231" s="261"/>
      <c r="CA231" s="261"/>
      <c r="CB231" s="261"/>
      <c r="CC231" s="261"/>
      <c r="CD231" s="261"/>
      <c r="CE231" s="261"/>
      <c r="CF231" s="261"/>
      <c r="CG231" s="261"/>
      <c r="CH231" s="261"/>
      <c r="CI231" s="261"/>
      <c r="CJ231" s="261"/>
      <c r="CK231" s="261"/>
      <c r="CL231" s="261"/>
      <c r="CM231" s="261"/>
      <c r="CN231" s="261"/>
      <c r="CO231" s="261"/>
      <c r="CP231" s="261"/>
      <c r="CQ231" s="261"/>
      <c r="CR231" s="261"/>
      <c r="CS231" s="261"/>
      <c r="CT231" s="261"/>
      <c r="CU231" s="261"/>
      <c r="CV231" s="261"/>
      <c r="CW231" s="261"/>
    </row>
    <row r="232" spans="1:101">
      <c r="A232" s="256"/>
      <c r="B232" s="335" t="s">
        <v>351</v>
      </c>
      <c r="C232" s="256"/>
      <c r="D232" s="256"/>
      <c r="E232" s="256"/>
      <c r="F232" s="256"/>
      <c r="G232" s="256"/>
      <c r="H232" s="256"/>
      <c r="I232" s="256"/>
      <c r="J232" s="256"/>
      <c r="K232" s="256"/>
      <c r="L232" s="256"/>
      <c r="M232" s="256"/>
      <c r="N232" s="256"/>
      <c r="O232" s="256"/>
      <c r="P232" s="256"/>
      <c r="Q232" s="256"/>
      <c r="R232" s="256"/>
      <c r="S232" s="256"/>
      <c r="T232" s="256"/>
      <c r="U232" s="256"/>
      <c r="V232" s="256"/>
      <c r="W232" s="256"/>
      <c r="X232" s="256"/>
      <c r="Y232" s="256"/>
      <c r="Z232" s="256"/>
      <c r="AA232" s="256"/>
      <c r="AB232" s="256"/>
      <c r="AC232" s="256"/>
      <c r="AD232" s="256"/>
      <c r="AE232" s="256"/>
      <c r="AF232" s="256"/>
      <c r="AG232" s="261"/>
      <c r="AH232" s="261"/>
      <c r="AI232" s="261"/>
      <c r="AJ232" s="261"/>
      <c r="AK232" s="261"/>
      <c r="AL232" s="261"/>
      <c r="AM232" s="261"/>
      <c r="AN232" s="261"/>
      <c r="AO232" s="261"/>
      <c r="AP232" s="261"/>
      <c r="AQ232" s="261"/>
      <c r="AR232" s="261"/>
      <c r="AS232" s="261"/>
      <c r="AT232" s="261"/>
      <c r="AU232" s="261"/>
      <c r="AV232" s="261"/>
      <c r="AW232" s="261"/>
      <c r="AX232" s="261"/>
      <c r="AY232" s="261"/>
      <c r="AZ232" s="261"/>
      <c r="BA232" s="261"/>
      <c r="BB232" s="261"/>
      <c r="BC232" s="261"/>
      <c r="BD232" s="261"/>
      <c r="BE232" s="261"/>
      <c r="BF232" s="261"/>
      <c r="BG232" s="261"/>
      <c r="BH232" s="261"/>
      <c r="BI232" s="261"/>
      <c r="BJ232" s="261"/>
      <c r="BK232" s="261"/>
      <c r="BL232" s="261"/>
      <c r="BM232" s="261"/>
      <c r="BN232" s="261"/>
      <c r="BO232" s="261"/>
      <c r="BP232" s="261"/>
      <c r="BQ232" s="261"/>
      <c r="BR232" s="261"/>
      <c r="BS232" s="261"/>
      <c r="BT232" s="261"/>
      <c r="BU232" s="261"/>
      <c r="BV232" s="261"/>
      <c r="BW232" s="261"/>
      <c r="BX232" s="261"/>
      <c r="BY232" s="261"/>
      <c r="BZ232" s="261"/>
      <c r="CA232" s="261"/>
      <c r="CB232" s="261"/>
      <c r="CC232" s="261"/>
      <c r="CD232" s="261"/>
      <c r="CE232" s="261"/>
      <c r="CF232" s="261"/>
      <c r="CG232" s="261"/>
      <c r="CH232" s="261"/>
      <c r="CI232" s="261"/>
      <c r="CJ232" s="261"/>
      <c r="CK232" s="261"/>
      <c r="CL232" s="261"/>
      <c r="CM232" s="261"/>
      <c r="CN232" s="261"/>
      <c r="CO232" s="261"/>
      <c r="CP232" s="261"/>
      <c r="CQ232" s="261"/>
      <c r="CR232" s="261"/>
      <c r="CS232" s="261"/>
      <c r="CT232" s="261"/>
      <c r="CU232" s="261"/>
      <c r="CV232" s="261"/>
      <c r="CW232" s="261"/>
    </row>
    <row r="233" spans="1:101">
      <c r="A233" s="261"/>
      <c r="B233" s="261"/>
      <c r="C233" s="261"/>
      <c r="D233" s="261"/>
      <c r="E233" s="261"/>
      <c r="F233" s="261"/>
      <c r="G233" s="261"/>
      <c r="H233" s="261"/>
      <c r="I233" s="261"/>
      <c r="J233" s="261"/>
      <c r="K233" s="261"/>
      <c r="L233" s="261"/>
      <c r="M233" s="261"/>
      <c r="N233" s="261"/>
      <c r="O233" s="261"/>
      <c r="P233" s="261"/>
      <c r="Q233" s="261"/>
      <c r="R233" s="261"/>
      <c r="S233" s="261"/>
      <c r="T233" s="261"/>
      <c r="U233" s="261"/>
      <c r="V233" s="261"/>
      <c r="W233" s="261"/>
      <c r="X233" s="261"/>
      <c r="Y233" s="261"/>
      <c r="Z233" s="261"/>
      <c r="AA233" s="261"/>
      <c r="AB233" s="261"/>
      <c r="AC233" s="261"/>
      <c r="AD233" s="261"/>
      <c r="AE233" s="261"/>
      <c r="AF233" s="261"/>
      <c r="AG233" s="261"/>
      <c r="AH233" s="261"/>
      <c r="AI233" s="261"/>
      <c r="AJ233" s="261"/>
      <c r="AK233" s="261"/>
      <c r="AL233" s="261"/>
      <c r="AM233" s="261"/>
      <c r="AN233" s="261"/>
      <c r="AO233" s="261"/>
      <c r="AP233" s="261"/>
      <c r="AQ233" s="261"/>
      <c r="AR233" s="261"/>
      <c r="AS233" s="261"/>
      <c r="AT233" s="261"/>
      <c r="AU233" s="261"/>
      <c r="AV233" s="261"/>
      <c r="AW233" s="261"/>
      <c r="AX233" s="261"/>
      <c r="AY233" s="261"/>
      <c r="AZ233" s="261"/>
      <c r="BA233" s="261"/>
      <c r="BB233" s="261"/>
      <c r="BC233" s="261"/>
      <c r="BD233" s="261"/>
      <c r="BE233" s="261"/>
      <c r="BF233" s="261"/>
      <c r="BG233" s="261"/>
      <c r="BH233" s="261"/>
      <c r="BI233" s="261"/>
      <c r="BJ233" s="261"/>
      <c r="BK233" s="261"/>
      <c r="BL233" s="261"/>
      <c r="BM233" s="261"/>
      <c r="BN233" s="261"/>
      <c r="BO233" s="261"/>
      <c r="BP233" s="261"/>
      <c r="BQ233" s="261"/>
      <c r="BR233" s="261"/>
      <c r="BS233" s="261"/>
      <c r="BT233" s="261"/>
      <c r="BU233" s="261"/>
      <c r="BV233" s="261"/>
      <c r="BW233" s="261"/>
      <c r="BX233" s="261"/>
      <c r="BY233" s="261"/>
      <c r="BZ233" s="261"/>
      <c r="CA233" s="261"/>
      <c r="CB233" s="261"/>
      <c r="CC233" s="261"/>
      <c r="CD233" s="261"/>
      <c r="CE233" s="261"/>
      <c r="CF233" s="261"/>
      <c r="CG233" s="261"/>
      <c r="CH233" s="261"/>
      <c r="CI233" s="261"/>
      <c r="CJ233" s="261"/>
      <c r="CK233" s="261"/>
      <c r="CL233" s="261"/>
      <c r="CM233" s="261"/>
      <c r="CN233" s="261"/>
      <c r="CO233" s="261"/>
      <c r="CP233" s="261"/>
      <c r="CQ233" s="261"/>
      <c r="CR233" s="261"/>
      <c r="CS233" s="261"/>
      <c r="CT233" s="261"/>
      <c r="CU233" s="261"/>
      <c r="CV233" s="261"/>
      <c r="CW233" s="261"/>
    </row>
    <row r="234" spans="1:101">
      <c r="A234" s="261"/>
      <c r="B234" s="296" t="s">
        <v>367</v>
      </c>
      <c r="C234" s="261"/>
      <c r="D234" s="261"/>
      <c r="E234" s="261"/>
      <c r="F234" s="261"/>
      <c r="G234" s="261"/>
      <c r="H234" s="261"/>
      <c r="I234" s="261"/>
      <c r="J234" s="261"/>
      <c r="K234" s="261"/>
      <c r="L234" s="261"/>
      <c r="M234" s="261"/>
      <c r="N234" s="261"/>
      <c r="O234" s="261"/>
      <c r="P234" s="261"/>
      <c r="Q234" s="261"/>
      <c r="R234" s="261"/>
      <c r="S234" s="261"/>
      <c r="T234" s="261"/>
      <c r="U234" s="261"/>
      <c r="V234" s="261"/>
      <c r="W234" s="261"/>
      <c r="X234" s="261"/>
      <c r="Y234" s="261"/>
      <c r="Z234" s="261"/>
      <c r="AA234" s="261"/>
      <c r="AB234" s="261"/>
      <c r="AC234" s="261"/>
      <c r="AD234" s="261"/>
      <c r="AE234" s="261"/>
      <c r="AF234" s="261"/>
      <c r="AG234" s="261"/>
      <c r="AH234" s="261"/>
      <c r="AI234" s="261"/>
      <c r="AJ234" s="261"/>
      <c r="AK234" s="261"/>
      <c r="AL234" s="261"/>
      <c r="AM234" s="261"/>
      <c r="AN234" s="261"/>
      <c r="AO234" s="261"/>
      <c r="AP234" s="261"/>
      <c r="AQ234" s="261"/>
      <c r="AR234" s="261"/>
      <c r="AS234" s="261"/>
      <c r="AT234" s="261"/>
      <c r="AU234" s="261"/>
      <c r="AV234" s="261"/>
      <c r="AW234" s="261"/>
      <c r="AX234" s="261"/>
      <c r="AY234" s="261"/>
      <c r="AZ234" s="261"/>
      <c r="BA234" s="261"/>
      <c r="BB234" s="261"/>
      <c r="BC234" s="261"/>
      <c r="BD234" s="261"/>
      <c r="BE234" s="261"/>
      <c r="BF234" s="261"/>
      <c r="BG234" s="261"/>
      <c r="BH234" s="261"/>
      <c r="BI234" s="261"/>
      <c r="BJ234" s="261"/>
      <c r="BK234" s="261"/>
      <c r="BL234" s="261"/>
      <c r="BM234" s="261"/>
      <c r="BN234" s="261"/>
      <c r="BO234" s="261"/>
      <c r="BP234" s="261"/>
      <c r="BQ234" s="261"/>
      <c r="BR234" s="261"/>
      <c r="BS234" s="261"/>
      <c r="BT234" s="261"/>
      <c r="BU234" s="261"/>
      <c r="BV234" s="261"/>
      <c r="BW234" s="261"/>
      <c r="BX234" s="261"/>
      <c r="BY234" s="261"/>
      <c r="BZ234" s="261"/>
      <c r="CA234" s="261"/>
      <c r="CB234" s="261"/>
      <c r="CC234" s="261"/>
      <c r="CD234" s="261"/>
      <c r="CE234" s="261"/>
      <c r="CF234" s="261"/>
      <c r="CG234" s="261"/>
      <c r="CH234" s="261"/>
      <c r="CI234" s="261"/>
      <c r="CJ234" s="261"/>
      <c r="CK234" s="261"/>
      <c r="CL234" s="261"/>
      <c r="CM234" s="261"/>
      <c r="CN234" s="261"/>
      <c r="CO234" s="261"/>
      <c r="CP234" s="261"/>
      <c r="CQ234" s="261"/>
      <c r="CR234" s="261"/>
      <c r="CS234" s="261"/>
      <c r="CT234" s="261"/>
      <c r="CU234" s="261"/>
      <c r="CV234" s="261"/>
      <c r="CW234" s="261"/>
    </row>
    <row r="235" spans="1:101" ht="23">
      <c r="A235" s="261"/>
      <c r="B235" s="591"/>
      <c r="C235" s="591"/>
      <c r="D235" s="593" t="s">
        <v>87</v>
      </c>
      <c r="E235" s="593" t="s">
        <v>89</v>
      </c>
      <c r="F235" s="301" t="s">
        <v>328</v>
      </c>
      <c r="G235" s="301" t="s">
        <v>329</v>
      </c>
      <c r="H235" s="301" t="s">
        <v>330</v>
      </c>
      <c r="I235" s="301" t="s">
        <v>331</v>
      </c>
      <c r="J235" s="261"/>
      <c r="K235" s="261"/>
      <c r="L235" s="261"/>
      <c r="M235" s="261"/>
      <c r="N235" s="261"/>
      <c r="O235" s="261"/>
      <c r="P235" s="261"/>
      <c r="Q235" s="261"/>
      <c r="R235" s="261"/>
      <c r="S235" s="261"/>
      <c r="T235" s="261"/>
      <c r="U235" s="261"/>
      <c r="V235" s="261"/>
      <c r="W235" s="261"/>
      <c r="X235" s="261"/>
      <c r="Y235" s="261"/>
      <c r="Z235" s="261"/>
      <c r="AA235" s="261"/>
      <c r="AB235" s="261"/>
      <c r="AC235" s="261"/>
      <c r="AD235" s="261"/>
      <c r="AE235" s="261"/>
      <c r="AF235" s="261"/>
      <c r="AG235" s="261"/>
      <c r="AH235" s="261"/>
      <c r="AI235" s="261"/>
      <c r="AJ235" s="261"/>
      <c r="AK235" s="261"/>
      <c r="AL235" s="261"/>
      <c r="AM235" s="261"/>
      <c r="AN235" s="261"/>
      <c r="AO235" s="261"/>
      <c r="AP235" s="261"/>
      <c r="AQ235" s="261"/>
      <c r="AR235" s="261"/>
      <c r="AS235" s="261"/>
      <c r="AT235" s="261"/>
      <c r="AU235" s="261"/>
      <c r="AV235" s="261"/>
      <c r="AW235" s="261"/>
      <c r="AX235" s="261"/>
      <c r="AY235" s="261"/>
      <c r="AZ235" s="261"/>
      <c r="BA235" s="261"/>
      <c r="BB235" s="261"/>
      <c r="BC235" s="261"/>
      <c r="BD235" s="261"/>
      <c r="BE235" s="261"/>
      <c r="BF235" s="261"/>
      <c r="BG235" s="261"/>
      <c r="BH235" s="261"/>
      <c r="BI235" s="261"/>
      <c r="BJ235" s="261"/>
      <c r="BK235" s="261"/>
      <c r="BL235" s="261"/>
      <c r="BM235" s="261"/>
      <c r="BN235" s="261"/>
      <c r="BO235" s="261"/>
      <c r="BP235" s="261"/>
      <c r="BQ235" s="261"/>
      <c r="BR235" s="261"/>
      <c r="BS235" s="261"/>
      <c r="BT235" s="261"/>
      <c r="BU235" s="261"/>
      <c r="BV235" s="261"/>
      <c r="BW235" s="261"/>
      <c r="BX235" s="261"/>
      <c r="BY235" s="261"/>
      <c r="BZ235" s="261"/>
      <c r="CA235" s="261"/>
      <c r="CB235" s="261"/>
      <c r="CC235" s="261"/>
      <c r="CD235" s="261"/>
      <c r="CE235" s="261"/>
      <c r="CF235" s="261"/>
      <c r="CG235" s="261"/>
      <c r="CH235" s="261"/>
      <c r="CI235" s="261"/>
      <c r="CJ235" s="261"/>
      <c r="CK235" s="261"/>
      <c r="CL235" s="261"/>
      <c r="CM235" s="261"/>
      <c r="CN235" s="261"/>
      <c r="CO235" s="261"/>
      <c r="CP235" s="261"/>
      <c r="CQ235" s="261"/>
      <c r="CR235" s="261"/>
      <c r="CS235" s="261"/>
      <c r="CT235" s="261"/>
      <c r="CU235" s="261"/>
      <c r="CV235" s="261"/>
      <c r="CW235" s="261"/>
    </row>
    <row r="236" spans="1:101" ht="23.25" customHeight="1">
      <c r="A236" s="261"/>
      <c r="B236" s="592"/>
      <c r="C236" s="592"/>
      <c r="D236" s="594"/>
      <c r="E236" s="594"/>
      <c r="F236" s="588" t="s">
        <v>368</v>
      </c>
      <c r="G236" s="589"/>
      <c r="H236" s="589"/>
      <c r="I236" s="590"/>
      <c r="J236" s="261"/>
      <c r="K236" s="261"/>
      <c r="L236" s="261"/>
      <c r="M236" s="261"/>
      <c r="N236" s="261"/>
      <c r="O236" s="261"/>
      <c r="P236" s="261"/>
      <c r="Q236" s="261"/>
      <c r="R236" s="261"/>
      <c r="S236" s="261"/>
      <c r="T236" s="261"/>
      <c r="U236" s="261"/>
      <c r="V236" s="261"/>
      <c r="W236" s="261"/>
      <c r="X236" s="261"/>
      <c r="Y236" s="261"/>
      <c r="Z236" s="261"/>
      <c r="AA236" s="261"/>
      <c r="AB236" s="261"/>
      <c r="AC236" s="261"/>
      <c r="AD236" s="261"/>
      <c r="AE236" s="261"/>
      <c r="AF236" s="261"/>
      <c r="AG236" s="261"/>
      <c r="AH236" s="261"/>
      <c r="AI236" s="261"/>
      <c r="AJ236" s="261"/>
      <c r="AK236" s="261"/>
      <c r="AL236" s="261"/>
      <c r="AM236" s="261"/>
      <c r="AN236" s="261"/>
      <c r="AO236" s="261"/>
      <c r="AP236" s="261"/>
      <c r="AQ236" s="261"/>
      <c r="AR236" s="261"/>
      <c r="AS236" s="261"/>
      <c r="AT236" s="261"/>
      <c r="AU236" s="261"/>
      <c r="AV236" s="261"/>
      <c r="AW236" s="261"/>
      <c r="AX236" s="261"/>
      <c r="AY236" s="261"/>
      <c r="AZ236" s="261"/>
      <c r="BA236" s="261"/>
      <c r="BB236" s="261"/>
      <c r="BC236" s="261"/>
      <c r="BD236" s="261"/>
      <c r="BE236" s="261"/>
      <c r="BF236" s="261"/>
      <c r="BG236" s="261"/>
      <c r="BH236" s="261"/>
      <c r="BI236" s="261"/>
      <c r="BJ236" s="261"/>
      <c r="BK236" s="261"/>
      <c r="BL236" s="261"/>
      <c r="BM236" s="261"/>
      <c r="BN236" s="261"/>
      <c r="BO236" s="261"/>
      <c r="BP236" s="261"/>
      <c r="BQ236" s="261"/>
      <c r="BR236" s="261"/>
      <c r="BS236" s="261"/>
      <c r="BT236" s="261"/>
      <c r="BU236" s="261"/>
      <c r="BV236" s="261"/>
      <c r="BW236" s="261"/>
      <c r="BX236" s="261"/>
      <c r="BY236" s="261"/>
      <c r="BZ236" s="261"/>
      <c r="CA236" s="261"/>
      <c r="CB236" s="261"/>
      <c r="CC236" s="261"/>
      <c r="CD236" s="261"/>
      <c r="CE236" s="261"/>
      <c r="CF236" s="261"/>
      <c r="CG236" s="261"/>
      <c r="CH236" s="261"/>
      <c r="CI236" s="261"/>
      <c r="CJ236" s="261"/>
      <c r="CK236" s="261"/>
      <c r="CL236" s="261"/>
      <c r="CM236" s="261"/>
      <c r="CN236" s="261"/>
      <c r="CO236" s="261"/>
      <c r="CP236" s="261"/>
      <c r="CQ236" s="261"/>
      <c r="CR236" s="261"/>
      <c r="CS236" s="261"/>
      <c r="CT236" s="261"/>
      <c r="CU236" s="261"/>
      <c r="CV236" s="261"/>
      <c r="CW236" s="261"/>
    </row>
    <row r="237" spans="1:101">
      <c r="A237" s="261"/>
      <c r="B237" s="262" t="s">
        <v>343</v>
      </c>
      <c r="C237" s="262" t="s">
        <v>262</v>
      </c>
      <c r="D237" s="262" t="s">
        <v>216</v>
      </c>
      <c r="E237" s="262" t="s">
        <v>263</v>
      </c>
      <c r="F237" s="171">
        <f>IFERROR(F201*$F$231, "")</f>
        <v>1.0125159252671809</v>
      </c>
      <c r="G237" s="171">
        <f t="shared" ref="G237:I237" si="1">IFERROR(G201*$F$231, "")</f>
        <v>1.0125159252671809</v>
      </c>
      <c r="H237" s="171">
        <f t="shared" si="1"/>
        <v>1.0125159252671809</v>
      </c>
      <c r="I237" s="171">
        <f t="shared" si="1"/>
        <v>1.0125159252671809</v>
      </c>
      <c r="J237" s="261"/>
      <c r="K237" s="261"/>
      <c r="L237" s="261"/>
      <c r="M237" s="261"/>
      <c r="N237" s="261"/>
      <c r="O237" s="261"/>
      <c r="P237" s="261"/>
      <c r="Q237" s="261"/>
      <c r="R237" s="261"/>
      <c r="S237" s="261"/>
      <c r="T237" s="261"/>
      <c r="U237" s="261"/>
      <c r="V237" s="261"/>
      <c r="W237" s="261"/>
      <c r="X237" s="261"/>
      <c r="Y237" s="261"/>
      <c r="Z237" s="261"/>
      <c r="AA237" s="261"/>
      <c r="AB237" s="261"/>
      <c r="AC237" s="261"/>
      <c r="AD237" s="261"/>
      <c r="AE237" s="261"/>
      <c r="AF237" s="261"/>
      <c r="AG237" s="261"/>
      <c r="AH237" s="261"/>
      <c r="AI237" s="261"/>
      <c r="AJ237" s="261"/>
      <c r="AK237" s="261"/>
      <c r="AL237" s="261"/>
      <c r="AM237" s="261"/>
      <c r="AN237" s="261"/>
      <c r="AO237" s="261"/>
      <c r="AP237" s="261"/>
      <c r="AQ237" s="261"/>
      <c r="AR237" s="261"/>
      <c r="AS237" s="261"/>
      <c r="AT237" s="261"/>
      <c r="AU237" s="261"/>
      <c r="AV237" s="261"/>
      <c r="AW237" s="261"/>
      <c r="AX237" s="261"/>
      <c r="AY237" s="261"/>
      <c r="AZ237" s="261"/>
      <c r="BA237" s="261"/>
      <c r="BB237" s="261"/>
      <c r="BC237" s="261"/>
      <c r="BD237" s="261"/>
      <c r="BE237" s="261"/>
      <c r="BF237" s="261"/>
      <c r="BG237" s="261"/>
      <c r="BH237" s="261"/>
      <c r="BI237" s="261"/>
      <c r="BJ237" s="261"/>
      <c r="BK237" s="261"/>
      <c r="BL237" s="261"/>
      <c r="BM237" s="261"/>
      <c r="BN237" s="261"/>
      <c r="BO237" s="261"/>
      <c r="BP237" s="261"/>
      <c r="BQ237" s="261"/>
      <c r="BR237" s="261"/>
      <c r="BS237" s="261"/>
      <c r="BT237" s="261"/>
      <c r="BU237" s="261"/>
      <c r="BV237" s="261"/>
      <c r="BW237" s="261"/>
      <c r="BX237" s="261"/>
      <c r="BY237" s="261"/>
      <c r="BZ237" s="261"/>
      <c r="CA237" s="261"/>
      <c r="CB237" s="261"/>
      <c r="CC237" s="261"/>
      <c r="CD237" s="261"/>
      <c r="CE237" s="261"/>
      <c r="CF237" s="261"/>
      <c r="CG237" s="261"/>
      <c r="CH237" s="261"/>
      <c r="CI237" s="261"/>
      <c r="CJ237" s="261"/>
      <c r="CK237" s="261"/>
      <c r="CL237" s="261"/>
      <c r="CM237" s="261"/>
      <c r="CN237" s="261"/>
      <c r="CO237" s="261"/>
      <c r="CP237" s="261"/>
      <c r="CQ237" s="261"/>
      <c r="CR237" s="261"/>
      <c r="CS237" s="261"/>
      <c r="CT237" s="261"/>
      <c r="CU237" s="261"/>
      <c r="CV237" s="261"/>
      <c r="CW237" s="261"/>
    </row>
    <row r="238" spans="1:101">
      <c r="A238" s="261"/>
      <c r="B238" s="262" t="s">
        <v>343</v>
      </c>
      <c r="C238" s="262" t="s">
        <v>262</v>
      </c>
      <c r="D238" s="262" t="s">
        <v>216</v>
      </c>
      <c r="E238" s="262" t="s">
        <v>264</v>
      </c>
      <c r="F238" s="171">
        <f t="shared" ref="F238:I260" si="2">IFERROR(F202*$F$231, "")</f>
        <v>1.0125159252671809</v>
      </c>
      <c r="G238" s="171">
        <f t="shared" si="2"/>
        <v>1.0125159252671809</v>
      </c>
      <c r="H238" s="171">
        <f t="shared" si="2"/>
        <v>1.0125159252671809</v>
      </c>
      <c r="I238" s="171">
        <f t="shared" si="2"/>
        <v>1.0125159252671809</v>
      </c>
      <c r="J238" s="261"/>
      <c r="K238" s="261"/>
      <c r="L238" s="261"/>
      <c r="M238" s="261"/>
      <c r="N238" s="261"/>
      <c r="O238" s="261"/>
      <c r="P238" s="261"/>
      <c r="Q238" s="261"/>
      <c r="R238" s="261"/>
      <c r="S238" s="261"/>
      <c r="T238" s="261"/>
      <c r="U238" s="261"/>
      <c r="V238" s="261"/>
      <c r="W238" s="261"/>
      <c r="X238" s="261"/>
      <c r="Y238" s="261"/>
      <c r="Z238" s="261"/>
      <c r="AA238" s="261"/>
      <c r="AB238" s="261"/>
      <c r="AC238" s="261"/>
      <c r="AD238" s="261"/>
      <c r="AE238" s="261"/>
      <c r="AF238" s="261"/>
      <c r="AG238" s="261"/>
      <c r="AH238" s="261"/>
      <c r="AI238" s="261"/>
      <c r="AJ238" s="261"/>
      <c r="AK238" s="261"/>
      <c r="AL238" s="261"/>
      <c r="AM238" s="261"/>
      <c r="AN238" s="261"/>
      <c r="AO238" s="261"/>
      <c r="AP238" s="261"/>
      <c r="AQ238" s="261"/>
      <c r="AR238" s="261"/>
      <c r="AS238" s="261"/>
      <c r="AT238" s="261"/>
      <c r="AU238" s="261"/>
      <c r="AV238" s="261"/>
      <c r="AW238" s="261"/>
      <c r="AX238" s="261"/>
      <c r="AY238" s="261"/>
      <c r="AZ238" s="261"/>
      <c r="BA238" s="261"/>
      <c r="BB238" s="261"/>
      <c r="BC238" s="261"/>
      <c r="BD238" s="261"/>
      <c r="BE238" s="261"/>
      <c r="BF238" s="261"/>
      <c r="BG238" s="261"/>
      <c r="BH238" s="261"/>
      <c r="BI238" s="261"/>
      <c r="BJ238" s="261"/>
      <c r="BK238" s="261"/>
      <c r="BL238" s="261"/>
      <c r="BM238" s="261"/>
      <c r="BN238" s="261"/>
      <c r="BO238" s="261"/>
      <c r="BP238" s="261"/>
      <c r="BQ238" s="261"/>
      <c r="BR238" s="261"/>
      <c r="BS238" s="261"/>
      <c r="BT238" s="261"/>
      <c r="BU238" s="261"/>
      <c r="BV238" s="261"/>
      <c r="BW238" s="261"/>
      <c r="BX238" s="261"/>
      <c r="BY238" s="261"/>
      <c r="BZ238" s="261"/>
      <c r="CA238" s="261"/>
      <c r="CB238" s="261"/>
      <c r="CC238" s="261"/>
      <c r="CD238" s="261"/>
      <c r="CE238" s="261"/>
      <c r="CF238" s="261"/>
      <c r="CG238" s="261"/>
      <c r="CH238" s="261"/>
      <c r="CI238" s="261"/>
      <c r="CJ238" s="261"/>
      <c r="CK238" s="261"/>
      <c r="CL238" s="261"/>
      <c r="CM238" s="261"/>
      <c r="CN238" s="261"/>
      <c r="CO238" s="261"/>
      <c r="CP238" s="261"/>
      <c r="CQ238" s="261"/>
      <c r="CR238" s="261"/>
      <c r="CS238" s="261"/>
      <c r="CT238" s="261"/>
      <c r="CU238" s="261"/>
      <c r="CV238" s="261"/>
      <c r="CW238" s="261"/>
    </row>
    <row r="239" spans="1:101">
      <c r="A239" s="261"/>
      <c r="B239" s="262" t="s">
        <v>343</v>
      </c>
      <c r="C239" s="262" t="s">
        <v>262</v>
      </c>
      <c r="D239" s="262" t="s">
        <v>216</v>
      </c>
      <c r="E239" s="262" t="s">
        <v>238</v>
      </c>
      <c r="F239" s="171">
        <f t="shared" si="2"/>
        <v>0</v>
      </c>
      <c r="G239" s="171">
        <f t="shared" si="2"/>
        <v>0</v>
      </c>
      <c r="H239" s="171">
        <f t="shared" si="2"/>
        <v>0</v>
      </c>
      <c r="I239" s="171">
        <f t="shared" si="2"/>
        <v>0</v>
      </c>
      <c r="J239" s="261"/>
      <c r="K239" s="261"/>
      <c r="L239" s="261"/>
      <c r="M239" s="261"/>
      <c r="N239" s="261"/>
      <c r="O239" s="261"/>
      <c r="P239" s="261"/>
      <c r="Q239" s="261"/>
      <c r="R239" s="261"/>
      <c r="S239" s="261"/>
      <c r="T239" s="261"/>
      <c r="U239" s="261"/>
      <c r="V239" s="261"/>
      <c r="W239" s="261"/>
      <c r="X239" s="261"/>
      <c r="Y239" s="261"/>
      <c r="Z239" s="261"/>
      <c r="AA239" s="261"/>
      <c r="AB239" s="261"/>
      <c r="AC239" s="261"/>
      <c r="AD239" s="261"/>
      <c r="AE239" s="261"/>
      <c r="AF239" s="261"/>
      <c r="AG239" s="261"/>
      <c r="AH239" s="261"/>
      <c r="AI239" s="261"/>
      <c r="AJ239" s="261"/>
      <c r="AK239" s="261"/>
      <c r="AL239" s="261"/>
      <c r="AM239" s="261"/>
      <c r="AN239" s="261"/>
      <c r="AO239" s="261"/>
      <c r="AP239" s="261"/>
      <c r="AQ239" s="261"/>
      <c r="AR239" s="261"/>
      <c r="AS239" s="261"/>
      <c r="AT239" s="261"/>
      <c r="AU239" s="261"/>
      <c r="AV239" s="261"/>
      <c r="AW239" s="261"/>
      <c r="AX239" s="261"/>
      <c r="AY239" s="261"/>
      <c r="AZ239" s="261"/>
      <c r="BA239" s="261"/>
      <c r="BB239" s="261"/>
      <c r="BC239" s="261"/>
      <c r="BD239" s="261"/>
      <c r="BE239" s="261"/>
      <c r="BF239" s="261"/>
      <c r="BG239" s="261"/>
      <c r="BH239" s="261"/>
      <c r="BI239" s="261"/>
      <c r="BJ239" s="261"/>
      <c r="BK239" s="261"/>
      <c r="BL239" s="261"/>
      <c r="BM239" s="261"/>
      <c r="BN239" s="261"/>
      <c r="BO239" s="261"/>
      <c r="BP239" s="261"/>
      <c r="BQ239" s="261"/>
      <c r="BR239" s="261"/>
      <c r="BS239" s="261"/>
      <c r="BT239" s="261"/>
      <c r="BU239" s="261"/>
      <c r="BV239" s="261"/>
      <c r="BW239" s="261"/>
      <c r="BX239" s="261"/>
      <c r="BY239" s="261"/>
      <c r="BZ239" s="261"/>
      <c r="CA239" s="261"/>
      <c r="CB239" s="261"/>
      <c r="CC239" s="261"/>
      <c r="CD239" s="261"/>
      <c r="CE239" s="261"/>
      <c r="CF239" s="261"/>
      <c r="CG239" s="261"/>
      <c r="CH239" s="261"/>
      <c r="CI239" s="261"/>
      <c r="CJ239" s="261"/>
      <c r="CK239" s="261"/>
      <c r="CL239" s="261"/>
      <c r="CM239" s="261"/>
      <c r="CN239" s="261"/>
      <c r="CO239" s="261"/>
      <c r="CP239" s="261"/>
      <c r="CQ239" s="261"/>
      <c r="CR239" s="261"/>
      <c r="CS239" s="261"/>
      <c r="CT239" s="261"/>
      <c r="CU239" s="261"/>
      <c r="CV239" s="261"/>
      <c r="CW239" s="261"/>
    </row>
    <row r="240" spans="1:101">
      <c r="A240" s="261"/>
      <c r="B240" s="262" t="s">
        <v>343</v>
      </c>
      <c r="C240" s="262" t="s">
        <v>262</v>
      </c>
      <c r="D240" s="262" t="s">
        <v>240</v>
      </c>
      <c r="E240" s="262" t="s">
        <v>263</v>
      </c>
      <c r="F240" s="171">
        <f t="shared" si="2"/>
        <v>1.0125159252671809</v>
      </c>
      <c r="G240" s="171">
        <f t="shared" si="2"/>
        <v>1.0125159252671809</v>
      </c>
      <c r="H240" s="171">
        <f t="shared" si="2"/>
        <v>1.0125159252671809</v>
      </c>
      <c r="I240" s="171">
        <f t="shared" si="2"/>
        <v>1.0125159252671809</v>
      </c>
      <c r="J240" s="261"/>
      <c r="K240" s="261"/>
      <c r="L240" s="261"/>
      <c r="M240" s="261"/>
      <c r="N240" s="261"/>
      <c r="O240" s="261"/>
      <c r="P240" s="261"/>
      <c r="Q240" s="261"/>
      <c r="R240" s="261"/>
      <c r="S240" s="261"/>
      <c r="T240" s="261"/>
      <c r="U240" s="261"/>
      <c r="V240" s="261"/>
      <c r="W240" s="261"/>
      <c r="X240" s="261"/>
      <c r="Y240" s="261"/>
      <c r="Z240" s="261"/>
      <c r="AA240" s="261"/>
      <c r="AB240" s="261"/>
      <c r="AC240" s="261"/>
      <c r="AD240" s="261"/>
      <c r="AE240" s="261"/>
      <c r="AF240" s="261"/>
      <c r="AG240" s="261"/>
      <c r="AH240" s="261"/>
      <c r="AI240" s="261"/>
      <c r="AJ240" s="261"/>
      <c r="AK240" s="261"/>
      <c r="AL240" s="261"/>
      <c r="AM240" s="261"/>
      <c r="AN240" s="261"/>
      <c r="AO240" s="261"/>
      <c r="AP240" s="261"/>
      <c r="AQ240" s="261"/>
      <c r="AR240" s="261"/>
      <c r="AS240" s="261"/>
      <c r="AT240" s="261"/>
      <c r="AU240" s="261"/>
      <c r="AV240" s="261"/>
      <c r="AW240" s="261"/>
      <c r="AX240" s="261"/>
      <c r="AY240" s="261"/>
      <c r="AZ240" s="261"/>
      <c r="BA240" s="261"/>
      <c r="BB240" s="261"/>
      <c r="BC240" s="261"/>
      <c r="BD240" s="261"/>
      <c r="BE240" s="261"/>
      <c r="BF240" s="261"/>
      <c r="BG240" s="261"/>
      <c r="BH240" s="261"/>
      <c r="BI240" s="261"/>
      <c r="BJ240" s="261"/>
      <c r="BK240" s="261"/>
      <c r="BL240" s="261"/>
      <c r="BM240" s="261"/>
      <c r="BN240" s="261"/>
      <c r="BO240" s="261"/>
      <c r="BP240" s="261"/>
      <c r="BQ240" s="261"/>
      <c r="BR240" s="261"/>
      <c r="BS240" s="261"/>
      <c r="BT240" s="261"/>
      <c r="BU240" s="261"/>
      <c r="BV240" s="261"/>
      <c r="BW240" s="261"/>
      <c r="BX240" s="261"/>
      <c r="BY240" s="261"/>
      <c r="BZ240" s="261"/>
      <c r="CA240" s="261"/>
      <c r="CB240" s="261"/>
      <c r="CC240" s="261"/>
      <c r="CD240" s="261"/>
      <c r="CE240" s="261"/>
      <c r="CF240" s="261"/>
      <c r="CG240" s="261"/>
      <c r="CH240" s="261"/>
      <c r="CI240" s="261"/>
      <c r="CJ240" s="261"/>
      <c r="CK240" s="261"/>
      <c r="CL240" s="261"/>
      <c r="CM240" s="261"/>
      <c r="CN240" s="261"/>
      <c r="CO240" s="261"/>
      <c r="CP240" s="261"/>
      <c r="CQ240" s="261"/>
      <c r="CR240" s="261"/>
      <c r="CS240" s="261"/>
      <c r="CT240" s="261"/>
      <c r="CU240" s="261"/>
      <c r="CV240" s="261"/>
      <c r="CW240" s="261"/>
    </row>
    <row r="241" spans="1:101">
      <c r="A241" s="261"/>
      <c r="B241" s="262" t="s">
        <v>343</v>
      </c>
      <c r="C241" s="262" t="s">
        <v>262</v>
      </c>
      <c r="D241" s="262" t="s">
        <v>240</v>
      </c>
      <c r="E241" s="262" t="s">
        <v>264</v>
      </c>
      <c r="F241" s="171">
        <f t="shared" si="2"/>
        <v>1.0125159252671809</v>
      </c>
      <c r="G241" s="171">
        <f t="shared" si="2"/>
        <v>1.0125159252671809</v>
      </c>
      <c r="H241" s="171">
        <f t="shared" si="2"/>
        <v>1.0125159252671809</v>
      </c>
      <c r="I241" s="171">
        <f t="shared" si="2"/>
        <v>1.0125159252671809</v>
      </c>
      <c r="J241" s="261"/>
      <c r="K241" s="261"/>
      <c r="L241" s="261"/>
      <c r="M241" s="261"/>
      <c r="N241" s="261"/>
      <c r="O241" s="261"/>
      <c r="P241" s="261"/>
      <c r="Q241" s="261"/>
      <c r="R241" s="261"/>
      <c r="S241" s="261"/>
      <c r="T241" s="261"/>
      <c r="U241" s="261"/>
      <c r="V241" s="261"/>
      <c r="W241" s="261"/>
      <c r="X241" s="261"/>
      <c r="Y241" s="261"/>
      <c r="Z241" s="261"/>
      <c r="AA241" s="261"/>
      <c r="AB241" s="261"/>
      <c r="AC241" s="261"/>
      <c r="AD241" s="261"/>
      <c r="AE241" s="261"/>
      <c r="AF241" s="261"/>
      <c r="AG241" s="261"/>
      <c r="AH241" s="261"/>
      <c r="AI241" s="261"/>
      <c r="AJ241" s="261"/>
      <c r="AK241" s="261"/>
      <c r="AL241" s="261"/>
      <c r="AM241" s="261"/>
      <c r="AN241" s="261"/>
      <c r="AO241" s="261"/>
      <c r="AP241" s="261"/>
      <c r="AQ241" s="261"/>
      <c r="AR241" s="261"/>
      <c r="AS241" s="261"/>
      <c r="AT241" s="261"/>
      <c r="AU241" s="261"/>
      <c r="AV241" s="261"/>
      <c r="AW241" s="261"/>
      <c r="AX241" s="261"/>
      <c r="AY241" s="261"/>
      <c r="AZ241" s="261"/>
      <c r="BA241" s="261"/>
      <c r="BB241" s="261"/>
      <c r="BC241" s="261"/>
      <c r="BD241" s="261"/>
      <c r="BE241" s="261"/>
      <c r="BF241" s="261"/>
      <c r="BG241" s="261"/>
      <c r="BH241" s="261"/>
      <c r="BI241" s="261"/>
      <c r="BJ241" s="261"/>
      <c r="BK241" s="261"/>
      <c r="BL241" s="261"/>
      <c r="BM241" s="261"/>
      <c r="BN241" s="261"/>
      <c r="BO241" s="261"/>
      <c r="BP241" s="261"/>
      <c r="BQ241" s="261"/>
      <c r="BR241" s="261"/>
      <c r="BS241" s="261"/>
      <c r="BT241" s="261"/>
      <c r="BU241" s="261"/>
      <c r="BV241" s="261"/>
      <c r="BW241" s="261"/>
      <c r="BX241" s="261"/>
      <c r="BY241" s="261"/>
      <c r="BZ241" s="261"/>
      <c r="CA241" s="261"/>
      <c r="CB241" s="261"/>
      <c r="CC241" s="261"/>
      <c r="CD241" s="261"/>
      <c r="CE241" s="261"/>
      <c r="CF241" s="261"/>
      <c r="CG241" s="261"/>
      <c r="CH241" s="261"/>
      <c r="CI241" s="261"/>
      <c r="CJ241" s="261"/>
      <c r="CK241" s="261"/>
      <c r="CL241" s="261"/>
      <c r="CM241" s="261"/>
      <c r="CN241" s="261"/>
      <c r="CO241" s="261"/>
      <c r="CP241" s="261"/>
      <c r="CQ241" s="261"/>
      <c r="CR241" s="261"/>
      <c r="CS241" s="261"/>
      <c r="CT241" s="261"/>
      <c r="CU241" s="261"/>
      <c r="CV241" s="261"/>
      <c r="CW241" s="261"/>
    </row>
    <row r="242" spans="1:101">
      <c r="A242" s="261"/>
      <c r="B242" s="262" t="s">
        <v>343</v>
      </c>
      <c r="C242" s="262" t="s">
        <v>262</v>
      </c>
      <c r="D242" s="262" t="s">
        <v>240</v>
      </c>
      <c r="E242" s="262" t="s">
        <v>238</v>
      </c>
      <c r="F242" s="171">
        <f t="shared" si="2"/>
        <v>0</v>
      </c>
      <c r="G242" s="171">
        <f t="shared" si="2"/>
        <v>0</v>
      </c>
      <c r="H242" s="171">
        <f t="shared" si="2"/>
        <v>0</v>
      </c>
      <c r="I242" s="171">
        <f t="shared" si="2"/>
        <v>0</v>
      </c>
      <c r="J242" s="261"/>
      <c r="K242" s="261"/>
      <c r="L242" s="261"/>
      <c r="M242" s="261"/>
      <c r="N242" s="261"/>
      <c r="O242" s="261"/>
      <c r="P242" s="261"/>
      <c r="Q242" s="261"/>
      <c r="R242" s="261"/>
      <c r="S242" s="261"/>
      <c r="T242" s="261"/>
      <c r="U242" s="261"/>
      <c r="V242" s="261"/>
      <c r="W242" s="261"/>
      <c r="X242" s="261"/>
      <c r="Y242" s="261"/>
      <c r="Z242" s="261"/>
      <c r="AA242" s="261"/>
      <c r="AB242" s="261"/>
      <c r="AC242" s="261"/>
      <c r="AD242" s="261"/>
      <c r="AE242" s="261"/>
      <c r="AF242" s="261"/>
      <c r="AG242" s="261"/>
      <c r="AH242" s="261"/>
      <c r="AI242" s="261"/>
      <c r="AJ242" s="261"/>
      <c r="AK242" s="261"/>
      <c r="AL242" s="261"/>
      <c r="AM242" s="261"/>
      <c r="AN242" s="261"/>
      <c r="AO242" s="261"/>
      <c r="AP242" s="261"/>
      <c r="AQ242" s="261"/>
      <c r="AR242" s="261"/>
      <c r="AS242" s="261"/>
      <c r="AT242" s="261"/>
      <c r="AU242" s="261"/>
      <c r="AV242" s="261"/>
      <c r="AW242" s="261"/>
      <c r="AX242" s="261"/>
      <c r="AY242" s="261"/>
      <c r="AZ242" s="261"/>
      <c r="BA242" s="261"/>
      <c r="BB242" s="261"/>
      <c r="BC242" s="261"/>
      <c r="BD242" s="261"/>
      <c r="BE242" s="261"/>
      <c r="BF242" s="261"/>
      <c r="BG242" s="261"/>
      <c r="BH242" s="261"/>
      <c r="BI242" s="261"/>
      <c r="BJ242" s="261"/>
      <c r="BK242" s="261"/>
      <c r="BL242" s="261"/>
      <c r="BM242" s="261"/>
      <c r="BN242" s="261"/>
      <c r="BO242" s="261"/>
      <c r="BP242" s="261"/>
      <c r="BQ242" s="261"/>
      <c r="BR242" s="261"/>
      <c r="BS242" s="261"/>
      <c r="BT242" s="261"/>
      <c r="BU242" s="261"/>
      <c r="BV242" s="261"/>
      <c r="BW242" s="261"/>
      <c r="BX242" s="261"/>
      <c r="BY242" s="261"/>
      <c r="BZ242" s="261"/>
      <c r="CA242" s="261"/>
      <c r="CB242" s="261"/>
      <c r="CC242" s="261"/>
      <c r="CD242" s="261"/>
      <c r="CE242" s="261"/>
      <c r="CF242" s="261"/>
      <c r="CG242" s="261"/>
      <c r="CH242" s="261"/>
      <c r="CI242" s="261"/>
      <c r="CJ242" s="261"/>
      <c r="CK242" s="261"/>
      <c r="CL242" s="261"/>
      <c r="CM242" s="261"/>
      <c r="CN242" s="261"/>
      <c r="CO242" s="261"/>
      <c r="CP242" s="261"/>
      <c r="CQ242" s="261"/>
      <c r="CR242" s="261"/>
      <c r="CS242" s="261"/>
      <c r="CT242" s="261"/>
      <c r="CU242" s="261"/>
      <c r="CV242" s="261"/>
      <c r="CW242" s="261"/>
    </row>
    <row r="243" spans="1:101">
      <c r="A243" s="261"/>
      <c r="B243" s="262" t="s">
        <v>343</v>
      </c>
      <c r="C243" s="262" t="s">
        <v>265</v>
      </c>
      <c r="D243" s="262" t="s">
        <v>216</v>
      </c>
      <c r="E243" s="262" t="s">
        <v>263</v>
      </c>
      <c r="F243" s="171">
        <f t="shared" si="2"/>
        <v>1.7471109560041174</v>
      </c>
      <c r="G243" s="171">
        <f t="shared" si="2"/>
        <v>1.7471109560041174</v>
      </c>
      <c r="H243" s="171">
        <f t="shared" si="2"/>
        <v>1.7471109560041174</v>
      </c>
      <c r="I243" s="171">
        <f t="shared" si="2"/>
        <v>1.7471109560041174</v>
      </c>
      <c r="J243" s="261"/>
      <c r="K243" s="261"/>
      <c r="L243" s="261"/>
      <c r="M243" s="261"/>
      <c r="N243" s="261"/>
      <c r="O243" s="261"/>
      <c r="P243" s="261"/>
      <c r="Q243" s="261"/>
      <c r="R243" s="261"/>
      <c r="S243" s="261"/>
      <c r="T243" s="261"/>
      <c r="U243" s="261"/>
      <c r="V243" s="261"/>
      <c r="W243" s="261"/>
      <c r="X243" s="261"/>
      <c r="Y243" s="261"/>
      <c r="Z243" s="261"/>
      <c r="AA243" s="261"/>
      <c r="AB243" s="261"/>
      <c r="AC243" s="261"/>
      <c r="AD243" s="261"/>
      <c r="AE243" s="261"/>
      <c r="AF243" s="261"/>
      <c r="AG243" s="261"/>
      <c r="AH243" s="261"/>
      <c r="AI243" s="261"/>
      <c r="AJ243" s="261"/>
      <c r="AK243" s="261"/>
      <c r="AL243" s="261"/>
      <c r="AM243" s="261"/>
      <c r="AN243" s="261"/>
      <c r="AO243" s="261"/>
      <c r="AP243" s="261"/>
      <c r="AQ243" s="261"/>
      <c r="AR243" s="261"/>
      <c r="AS243" s="261"/>
      <c r="AT243" s="261"/>
      <c r="AU243" s="261"/>
      <c r="AV243" s="261"/>
      <c r="AW243" s="261"/>
      <c r="AX243" s="261"/>
      <c r="AY243" s="261"/>
      <c r="AZ243" s="261"/>
      <c r="BA243" s="261"/>
      <c r="BB243" s="261"/>
      <c r="BC243" s="261"/>
      <c r="BD243" s="261"/>
      <c r="BE243" s="261"/>
      <c r="BF243" s="261"/>
      <c r="BG243" s="261"/>
      <c r="BH243" s="261"/>
      <c r="BI243" s="261"/>
      <c r="BJ243" s="261"/>
      <c r="BK243" s="261"/>
      <c r="BL243" s="261"/>
      <c r="BM243" s="261"/>
      <c r="BN243" s="261"/>
      <c r="BO243" s="261"/>
      <c r="BP243" s="261"/>
      <c r="BQ243" s="261"/>
      <c r="BR243" s="261"/>
      <c r="BS243" s="261"/>
      <c r="BT243" s="261"/>
      <c r="BU243" s="261"/>
      <c r="BV243" s="261"/>
      <c r="BW243" s="261"/>
      <c r="BX243" s="261"/>
      <c r="BY243" s="261"/>
      <c r="BZ243" s="261"/>
      <c r="CA243" s="261"/>
      <c r="CB243" s="261"/>
      <c r="CC243" s="261"/>
      <c r="CD243" s="261"/>
      <c r="CE243" s="261"/>
      <c r="CF243" s="261"/>
      <c r="CG243" s="261"/>
      <c r="CH243" s="261"/>
      <c r="CI243" s="261"/>
      <c r="CJ243" s="261"/>
      <c r="CK243" s="261"/>
      <c r="CL243" s="261"/>
      <c r="CM243" s="261"/>
      <c r="CN243" s="261"/>
      <c r="CO243" s="261"/>
      <c r="CP243" s="261"/>
      <c r="CQ243" s="261"/>
      <c r="CR243" s="261"/>
      <c r="CS243" s="261"/>
      <c r="CT243" s="261"/>
      <c r="CU243" s="261"/>
      <c r="CV243" s="261"/>
      <c r="CW243" s="261"/>
    </row>
    <row r="244" spans="1:101">
      <c r="A244" s="261"/>
      <c r="B244" s="262" t="s">
        <v>343</v>
      </c>
      <c r="C244" s="262" t="s">
        <v>265</v>
      </c>
      <c r="D244" s="262" t="s">
        <v>216</v>
      </c>
      <c r="E244" s="262" t="s">
        <v>264</v>
      </c>
      <c r="F244" s="171">
        <f t="shared" si="2"/>
        <v>1.7471109560041174</v>
      </c>
      <c r="G244" s="171">
        <f t="shared" si="2"/>
        <v>1.7471109560041174</v>
      </c>
      <c r="H244" s="171">
        <f t="shared" si="2"/>
        <v>1.7471109560041174</v>
      </c>
      <c r="I244" s="171">
        <f t="shared" si="2"/>
        <v>1.7471109560041174</v>
      </c>
      <c r="J244" s="261"/>
      <c r="K244" s="261"/>
      <c r="L244" s="261"/>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c r="AR244" s="261"/>
      <c r="AS244" s="261"/>
      <c r="AT244" s="261"/>
      <c r="AU244" s="261"/>
      <c r="AV244" s="261"/>
      <c r="AW244" s="261"/>
      <c r="AX244" s="261"/>
      <c r="AY244" s="261"/>
      <c r="AZ244" s="261"/>
      <c r="BA244" s="261"/>
      <c r="BB244" s="261"/>
      <c r="BC244" s="261"/>
      <c r="BD244" s="261"/>
      <c r="BE244" s="261"/>
      <c r="BF244" s="261"/>
      <c r="BG244" s="261"/>
      <c r="BH244" s="261"/>
      <c r="BI244" s="261"/>
      <c r="BJ244" s="261"/>
      <c r="BK244" s="261"/>
      <c r="BL244" s="261"/>
      <c r="BM244" s="261"/>
      <c r="BN244" s="261"/>
      <c r="BO244" s="261"/>
      <c r="BP244" s="261"/>
      <c r="BQ244" s="261"/>
      <c r="BR244" s="261"/>
      <c r="BS244" s="261"/>
      <c r="BT244" s="261"/>
      <c r="BU244" s="261"/>
      <c r="BV244" s="261"/>
      <c r="BW244" s="261"/>
      <c r="BX244" s="261"/>
      <c r="BY244" s="261"/>
      <c r="BZ244" s="261"/>
      <c r="CA244" s="261"/>
      <c r="CB244" s="261"/>
      <c r="CC244" s="261"/>
      <c r="CD244" s="261"/>
      <c r="CE244" s="261"/>
      <c r="CF244" s="261"/>
      <c r="CG244" s="261"/>
      <c r="CH244" s="261"/>
      <c r="CI244" s="261"/>
      <c r="CJ244" s="261"/>
      <c r="CK244" s="261"/>
      <c r="CL244" s="261"/>
      <c r="CM244" s="261"/>
      <c r="CN244" s="261"/>
      <c r="CO244" s="261"/>
      <c r="CP244" s="261"/>
      <c r="CQ244" s="261"/>
      <c r="CR244" s="261"/>
      <c r="CS244" s="261"/>
      <c r="CT244" s="261"/>
      <c r="CU244" s="261"/>
      <c r="CV244" s="261"/>
      <c r="CW244" s="261"/>
    </row>
    <row r="245" spans="1:101">
      <c r="A245" s="261"/>
      <c r="B245" s="262" t="s">
        <v>343</v>
      </c>
      <c r="C245" s="262" t="s">
        <v>265</v>
      </c>
      <c r="D245" s="262" t="s">
        <v>216</v>
      </c>
      <c r="E245" s="262" t="s">
        <v>238</v>
      </c>
      <c r="F245" s="171">
        <f t="shared" si="2"/>
        <v>0</v>
      </c>
      <c r="G245" s="171">
        <f t="shared" si="2"/>
        <v>0</v>
      </c>
      <c r="H245" s="171">
        <f t="shared" si="2"/>
        <v>0</v>
      </c>
      <c r="I245" s="171">
        <f t="shared" si="2"/>
        <v>0</v>
      </c>
      <c r="J245" s="261"/>
      <c r="K245" s="261"/>
      <c r="L245" s="261"/>
      <c r="M245" s="261"/>
      <c r="N245" s="261"/>
      <c r="O245" s="261"/>
      <c r="P245" s="261"/>
      <c r="Q245" s="261"/>
      <c r="R245" s="261"/>
      <c r="S245" s="261"/>
      <c r="T245" s="261"/>
      <c r="U245" s="261"/>
      <c r="V245" s="261"/>
      <c r="W245" s="261"/>
      <c r="X245" s="261"/>
      <c r="Y245" s="261"/>
      <c r="Z245" s="261"/>
      <c r="AA245" s="261"/>
      <c r="AB245" s="261"/>
      <c r="AC245" s="261"/>
      <c r="AD245" s="261"/>
      <c r="AE245" s="261"/>
      <c r="AF245" s="261"/>
      <c r="AG245" s="261"/>
      <c r="AH245" s="261"/>
      <c r="AI245" s="261"/>
      <c r="AJ245" s="261"/>
      <c r="AK245" s="261"/>
      <c r="AL245" s="261"/>
      <c r="AM245" s="261"/>
      <c r="AN245" s="261"/>
      <c r="AO245" s="261"/>
      <c r="AP245" s="261"/>
      <c r="AQ245" s="261"/>
      <c r="AR245" s="261"/>
      <c r="AS245" s="261"/>
      <c r="AT245" s="261"/>
      <c r="AU245" s="261"/>
      <c r="AV245" s="261"/>
      <c r="AW245" s="261"/>
      <c r="AX245" s="261"/>
      <c r="AY245" s="261"/>
      <c r="AZ245" s="261"/>
      <c r="BA245" s="261"/>
      <c r="BB245" s="261"/>
      <c r="BC245" s="261"/>
      <c r="BD245" s="261"/>
      <c r="BE245" s="261"/>
      <c r="BF245" s="261"/>
      <c r="BG245" s="261"/>
      <c r="BH245" s="261"/>
      <c r="BI245" s="261"/>
      <c r="BJ245" s="261"/>
      <c r="BK245" s="261"/>
      <c r="BL245" s="261"/>
      <c r="BM245" s="261"/>
      <c r="BN245" s="261"/>
      <c r="BO245" s="261"/>
      <c r="BP245" s="261"/>
      <c r="BQ245" s="261"/>
      <c r="BR245" s="261"/>
      <c r="BS245" s="261"/>
      <c r="BT245" s="261"/>
      <c r="BU245" s="261"/>
      <c r="BV245" s="261"/>
      <c r="BW245" s="261"/>
      <c r="BX245" s="261"/>
      <c r="BY245" s="261"/>
      <c r="BZ245" s="261"/>
      <c r="CA245" s="261"/>
      <c r="CB245" s="261"/>
      <c r="CC245" s="261"/>
      <c r="CD245" s="261"/>
      <c r="CE245" s="261"/>
      <c r="CF245" s="261"/>
      <c r="CG245" s="261"/>
      <c r="CH245" s="261"/>
      <c r="CI245" s="261"/>
      <c r="CJ245" s="261"/>
      <c r="CK245" s="261"/>
      <c r="CL245" s="261"/>
      <c r="CM245" s="261"/>
      <c r="CN245" s="261"/>
      <c r="CO245" s="261"/>
      <c r="CP245" s="261"/>
      <c r="CQ245" s="261"/>
      <c r="CR245" s="261"/>
      <c r="CS245" s="261"/>
      <c r="CT245" s="261"/>
      <c r="CU245" s="261"/>
      <c r="CV245" s="261"/>
      <c r="CW245" s="261"/>
    </row>
    <row r="246" spans="1:101">
      <c r="A246" s="261"/>
      <c r="B246" s="262" t="s">
        <v>343</v>
      </c>
      <c r="C246" s="262" t="s">
        <v>265</v>
      </c>
      <c r="D246" s="262" t="s">
        <v>240</v>
      </c>
      <c r="E246" s="262" t="s">
        <v>263</v>
      </c>
      <c r="F246" s="171">
        <f t="shared" si="2"/>
        <v>1.7471109560041174</v>
      </c>
      <c r="G246" s="171">
        <f t="shared" si="2"/>
        <v>1.7471109560041174</v>
      </c>
      <c r="H246" s="171">
        <f t="shared" si="2"/>
        <v>1.7471109560041174</v>
      </c>
      <c r="I246" s="171">
        <f t="shared" si="2"/>
        <v>1.7471109560041174</v>
      </c>
      <c r="J246" s="261"/>
      <c r="K246" s="261"/>
      <c r="L246" s="261"/>
      <c r="M246" s="261"/>
      <c r="N246" s="261"/>
      <c r="O246" s="261"/>
      <c r="P246" s="261"/>
      <c r="Q246" s="261"/>
      <c r="R246" s="261"/>
      <c r="S246" s="261"/>
      <c r="T246" s="261"/>
      <c r="U246" s="261"/>
      <c r="V246" s="261"/>
      <c r="W246" s="261"/>
      <c r="X246" s="261"/>
      <c r="Y246" s="261"/>
      <c r="Z246" s="261"/>
      <c r="AA246" s="261"/>
      <c r="AB246" s="261"/>
      <c r="AC246" s="261"/>
      <c r="AD246" s="261"/>
      <c r="AE246" s="261"/>
      <c r="AF246" s="261"/>
      <c r="AG246" s="261"/>
      <c r="AH246" s="261"/>
      <c r="AI246" s="261"/>
      <c r="AJ246" s="261"/>
      <c r="AK246" s="261"/>
      <c r="AL246" s="261"/>
      <c r="AM246" s="261"/>
      <c r="AN246" s="261"/>
      <c r="AO246" s="261"/>
      <c r="AP246" s="261"/>
      <c r="AQ246" s="261"/>
      <c r="AR246" s="261"/>
      <c r="AS246" s="261"/>
      <c r="AT246" s="261"/>
      <c r="AU246" s="261"/>
      <c r="AV246" s="261"/>
      <c r="AW246" s="261"/>
      <c r="AX246" s="261"/>
      <c r="AY246" s="261"/>
      <c r="AZ246" s="261"/>
      <c r="BA246" s="261"/>
      <c r="BB246" s="261"/>
      <c r="BC246" s="261"/>
      <c r="BD246" s="261"/>
      <c r="BE246" s="261"/>
      <c r="BF246" s="261"/>
      <c r="BG246" s="261"/>
      <c r="BH246" s="261"/>
      <c r="BI246" s="261"/>
      <c r="BJ246" s="261"/>
      <c r="BK246" s="261"/>
      <c r="BL246" s="261"/>
      <c r="BM246" s="261"/>
      <c r="BN246" s="261"/>
      <c r="BO246" s="261"/>
      <c r="BP246" s="261"/>
      <c r="BQ246" s="261"/>
      <c r="BR246" s="261"/>
      <c r="BS246" s="261"/>
      <c r="BT246" s="261"/>
      <c r="BU246" s="261"/>
      <c r="BV246" s="261"/>
      <c r="BW246" s="261"/>
      <c r="BX246" s="261"/>
      <c r="BY246" s="261"/>
      <c r="BZ246" s="261"/>
      <c r="CA246" s="261"/>
      <c r="CB246" s="261"/>
      <c r="CC246" s="261"/>
      <c r="CD246" s="261"/>
      <c r="CE246" s="261"/>
      <c r="CF246" s="261"/>
      <c r="CG246" s="261"/>
      <c r="CH246" s="261"/>
      <c r="CI246" s="261"/>
      <c r="CJ246" s="261"/>
      <c r="CK246" s="261"/>
      <c r="CL246" s="261"/>
      <c r="CM246" s="261"/>
      <c r="CN246" s="261"/>
      <c r="CO246" s="261"/>
      <c r="CP246" s="261"/>
      <c r="CQ246" s="261"/>
      <c r="CR246" s="261"/>
      <c r="CS246" s="261"/>
      <c r="CT246" s="261"/>
      <c r="CU246" s="261"/>
      <c r="CV246" s="261"/>
      <c r="CW246" s="261"/>
    </row>
    <row r="247" spans="1:101">
      <c r="A247" s="261"/>
      <c r="B247" s="262" t="s">
        <v>343</v>
      </c>
      <c r="C247" s="262" t="s">
        <v>265</v>
      </c>
      <c r="D247" s="262" t="s">
        <v>240</v>
      </c>
      <c r="E247" s="262" t="s">
        <v>264</v>
      </c>
      <c r="F247" s="171">
        <f t="shared" si="2"/>
        <v>1.7471109560041174</v>
      </c>
      <c r="G247" s="171">
        <f t="shared" si="2"/>
        <v>1.7471109560041174</v>
      </c>
      <c r="H247" s="171">
        <f t="shared" si="2"/>
        <v>1.7471109560041174</v>
      </c>
      <c r="I247" s="171">
        <f t="shared" si="2"/>
        <v>1.7471109560041174</v>
      </c>
      <c r="J247" s="261"/>
      <c r="K247" s="261"/>
      <c r="L247" s="261"/>
      <c r="M247" s="261"/>
      <c r="N247" s="261"/>
      <c r="O247" s="261"/>
      <c r="P247" s="261"/>
      <c r="Q247" s="261"/>
      <c r="R247" s="261"/>
      <c r="S247" s="261"/>
      <c r="T247" s="261"/>
      <c r="U247" s="261"/>
      <c r="V247" s="261"/>
      <c r="W247" s="261"/>
      <c r="X247" s="261"/>
      <c r="Y247" s="261"/>
      <c r="Z247" s="261"/>
      <c r="AA247" s="261"/>
      <c r="AB247" s="261"/>
      <c r="AC247" s="261"/>
      <c r="AD247" s="261"/>
      <c r="AE247" s="261"/>
      <c r="AF247" s="261"/>
      <c r="AG247" s="261"/>
      <c r="AH247" s="261"/>
      <c r="AI247" s="261"/>
      <c r="AJ247" s="261"/>
      <c r="AK247" s="261"/>
      <c r="AL247" s="261"/>
      <c r="AM247" s="261"/>
      <c r="AN247" s="261"/>
      <c r="AO247" s="261"/>
      <c r="AP247" s="261"/>
      <c r="AQ247" s="261"/>
      <c r="AR247" s="261"/>
      <c r="AS247" s="261"/>
      <c r="AT247" s="261"/>
      <c r="AU247" s="261"/>
      <c r="AV247" s="261"/>
      <c r="AW247" s="261"/>
      <c r="AX247" s="261"/>
      <c r="AY247" s="261"/>
      <c r="AZ247" s="261"/>
      <c r="BA247" s="261"/>
      <c r="BB247" s="261"/>
      <c r="BC247" s="261"/>
      <c r="BD247" s="261"/>
      <c r="BE247" s="261"/>
      <c r="BF247" s="261"/>
      <c r="BG247" s="261"/>
      <c r="BH247" s="261"/>
      <c r="BI247" s="261"/>
      <c r="BJ247" s="261"/>
      <c r="BK247" s="261"/>
      <c r="BL247" s="261"/>
      <c r="BM247" s="261"/>
      <c r="BN247" s="261"/>
      <c r="BO247" s="261"/>
      <c r="BP247" s="261"/>
      <c r="BQ247" s="261"/>
      <c r="BR247" s="261"/>
      <c r="BS247" s="261"/>
      <c r="BT247" s="261"/>
      <c r="BU247" s="261"/>
      <c r="BV247" s="261"/>
      <c r="BW247" s="261"/>
      <c r="BX247" s="261"/>
      <c r="BY247" s="261"/>
      <c r="BZ247" s="261"/>
      <c r="CA247" s="261"/>
      <c r="CB247" s="261"/>
      <c r="CC247" s="261"/>
      <c r="CD247" s="261"/>
      <c r="CE247" s="261"/>
      <c r="CF247" s="261"/>
      <c r="CG247" s="261"/>
      <c r="CH247" s="261"/>
      <c r="CI247" s="261"/>
      <c r="CJ247" s="261"/>
      <c r="CK247" s="261"/>
      <c r="CL247" s="261"/>
      <c r="CM247" s="261"/>
      <c r="CN247" s="261"/>
      <c r="CO247" s="261"/>
      <c r="CP247" s="261"/>
      <c r="CQ247" s="261"/>
      <c r="CR247" s="261"/>
      <c r="CS247" s="261"/>
      <c r="CT247" s="261"/>
      <c r="CU247" s="261"/>
      <c r="CV247" s="261"/>
      <c r="CW247" s="261"/>
    </row>
    <row r="248" spans="1:101">
      <c r="A248" s="261"/>
      <c r="B248" s="262" t="s">
        <v>343</v>
      </c>
      <c r="C248" s="262" t="s">
        <v>265</v>
      </c>
      <c r="D248" s="262" t="s">
        <v>240</v>
      </c>
      <c r="E248" s="262" t="s">
        <v>238</v>
      </c>
      <c r="F248" s="171">
        <f t="shared" si="2"/>
        <v>0</v>
      </c>
      <c r="G248" s="171">
        <f t="shared" si="2"/>
        <v>0</v>
      </c>
      <c r="H248" s="171">
        <f t="shared" si="2"/>
        <v>0</v>
      </c>
      <c r="I248" s="171">
        <f t="shared" si="2"/>
        <v>0</v>
      </c>
      <c r="J248" s="261"/>
      <c r="K248" s="261"/>
      <c r="L248" s="261"/>
      <c r="M248" s="261"/>
      <c r="N248" s="261"/>
      <c r="O248" s="261"/>
      <c r="P248" s="261"/>
      <c r="Q248" s="261"/>
      <c r="R248" s="261"/>
      <c r="S248" s="261"/>
      <c r="T248" s="261"/>
      <c r="U248" s="261"/>
      <c r="V248" s="261"/>
      <c r="W248" s="261"/>
      <c r="X248" s="261"/>
      <c r="Y248" s="261"/>
      <c r="Z248" s="261"/>
      <c r="AA248" s="261"/>
      <c r="AB248" s="261"/>
      <c r="AC248" s="261"/>
      <c r="AD248" s="261"/>
      <c r="AE248" s="261"/>
      <c r="AF248" s="261"/>
      <c r="AG248" s="261"/>
      <c r="AH248" s="261"/>
      <c r="AI248" s="261"/>
      <c r="AJ248" s="261"/>
      <c r="AK248" s="261"/>
      <c r="AL248" s="261"/>
      <c r="AM248" s="261"/>
      <c r="AN248" s="261"/>
      <c r="AO248" s="261"/>
      <c r="AP248" s="261"/>
      <c r="AQ248" s="261"/>
      <c r="AR248" s="261"/>
      <c r="AS248" s="261"/>
      <c r="AT248" s="261"/>
      <c r="AU248" s="261"/>
      <c r="AV248" s="261"/>
      <c r="AW248" s="261"/>
      <c r="AX248" s="261"/>
      <c r="AY248" s="261"/>
      <c r="AZ248" s="261"/>
      <c r="BA248" s="261"/>
      <c r="BB248" s="261"/>
      <c r="BC248" s="261"/>
      <c r="BD248" s="261"/>
      <c r="BE248" s="261"/>
      <c r="BF248" s="261"/>
      <c r="BG248" s="261"/>
      <c r="BH248" s="261"/>
      <c r="BI248" s="261"/>
      <c r="BJ248" s="261"/>
      <c r="BK248" s="261"/>
      <c r="BL248" s="261"/>
      <c r="BM248" s="261"/>
      <c r="BN248" s="261"/>
      <c r="BO248" s="261"/>
      <c r="BP248" s="261"/>
      <c r="BQ248" s="261"/>
      <c r="BR248" s="261"/>
      <c r="BS248" s="261"/>
      <c r="BT248" s="261"/>
      <c r="BU248" s="261"/>
      <c r="BV248" s="261"/>
      <c r="BW248" s="261"/>
      <c r="BX248" s="261"/>
      <c r="BY248" s="261"/>
      <c r="BZ248" s="261"/>
      <c r="CA248" s="261"/>
      <c r="CB248" s="261"/>
      <c r="CC248" s="261"/>
      <c r="CD248" s="261"/>
      <c r="CE248" s="261"/>
      <c r="CF248" s="261"/>
      <c r="CG248" s="261"/>
      <c r="CH248" s="261"/>
      <c r="CI248" s="261"/>
      <c r="CJ248" s="261"/>
      <c r="CK248" s="261"/>
      <c r="CL248" s="261"/>
      <c r="CM248" s="261"/>
      <c r="CN248" s="261"/>
      <c r="CO248" s="261"/>
      <c r="CP248" s="261"/>
      <c r="CQ248" s="261"/>
      <c r="CR248" s="261"/>
      <c r="CS248" s="261"/>
      <c r="CT248" s="261"/>
      <c r="CU248" s="261"/>
      <c r="CV248" s="261"/>
      <c r="CW248" s="261"/>
    </row>
    <row r="249" spans="1:101">
      <c r="A249" s="261"/>
      <c r="B249" s="262" t="s">
        <v>343</v>
      </c>
      <c r="C249" s="262" t="s">
        <v>266</v>
      </c>
      <c r="D249" s="262" t="s">
        <v>216</v>
      </c>
      <c r="E249" s="262" t="s">
        <v>263</v>
      </c>
      <c r="F249" s="171">
        <f t="shared" si="2"/>
        <v>0.93307586106176399</v>
      </c>
      <c r="G249" s="171">
        <f t="shared" si="2"/>
        <v>0.93307586106176399</v>
      </c>
      <c r="H249" s="171">
        <f t="shared" si="2"/>
        <v>0.93307586106176399</v>
      </c>
      <c r="I249" s="171">
        <f t="shared" si="2"/>
        <v>0.93307586106176399</v>
      </c>
      <c r="J249" s="261"/>
      <c r="K249" s="261"/>
      <c r="L249" s="261"/>
      <c r="M249" s="261"/>
      <c r="N249" s="261"/>
      <c r="O249" s="261"/>
      <c r="P249" s="261"/>
      <c r="Q249" s="261"/>
      <c r="R249" s="261"/>
      <c r="S249" s="261"/>
      <c r="T249" s="261"/>
      <c r="U249" s="261"/>
      <c r="V249" s="261"/>
      <c r="W249" s="261"/>
      <c r="X249" s="261"/>
      <c r="Y249" s="261"/>
      <c r="Z249" s="261"/>
      <c r="AA249" s="261"/>
      <c r="AB249" s="261"/>
      <c r="AC249" s="261"/>
      <c r="AD249" s="261"/>
      <c r="AE249" s="261"/>
      <c r="AF249" s="261"/>
      <c r="AG249" s="261"/>
      <c r="AH249" s="261"/>
      <c r="AI249" s="261"/>
      <c r="AJ249" s="261"/>
      <c r="AK249" s="261"/>
      <c r="AL249" s="261"/>
      <c r="AM249" s="261"/>
      <c r="AN249" s="261"/>
      <c r="AO249" s="261"/>
      <c r="AP249" s="261"/>
      <c r="AQ249" s="261"/>
      <c r="AR249" s="261"/>
      <c r="AS249" s="261"/>
      <c r="AT249" s="261"/>
      <c r="AU249" s="261"/>
      <c r="AV249" s="261"/>
      <c r="AW249" s="261"/>
      <c r="AX249" s="261"/>
      <c r="AY249" s="261"/>
      <c r="AZ249" s="261"/>
      <c r="BA249" s="261"/>
      <c r="BB249" s="261"/>
      <c r="BC249" s="261"/>
      <c r="BD249" s="261"/>
      <c r="BE249" s="261"/>
      <c r="BF249" s="261"/>
      <c r="BG249" s="261"/>
      <c r="BH249" s="261"/>
      <c r="BI249" s="261"/>
      <c r="BJ249" s="261"/>
      <c r="BK249" s="261"/>
      <c r="BL249" s="261"/>
      <c r="BM249" s="261"/>
      <c r="BN249" s="261"/>
      <c r="BO249" s="261"/>
      <c r="BP249" s="261"/>
      <c r="BQ249" s="261"/>
      <c r="BR249" s="261"/>
      <c r="BS249" s="261"/>
      <c r="BT249" s="261"/>
      <c r="BU249" s="261"/>
      <c r="BV249" s="261"/>
      <c r="BW249" s="261"/>
      <c r="BX249" s="261"/>
      <c r="BY249" s="261"/>
      <c r="BZ249" s="261"/>
      <c r="CA249" s="261"/>
      <c r="CB249" s="261"/>
      <c r="CC249" s="261"/>
      <c r="CD249" s="261"/>
      <c r="CE249" s="261"/>
      <c r="CF249" s="261"/>
      <c r="CG249" s="261"/>
      <c r="CH249" s="261"/>
      <c r="CI249" s="261"/>
      <c r="CJ249" s="261"/>
      <c r="CK249" s="261"/>
      <c r="CL249" s="261"/>
      <c r="CM249" s="261"/>
      <c r="CN249" s="261"/>
      <c r="CO249" s="261"/>
      <c r="CP249" s="261"/>
      <c r="CQ249" s="261"/>
      <c r="CR249" s="261"/>
      <c r="CS249" s="261"/>
      <c r="CT249" s="261"/>
      <c r="CU249" s="261"/>
      <c r="CV249" s="261"/>
      <c r="CW249" s="261"/>
    </row>
    <row r="250" spans="1:101">
      <c r="A250" s="261"/>
      <c r="B250" s="262" t="s">
        <v>343</v>
      </c>
      <c r="C250" s="262" t="s">
        <v>266</v>
      </c>
      <c r="D250" s="262" t="s">
        <v>216</v>
      </c>
      <c r="E250" s="262" t="s">
        <v>264</v>
      </c>
      <c r="F250" s="171">
        <f t="shared" si="2"/>
        <v>0.93307586106176399</v>
      </c>
      <c r="G250" s="171">
        <f t="shared" si="2"/>
        <v>0.93307586106176399</v>
      </c>
      <c r="H250" s="171">
        <f t="shared" si="2"/>
        <v>0.93307586106176399</v>
      </c>
      <c r="I250" s="171">
        <f t="shared" si="2"/>
        <v>0.93307586106176399</v>
      </c>
      <c r="J250" s="261"/>
      <c r="K250" s="261"/>
      <c r="L250" s="261"/>
      <c r="M250" s="261"/>
      <c r="N250" s="261"/>
      <c r="O250" s="261"/>
      <c r="P250" s="261"/>
      <c r="Q250" s="261"/>
      <c r="R250" s="261"/>
      <c r="S250" s="261"/>
      <c r="T250" s="261"/>
      <c r="U250" s="261"/>
      <c r="V250" s="261"/>
      <c r="W250" s="261"/>
      <c r="X250" s="261"/>
      <c r="Y250" s="261"/>
      <c r="Z250" s="261"/>
      <c r="AA250" s="261"/>
      <c r="AB250" s="261"/>
      <c r="AC250" s="261"/>
      <c r="AD250" s="261"/>
      <c r="AE250" s="261"/>
      <c r="AF250" s="261"/>
      <c r="AG250" s="261"/>
      <c r="AH250" s="261"/>
      <c r="AI250" s="261"/>
      <c r="AJ250" s="261"/>
      <c r="AK250" s="261"/>
      <c r="AL250" s="261"/>
      <c r="AM250" s="261"/>
      <c r="AN250" s="261"/>
      <c r="AO250" s="261"/>
      <c r="AP250" s="261"/>
      <c r="AQ250" s="261"/>
      <c r="AR250" s="261"/>
      <c r="AS250" s="261"/>
      <c r="AT250" s="261"/>
      <c r="AU250" s="261"/>
      <c r="AV250" s="261"/>
      <c r="AW250" s="261"/>
      <c r="AX250" s="261"/>
      <c r="AY250" s="261"/>
      <c r="AZ250" s="261"/>
      <c r="BA250" s="261"/>
      <c r="BB250" s="261"/>
      <c r="BC250" s="261"/>
      <c r="BD250" s="261"/>
      <c r="BE250" s="261"/>
      <c r="BF250" s="261"/>
      <c r="BG250" s="261"/>
      <c r="BH250" s="261"/>
      <c r="BI250" s="261"/>
      <c r="BJ250" s="261"/>
      <c r="BK250" s="261"/>
      <c r="BL250" s="261"/>
      <c r="BM250" s="261"/>
      <c r="BN250" s="261"/>
      <c r="BO250" s="261"/>
      <c r="BP250" s="261"/>
      <c r="BQ250" s="261"/>
      <c r="BR250" s="261"/>
      <c r="BS250" s="261"/>
      <c r="BT250" s="261"/>
      <c r="BU250" s="261"/>
      <c r="BV250" s="261"/>
      <c r="BW250" s="261"/>
      <c r="BX250" s="261"/>
      <c r="BY250" s="261"/>
      <c r="BZ250" s="261"/>
      <c r="CA250" s="261"/>
      <c r="CB250" s="261"/>
      <c r="CC250" s="261"/>
      <c r="CD250" s="261"/>
      <c r="CE250" s="261"/>
      <c r="CF250" s="261"/>
      <c r="CG250" s="261"/>
      <c r="CH250" s="261"/>
      <c r="CI250" s="261"/>
      <c r="CJ250" s="261"/>
      <c r="CK250" s="261"/>
      <c r="CL250" s="261"/>
      <c r="CM250" s="261"/>
      <c r="CN250" s="261"/>
      <c r="CO250" s="261"/>
      <c r="CP250" s="261"/>
      <c r="CQ250" s="261"/>
      <c r="CR250" s="261"/>
      <c r="CS250" s="261"/>
      <c r="CT250" s="261"/>
      <c r="CU250" s="261"/>
      <c r="CV250" s="261"/>
      <c r="CW250" s="261"/>
    </row>
    <row r="251" spans="1:101">
      <c r="A251" s="261"/>
      <c r="B251" s="262" t="s">
        <v>343</v>
      </c>
      <c r="C251" s="262" t="s">
        <v>266</v>
      </c>
      <c r="D251" s="262" t="s">
        <v>216</v>
      </c>
      <c r="E251" s="262" t="s">
        <v>238</v>
      </c>
      <c r="F251" s="171">
        <f t="shared" si="2"/>
        <v>0</v>
      </c>
      <c r="G251" s="171">
        <f t="shared" si="2"/>
        <v>0</v>
      </c>
      <c r="H251" s="171">
        <f t="shared" si="2"/>
        <v>0</v>
      </c>
      <c r="I251" s="171">
        <f t="shared" si="2"/>
        <v>0</v>
      </c>
      <c r="J251" s="261"/>
      <c r="K251" s="261"/>
      <c r="L251" s="261"/>
      <c r="M251" s="261"/>
      <c r="N251" s="261"/>
      <c r="O251" s="261"/>
      <c r="P251" s="261"/>
      <c r="Q251" s="261"/>
      <c r="R251" s="261"/>
      <c r="S251" s="261"/>
      <c r="T251" s="261"/>
      <c r="U251" s="261"/>
      <c r="V251" s="261"/>
      <c r="W251" s="261"/>
      <c r="X251" s="261"/>
      <c r="Y251" s="261"/>
      <c r="Z251" s="261"/>
      <c r="AA251" s="261"/>
      <c r="AB251" s="261"/>
      <c r="AC251" s="261"/>
      <c r="AD251" s="261"/>
      <c r="AE251" s="261"/>
      <c r="AF251" s="261"/>
      <c r="AG251" s="261"/>
      <c r="AH251" s="261"/>
      <c r="AI251" s="261"/>
      <c r="AJ251" s="261"/>
      <c r="AK251" s="261"/>
      <c r="AL251" s="261"/>
      <c r="AM251" s="261"/>
      <c r="AN251" s="261"/>
      <c r="AO251" s="261"/>
      <c r="AP251" s="261"/>
      <c r="AQ251" s="261"/>
      <c r="AR251" s="261"/>
      <c r="AS251" s="261"/>
      <c r="AT251" s="261"/>
      <c r="AU251" s="261"/>
      <c r="AV251" s="261"/>
      <c r="AW251" s="261"/>
      <c r="AX251" s="261"/>
      <c r="AY251" s="261"/>
      <c r="AZ251" s="261"/>
      <c r="BA251" s="261"/>
      <c r="BB251" s="261"/>
      <c r="BC251" s="261"/>
      <c r="BD251" s="261"/>
      <c r="BE251" s="261"/>
      <c r="BF251" s="261"/>
      <c r="BG251" s="261"/>
      <c r="BH251" s="261"/>
      <c r="BI251" s="261"/>
      <c r="BJ251" s="261"/>
      <c r="BK251" s="261"/>
      <c r="BL251" s="261"/>
      <c r="BM251" s="261"/>
      <c r="BN251" s="261"/>
      <c r="BO251" s="261"/>
      <c r="BP251" s="261"/>
      <c r="BQ251" s="261"/>
      <c r="BR251" s="261"/>
      <c r="BS251" s="261"/>
      <c r="BT251" s="261"/>
      <c r="BU251" s="261"/>
      <c r="BV251" s="261"/>
      <c r="BW251" s="261"/>
      <c r="BX251" s="261"/>
      <c r="BY251" s="261"/>
      <c r="BZ251" s="261"/>
      <c r="CA251" s="261"/>
      <c r="CB251" s="261"/>
      <c r="CC251" s="261"/>
      <c r="CD251" s="261"/>
      <c r="CE251" s="261"/>
      <c r="CF251" s="261"/>
      <c r="CG251" s="261"/>
      <c r="CH251" s="261"/>
      <c r="CI251" s="261"/>
      <c r="CJ251" s="261"/>
      <c r="CK251" s="261"/>
      <c r="CL251" s="261"/>
      <c r="CM251" s="261"/>
      <c r="CN251" s="261"/>
      <c r="CO251" s="261"/>
      <c r="CP251" s="261"/>
      <c r="CQ251" s="261"/>
      <c r="CR251" s="261"/>
      <c r="CS251" s="261"/>
      <c r="CT251" s="261"/>
      <c r="CU251" s="261"/>
      <c r="CV251" s="261"/>
      <c r="CW251" s="261"/>
    </row>
    <row r="252" spans="1:101">
      <c r="A252" s="261"/>
      <c r="B252" s="262" t="s">
        <v>343</v>
      </c>
      <c r="C252" s="262" t="s">
        <v>266</v>
      </c>
      <c r="D252" s="262" t="s">
        <v>240</v>
      </c>
      <c r="E252" s="262" t="s">
        <v>263</v>
      </c>
      <c r="F252" s="171">
        <f t="shared" si="2"/>
        <v>0.93307586106176399</v>
      </c>
      <c r="G252" s="171">
        <f t="shared" si="2"/>
        <v>0.93307586106176399</v>
      </c>
      <c r="H252" s="171">
        <f t="shared" si="2"/>
        <v>0.93307586106176399</v>
      </c>
      <c r="I252" s="171">
        <f t="shared" si="2"/>
        <v>0.93307586106176399</v>
      </c>
      <c r="J252" s="261"/>
      <c r="K252" s="261"/>
      <c r="L252" s="261"/>
      <c r="M252" s="261"/>
      <c r="N252" s="261"/>
      <c r="O252" s="261"/>
      <c r="P252" s="261"/>
      <c r="Q252" s="261"/>
      <c r="R252" s="261"/>
      <c r="S252" s="261"/>
      <c r="T252" s="261"/>
      <c r="U252" s="261"/>
      <c r="V252" s="261"/>
      <c r="W252" s="261"/>
      <c r="X252" s="261"/>
      <c r="Y252" s="261"/>
      <c r="Z252" s="261"/>
      <c r="AA252" s="261"/>
      <c r="AB252" s="261"/>
      <c r="AC252" s="261"/>
      <c r="AD252" s="261"/>
      <c r="AE252" s="261"/>
      <c r="AF252" s="261"/>
      <c r="AG252" s="261"/>
      <c r="AH252" s="261"/>
      <c r="AI252" s="261"/>
      <c r="AJ252" s="261"/>
      <c r="AK252" s="261"/>
      <c r="AL252" s="261"/>
      <c r="AM252" s="261"/>
      <c r="AN252" s="261"/>
      <c r="AO252" s="261"/>
      <c r="AP252" s="261"/>
      <c r="AQ252" s="261"/>
      <c r="AR252" s="261"/>
      <c r="AS252" s="261"/>
      <c r="AT252" s="261"/>
      <c r="AU252" s="261"/>
      <c r="AV252" s="261"/>
      <c r="AW252" s="261"/>
      <c r="AX252" s="261"/>
      <c r="AY252" s="261"/>
      <c r="AZ252" s="261"/>
      <c r="BA252" s="261"/>
      <c r="BB252" s="261"/>
      <c r="BC252" s="261"/>
      <c r="BD252" s="261"/>
      <c r="BE252" s="261"/>
      <c r="BF252" s="261"/>
      <c r="BG252" s="261"/>
      <c r="BH252" s="261"/>
      <c r="BI252" s="261"/>
      <c r="BJ252" s="261"/>
      <c r="BK252" s="261"/>
      <c r="BL252" s="261"/>
      <c r="BM252" s="261"/>
      <c r="BN252" s="261"/>
      <c r="BO252" s="261"/>
      <c r="BP252" s="261"/>
      <c r="BQ252" s="261"/>
      <c r="BR252" s="261"/>
      <c r="BS252" s="261"/>
      <c r="BT252" s="261"/>
      <c r="BU252" s="261"/>
      <c r="BV252" s="261"/>
      <c r="BW252" s="261"/>
      <c r="BX252" s="261"/>
      <c r="BY252" s="261"/>
      <c r="BZ252" s="261"/>
      <c r="CA252" s="261"/>
      <c r="CB252" s="261"/>
      <c r="CC252" s="261"/>
      <c r="CD252" s="261"/>
      <c r="CE252" s="261"/>
      <c r="CF252" s="261"/>
      <c r="CG252" s="261"/>
      <c r="CH252" s="261"/>
      <c r="CI252" s="261"/>
      <c r="CJ252" s="261"/>
      <c r="CK252" s="261"/>
      <c r="CL252" s="261"/>
      <c r="CM252" s="261"/>
      <c r="CN252" s="261"/>
      <c r="CO252" s="261"/>
      <c r="CP252" s="261"/>
      <c r="CQ252" s="261"/>
      <c r="CR252" s="261"/>
      <c r="CS252" s="261"/>
      <c r="CT252" s="261"/>
      <c r="CU252" s="261"/>
      <c r="CV252" s="261"/>
      <c r="CW252" s="261"/>
    </row>
    <row r="253" spans="1:101">
      <c r="A253" s="261"/>
      <c r="B253" s="262" t="s">
        <v>343</v>
      </c>
      <c r="C253" s="262" t="s">
        <v>266</v>
      </c>
      <c r="D253" s="262" t="s">
        <v>240</v>
      </c>
      <c r="E253" s="262" t="s">
        <v>264</v>
      </c>
      <c r="F253" s="171">
        <f t="shared" si="2"/>
        <v>0.93307586106176399</v>
      </c>
      <c r="G253" s="171">
        <f t="shared" si="2"/>
        <v>0.93307586106176399</v>
      </c>
      <c r="H253" s="171">
        <f t="shared" si="2"/>
        <v>0.93307586106176399</v>
      </c>
      <c r="I253" s="171">
        <f t="shared" si="2"/>
        <v>0.93307586106176399</v>
      </c>
      <c r="J253" s="261"/>
      <c r="K253" s="261"/>
      <c r="L253" s="261"/>
      <c r="M253" s="261"/>
      <c r="N253" s="261"/>
      <c r="O253" s="261"/>
      <c r="P253" s="261"/>
      <c r="Q253" s="261"/>
      <c r="R253" s="261"/>
      <c r="S253" s="261"/>
      <c r="T253" s="261"/>
      <c r="U253" s="261"/>
      <c r="V253" s="261"/>
      <c r="W253" s="261"/>
      <c r="X253" s="261"/>
      <c r="Y253" s="261"/>
      <c r="Z253" s="261"/>
      <c r="AA253" s="261"/>
      <c r="AB253" s="261"/>
      <c r="AC253" s="261"/>
      <c r="AD253" s="261"/>
      <c r="AE253" s="261"/>
      <c r="AF253" s="261"/>
      <c r="AG253" s="261"/>
      <c r="AH253" s="261"/>
      <c r="AI253" s="261"/>
      <c r="AJ253" s="261"/>
      <c r="AK253" s="261"/>
      <c r="AL253" s="261"/>
      <c r="AM253" s="261"/>
      <c r="AN253" s="261"/>
      <c r="AO253" s="261"/>
      <c r="AP253" s="261"/>
      <c r="AQ253" s="261"/>
      <c r="AR253" s="261"/>
      <c r="AS253" s="261"/>
      <c r="AT253" s="261"/>
      <c r="AU253" s="261"/>
      <c r="AV253" s="261"/>
      <c r="AW253" s="261"/>
      <c r="AX253" s="261"/>
      <c r="AY253" s="261"/>
      <c r="AZ253" s="261"/>
      <c r="BA253" s="261"/>
      <c r="BB253" s="261"/>
      <c r="BC253" s="261"/>
      <c r="BD253" s="261"/>
      <c r="BE253" s="261"/>
      <c r="BF253" s="261"/>
      <c r="BG253" s="261"/>
      <c r="BH253" s="261"/>
      <c r="BI253" s="261"/>
      <c r="BJ253" s="261"/>
      <c r="BK253" s="261"/>
      <c r="BL253" s="261"/>
      <c r="BM253" s="261"/>
      <c r="BN253" s="261"/>
      <c r="BO253" s="261"/>
      <c r="BP253" s="261"/>
      <c r="BQ253" s="261"/>
      <c r="BR253" s="261"/>
      <c r="BS253" s="261"/>
      <c r="BT253" s="261"/>
      <c r="BU253" s="261"/>
      <c r="BV253" s="261"/>
      <c r="BW253" s="261"/>
      <c r="BX253" s="261"/>
      <c r="BY253" s="261"/>
      <c r="BZ253" s="261"/>
      <c r="CA253" s="261"/>
      <c r="CB253" s="261"/>
      <c r="CC253" s="261"/>
      <c r="CD253" s="261"/>
      <c r="CE253" s="261"/>
      <c r="CF253" s="261"/>
      <c r="CG253" s="261"/>
      <c r="CH253" s="261"/>
      <c r="CI253" s="261"/>
      <c r="CJ253" s="261"/>
      <c r="CK253" s="261"/>
      <c r="CL253" s="261"/>
      <c r="CM253" s="261"/>
      <c r="CN253" s="261"/>
      <c r="CO253" s="261"/>
      <c r="CP253" s="261"/>
      <c r="CQ253" s="261"/>
      <c r="CR253" s="261"/>
      <c r="CS253" s="261"/>
      <c r="CT253" s="261"/>
      <c r="CU253" s="261"/>
      <c r="CV253" s="261"/>
      <c r="CW253" s="261"/>
    </row>
    <row r="254" spans="1:101">
      <c r="A254" s="261"/>
      <c r="B254" s="262" t="s">
        <v>343</v>
      </c>
      <c r="C254" s="262" t="s">
        <v>266</v>
      </c>
      <c r="D254" s="262" t="s">
        <v>240</v>
      </c>
      <c r="E254" s="262" t="s">
        <v>238</v>
      </c>
      <c r="F254" s="171">
        <f t="shared" si="2"/>
        <v>0</v>
      </c>
      <c r="G254" s="171">
        <f t="shared" si="2"/>
        <v>0</v>
      </c>
      <c r="H254" s="171">
        <f t="shared" si="2"/>
        <v>0</v>
      </c>
      <c r="I254" s="171">
        <f t="shared" si="2"/>
        <v>0</v>
      </c>
      <c r="J254" s="261"/>
      <c r="K254" s="261"/>
      <c r="L254" s="261"/>
      <c r="M254" s="261"/>
      <c r="N254" s="261"/>
      <c r="O254" s="261"/>
      <c r="P254" s="261"/>
      <c r="Q254" s="261"/>
      <c r="R254" s="261"/>
      <c r="S254" s="261"/>
      <c r="T254" s="261"/>
      <c r="U254" s="261"/>
      <c r="V254" s="261"/>
      <c r="W254" s="261"/>
      <c r="X254" s="261"/>
      <c r="Y254" s="261"/>
      <c r="Z254" s="261"/>
      <c r="AA254" s="261"/>
      <c r="AB254" s="261"/>
      <c r="AC254" s="261"/>
      <c r="AD254" s="261"/>
      <c r="AE254" s="261"/>
      <c r="AF254" s="261"/>
      <c r="AG254" s="261"/>
      <c r="AH254" s="261"/>
      <c r="AI254" s="261"/>
      <c r="AJ254" s="261"/>
      <c r="AK254" s="261"/>
      <c r="AL254" s="261"/>
      <c r="AM254" s="261"/>
      <c r="AN254" s="261"/>
      <c r="AO254" s="261"/>
      <c r="AP254" s="261"/>
      <c r="AQ254" s="261"/>
      <c r="AR254" s="261"/>
      <c r="AS254" s="261"/>
      <c r="AT254" s="261"/>
      <c r="AU254" s="261"/>
      <c r="AV254" s="261"/>
      <c r="AW254" s="261"/>
      <c r="AX254" s="261"/>
      <c r="AY254" s="261"/>
      <c r="AZ254" s="261"/>
      <c r="BA254" s="261"/>
      <c r="BB254" s="261"/>
      <c r="BC254" s="261"/>
      <c r="BD254" s="261"/>
      <c r="BE254" s="261"/>
      <c r="BF254" s="261"/>
      <c r="BG254" s="261"/>
      <c r="BH254" s="261"/>
      <c r="BI254" s="261"/>
      <c r="BJ254" s="261"/>
      <c r="BK254" s="261"/>
      <c r="BL254" s="261"/>
      <c r="BM254" s="261"/>
      <c r="BN254" s="261"/>
      <c r="BO254" s="261"/>
      <c r="BP254" s="261"/>
      <c r="BQ254" s="261"/>
      <c r="BR254" s="261"/>
      <c r="BS254" s="261"/>
      <c r="BT254" s="261"/>
      <c r="BU254" s="261"/>
      <c r="BV254" s="261"/>
      <c r="BW254" s="261"/>
      <c r="BX254" s="261"/>
      <c r="BY254" s="261"/>
      <c r="BZ254" s="261"/>
      <c r="CA254" s="261"/>
      <c r="CB254" s="261"/>
      <c r="CC254" s="261"/>
      <c r="CD254" s="261"/>
      <c r="CE254" s="261"/>
      <c r="CF254" s="261"/>
      <c r="CG254" s="261"/>
      <c r="CH254" s="261"/>
      <c r="CI254" s="261"/>
      <c r="CJ254" s="261"/>
      <c r="CK254" s="261"/>
      <c r="CL254" s="261"/>
      <c r="CM254" s="261"/>
      <c r="CN254" s="261"/>
      <c r="CO254" s="261"/>
      <c r="CP254" s="261"/>
      <c r="CQ254" s="261"/>
      <c r="CR254" s="261"/>
      <c r="CS254" s="261"/>
      <c r="CT254" s="261"/>
      <c r="CU254" s="261"/>
      <c r="CV254" s="261"/>
      <c r="CW254" s="261"/>
    </row>
    <row r="255" spans="1:101">
      <c r="A255" s="261"/>
      <c r="B255" s="262" t="s">
        <v>343</v>
      </c>
      <c r="C255" s="262" t="s">
        <v>333</v>
      </c>
      <c r="D255" s="262" t="s">
        <v>216</v>
      </c>
      <c r="E255" s="262" t="s">
        <v>263</v>
      </c>
      <c r="F255" s="171">
        <f t="shared" si="2"/>
        <v>2.3185144712586894</v>
      </c>
      <c r="G255" s="171">
        <f t="shared" si="2"/>
        <v>2.3185144712586894</v>
      </c>
      <c r="H255" s="171">
        <f t="shared" si="2"/>
        <v>2.3185144712586894</v>
      </c>
      <c r="I255" s="171">
        <f t="shared" si="2"/>
        <v>2.3185144712586894</v>
      </c>
      <c r="J255" s="261"/>
      <c r="K255" s="261"/>
      <c r="L255" s="261"/>
      <c r="M255" s="261"/>
      <c r="N255" s="261"/>
      <c r="O255" s="261"/>
      <c r="P255" s="261"/>
      <c r="Q255" s="261"/>
      <c r="R255" s="261"/>
      <c r="S255" s="261"/>
      <c r="T255" s="261"/>
      <c r="U255" s="261"/>
      <c r="V255" s="261"/>
      <c r="W255" s="261"/>
      <c r="X255" s="261"/>
      <c r="Y255" s="261"/>
      <c r="Z255" s="261"/>
      <c r="AA255" s="261"/>
      <c r="AB255" s="261"/>
      <c r="AC255" s="261"/>
      <c r="AD255" s="261"/>
      <c r="AE255" s="261"/>
      <c r="AF255" s="261"/>
      <c r="AG255" s="261"/>
      <c r="AH255" s="261"/>
      <c r="AI255" s="261"/>
      <c r="AJ255" s="261"/>
      <c r="AK255" s="261"/>
      <c r="AL255" s="261"/>
      <c r="AM255" s="261"/>
      <c r="AN255" s="261"/>
      <c r="AO255" s="261"/>
      <c r="AP255" s="261"/>
      <c r="AQ255" s="261"/>
      <c r="AR255" s="261"/>
      <c r="AS255" s="261"/>
      <c r="AT255" s="261"/>
      <c r="AU255" s="261"/>
      <c r="AV255" s="261"/>
      <c r="AW255" s="261"/>
      <c r="AX255" s="261"/>
      <c r="AY255" s="261"/>
      <c r="AZ255" s="261"/>
      <c r="BA255" s="261"/>
      <c r="BB255" s="261"/>
      <c r="BC255" s="261"/>
      <c r="BD255" s="261"/>
      <c r="BE255" s="261"/>
      <c r="BF255" s="261"/>
      <c r="BG255" s="261"/>
      <c r="BH255" s="261"/>
      <c r="BI255" s="261"/>
      <c r="BJ255" s="261"/>
      <c r="BK255" s="261"/>
      <c r="BL255" s="261"/>
      <c r="BM255" s="261"/>
      <c r="BN255" s="261"/>
      <c r="BO255" s="261"/>
      <c r="BP255" s="261"/>
      <c r="BQ255" s="261"/>
      <c r="BR255" s="261"/>
      <c r="BS255" s="261"/>
      <c r="BT255" s="261"/>
      <c r="BU255" s="261"/>
      <c r="BV255" s="261"/>
      <c r="BW255" s="261"/>
      <c r="BX255" s="261"/>
      <c r="BY255" s="261"/>
      <c r="BZ255" s="261"/>
      <c r="CA255" s="261"/>
      <c r="CB255" s="261"/>
      <c r="CC255" s="261"/>
      <c r="CD255" s="261"/>
      <c r="CE255" s="261"/>
      <c r="CF255" s="261"/>
      <c r="CG255" s="261"/>
      <c r="CH255" s="261"/>
      <c r="CI255" s="261"/>
      <c r="CJ255" s="261"/>
      <c r="CK255" s="261"/>
      <c r="CL255" s="261"/>
      <c r="CM255" s="261"/>
      <c r="CN255" s="261"/>
      <c r="CO255" s="261"/>
      <c r="CP255" s="261"/>
      <c r="CQ255" s="261"/>
      <c r="CR255" s="261"/>
      <c r="CS255" s="261"/>
      <c r="CT255" s="261"/>
      <c r="CU255" s="261"/>
      <c r="CV255" s="261"/>
      <c r="CW255" s="261"/>
    </row>
    <row r="256" spans="1:101">
      <c r="A256" s="261"/>
      <c r="B256" s="262" t="s">
        <v>343</v>
      </c>
      <c r="C256" s="262" t="s">
        <v>333</v>
      </c>
      <c r="D256" s="262" t="s">
        <v>216</v>
      </c>
      <c r="E256" s="262" t="s">
        <v>264</v>
      </c>
      <c r="F256" s="171">
        <f t="shared" si="2"/>
        <v>2.3185144712586894</v>
      </c>
      <c r="G256" s="171">
        <f t="shared" si="2"/>
        <v>2.3185144712586894</v>
      </c>
      <c r="H256" s="171">
        <f t="shared" si="2"/>
        <v>2.3185144712586894</v>
      </c>
      <c r="I256" s="171">
        <f t="shared" si="2"/>
        <v>2.3185144712586894</v>
      </c>
      <c r="J256" s="261"/>
      <c r="K256" s="261"/>
      <c r="L256" s="261"/>
      <c r="M256" s="261"/>
      <c r="N256" s="261"/>
      <c r="O256" s="261"/>
      <c r="P256" s="261"/>
      <c r="Q256" s="261"/>
      <c r="R256" s="261"/>
      <c r="S256" s="261"/>
      <c r="T256" s="261"/>
      <c r="U256" s="261"/>
      <c r="V256" s="261"/>
      <c r="W256" s="261"/>
      <c r="X256" s="261"/>
      <c r="Y256" s="261"/>
      <c r="Z256" s="261"/>
      <c r="AA256" s="261"/>
      <c r="AB256" s="261"/>
      <c r="AC256" s="261"/>
      <c r="AD256" s="261"/>
      <c r="AE256" s="261"/>
      <c r="AF256" s="261"/>
      <c r="AG256" s="261"/>
      <c r="AH256" s="261"/>
      <c r="AI256" s="261"/>
      <c r="AJ256" s="261"/>
      <c r="AK256" s="261"/>
      <c r="AL256" s="261"/>
      <c r="AM256" s="261"/>
      <c r="AN256" s="261"/>
      <c r="AO256" s="261"/>
      <c r="AP256" s="261"/>
      <c r="AQ256" s="261"/>
      <c r="AR256" s="261"/>
      <c r="AS256" s="261"/>
      <c r="AT256" s="261"/>
      <c r="AU256" s="261"/>
      <c r="AV256" s="261"/>
      <c r="AW256" s="261"/>
      <c r="AX256" s="261"/>
      <c r="AY256" s="261"/>
      <c r="AZ256" s="261"/>
      <c r="BA256" s="261"/>
      <c r="BB256" s="261"/>
      <c r="BC256" s="261"/>
      <c r="BD256" s="261"/>
      <c r="BE256" s="261"/>
      <c r="BF256" s="261"/>
      <c r="BG256" s="261"/>
      <c r="BH256" s="261"/>
      <c r="BI256" s="261"/>
      <c r="BJ256" s="261"/>
      <c r="BK256" s="261"/>
      <c r="BL256" s="261"/>
      <c r="BM256" s="261"/>
      <c r="BN256" s="261"/>
      <c r="BO256" s="261"/>
      <c r="BP256" s="261"/>
      <c r="BQ256" s="261"/>
      <c r="BR256" s="261"/>
      <c r="BS256" s="261"/>
      <c r="BT256" s="261"/>
      <c r="BU256" s="261"/>
      <c r="BV256" s="261"/>
      <c r="BW256" s="261"/>
      <c r="BX256" s="261"/>
      <c r="BY256" s="261"/>
      <c r="BZ256" s="261"/>
      <c r="CA256" s="261"/>
      <c r="CB256" s="261"/>
      <c r="CC256" s="261"/>
      <c r="CD256" s="261"/>
      <c r="CE256" s="261"/>
      <c r="CF256" s="261"/>
      <c r="CG256" s="261"/>
      <c r="CH256" s="261"/>
      <c r="CI256" s="261"/>
      <c r="CJ256" s="261"/>
      <c r="CK256" s="261"/>
      <c r="CL256" s="261"/>
      <c r="CM256" s="261"/>
      <c r="CN256" s="261"/>
      <c r="CO256" s="261"/>
      <c r="CP256" s="261"/>
      <c r="CQ256" s="261"/>
      <c r="CR256" s="261"/>
      <c r="CS256" s="261"/>
      <c r="CT256" s="261"/>
      <c r="CU256" s="261"/>
      <c r="CV256" s="261"/>
      <c r="CW256" s="261"/>
    </row>
    <row r="257" spans="1:101">
      <c r="A257" s="261"/>
      <c r="B257" s="262" t="s">
        <v>343</v>
      </c>
      <c r="C257" s="262" t="s">
        <v>333</v>
      </c>
      <c r="D257" s="262" t="s">
        <v>216</v>
      </c>
      <c r="E257" s="262" t="s">
        <v>238</v>
      </c>
      <c r="F257" s="171">
        <f t="shared" si="2"/>
        <v>0</v>
      </c>
      <c r="G257" s="171">
        <f t="shared" si="2"/>
        <v>0</v>
      </c>
      <c r="H257" s="171">
        <f t="shared" si="2"/>
        <v>0</v>
      </c>
      <c r="I257" s="171">
        <f t="shared" si="2"/>
        <v>0</v>
      </c>
      <c r="J257" s="261"/>
      <c r="K257" s="261"/>
      <c r="L257" s="261"/>
      <c r="M257" s="261"/>
      <c r="N257" s="261"/>
      <c r="O257" s="261"/>
      <c r="P257" s="261"/>
      <c r="Q257" s="261"/>
      <c r="R257" s="261"/>
      <c r="S257" s="261"/>
      <c r="T257" s="261"/>
      <c r="U257" s="261"/>
      <c r="V257" s="261"/>
      <c r="W257" s="261"/>
      <c r="X257" s="261"/>
      <c r="Y257" s="261"/>
      <c r="Z257" s="261"/>
      <c r="AA257" s="261"/>
      <c r="AB257" s="261"/>
      <c r="AC257" s="261"/>
      <c r="AD257" s="261"/>
      <c r="AE257" s="261"/>
      <c r="AF257" s="261"/>
      <c r="AG257" s="261"/>
      <c r="AH257" s="261"/>
      <c r="AI257" s="261"/>
      <c r="AJ257" s="261"/>
      <c r="AK257" s="261"/>
      <c r="AL257" s="261"/>
      <c r="AM257" s="261"/>
      <c r="AN257" s="261"/>
      <c r="AO257" s="261"/>
      <c r="AP257" s="261"/>
      <c r="AQ257" s="261"/>
      <c r="AR257" s="261"/>
      <c r="AS257" s="261"/>
      <c r="AT257" s="261"/>
      <c r="AU257" s="261"/>
      <c r="AV257" s="261"/>
      <c r="AW257" s="261"/>
      <c r="AX257" s="261"/>
      <c r="AY257" s="261"/>
      <c r="AZ257" s="261"/>
      <c r="BA257" s="261"/>
      <c r="BB257" s="261"/>
      <c r="BC257" s="261"/>
      <c r="BD257" s="261"/>
      <c r="BE257" s="261"/>
      <c r="BF257" s="261"/>
      <c r="BG257" s="261"/>
      <c r="BH257" s="261"/>
      <c r="BI257" s="261"/>
      <c r="BJ257" s="261"/>
      <c r="BK257" s="261"/>
      <c r="BL257" s="261"/>
      <c r="BM257" s="261"/>
      <c r="BN257" s="261"/>
      <c r="BO257" s="261"/>
      <c r="BP257" s="261"/>
      <c r="BQ257" s="261"/>
      <c r="BR257" s="261"/>
      <c r="BS257" s="261"/>
      <c r="BT257" s="261"/>
      <c r="BU257" s="261"/>
      <c r="BV257" s="261"/>
      <c r="BW257" s="261"/>
      <c r="BX257" s="261"/>
      <c r="BY257" s="261"/>
      <c r="BZ257" s="261"/>
      <c r="CA257" s="261"/>
      <c r="CB257" s="261"/>
      <c r="CC257" s="261"/>
      <c r="CD257" s="261"/>
      <c r="CE257" s="261"/>
      <c r="CF257" s="261"/>
      <c r="CG257" s="261"/>
      <c r="CH257" s="261"/>
      <c r="CI257" s="261"/>
      <c r="CJ257" s="261"/>
      <c r="CK257" s="261"/>
      <c r="CL257" s="261"/>
      <c r="CM257" s="261"/>
      <c r="CN257" s="261"/>
      <c r="CO257" s="261"/>
      <c r="CP257" s="261"/>
      <c r="CQ257" s="261"/>
      <c r="CR257" s="261"/>
      <c r="CS257" s="261"/>
      <c r="CT257" s="261"/>
      <c r="CU257" s="261"/>
      <c r="CV257" s="261"/>
      <c r="CW257" s="261"/>
    </row>
    <row r="258" spans="1:101">
      <c r="A258" s="261"/>
      <c r="B258" s="262" t="s">
        <v>343</v>
      </c>
      <c r="C258" s="262" t="s">
        <v>333</v>
      </c>
      <c r="D258" s="262" t="s">
        <v>240</v>
      </c>
      <c r="E258" s="262" t="s">
        <v>263</v>
      </c>
      <c r="F258" s="171">
        <f t="shared" si="2"/>
        <v>2.3185144712586894</v>
      </c>
      <c r="G258" s="171">
        <f t="shared" si="2"/>
        <v>2.3185144712586894</v>
      </c>
      <c r="H258" s="171">
        <f t="shared" si="2"/>
        <v>2.3185144712586894</v>
      </c>
      <c r="I258" s="171">
        <f t="shared" si="2"/>
        <v>2.3185144712586894</v>
      </c>
      <c r="J258" s="261"/>
      <c r="K258" s="261"/>
      <c r="L258" s="261"/>
      <c r="M258" s="261"/>
      <c r="N258" s="261"/>
      <c r="O258" s="261"/>
      <c r="P258" s="261"/>
      <c r="Q258" s="261"/>
      <c r="R258" s="261"/>
      <c r="S258" s="261"/>
      <c r="T258" s="261"/>
      <c r="U258" s="261"/>
      <c r="V258" s="261"/>
      <c r="W258" s="261"/>
      <c r="X258" s="261"/>
      <c r="Y258" s="261"/>
      <c r="Z258" s="261"/>
      <c r="AA258" s="261"/>
      <c r="AB258" s="261"/>
      <c r="AC258" s="261"/>
      <c r="AD258" s="261"/>
      <c r="AE258" s="261"/>
      <c r="AF258" s="261"/>
      <c r="AG258" s="261"/>
      <c r="AH258" s="261"/>
      <c r="AI258" s="261"/>
      <c r="AJ258" s="261"/>
      <c r="AK258" s="261"/>
      <c r="AL258" s="261"/>
      <c r="AM258" s="261"/>
      <c r="AN258" s="261"/>
      <c r="AO258" s="261"/>
      <c r="AP258" s="261"/>
      <c r="AQ258" s="261"/>
      <c r="AR258" s="261"/>
      <c r="AS258" s="261"/>
      <c r="AT258" s="261"/>
      <c r="AU258" s="261"/>
      <c r="AV258" s="261"/>
      <c r="AW258" s="261"/>
      <c r="AX258" s="261"/>
      <c r="AY258" s="261"/>
      <c r="AZ258" s="261"/>
      <c r="BA258" s="261"/>
      <c r="BB258" s="261"/>
      <c r="BC258" s="261"/>
      <c r="BD258" s="261"/>
      <c r="BE258" s="261"/>
      <c r="BF258" s="261"/>
      <c r="BG258" s="261"/>
      <c r="BH258" s="261"/>
      <c r="BI258" s="261"/>
      <c r="BJ258" s="261"/>
      <c r="BK258" s="261"/>
      <c r="BL258" s="261"/>
      <c r="BM258" s="261"/>
      <c r="BN258" s="261"/>
      <c r="BO258" s="261"/>
      <c r="BP258" s="261"/>
      <c r="BQ258" s="261"/>
      <c r="BR258" s="261"/>
      <c r="BS258" s="261"/>
      <c r="BT258" s="261"/>
      <c r="BU258" s="261"/>
      <c r="BV258" s="261"/>
      <c r="BW258" s="261"/>
      <c r="BX258" s="261"/>
      <c r="BY258" s="261"/>
      <c r="BZ258" s="261"/>
      <c r="CA258" s="261"/>
      <c r="CB258" s="261"/>
      <c r="CC258" s="261"/>
      <c r="CD258" s="261"/>
      <c r="CE258" s="261"/>
      <c r="CF258" s="261"/>
      <c r="CG258" s="261"/>
      <c r="CH258" s="261"/>
      <c r="CI258" s="261"/>
      <c r="CJ258" s="261"/>
      <c r="CK258" s="261"/>
      <c r="CL258" s="261"/>
      <c r="CM258" s="261"/>
      <c r="CN258" s="261"/>
      <c r="CO258" s="261"/>
      <c r="CP258" s="261"/>
      <c r="CQ258" s="261"/>
      <c r="CR258" s="261"/>
      <c r="CS258" s="261"/>
      <c r="CT258" s="261"/>
      <c r="CU258" s="261"/>
      <c r="CV258" s="261"/>
      <c r="CW258" s="261"/>
    </row>
    <row r="259" spans="1:101">
      <c r="A259" s="261"/>
      <c r="B259" s="262" t="s">
        <v>343</v>
      </c>
      <c r="C259" s="262" t="s">
        <v>333</v>
      </c>
      <c r="D259" s="262" t="s">
        <v>240</v>
      </c>
      <c r="E259" s="262" t="s">
        <v>264</v>
      </c>
      <c r="F259" s="171">
        <f t="shared" si="2"/>
        <v>2.3185144712586894</v>
      </c>
      <c r="G259" s="171">
        <f t="shared" si="2"/>
        <v>2.3185144712586894</v>
      </c>
      <c r="H259" s="171">
        <f t="shared" si="2"/>
        <v>2.3185144712586894</v>
      </c>
      <c r="I259" s="171">
        <f t="shared" si="2"/>
        <v>2.3185144712586894</v>
      </c>
      <c r="J259" s="261"/>
      <c r="K259" s="261"/>
      <c r="L259" s="261"/>
      <c r="M259" s="261"/>
      <c r="N259" s="261"/>
      <c r="O259" s="261"/>
      <c r="P259" s="261"/>
      <c r="Q259" s="261"/>
      <c r="R259" s="261"/>
      <c r="S259" s="261"/>
      <c r="T259" s="261"/>
      <c r="U259" s="261"/>
      <c r="V259" s="261"/>
      <c r="W259" s="261"/>
      <c r="X259" s="261"/>
      <c r="Y259" s="261"/>
      <c r="Z259" s="261"/>
      <c r="AA259" s="261"/>
      <c r="AB259" s="261"/>
      <c r="AC259" s="261"/>
      <c r="AD259" s="261"/>
      <c r="AE259" s="261"/>
      <c r="AF259" s="261"/>
      <c r="AG259" s="261"/>
      <c r="AH259" s="261"/>
      <c r="AI259" s="261"/>
      <c r="AJ259" s="261"/>
      <c r="AK259" s="261"/>
      <c r="AL259" s="261"/>
      <c r="AM259" s="261"/>
      <c r="AN259" s="261"/>
      <c r="AO259" s="261"/>
      <c r="AP259" s="261"/>
      <c r="AQ259" s="261"/>
      <c r="AR259" s="261"/>
      <c r="AS259" s="261"/>
      <c r="AT259" s="261"/>
      <c r="AU259" s="261"/>
      <c r="AV259" s="261"/>
      <c r="AW259" s="261"/>
      <c r="AX259" s="261"/>
      <c r="AY259" s="261"/>
      <c r="AZ259" s="261"/>
      <c r="BA259" s="261"/>
      <c r="BB259" s="261"/>
      <c r="BC259" s="261"/>
      <c r="BD259" s="261"/>
      <c r="BE259" s="261"/>
      <c r="BF259" s="261"/>
      <c r="BG259" s="261"/>
      <c r="BH259" s="261"/>
      <c r="BI259" s="261"/>
      <c r="BJ259" s="261"/>
      <c r="BK259" s="261"/>
      <c r="BL259" s="261"/>
      <c r="BM259" s="261"/>
      <c r="BN259" s="261"/>
      <c r="BO259" s="261"/>
      <c r="BP259" s="261"/>
      <c r="BQ259" s="261"/>
      <c r="BR259" s="261"/>
      <c r="BS259" s="261"/>
      <c r="BT259" s="261"/>
      <c r="BU259" s="261"/>
      <c r="BV259" s="261"/>
      <c r="BW259" s="261"/>
      <c r="BX259" s="261"/>
      <c r="BY259" s="261"/>
      <c r="BZ259" s="261"/>
      <c r="CA259" s="261"/>
      <c r="CB259" s="261"/>
      <c r="CC259" s="261"/>
      <c r="CD259" s="261"/>
      <c r="CE259" s="261"/>
      <c r="CF259" s="261"/>
      <c r="CG259" s="261"/>
      <c r="CH259" s="261"/>
      <c r="CI259" s="261"/>
      <c r="CJ259" s="261"/>
      <c r="CK259" s="261"/>
      <c r="CL259" s="261"/>
      <c r="CM259" s="261"/>
      <c r="CN259" s="261"/>
      <c r="CO259" s="261"/>
      <c r="CP259" s="261"/>
      <c r="CQ259" s="261"/>
      <c r="CR259" s="261"/>
      <c r="CS259" s="261"/>
      <c r="CT259" s="261"/>
      <c r="CU259" s="261"/>
      <c r="CV259" s="261"/>
      <c r="CW259" s="261"/>
    </row>
    <row r="260" spans="1:101">
      <c r="A260" s="261"/>
      <c r="B260" s="262" t="s">
        <v>343</v>
      </c>
      <c r="C260" s="262" t="s">
        <v>333</v>
      </c>
      <c r="D260" s="262" t="s">
        <v>240</v>
      </c>
      <c r="E260" s="262" t="s">
        <v>238</v>
      </c>
      <c r="F260" s="171">
        <f t="shared" si="2"/>
        <v>0</v>
      </c>
      <c r="G260" s="171">
        <f t="shared" si="2"/>
        <v>0</v>
      </c>
      <c r="H260" s="171">
        <f t="shared" si="2"/>
        <v>0</v>
      </c>
      <c r="I260" s="171">
        <f t="shared" si="2"/>
        <v>0</v>
      </c>
      <c r="J260" s="261"/>
      <c r="K260" s="261"/>
      <c r="L260" s="261"/>
      <c r="M260" s="261"/>
      <c r="N260" s="261"/>
      <c r="O260" s="261"/>
      <c r="P260" s="261"/>
      <c r="Q260" s="261"/>
      <c r="R260" s="261"/>
      <c r="S260" s="261"/>
      <c r="T260" s="261"/>
      <c r="U260" s="261"/>
      <c r="V260" s="261"/>
      <c r="W260" s="261"/>
      <c r="X260" s="261"/>
      <c r="Y260" s="261"/>
      <c r="Z260" s="261"/>
      <c r="AA260" s="261"/>
      <c r="AB260" s="261"/>
      <c r="AC260" s="261"/>
      <c r="AD260" s="261"/>
      <c r="AE260" s="261"/>
      <c r="AF260" s="261"/>
      <c r="AG260" s="261"/>
      <c r="AH260" s="261"/>
      <c r="AI260" s="261"/>
      <c r="AJ260" s="261"/>
      <c r="AK260" s="261"/>
      <c r="AL260" s="261"/>
      <c r="AM260" s="261"/>
      <c r="AN260" s="261"/>
      <c r="AO260" s="261"/>
      <c r="AP260" s="261"/>
      <c r="AQ260" s="261"/>
      <c r="AR260" s="261"/>
      <c r="AS260" s="261"/>
      <c r="AT260" s="261"/>
      <c r="AU260" s="261"/>
      <c r="AV260" s="261"/>
      <c r="AW260" s="261"/>
      <c r="AX260" s="261"/>
      <c r="AY260" s="261"/>
      <c r="AZ260" s="261"/>
      <c r="BA260" s="261"/>
      <c r="BB260" s="261"/>
      <c r="BC260" s="261"/>
      <c r="BD260" s="261"/>
      <c r="BE260" s="261"/>
      <c r="BF260" s="261"/>
      <c r="BG260" s="261"/>
      <c r="BH260" s="261"/>
      <c r="BI260" s="261"/>
      <c r="BJ260" s="261"/>
      <c r="BK260" s="261"/>
      <c r="BL260" s="261"/>
      <c r="BM260" s="261"/>
      <c r="BN260" s="261"/>
      <c r="BO260" s="261"/>
      <c r="BP260" s="261"/>
      <c r="BQ260" s="261"/>
      <c r="BR260" s="261"/>
      <c r="BS260" s="261"/>
      <c r="BT260" s="261"/>
      <c r="BU260" s="261"/>
      <c r="BV260" s="261"/>
      <c r="BW260" s="261"/>
      <c r="BX260" s="261"/>
      <c r="BY260" s="261"/>
      <c r="BZ260" s="261"/>
      <c r="CA260" s="261"/>
      <c r="CB260" s="261"/>
      <c r="CC260" s="261"/>
      <c r="CD260" s="261"/>
      <c r="CE260" s="261"/>
      <c r="CF260" s="261"/>
      <c r="CG260" s="261"/>
      <c r="CH260" s="261"/>
      <c r="CI260" s="261"/>
      <c r="CJ260" s="261"/>
      <c r="CK260" s="261"/>
      <c r="CL260" s="261"/>
      <c r="CM260" s="261"/>
      <c r="CN260" s="261"/>
      <c r="CO260" s="261"/>
      <c r="CP260" s="261"/>
      <c r="CQ260" s="261"/>
      <c r="CR260" s="261"/>
      <c r="CS260" s="261"/>
      <c r="CT260" s="261"/>
      <c r="CU260" s="261"/>
      <c r="CV260" s="261"/>
      <c r="CW260" s="261"/>
    </row>
    <row r="261" spans="1:101">
      <c r="A261" s="261"/>
      <c r="B261" s="261"/>
      <c r="C261" s="261"/>
      <c r="D261" s="261"/>
      <c r="E261" s="261"/>
      <c r="F261" s="100"/>
      <c r="G261" s="100"/>
      <c r="H261" s="100"/>
      <c r="I261" s="100"/>
      <c r="J261" s="261"/>
      <c r="K261" s="261"/>
      <c r="L261" s="261"/>
      <c r="M261" s="261"/>
      <c r="N261" s="261"/>
      <c r="O261" s="261"/>
      <c r="P261" s="261"/>
      <c r="Q261" s="261"/>
      <c r="R261" s="261"/>
      <c r="S261" s="261"/>
      <c r="T261" s="261"/>
      <c r="U261" s="261"/>
      <c r="V261" s="261"/>
      <c r="W261" s="261"/>
      <c r="X261" s="261"/>
      <c r="Y261" s="261"/>
      <c r="Z261" s="261"/>
      <c r="AA261" s="261"/>
      <c r="AB261" s="261"/>
      <c r="AC261" s="261"/>
      <c r="AD261" s="261"/>
      <c r="AE261" s="261"/>
      <c r="AF261" s="261"/>
      <c r="AG261" s="261"/>
      <c r="AH261" s="261"/>
      <c r="AI261" s="261"/>
      <c r="AJ261" s="261"/>
      <c r="AK261" s="261"/>
      <c r="AL261" s="261"/>
      <c r="AM261" s="261"/>
      <c r="AN261" s="261"/>
      <c r="AO261" s="261"/>
      <c r="AP261" s="261"/>
      <c r="AQ261" s="261"/>
      <c r="AR261" s="261"/>
      <c r="AS261" s="261"/>
      <c r="AT261" s="261"/>
      <c r="AU261" s="261"/>
      <c r="AV261" s="261"/>
      <c r="AW261" s="261"/>
      <c r="AX261" s="261"/>
      <c r="AY261" s="261"/>
      <c r="AZ261" s="261"/>
      <c r="BA261" s="261"/>
      <c r="BB261" s="261"/>
      <c r="BC261" s="261"/>
      <c r="BD261" s="261"/>
      <c r="BE261" s="261"/>
      <c r="BF261" s="261"/>
      <c r="BG261" s="261"/>
      <c r="BH261" s="261"/>
      <c r="BI261" s="261"/>
      <c r="BJ261" s="261"/>
      <c r="BK261" s="261"/>
      <c r="BL261" s="261"/>
      <c r="BM261" s="261"/>
      <c r="BN261" s="261"/>
      <c r="BO261" s="261"/>
      <c r="BP261" s="261"/>
      <c r="BQ261" s="261"/>
      <c r="BR261" s="261"/>
      <c r="BS261" s="261"/>
      <c r="BT261" s="261"/>
      <c r="BU261" s="261"/>
      <c r="BV261" s="261"/>
      <c r="BW261" s="261"/>
      <c r="BX261" s="261"/>
      <c r="BY261" s="261"/>
      <c r="BZ261" s="261"/>
      <c r="CA261" s="261"/>
      <c r="CB261" s="261"/>
      <c r="CC261" s="261"/>
      <c r="CD261" s="261"/>
      <c r="CE261" s="261"/>
      <c r="CF261" s="261"/>
      <c r="CG261" s="261"/>
      <c r="CH261" s="261"/>
      <c r="CI261" s="261"/>
      <c r="CJ261" s="261"/>
      <c r="CK261" s="261"/>
      <c r="CL261" s="261"/>
      <c r="CM261" s="261"/>
      <c r="CN261" s="261"/>
      <c r="CO261" s="261"/>
      <c r="CP261" s="261"/>
      <c r="CQ261" s="261"/>
      <c r="CR261" s="261"/>
      <c r="CS261" s="261"/>
      <c r="CT261" s="261"/>
      <c r="CU261" s="261"/>
      <c r="CV261" s="261"/>
      <c r="CW261" s="261"/>
    </row>
    <row r="262" spans="1:101">
      <c r="A262" s="252"/>
      <c r="B262" s="253" t="s">
        <v>369</v>
      </c>
      <c r="C262" s="254"/>
      <c r="D262" s="254"/>
      <c r="E262" s="255"/>
      <c r="F262" s="252"/>
      <c r="G262" s="252"/>
      <c r="H262" s="252"/>
      <c r="I262" s="252"/>
      <c r="J262" s="252"/>
      <c r="K262" s="252"/>
      <c r="L262" s="252"/>
      <c r="M262" s="252"/>
      <c r="N262" s="252"/>
      <c r="O262" s="252"/>
      <c r="P262" s="252"/>
      <c r="Q262" s="252"/>
      <c r="R262" s="252"/>
      <c r="S262" s="252"/>
      <c r="T262" s="252"/>
      <c r="U262" s="252"/>
      <c r="V262" s="252"/>
      <c r="W262" s="252"/>
      <c r="X262" s="252"/>
      <c r="Y262" s="252"/>
      <c r="Z262" s="252"/>
      <c r="AA262" s="252"/>
      <c r="AB262" s="252"/>
      <c r="AC262" s="252"/>
      <c r="AD262" s="252"/>
      <c r="AE262" s="252"/>
      <c r="AF262" s="252"/>
      <c r="AG262" s="252"/>
      <c r="AH262" s="261"/>
      <c r="AI262" s="261"/>
      <c r="AJ262" s="261"/>
      <c r="AK262" s="261"/>
      <c r="AL262" s="261"/>
      <c r="AM262" s="261"/>
      <c r="AN262" s="261"/>
      <c r="AO262" s="261"/>
      <c r="AP262" s="261"/>
      <c r="AQ262" s="261"/>
      <c r="AR262" s="261"/>
      <c r="AS262" s="261"/>
      <c r="AT262" s="261"/>
      <c r="AU262" s="261"/>
      <c r="AV262" s="261"/>
      <c r="AW262" s="261"/>
      <c r="AX262" s="261"/>
      <c r="AY262" s="261"/>
      <c r="AZ262" s="261"/>
      <c r="BA262" s="261"/>
      <c r="BB262" s="261"/>
      <c r="BC262" s="261"/>
      <c r="BD262" s="261"/>
      <c r="BE262" s="261"/>
      <c r="BF262" s="261"/>
      <c r="BG262" s="261"/>
      <c r="BH262" s="261"/>
      <c r="BI262" s="261"/>
      <c r="BJ262" s="261"/>
      <c r="BK262" s="261"/>
      <c r="BL262" s="261"/>
      <c r="BM262" s="261"/>
      <c r="BN262" s="261"/>
      <c r="BO262" s="261"/>
      <c r="BP262" s="261"/>
      <c r="BQ262" s="261"/>
      <c r="BR262" s="261"/>
      <c r="BS262" s="261"/>
      <c r="BT262" s="261"/>
      <c r="BU262" s="261"/>
      <c r="BV262" s="261"/>
      <c r="BW262" s="261"/>
      <c r="BX262" s="261"/>
      <c r="BY262" s="261"/>
      <c r="BZ262" s="261"/>
      <c r="CA262" s="261"/>
      <c r="CB262" s="261"/>
      <c r="CC262" s="261"/>
      <c r="CD262" s="261"/>
      <c r="CE262" s="261"/>
      <c r="CF262" s="261"/>
      <c r="CG262" s="261"/>
      <c r="CH262" s="261"/>
      <c r="CI262" s="261"/>
      <c r="CJ262" s="261"/>
      <c r="CK262" s="261"/>
      <c r="CL262" s="261"/>
      <c r="CM262" s="261"/>
      <c r="CN262" s="261"/>
      <c r="CO262" s="261"/>
      <c r="CP262" s="261"/>
      <c r="CQ262" s="261"/>
      <c r="CR262" s="261"/>
      <c r="CS262" s="261"/>
      <c r="CT262" s="261"/>
      <c r="CU262" s="261"/>
      <c r="CV262" s="261"/>
      <c r="CW262" s="261"/>
    </row>
    <row r="263" spans="1:101">
      <c r="A263" s="261"/>
      <c r="B263" s="296" t="s">
        <v>370</v>
      </c>
      <c r="C263" s="261"/>
      <c r="D263" s="261"/>
      <c r="E263" s="261"/>
      <c r="F263" s="261"/>
      <c r="G263" s="261"/>
      <c r="H263" s="314"/>
      <c r="I263" s="261"/>
      <c r="J263" s="261"/>
      <c r="K263" s="261"/>
      <c r="L263" s="261"/>
      <c r="M263" s="261"/>
      <c r="N263" s="261"/>
      <c r="O263" s="261"/>
      <c r="P263" s="261"/>
      <c r="Q263" s="261"/>
      <c r="R263" s="261"/>
      <c r="S263" s="261"/>
      <c r="T263" s="261"/>
      <c r="U263" s="261"/>
      <c r="V263" s="261"/>
      <c r="W263" s="261"/>
      <c r="X263" s="261"/>
      <c r="Y263" s="261"/>
      <c r="Z263" s="261"/>
      <c r="AA263" s="261"/>
      <c r="AB263" s="261"/>
      <c r="AC263" s="261"/>
      <c r="AD263" s="261"/>
      <c r="AE263" s="261"/>
      <c r="AF263" s="261"/>
      <c r="AG263" s="261"/>
      <c r="AH263" s="261"/>
      <c r="AI263" s="261"/>
      <c r="AJ263" s="261"/>
      <c r="AK263" s="261"/>
      <c r="AL263" s="261"/>
      <c r="AM263" s="261"/>
      <c r="AN263" s="261"/>
      <c r="AO263" s="261"/>
      <c r="AP263" s="261"/>
      <c r="AQ263" s="261"/>
      <c r="AR263" s="261"/>
      <c r="AS263" s="261"/>
      <c r="AT263" s="261"/>
      <c r="AU263" s="261"/>
      <c r="AV263" s="261"/>
      <c r="AW263" s="261"/>
      <c r="AX263" s="261"/>
      <c r="AY263" s="261"/>
      <c r="AZ263" s="261"/>
      <c r="BA263" s="261"/>
      <c r="BB263" s="261"/>
      <c r="BC263" s="261"/>
      <c r="BD263" s="261"/>
      <c r="BE263" s="261"/>
      <c r="BF263" s="261"/>
      <c r="BG263" s="261"/>
      <c r="BH263" s="261"/>
      <c r="BI263" s="261"/>
      <c r="BJ263" s="261"/>
      <c r="BK263" s="261"/>
      <c r="BL263" s="261"/>
      <c r="BM263" s="261"/>
      <c r="BN263" s="261"/>
      <c r="BO263" s="261"/>
      <c r="BP263" s="261"/>
      <c r="BQ263" s="261"/>
      <c r="BR263" s="261"/>
      <c r="BS263" s="261"/>
      <c r="BT263" s="261"/>
      <c r="BU263" s="261"/>
      <c r="BV263" s="261"/>
      <c r="BW263" s="261"/>
      <c r="BX263" s="261"/>
      <c r="BY263" s="261"/>
      <c r="BZ263" s="261"/>
      <c r="CA263" s="261"/>
      <c r="CB263" s="261"/>
      <c r="CC263" s="261"/>
      <c r="CD263" s="261"/>
      <c r="CE263" s="261"/>
      <c r="CF263" s="261"/>
      <c r="CG263" s="261"/>
      <c r="CH263" s="261"/>
      <c r="CI263" s="261"/>
      <c r="CJ263" s="261"/>
      <c r="CK263" s="261"/>
      <c r="CL263" s="261"/>
      <c r="CM263" s="261"/>
      <c r="CN263" s="261"/>
      <c r="CO263" s="261"/>
      <c r="CP263" s="261"/>
      <c r="CQ263" s="261"/>
      <c r="CR263" s="261"/>
      <c r="CS263" s="261"/>
      <c r="CT263" s="261"/>
      <c r="CU263" s="261"/>
      <c r="CV263" s="261"/>
      <c r="CW263" s="261"/>
    </row>
    <row r="264" spans="1:101">
      <c r="A264" s="261"/>
      <c r="B264" s="261"/>
      <c r="C264" s="261"/>
      <c r="D264" s="261"/>
      <c r="E264" s="261"/>
      <c r="F264" s="261"/>
      <c r="G264" s="261"/>
      <c r="H264" s="261"/>
      <c r="I264" s="261"/>
      <c r="J264" s="261"/>
      <c r="K264" s="261"/>
      <c r="L264" s="261"/>
      <c r="M264" s="261"/>
      <c r="N264" s="261"/>
      <c r="O264" s="261"/>
      <c r="P264" s="261"/>
      <c r="Q264" s="261"/>
      <c r="R264" s="261"/>
      <c r="S264" s="261"/>
      <c r="T264" s="261"/>
      <c r="U264" s="261"/>
      <c r="V264" s="261"/>
      <c r="W264" s="261"/>
      <c r="X264" s="261"/>
      <c r="Y264" s="261"/>
      <c r="Z264" s="261"/>
      <c r="AA264" s="261"/>
      <c r="AB264" s="261"/>
      <c r="AC264" s="261"/>
      <c r="AD264" s="261"/>
      <c r="AE264" s="261"/>
      <c r="AF264" s="261"/>
      <c r="AG264" s="261"/>
      <c r="AH264" s="261"/>
      <c r="AI264" s="261"/>
      <c r="AJ264" s="261"/>
      <c r="AK264" s="261"/>
      <c r="AL264" s="261"/>
      <c r="AM264" s="261"/>
      <c r="AN264" s="261"/>
      <c r="AO264" s="261"/>
      <c r="AP264" s="261"/>
      <c r="AQ264" s="261"/>
      <c r="AR264" s="261"/>
      <c r="AS264" s="261"/>
      <c r="AT264" s="261"/>
      <c r="AU264" s="261"/>
      <c r="AV264" s="261"/>
      <c r="AW264" s="261"/>
      <c r="AX264" s="261"/>
      <c r="AY264" s="261"/>
      <c r="AZ264" s="261"/>
      <c r="BA264" s="261"/>
      <c r="BB264" s="261"/>
      <c r="BC264" s="261"/>
      <c r="BD264" s="261"/>
      <c r="BE264" s="261"/>
      <c r="BF264" s="261"/>
      <c r="BG264" s="261"/>
      <c r="BH264" s="261"/>
      <c r="BI264" s="261"/>
      <c r="BJ264" s="261"/>
      <c r="BK264" s="261"/>
      <c r="BL264" s="261"/>
      <c r="BM264" s="261"/>
      <c r="BN264" s="261"/>
      <c r="BO264" s="261"/>
      <c r="BP264" s="261"/>
      <c r="BQ264" s="261"/>
      <c r="BR264" s="261"/>
      <c r="BS264" s="261"/>
      <c r="BT264" s="261"/>
      <c r="BU264" s="261"/>
      <c r="BV264" s="261"/>
      <c r="BW264" s="261"/>
      <c r="BX264" s="261"/>
      <c r="BY264" s="261"/>
      <c r="BZ264" s="261"/>
      <c r="CA264" s="261"/>
      <c r="CB264" s="261"/>
      <c r="CC264" s="261"/>
      <c r="CD264" s="261"/>
      <c r="CE264" s="261"/>
      <c r="CF264" s="261"/>
      <c r="CG264" s="261"/>
      <c r="CH264" s="261"/>
      <c r="CI264" s="261"/>
      <c r="CJ264" s="261"/>
      <c r="CK264" s="261"/>
      <c r="CL264" s="261"/>
      <c r="CM264" s="261"/>
      <c r="CN264" s="261"/>
      <c r="CO264" s="261"/>
      <c r="CP264" s="261"/>
      <c r="CQ264" s="261"/>
      <c r="CR264" s="261"/>
      <c r="CS264" s="261"/>
      <c r="CT264" s="261"/>
      <c r="CU264" s="261"/>
      <c r="CV264" s="261"/>
      <c r="CW264" s="261"/>
    </row>
    <row r="265" spans="1:101">
      <c r="A265" s="261"/>
      <c r="B265" s="296" t="s">
        <v>371</v>
      </c>
      <c r="C265" s="261"/>
      <c r="D265" s="261"/>
      <c r="E265" s="261"/>
      <c r="F265" s="261"/>
      <c r="G265" s="261"/>
      <c r="H265" s="261"/>
      <c r="I265" s="261"/>
      <c r="J265" s="261"/>
      <c r="K265" s="261"/>
      <c r="L265" s="261"/>
      <c r="M265" s="261"/>
      <c r="N265" s="261"/>
      <c r="O265" s="261"/>
      <c r="P265" s="261"/>
      <c r="Q265" s="261"/>
      <c r="R265" s="261"/>
      <c r="S265" s="261"/>
      <c r="T265" s="261"/>
      <c r="U265" s="261"/>
      <c r="V265" s="261"/>
      <c r="W265" s="261"/>
      <c r="X265" s="261"/>
      <c r="Y265" s="261"/>
      <c r="Z265" s="261"/>
      <c r="AA265" s="261"/>
      <c r="AB265" s="261"/>
      <c r="AC265" s="261"/>
      <c r="AD265" s="261"/>
      <c r="AE265" s="261"/>
      <c r="AF265" s="261"/>
      <c r="AG265" s="261"/>
      <c r="AH265" s="261"/>
      <c r="AI265" s="261"/>
      <c r="AJ265" s="261"/>
      <c r="AK265" s="261"/>
      <c r="AL265" s="261"/>
      <c r="AM265" s="261"/>
      <c r="AN265" s="261"/>
      <c r="AO265" s="261"/>
      <c r="AP265" s="261"/>
      <c r="AQ265" s="261"/>
      <c r="AR265" s="261"/>
      <c r="AS265" s="261"/>
      <c r="AT265" s="261"/>
      <c r="AU265" s="261"/>
      <c r="AV265" s="261"/>
      <c r="AW265" s="261"/>
      <c r="AX265" s="261"/>
      <c r="AY265" s="261"/>
      <c r="AZ265" s="261"/>
      <c r="BA265" s="261"/>
      <c r="BB265" s="261"/>
      <c r="BC265" s="261"/>
      <c r="BD265" s="261"/>
      <c r="BE265" s="261"/>
      <c r="BF265" s="261"/>
      <c r="BG265" s="261"/>
      <c r="BH265" s="261"/>
      <c r="BI265" s="261"/>
      <c r="BJ265" s="261"/>
      <c r="BK265" s="261"/>
      <c r="BL265" s="261"/>
      <c r="BM265" s="261"/>
      <c r="BN265" s="261"/>
      <c r="BO265" s="261"/>
      <c r="BP265" s="261"/>
      <c r="BQ265" s="261"/>
      <c r="BR265" s="261"/>
      <c r="BS265" s="261"/>
      <c r="BT265" s="261"/>
      <c r="BU265" s="261"/>
      <c r="BV265" s="261"/>
      <c r="BW265" s="261"/>
      <c r="BX265" s="261"/>
      <c r="BY265" s="261"/>
      <c r="BZ265" s="261"/>
      <c r="CA265" s="261"/>
      <c r="CB265" s="261"/>
      <c r="CC265" s="261"/>
      <c r="CD265" s="261"/>
      <c r="CE265" s="261"/>
      <c r="CF265" s="261"/>
      <c r="CG265" s="261"/>
      <c r="CH265" s="261"/>
      <c r="CI265" s="261"/>
      <c r="CJ265" s="261"/>
      <c r="CK265" s="261"/>
      <c r="CL265" s="261"/>
      <c r="CM265" s="261"/>
      <c r="CN265" s="261"/>
      <c r="CO265" s="261"/>
      <c r="CP265" s="261"/>
      <c r="CQ265" s="261"/>
      <c r="CR265" s="261"/>
      <c r="CS265" s="261"/>
      <c r="CT265" s="261"/>
      <c r="CU265" s="261"/>
      <c r="CV265" s="261"/>
      <c r="CW265" s="261"/>
    </row>
    <row r="266" spans="1:101">
      <c r="A266" s="261"/>
      <c r="B266" s="270" t="s">
        <v>271</v>
      </c>
      <c r="C266" s="259" t="s">
        <v>219</v>
      </c>
      <c r="D266" s="259" t="s">
        <v>236</v>
      </c>
      <c r="E266" s="261"/>
      <c r="F266" s="261"/>
      <c r="G266" s="261"/>
      <c r="H266" s="261"/>
      <c r="I266" s="261"/>
      <c r="J266" s="261"/>
      <c r="K266" s="261"/>
      <c r="L266" s="261"/>
      <c r="M266" s="261"/>
      <c r="N266" s="261"/>
      <c r="O266" s="261"/>
      <c r="P266" s="261"/>
      <c r="Q266" s="261"/>
      <c r="R266" s="261"/>
      <c r="S266" s="261"/>
      <c r="T266" s="261"/>
      <c r="U266" s="261"/>
      <c r="V266" s="261"/>
      <c r="W266" s="261"/>
      <c r="X266" s="261"/>
      <c r="Y266" s="261"/>
      <c r="Z266" s="261"/>
      <c r="AA266" s="261"/>
      <c r="AB266" s="261"/>
      <c r="AC266" s="261"/>
      <c r="AD266" s="261"/>
      <c r="AE266" s="261"/>
      <c r="AF266" s="261"/>
      <c r="AG266" s="261"/>
      <c r="AH266" s="261"/>
      <c r="AI266" s="261"/>
      <c r="AJ266" s="261"/>
      <c r="AK266" s="261"/>
      <c r="AL266" s="261"/>
      <c r="AM266" s="261"/>
      <c r="AN266" s="261"/>
      <c r="AO266" s="261"/>
      <c r="AP266" s="261"/>
      <c r="AQ266" s="261"/>
      <c r="AR266" s="261"/>
      <c r="AS266" s="261"/>
      <c r="AT266" s="261"/>
      <c r="AU266" s="261"/>
      <c r="AV266" s="261"/>
      <c r="AW266" s="261"/>
      <c r="AX266" s="261"/>
      <c r="AY266" s="261"/>
      <c r="AZ266" s="261"/>
      <c r="BA266" s="261"/>
      <c r="BB266" s="261"/>
      <c r="BC266" s="261"/>
      <c r="BD266" s="261"/>
      <c r="BE266" s="261"/>
      <c r="BF266" s="261"/>
      <c r="BG266" s="261"/>
      <c r="BH266" s="261"/>
      <c r="BI266" s="261"/>
      <c r="BJ266" s="261"/>
      <c r="BK266" s="261"/>
      <c r="BL266" s="261"/>
      <c r="BM266" s="261"/>
      <c r="BN266" s="261"/>
      <c r="BO266" s="261"/>
      <c r="BP266" s="261"/>
      <c r="BQ266" s="261"/>
      <c r="BR266" s="261"/>
      <c r="BS266" s="261"/>
      <c r="BT266" s="261"/>
      <c r="BU266" s="261"/>
      <c r="BV266" s="261"/>
      <c r="BW266" s="261"/>
      <c r="BX266" s="261"/>
      <c r="BY266" s="261"/>
      <c r="BZ266" s="261"/>
      <c r="CA266" s="261"/>
      <c r="CB266" s="261"/>
      <c r="CC266" s="261"/>
      <c r="CD266" s="261"/>
      <c r="CE266" s="261"/>
      <c r="CF266" s="261"/>
      <c r="CG266" s="261"/>
      <c r="CH266" s="261"/>
      <c r="CI266" s="261"/>
      <c r="CJ266" s="261"/>
      <c r="CK266" s="261"/>
      <c r="CL266" s="261"/>
      <c r="CM266" s="261"/>
      <c r="CN266" s="261"/>
      <c r="CO266" s="261"/>
      <c r="CP266" s="261"/>
      <c r="CQ266" s="261"/>
      <c r="CR266" s="261"/>
      <c r="CS266" s="261"/>
      <c r="CT266" s="261"/>
      <c r="CU266" s="261"/>
      <c r="CV266" s="261"/>
      <c r="CW266" s="261"/>
    </row>
    <row r="267" spans="1:101">
      <c r="A267" s="261"/>
      <c r="B267" s="262" t="s">
        <v>372</v>
      </c>
      <c r="C267" s="310">
        <f>'3f Cap levels'!C15</f>
        <v>161.13999999999999</v>
      </c>
      <c r="D267" s="310">
        <f>'3f Cap levels'!D15</f>
        <v>1693.0192726465332</v>
      </c>
      <c r="E267" s="261"/>
      <c r="F267" s="261"/>
      <c r="G267" s="261"/>
      <c r="H267" s="261"/>
      <c r="I267" s="261"/>
      <c r="J267" s="261"/>
      <c r="K267" s="261"/>
      <c r="L267" s="261"/>
      <c r="M267" s="261"/>
      <c r="N267" s="261"/>
      <c r="O267" s="261"/>
      <c r="P267" s="261"/>
      <c r="Q267" s="261"/>
      <c r="R267" s="261"/>
      <c r="S267" s="261"/>
      <c r="T267" s="261"/>
      <c r="U267" s="261"/>
      <c r="V267" s="261"/>
      <c r="W267" s="261"/>
      <c r="X267" s="261"/>
      <c r="Y267" s="261"/>
      <c r="Z267" s="261"/>
      <c r="AA267" s="261"/>
      <c r="AB267" s="261"/>
      <c r="AC267" s="261"/>
      <c r="AD267" s="261"/>
      <c r="AE267" s="261"/>
      <c r="AF267" s="261"/>
      <c r="AG267" s="261"/>
      <c r="AH267" s="261"/>
      <c r="AI267" s="261"/>
      <c r="AJ267" s="261"/>
      <c r="AK267" s="261"/>
      <c r="AL267" s="261"/>
      <c r="AM267" s="261"/>
      <c r="AN267" s="261"/>
      <c r="AO267" s="261"/>
      <c r="AP267" s="261"/>
      <c r="AQ267" s="261"/>
      <c r="AR267" s="261"/>
      <c r="AS267" s="261"/>
      <c r="AT267" s="261"/>
      <c r="AU267" s="261"/>
      <c r="AV267" s="261"/>
      <c r="AW267" s="261"/>
      <c r="AX267" s="261"/>
      <c r="AY267" s="261"/>
      <c r="AZ267" s="261"/>
      <c r="BA267" s="261"/>
      <c r="BB267" s="261"/>
      <c r="BC267" s="261"/>
      <c r="BD267" s="261"/>
      <c r="BE267" s="261"/>
      <c r="BF267" s="261"/>
      <c r="BG267" s="261"/>
      <c r="BH267" s="261"/>
      <c r="BI267" s="261"/>
      <c r="BJ267" s="261"/>
      <c r="BK267" s="261"/>
      <c r="BL267" s="261"/>
      <c r="BM267" s="261"/>
      <c r="BN267" s="261"/>
      <c r="BO267" s="261"/>
      <c r="BP267" s="261"/>
      <c r="BQ267" s="261"/>
      <c r="BR267" s="261"/>
      <c r="BS267" s="261"/>
      <c r="BT267" s="261"/>
      <c r="BU267" s="261"/>
      <c r="BV267" s="261"/>
      <c r="BW267" s="261"/>
      <c r="BX267" s="261"/>
      <c r="BY267" s="261"/>
      <c r="BZ267" s="261"/>
      <c r="CA267" s="261"/>
      <c r="CB267" s="261"/>
      <c r="CC267" s="261"/>
      <c r="CD267" s="261"/>
      <c r="CE267" s="261"/>
      <c r="CF267" s="261"/>
      <c r="CG267" s="261"/>
      <c r="CH267" s="261"/>
      <c r="CI267" s="261"/>
      <c r="CJ267" s="261"/>
      <c r="CK267" s="261"/>
      <c r="CL267" s="261"/>
      <c r="CM267" s="261"/>
      <c r="CN267" s="261"/>
      <c r="CO267" s="261"/>
      <c r="CP267" s="261"/>
      <c r="CQ267" s="261"/>
      <c r="CR267" s="261"/>
      <c r="CS267" s="261"/>
      <c r="CT267" s="261"/>
      <c r="CU267" s="261"/>
      <c r="CV267" s="261"/>
      <c r="CW267" s="261"/>
    </row>
    <row r="268" spans="1:101">
      <c r="A268" s="261"/>
      <c r="B268" s="262" t="s">
        <v>373</v>
      </c>
      <c r="C268" s="310">
        <f>'3f Cap levels'!C16</f>
        <v>161.13999999999999</v>
      </c>
      <c r="D268" s="310">
        <f>'3f Cap levels'!D16</f>
        <v>2153.12</v>
      </c>
      <c r="E268" s="261"/>
      <c r="F268" s="261"/>
      <c r="G268" s="261"/>
      <c r="H268" s="261"/>
      <c r="I268" s="261"/>
      <c r="J268" s="261"/>
      <c r="K268" s="261"/>
      <c r="L268" s="261"/>
      <c r="M268" s="261"/>
      <c r="N268" s="261"/>
      <c r="O268" s="261"/>
      <c r="P268" s="261"/>
      <c r="Q268" s="261"/>
      <c r="R268" s="261"/>
      <c r="S268" s="261"/>
      <c r="T268" s="261"/>
      <c r="U268" s="261"/>
      <c r="V268" s="261"/>
      <c r="W268" s="261"/>
      <c r="X268" s="261"/>
      <c r="Y268" s="261"/>
      <c r="Z268" s="261"/>
      <c r="AA268" s="261"/>
      <c r="AB268" s="261"/>
      <c r="AC268" s="261"/>
      <c r="AD268" s="261"/>
      <c r="AE268" s="261"/>
      <c r="AF268" s="261"/>
      <c r="AG268" s="261"/>
      <c r="AH268" s="261"/>
      <c r="AI268" s="261"/>
      <c r="AJ268" s="261"/>
      <c r="AK268" s="261"/>
      <c r="AL268" s="261"/>
      <c r="AM268" s="261"/>
      <c r="AN268" s="261"/>
      <c r="AO268" s="261"/>
      <c r="AP268" s="261"/>
      <c r="AQ268" s="261"/>
      <c r="AR268" s="261"/>
      <c r="AS268" s="261"/>
      <c r="AT268" s="261"/>
      <c r="AU268" s="261"/>
      <c r="AV268" s="261"/>
      <c r="AW268" s="261"/>
      <c r="AX268" s="261"/>
      <c r="AY268" s="261"/>
      <c r="AZ268" s="261"/>
      <c r="BA268" s="261"/>
      <c r="BB268" s="261"/>
      <c r="BC268" s="261"/>
      <c r="BD268" s="261"/>
      <c r="BE268" s="261"/>
      <c r="BF268" s="261"/>
      <c r="BG268" s="261"/>
      <c r="BH268" s="261"/>
      <c r="BI268" s="261"/>
      <c r="BJ268" s="261"/>
      <c r="BK268" s="261"/>
      <c r="BL268" s="261"/>
      <c r="BM268" s="261"/>
      <c r="BN268" s="261"/>
      <c r="BO268" s="261"/>
      <c r="BP268" s="261"/>
      <c r="BQ268" s="261"/>
      <c r="BR268" s="261"/>
      <c r="BS268" s="261"/>
      <c r="BT268" s="261"/>
      <c r="BU268" s="261"/>
      <c r="BV268" s="261"/>
      <c r="BW268" s="261"/>
      <c r="BX268" s="261"/>
      <c r="BY268" s="261"/>
      <c r="BZ268" s="261"/>
      <c r="CA268" s="261"/>
      <c r="CB268" s="261"/>
      <c r="CC268" s="261"/>
      <c r="CD268" s="261"/>
      <c r="CE268" s="261"/>
      <c r="CF268" s="261"/>
      <c r="CG268" s="261"/>
      <c r="CH268" s="261"/>
      <c r="CI268" s="261"/>
      <c r="CJ268" s="261"/>
      <c r="CK268" s="261"/>
      <c r="CL268" s="261"/>
      <c r="CM268" s="261"/>
      <c r="CN268" s="261"/>
      <c r="CO268" s="261"/>
      <c r="CP268" s="261"/>
      <c r="CQ268" s="261"/>
      <c r="CR268" s="261"/>
      <c r="CS268" s="261"/>
      <c r="CT268" s="261"/>
      <c r="CU268" s="261"/>
      <c r="CV268" s="261"/>
      <c r="CW268" s="261"/>
    </row>
    <row r="269" spans="1:101">
      <c r="A269" s="261"/>
      <c r="B269" s="261" t="s">
        <v>374</v>
      </c>
      <c r="C269" s="261"/>
      <c r="D269" s="261"/>
      <c r="E269" s="261"/>
      <c r="F269" s="261"/>
      <c r="G269" s="261"/>
      <c r="H269" s="261"/>
      <c r="I269" s="261"/>
      <c r="J269" s="261"/>
      <c r="K269" s="261"/>
      <c r="L269" s="261"/>
      <c r="M269" s="261"/>
      <c r="N269" s="261"/>
      <c r="O269" s="261"/>
      <c r="P269" s="261"/>
      <c r="Q269" s="261"/>
      <c r="R269" s="261"/>
      <c r="S269" s="261"/>
      <c r="T269" s="261"/>
      <c r="U269" s="261"/>
      <c r="V269" s="261"/>
      <c r="W269" s="261"/>
      <c r="X269" s="261"/>
      <c r="Y269" s="261"/>
      <c r="Z269" s="261"/>
      <c r="AA269" s="261"/>
      <c r="AB269" s="261"/>
      <c r="AC269" s="261"/>
      <c r="AD269" s="261"/>
      <c r="AE269" s="261"/>
      <c r="AF269" s="261"/>
      <c r="AG269" s="261"/>
      <c r="AH269" s="261"/>
      <c r="AI269" s="261"/>
      <c r="AJ269" s="261"/>
      <c r="AK269" s="261"/>
      <c r="AL269" s="261"/>
      <c r="AM269" s="261"/>
      <c r="AN269" s="261"/>
      <c r="AO269" s="261"/>
      <c r="AP269" s="261"/>
      <c r="AQ269" s="261"/>
      <c r="AR269" s="261"/>
      <c r="AS269" s="261"/>
      <c r="AT269" s="261"/>
      <c r="AU269" s="261"/>
      <c r="AV269" s="261"/>
      <c r="AW269" s="261"/>
      <c r="AX269" s="261"/>
      <c r="AY269" s="261"/>
      <c r="AZ269" s="261"/>
      <c r="BA269" s="261"/>
      <c r="BB269" s="261"/>
      <c r="BC269" s="261"/>
      <c r="BD269" s="261"/>
      <c r="BE269" s="261"/>
      <c r="BF269" s="261"/>
      <c r="BG269" s="261"/>
      <c r="BH269" s="261"/>
      <c r="BI269" s="261"/>
      <c r="BJ269" s="261"/>
      <c r="BK269" s="261"/>
      <c r="BL269" s="261"/>
      <c r="BM269" s="261"/>
      <c r="BN269" s="261"/>
      <c r="BO269" s="261"/>
      <c r="BP269" s="261"/>
      <c r="BQ269" s="261"/>
      <c r="BR269" s="261"/>
      <c r="BS269" s="261"/>
      <c r="BT269" s="261"/>
      <c r="BU269" s="261"/>
      <c r="BV269" s="261"/>
      <c r="BW269" s="261"/>
      <c r="BX269" s="261"/>
      <c r="BY269" s="261"/>
      <c r="BZ269" s="261"/>
      <c r="CA269" s="261"/>
      <c r="CB269" s="261"/>
      <c r="CC269" s="261"/>
      <c r="CD269" s="261"/>
      <c r="CE269" s="261"/>
      <c r="CF269" s="261"/>
      <c r="CG269" s="261"/>
      <c r="CH269" s="261"/>
      <c r="CI269" s="261"/>
      <c r="CJ269" s="261"/>
      <c r="CK269" s="261"/>
      <c r="CL269" s="261"/>
      <c r="CM269" s="261"/>
      <c r="CN269" s="261"/>
      <c r="CO269" s="261"/>
      <c r="CP269" s="261"/>
      <c r="CQ269" s="261"/>
      <c r="CR269" s="261"/>
      <c r="CS269" s="261"/>
      <c r="CT269" s="261"/>
      <c r="CU269" s="261"/>
      <c r="CV269" s="261"/>
      <c r="CW269" s="261"/>
    </row>
    <row r="270" spans="1:101">
      <c r="A270" s="261"/>
      <c r="B270" s="270" t="s">
        <v>273</v>
      </c>
      <c r="C270" s="259" t="s">
        <v>219</v>
      </c>
      <c r="D270" s="259" t="s">
        <v>236</v>
      </c>
      <c r="E270" s="261"/>
      <c r="F270" s="261"/>
      <c r="G270" s="261"/>
      <c r="H270" s="261"/>
      <c r="I270" s="261"/>
      <c r="J270" s="261"/>
      <c r="K270" s="261"/>
      <c r="L270" s="261"/>
      <c r="M270" s="261"/>
      <c r="N270" s="261"/>
      <c r="O270" s="261"/>
      <c r="P270" s="261"/>
      <c r="Q270" s="261"/>
      <c r="R270" s="261"/>
      <c r="S270" s="261"/>
      <c r="T270" s="261"/>
      <c r="U270" s="261"/>
      <c r="V270" s="261"/>
      <c r="W270" s="261"/>
      <c r="X270" s="261"/>
      <c r="Y270" s="261"/>
      <c r="Z270" s="261"/>
      <c r="AA270" s="261"/>
      <c r="AB270" s="261"/>
      <c r="AC270" s="261"/>
      <c r="AD270" s="261"/>
      <c r="AE270" s="261"/>
      <c r="AF270" s="261"/>
      <c r="AG270" s="261"/>
      <c r="AH270" s="261"/>
      <c r="AI270" s="261"/>
      <c r="AJ270" s="261"/>
      <c r="AK270" s="261"/>
      <c r="AL270" s="261"/>
      <c r="AM270" s="261"/>
      <c r="AN270" s="261"/>
      <c r="AO270" s="261"/>
      <c r="AP270" s="261"/>
      <c r="AQ270" s="261"/>
      <c r="AR270" s="261"/>
      <c r="AS270" s="261"/>
      <c r="AT270" s="261"/>
      <c r="AU270" s="261"/>
      <c r="AV270" s="261"/>
      <c r="AW270" s="261"/>
      <c r="AX270" s="261"/>
      <c r="AY270" s="261"/>
      <c r="AZ270" s="261"/>
      <c r="BA270" s="261"/>
      <c r="BB270" s="261"/>
      <c r="BC270" s="261"/>
      <c r="BD270" s="261"/>
      <c r="BE270" s="261"/>
      <c r="BF270" s="261"/>
      <c r="BG270" s="261"/>
      <c r="BH270" s="261"/>
      <c r="BI270" s="261"/>
      <c r="BJ270" s="261"/>
      <c r="BK270" s="261"/>
      <c r="BL270" s="261"/>
      <c r="BM270" s="261"/>
      <c r="BN270" s="261"/>
      <c r="BO270" s="261"/>
      <c r="BP270" s="261"/>
      <c r="BQ270" s="261"/>
      <c r="BR270" s="261"/>
      <c r="BS270" s="261"/>
      <c r="BT270" s="261"/>
      <c r="BU270" s="261"/>
      <c r="BV270" s="261"/>
      <c r="BW270" s="261"/>
      <c r="BX270" s="261"/>
      <c r="BY270" s="261"/>
      <c r="BZ270" s="261"/>
      <c r="CA270" s="261"/>
      <c r="CB270" s="261"/>
      <c r="CC270" s="261"/>
      <c r="CD270" s="261"/>
      <c r="CE270" s="261"/>
      <c r="CF270" s="261"/>
      <c r="CG270" s="261"/>
      <c r="CH270" s="261"/>
      <c r="CI270" s="261"/>
      <c r="CJ270" s="261"/>
      <c r="CK270" s="261"/>
      <c r="CL270" s="261"/>
      <c r="CM270" s="261"/>
      <c r="CN270" s="261"/>
      <c r="CO270" s="261"/>
      <c r="CP270" s="261"/>
      <c r="CQ270" s="261"/>
      <c r="CR270" s="261"/>
      <c r="CS270" s="261"/>
      <c r="CT270" s="261"/>
      <c r="CU270" s="261"/>
      <c r="CV270" s="261"/>
      <c r="CW270" s="261"/>
    </row>
    <row r="271" spans="1:101">
      <c r="A271" s="261"/>
      <c r="B271" s="262" t="s">
        <v>372</v>
      </c>
      <c r="C271" s="311">
        <f>'3f Cap levels'!C31</f>
        <v>99.02</v>
      </c>
      <c r="D271" s="310">
        <f>'3f Cap levels'!D31</f>
        <v>1785.66</v>
      </c>
      <c r="E271" s="261"/>
      <c r="F271" s="261"/>
      <c r="G271" s="261"/>
      <c r="H271" s="261"/>
      <c r="I271" s="261"/>
      <c r="J271" s="261"/>
      <c r="K271" s="261"/>
      <c r="L271" s="261"/>
      <c r="M271" s="261"/>
      <c r="N271" s="261"/>
      <c r="O271" s="261"/>
      <c r="P271" s="261"/>
      <c r="Q271" s="261"/>
      <c r="R271" s="261"/>
      <c r="S271" s="261"/>
      <c r="T271" s="261"/>
      <c r="U271" s="261"/>
      <c r="V271" s="261"/>
      <c r="W271" s="261"/>
      <c r="X271" s="261"/>
      <c r="Y271" s="261"/>
      <c r="Z271" s="261"/>
      <c r="AA271" s="261"/>
      <c r="AB271" s="261"/>
      <c r="AC271" s="261"/>
      <c r="AD271" s="261"/>
      <c r="AE271" s="261"/>
      <c r="AF271" s="261"/>
      <c r="AG271" s="261"/>
      <c r="AH271" s="261"/>
      <c r="AI271" s="261"/>
      <c r="AJ271" s="261"/>
      <c r="AK271" s="261"/>
      <c r="AL271" s="261"/>
      <c r="AM271" s="261"/>
      <c r="AN271" s="261"/>
      <c r="AO271" s="261"/>
      <c r="AP271" s="261"/>
      <c r="AQ271" s="261"/>
      <c r="AR271" s="261"/>
      <c r="AS271" s="261"/>
      <c r="AT271" s="261"/>
      <c r="AU271" s="261"/>
      <c r="AV271" s="261"/>
      <c r="AW271" s="261"/>
      <c r="AX271" s="261"/>
      <c r="AY271" s="261"/>
      <c r="AZ271" s="261"/>
      <c r="BA271" s="261"/>
      <c r="BB271" s="261"/>
      <c r="BC271" s="261"/>
      <c r="BD271" s="261"/>
      <c r="BE271" s="261"/>
      <c r="BF271" s="261"/>
      <c r="BG271" s="261"/>
      <c r="BH271" s="261"/>
      <c r="BI271" s="261"/>
      <c r="BJ271" s="261"/>
      <c r="BK271" s="261"/>
      <c r="BL271" s="261"/>
      <c r="BM271" s="261"/>
      <c r="BN271" s="261"/>
      <c r="BO271" s="261"/>
      <c r="BP271" s="261"/>
      <c r="BQ271" s="261"/>
      <c r="BR271" s="261"/>
      <c r="BS271" s="261"/>
      <c r="BT271" s="261"/>
      <c r="BU271" s="261"/>
      <c r="BV271" s="261"/>
      <c r="BW271" s="261"/>
      <c r="BX271" s="261"/>
      <c r="BY271" s="261"/>
      <c r="BZ271" s="261"/>
      <c r="CA271" s="261"/>
      <c r="CB271" s="261"/>
      <c r="CC271" s="261"/>
      <c r="CD271" s="261"/>
      <c r="CE271" s="261"/>
      <c r="CF271" s="261"/>
      <c r="CG271" s="261"/>
      <c r="CH271" s="261"/>
      <c r="CI271" s="261"/>
      <c r="CJ271" s="261"/>
      <c r="CK271" s="261"/>
      <c r="CL271" s="261"/>
      <c r="CM271" s="261"/>
      <c r="CN271" s="261"/>
      <c r="CO271" s="261"/>
      <c r="CP271" s="261"/>
      <c r="CQ271" s="261"/>
      <c r="CR271" s="261"/>
      <c r="CS271" s="261"/>
      <c r="CT271" s="261"/>
      <c r="CU271" s="261"/>
      <c r="CV271" s="261"/>
      <c r="CW271" s="261"/>
    </row>
    <row r="272" spans="1:101">
      <c r="A272" s="261"/>
      <c r="B272" s="262" t="s">
        <v>373</v>
      </c>
      <c r="C272" s="311">
        <f>'3f Cap levels'!C32</f>
        <v>99.02</v>
      </c>
      <c r="D272" s="310">
        <f>'3f Cap levels'!D32</f>
        <v>2050.61</v>
      </c>
      <c r="E272" s="261"/>
      <c r="F272" s="261"/>
      <c r="G272" s="261"/>
      <c r="H272" s="261"/>
      <c r="I272" s="261"/>
      <c r="J272" s="261"/>
      <c r="K272" s="261"/>
      <c r="L272" s="261"/>
      <c r="M272" s="261"/>
      <c r="N272" s="261"/>
      <c r="O272" s="261"/>
      <c r="P272" s="261"/>
      <c r="Q272" s="261"/>
      <c r="R272" s="261"/>
      <c r="S272" s="261"/>
      <c r="T272" s="261"/>
      <c r="U272" s="261"/>
      <c r="V272" s="261"/>
      <c r="W272" s="261"/>
      <c r="X272" s="261"/>
      <c r="Y272" s="261"/>
      <c r="Z272" s="261"/>
      <c r="AA272" s="261"/>
      <c r="AB272" s="261"/>
      <c r="AC272" s="261"/>
      <c r="AD272" s="261"/>
      <c r="AE272" s="261"/>
      <c r="AF272" s="261"/>
      <c r="AG272" s="261"/>
      <c r="AH272" s="261"/>
      <c r="AI272" s="261"/>
      <c r="AJ272" s="261"/>
      <c r="AK272" s="261"/>
      <c r="AL272" s="261"/>
      <c r="AM272" s="261"/>
      <c r="AN272" s="261"/>
      <c r="AO272" s="261"/>
      <c r="AP272" s="261"/>
      <c r="AQ272" s="261"/>
      <c r="AR272" s="261"/>
      <c r="AS272" s="261"/>
      <c r="AT272" s="261"/>
      <c r="AU272" s="261"/>
      <c r="AV272" s="261"/>
      <c r="AW272" s="261"/>
      <c r="AX272" s="261"/>
      <c r="AY272" s="261"/>
      <c r="AZ272" s="261"/>
      <c r="BA272" s="261"/>
      <c r="BB272" s="261"/>
      <c r="BC272" s="261"/>
      <c r="BD272" s="261"/>
      <c r="BE272" s="261"/>
      <c r="BF272" s="261"/>
      <c r="BG272" s="261"/>
      <c r="BH272" s="261"/>
      <c r="BI272" s="261"/>
      <c r="BJ272" s="261"/>
      <c r="BK272" s="261"/>
      <c r="BL272" s="261"/>
      <c r="BM272" s="261"/>
      <c r="BN272" s="261"/>
      <c r="BO272" s="261"/>
      <c r="BP272" s="261"/>
      <c r="BQ272" s="261"/>
      <c r="BR272" s="261"/>
      <c r="BS272" s="261"/>
      <c r="BT272" s="261"/>
      <c r="BU272" s="261"/>
      <c r="BV272" s="261"/>
      <c r="BW272" s="261"/>
      <c r="BX272" s="261"/>
      <c r="BY272" s="261"/>
      <c r="BZ272" s="261"/>
      <c r="CA272" s="261"/>
      <c r="CB272" s="261"/>
      <c r="CC272" s="261"/>
      <c r="CD272" s="261"/>
      <c r="CE272" s="261"/>
      <c r="CF272" s="261"/>
      <c r="CG272" s="261"/>
      <c r="CH272" s="261"/>
      <c r="CI272" s="261"/>
      <c r="CJ272" s="261"/>
      <c r="CK272" s="261"/>
      <c r="CL272" s="261"/>
      <c r="CM272" s="261"/>
      <c r="CN272" s="261"/>
      <c r="CO272" s="261"/>
      <c r="CP272" s="261"/>
      <c r="CQ272" s="261"/>
      <c r="CR272" s="261"/>
      <c r="CS272" s="261"/>
      <c r="CT272" s="261"/>
      <c r="CU272" s="261"/>
      <c r="CV272" s="261"/>
      <c r="CW272" s="261"/>
    </row>
    <row r="273" spans="1:101">
      <c r="A273" s="261"/>
      <c r="B273" s="261" t="s">
        <v>374</v>
      </c>
      <c r="C273" s="261"/>
      <c r="D273" s="261"/>
      <c r="E273" s="261"/>
      <c r="F273" s="261"/>
      <c r="G273" s="261"/>
      <c r="H273" s="261"/>
      <c r="I273" s="261"/>
      <c r="J273" s="261"/>
      <c r="K273" s="261"/>
      <c r="L273" s="261"/>
      <c r="M273" s="261"/>
      <c r="N273" s="261"/>
      <c r="O273" s="261"/>
      <c r="P273" s="261"/>
      <c r="Q273" s="261"/>
      <c r="R273" s="261"/>
      <c r="S273" s="261"/>
      <c r="T273" s="261"/>
      <c r="U273" s="261"/>
      <c r="V273" s="261"/>
      <c r="W273" s="261"/>
      <c r="X273" s="261"/>
      <c r="Y273" s="261"/>
      <c r="Z273" s="261"/>
      <c r="AA273" s="261"/>
      <c r="AB273" s="261"/>
      <c r="AC273" s="261"/>
      <c r="AD273" s="261"/>
      <c r="AE273" s="261"/>
      <c r="AF273" s="261"/>
      <c r="AG273" s="261"/>
      <c r="AH273" s="261"/>
      <c r="AI273" s="261"/>
      <c r="AJ273" s="261"/>
      <c r="AK273" s="261"/>
      <c r="AL273" s="261"/>
      <c r="AM273" s="261"/>
      <c r="AN273" s="261"/>
      <c r="AO273" s="261"/>
      <c r="AP273" s="261"/>
      <c r="AQ273" s="261"/>
      <c r="AR273" s="261"/>
      <c r="AS273" s="261"/>
      <c r="AT273" s="261"/>
      <c r="AU273" s="261"/>
      <c r="AV273" s="261"/>
      <c r="AW273" s="261"/>
      <c r="AX273" s="261"/>
      <c r="AY273" s="261"/>
      <c r="AZ273" s="261"/>
      <c r="BA273" s="261"/>
      <c r="BB273" s="261"/>
      <c r="BC273" s="261"/>
      <c r="BD273" s="261"/>
      <c r="BE273" s="261"/>
      <c r="BF273" s="261"/>
      <c r="BG273" s="261"/>
      <c r="BH273" s="261"/>
      <c r="BI273" s="261"/>
      <c r="BJ273" s="261"/>
      <c r="BK273" s="261"/>
      <c r="BL273" s="261"/>
      <c r="BM273" s="261"/>
      <c r="BN273" s="261"/>
      <c r="BO273" s="261"/>
      <c r="BP273" s="261"/>
      <c r="BQ273" s="261"/>
      <c r="BR273" s="261"/>
      <c r="BS273" s="261"/>
      <c r="BT273" s="261"/>
      <c r="BU273" s="261"/>
      <c r="BV273" s="261"/>
      <c r="BW273" s="261"/>
      <c r="BX273" s="261"/>
      <c r="BY273" s="261"/>
      <c r="BZ273" s="261"/>
      <c r="CA273" s="261"/>
      <c r="CB273" s="261"/>
      <c r="CC273" s="261"/>
      <c r="CD273" s="261"/>
      <c r="CE273" s="261"/>
      <c r="CF273" s="261"/>
      <c r="CG273" s="261"/>
      <c r="CH273" s="261"/>
      <c r="CI273" s="261"/>
      <c r="CJ273" s="261"/>
      <c r="CK273" s="261"/>
      <c r="CL273" s="261"/>
      <c r="CM273" s="261"/>
      <c r="CN273" s="261"/>
      <c r="CO273" s="261"/>
      <c r="CP273" s="261"/>
      <c r="CQ273" s="261"/>
      <c r="CR273" s="261"/>
      <c r="CS273" s="261"/>
      <c r="CT273" s="261"/>
      <c r="CU273" s="261"/>
      <c r="CV273" s="261"/>
      <c r="CW273" s="261"/>
    </row>
    <row r="274" spans="1:101">
      <c r="A274" s="261"/>
      <c r="B274" s="261" t="s">
        <v>274</v>
      </c>
      <c r="C274" s="261"/>
      <c r="D274" s="261"/>
      <c r="E274" s="261"/>
      <c r="F274" s="261"/>
      <c r="G274" s="261"/>
      <c r="H274" s="261"/>
      <c r="I274" s="261"/>
      <c r="J274" s="261"/>
      <c r="K274" s="261"/>
      <c r="L274" s="261"/>
      <c r="M274" s="261"/>
      <c r="N274" s="261"/>
      <c r="O274" s="261"/>
      <c r="P274" s="261"/>
      <c r="Q274" s="261"/>
      <c r="R274" s="261"/>
      <c r="S274" s="261"/>
      <c r="T274" s="261"/>
      <c r="U274" s="261"/>
      <c r="V274" s="261"/>
      <c r="W274" s="261"/>
      <c r="X274" s="261"/>
      <c r="Y274" s="261"/>
      <c r="Z274" s="261"/>
      <c r="AA274" s="261"/>
      <c r="AB274" s="261"/>
      <c r="AC274" s="261"/>
      <c r="AD274" s="261"/>
      <c r="AE274" s="261"/>
      <c r="AF274" s="261"/>
      <c r="AG274" s="261"/>
      <c r="AH274" s="261"/>
      <c r="AI274" s="261"/>
      <c r="AJ274" s="261"/>
      <c r="AK274" s="261"/>
      <c r="AL274" s="261"/>
      <c r="AM274" s="261"/>
      <c r="AN274" s="261"/>
      <c r="AO274" s="261"/>
      <c r="AP274" s="261"/>
      <c r="AQ274" s="261"/>
      <c r="AR274" s="261"/>
      <c r="AS274" s="261"/>
      <c r="AT274" s="261"/>
      <c r="AU274" s="261"/>
      <c r="AV274" s="261"/>
      <c r="AW274" s="261"/>
      <c r="AX274" s="261"/>
      <c r="AY274" s="261"/>
      <c r="AZ274" s="261"/>
      <c r="BA274" s="261"/>
      <c r="BB274" s="261"/>
      <c r="BC274" s="261"/>
      <c r="BD274" s="261"/>
      <c r="BE274" s="261"/>
      <c r="BF274" s="261"/>
      <c r="BG274" s="261"/>
      <c r="BH274" s="261"/>
      <c r="BI274" s="261"/>
      <c r="BJ274" s="261"/>
      <c r="BK274" s="261"/>
      <c r="BL274" s="261"/>
      <c r="BM274" s="261"/>
      <c r="BN274" s="261"/>
      <c r="BO274" s="261"/>
      <c r="BP274" s="261"/>
      <c r="BQ274" s="261"/>
      <c r="BR274" s="261"/>
      <c r="BS274" s="261"/>
      <c r="BT274" s="261"/>
      <c r="BU274" s="261"/>
      <c r="BV274" s="261"/>
      <c r="BW274" s="261"/>
      <c r="BX274" s="261"/>
      <c r="BY274" s="261"/>
      <c r="BZ274" s="261"/>
      <c r="CA274" s="261"/>
      <c r="CB274" s="261"/>
      <c r="CC274" s="261"/>
      <c r="CD274" s="261"/>
      <c r="CE274" s="261"/>
      <c r="CF274" s="261"/>
      <c r="CG274" s="261"/>
      <c r="CH274" s="261"/>
      <c r="CI274" s="261"/>
      <c r="CJ274" s="261"/>
      <c r="CK274" s="261"/>
      <c r="CL274" s="261"/>
      <c r="CM274" s="261"/>
      <c r="CN274" s="261"/>
      <c r="CO274" s="261"/>
      <c r="CP274" s="261"/>
      <c r="CQ274" s="261"/>
      <c r="CR274" s="261"/>
      <c r="CS274" s="261"/>
      <c r="CT274" s="261"/>
      <c r="CU274" s="261"/>
      <c r="CV274" s="261"/>
      <c r="CW274" s="261"/>
    </row>
    <row r="275" spans="1:101">
      <c r="A275" s="261"/>
      <c r="B275" s="270" t="s">
        <v>275</v>
      </c>
      <c r="C275" s="259" t="s">
        <v>219</v>
      </c>
      <c r="D275" s="259" t="s">
        <v>236</v>
      </c>
      <c r="E275" s="261"/>
      <c r="F275" s="261"/>
      <c r="G275" s="261"/>
      <c r="H275" s="261"/>
      <c r="I275" s="261"/>
      <c r="J275" s="261"/>
      <c r="K275" s="261"/>
      <c r="L275" s="261"/>
      <c r="M275" s="261"/>
      <c r="N275" s="261"/>
      <c r="O275" s="261"/>
      <c r="P275" s="261"/>
      <c r="Q275" s="261"/>
      <c r="R275" s="261"/>
      <c r="S275" s="261"/>
      <c r="T275" s="261"/>
      <c r="U275" s="261"/>
      <c r="V275" s="261"/>
      <c r="W275" s="261"/>
      <c r="X275" s="261"/>
      <c r="Y275" s="261"/>
      <c r="Z275" s="261"/>
      <c r="AA275" s="261"/>
      <c r="AB275" s="261"/>
      <c r="AC275" s="261"/>
      <c r="AD275" s="261"/>
      <c r="AE275" s="261"/>
      <c r="AF275" s="261"/>
      <c r="AG275" s="261"/>
      <c r="AH275" s="261"/>
      <c r="AI275" s="261"/>
      <c r="AJ275" s="261"/>
      <c r="AK275" s="261"/>
      <c r="AL275" s="261"/>
      <c r="AM275" s="261"/>
      <c r="AN275" s="261"/>
      <c r="AO275" s="261"/>
      <c r="AP275" s="261"/>
      <c r="AQ275" s="261"/>
      <c r="AR275" s="261"/>
      <c r="AS275" s="261"/>
      <c r="AT275" s="261"/>
      <c r="AU275" s="261"/>
      <c r="AV275" s="261"/>
      <c r="AW275" s="261"/>
      <c r="AX275" s="261"/>
      <c r="AY275" s="261"/>
      <c r="AZ275" s="261"/>
      <c r="BA275" s="261"/>
      <c r="BB275" s="261"/>
      <c r="BC275" s="261"/>
      <c r="BD275" s="261"/>
      <c r="BE275" s="261"/>
      <c r="BF275" s="261"/>
      <c r="BG275" s="261"/>
      <c r="BH275" s="261"/>
      <c r="BI275" s="261"/>
      <c r="BJ275" s="261"/>
      <c r="BK275" s="261"/>
      <c r="BL275" s="261"/>
      <c r="BM275" s="261"/>
      <c r="BN275" s="261"/>
      <c r="BO275" s="261"/>
      <c r="BP275" s="261"/>
      <c r="BQ275" s="261"/>
      <c r="BR275" s="261"/>
      <c r="BS275" s="261"/>
      <c r="BT275" s="261"/>
      <c r="BU275" s="261"/>
      <c r="BV275" s="261"/>
      <c r="BW275" s="261"/>
      <c r="BX275" s="261"/>
      <c r="BY275" s="261"/>
      <c r="BZ275" s="261"/>
      <c r="CA275" s="261"/>
      <c r="CB275" s="261"/>
      <c r="CC275" s="261"/>
      <c r="CD275" s="261"/>
      <c r="CE275" s="261"/>
      <c r="CF275" s="261"/>
      <c r="CG275" s="261"/>
      <c r="CH275" s="261"/>
      <c r="CI275" s="261"/>
      <c r="CJ275" s="261"/>
      <c r="CK275" s="261"/>
      <c r="CL275" s="261"/>
      <c r="CM275" s="261"/>
      <c r="CN275" s="261"/>
      <c r="CO275" s="261"/>
      <c r="CP275" s="261"/>
      <c r="CQ275" s="261"/>
      <c r="CR275" s="261"/>
      <c r="CS275" s="261"/>
      <c r="CT275" s="261"/>
      <c r="CU275" s="261"/>
      <c r="CV275" s="261"/>
      <c r="CW275" s="261"/>
    </row>
    <row r="276" spans="1:101">
      <c r="A276" s="261"/>
      <c r="B276" s="262" t="s">
        <v>372</v>
      </c>
      <c r="C276" s="350">
        <f>C267+C271</f>
        <v>260.15999999999997</v>
      </c>
      <c r="D276" s="351">
        <f>D267+D271</f>
        <v>3478.6792726465333</v>
      </c>
      <c r="E276" s="261"/>
      <c r="F276" s="261"/>
      <c r="G276" s="261"/>
      <c r="H276" s="261"/>
      <c r="I276" s="261"/>
      <c r="J276" s="261"/>
      <c r="K276" s="261"/>
      <c r="L276" s="261"/>
      <c r="M276" s="261"/>
      <c r="N276" s="261"/>
      <c r="O276" s="261"/>
      <c r="P276" s="261"/>
      <c r="Q276" s="261"/>
      <c r="R276" s="261"/>
      <c r="S276" s="261"/>
      <c r="T276" s="261"/>
      <c r="U276" s="261"/>
      <c r="V276" s="261"/>
      <c r="W276" s="261"/>
      <c r="X276" s="261"/>
      <c r="Y276" s="261"/>
      <c r="Z276" s="261"/>
      <c r="AA276" s="261"/>
      <c r="AB276" s="261"/>
      <c r="AC276" s="261"/>
      <c r="AD276" s="261"/>
      <c r="AE276" s="261"/>
      <c r="AF276" s="261"/>
      <c r="AG276" s="261"/>
      <c r="AH276" s="261"/>
      <c r="AI276" s="261"/>
      <c r="AJ276" s="261"/>
      <c r="AK276" s="261"/>
      <c r="AL276" s="261"/>
      <c r="AM276" s="261"/>
      <c r="AN276" s="261"/>
      <c r="AO276" s="261"/>
      <c r="AP276" s="261"/>
      <c r="AQ276" s="261"/>
      <c r="AR276" s="261"/>
      <c r="AS276" s="261"/>
      <c r="AT276" s="261"/>
      <c r="AU276" s="261"/>
      <c r="AV276" s="261"/>
      <c r="AW276" s="261"/>
      <c r="AX276" s="261"/>
      <c r="AY276" s="261"/>
      <c r="AZ276" s="261"/>
      <c r="BA276" s="261"/>
      <c r="BB276" s="261"/>
      <c r="BC276" s="261"/>
      <c r="BD276" s="261"/>
      <c r="BE276" s="261"/>
      <c r="BF276" s="261"/>
      <c r="BG276" s="261"/>
      <c r="BH276" s="261"/>
      <c r="BI276" s="261"/>
      <c r="BJ276" s="261"/>
      <c r="BK276" s="261"/>
      <c r="BL276" s="261"/>
      <c r="BM276" s="261"/>
      <c r="BN276" s="261"/>
      <c r="BO276" s="261"/>
      <c r="BP276" s="261"/>
      <c r="BQ276" s="261"/>
      <c r="BR276" s="261"/>
      <c r="BS276" s="261"/>
      <c r="BT276" s="261"/>
      <c r="BU276" s="261"/>
      <c r="BV276" s="261"/>
      <c r="BW276" s="261"/>
      <c r="BX276" s="261"/>
      <c r="BY276" s="261"/>
      <c r="BZ276" s="261"/>
      <c r="CA276" s="261"/>
      <c r="CB276" s="261"/>
      <c r="CC276" s="261"/>
      <c r="CD276" s="261"/>
      <c r="CE276" s="261"/>
      <c r="CF276" s="261"/>
      <c r="CG276" s="261"/>
      <c r="CH276" s="261"/>
      <c r="CI276" s="261"/>
      <c r="CJ276" s="261"/>
      <c r="CK276" s="261"/>
      <c r="CL276" s="261"/>
      <c r="CM276" s="261"/>
      <c r="CN276" s="261"/>
      <c r="CO276" s="261"/>
      <c r="CP276" s="261"/>
      <c r="CQ276" s="261"/>
      <c r="CR276" s="261"/>
      <c r="CS276" s="261"/>
      <c r="CT276" s="261"/>
      <c r="CU276" s="261"/>
      <c r="CV276" s="261"/>
      <c r="CW276" s="261"/>
    </row>
    <row r="277" spans="1:101">
      <c r="A277" s="261"/>
      <c r="B277" s="262" t="s">
        <v>373</v>
      </c>
      <c r="C277" s="349">
        <f>C268+C272</f>
        <v>260.15999999999997</v>
      </c>
      <c r="D277" s="351">
        <f>D268+D272</f>
        <v>4203.7299999999996</v>
      </c>
      <c r="E277" s="261"/>
      <c r="F277" s="261"/>
      <c r="G277" s="261"/>
      <c r="H277" s="261"/>
      <c r="I277" s="261"/>
      <c r="J277" s="261"/>
      <c r="K277" s="261"/>
      <c r="L277" s="261"/>
      <c r="M277" s="261"/>
      <c r="N277" s="261"/>
      <c r="O277" s="261"/>
      <c r="P277" s="261"/>
      <c r="Q277" s="261"/>
      <c r="R277" s="261"/>
      <c r="S277" s="261"/>
      <c r="T277" s="261"/>
      <c r="U277" s="261"/>
      <c r="V277" s="261"/>
      <c r="W277" s="261"/>
      <c r="X277" s="261"/>
      <c r="Y277" s="261"/>
      <c r="Z277" s="261"/>
      <c r="AA277" s="261"/>
      <c r="AB277" s="261"/>
      <c r="AC277" s="261"/>
      <c r="AD277" s="261"/>
      <c r="AE277" s="261"/>
      <c r="AF277" s="261"/>
      <c r="AG277" s="261"/>
      <c r="AH277" s="261"/>
      <c r="AI277" s="261"/>
      <c r="AJ277" s="261"/>
      <c r="AK277" s="261"/>
      <c r="AL277" s="261"/>
      <c r="AM277" s="261"/>
      <c r="AN277" s="261"/>
      <c r="AO277" s="261"/>
      <c r="AP277" s="261"/>
      <c r="AQ277" s="261"/>
      <c r="AR277" s="261"/>
      <c r="AS277" s="261"/>
      <c r="AT277" s="261"/>
      <c r="AU277" s="261"/>
      <c r="AV277" s="261"/>
      <c r="AW277" s="261"/>
      <c r="AX277" s="261"/>
      <c r="AY277" s="261"/>
      <c r="AZ277" s="261"/>
      <c r="BA277" s="261"/>
      <c r="BB277" s="261"/>
      <c r="BC277" s="261"/>
      <c r="BD277" s="261"/>
      <c r="BE277" s="261"/>
      <c r="BF277" s="261"/>
      <c r="BG277" s="261"/>
      <c r="BH277" s="261"/>
      <c r="BI277" s="261"/>
      <c r="BJ277" s="261"/>
      <c r="BK277" s="261"/>
      <c r="BL277" s="261"/>
      <c r="BM277" s="261"/>
      <c r="BN277" s="261"/>
      <c r="BO277" s="261"/>
      <c r="BP277" s="261"/>
      <c r="BQ277" s="261"/>
      <c r="BR277" s="261"/>
      <c r="BS277" s="261"/>
      <c r="BT277" s="261"/>
      <c r="BU277" s="261"/>
      <c r="BV277" s="261"/>
      <c r="BW277" s="261"/>
      <c r="BX277" s="261"/>
      <c r="BY277" s="261"/>
      <c r="BZ277" s="261"/>
      <c r="CA277" s="261"/>
      <c r="CB277" s="261"/>
      <c r="CC277" s="261"/>
      <c r="CD277" s="261"/>
      <c r="CE277" s="261"/>
      <c r="CF277" s="261"/>
      <c r="CG277" s="261"/>
      <c r="CH277" s="261"/>
      <c r="CI277" s="261"/>
      <c r="CJ277" s="261"/>
      <c r="CK277" s="261"/>
      <c r="CL277" s="261"/>
      <c r="CM277" s="261"/>
      <c r="CN277" s="261"/>
      <c r="CO277" s="261"/>
      <c r="CP277" s="261"/>
      <c r="CQ277" s="261"/>
      <c r="CR277" s="261"/>
      <c r="CS277" s="261"/>
      <c r="CT277" s="261"/>
      <c r="CU277" s="261"/>
      <c r="CV277" s="261"/>
      <c r="CW277" s="261"/>
    </row>
    <row r="278" spans="1:101">
      <c r="A278" s="261"/>
      <c r="B278" s="261"/>
      <c r="C278" s="261"/>
      <c r="D278" s="261"/>
      <c r="E278" s="261"/>
      <c r="F278" s="261"/>
      <c r="G278" s="261"/>
      <c r="H278" s="261"/>
      <c r="I278" s="261"/>
      <c r="J278" s="261"/>
      <c r="K278" s="261"/>
      <c r="L278" s="261"/>
      <c r="M278" s="261"/>
      <c r="N278" s="261"/>
      <c r="O278" s="261"/>
      <c r="P278" s="261"/>
      <c r="Q278" s="261"/>
      <c r="R278" s="261"/>
      <c r="S278" s="261"/>
      <c r="T278" s="261"/>
      <c r="U278" s="261"/>
      <c r="V278" s="261"/>
      <c r="W278" s="261"/>
      <c r="X278" s="261"/>
      <c r="Y278" s="261"/>
      <c r="Z278" s="261"/>
      <c r="AA278" s="261"/>
      <c r="AB278" s="261"/>
      <c r="AC278" s="261"/>
      <c r="AD278" s="261"/>
      <c r="AE278" s="261"/>
      <c r="AF278" s="261"/>
      <c r="AG278" s="261"/>
      <c r="AH278" s="261"/>
      <c r="AI278" s="261"/>
      <c r="AJ278" s="261"/>
      <c r="AK278" s="261"/>
      <c r="AL278" s="261"/>
      <c r="AM278" s="261"/>
      <c r="AN278" s="261"/>
      <c r="AO278" s="261"/>
      <c r="AP278" s="261"/>
      <c r="AQ278" s="261"/>
      <c r="AR278" s="261"/>
      <c r="AS278" s="261"/>
      <c r="AT278" s="261"/>
      <c r="AU278" s="261"/>
      <c r="AV278" s="261"/>
      <c r="AW278" s="261"/>
      <c r="AX278" s="261"/>
      <c r="AY278" s="261"/>
      <c r="AZ278" s="261"/>
      <c r="BA278" s="261"/>
      <c r="BB278" s="261"/>
      <c r="BC278" s="261"/>
      <c r="BD278" s="261"/>
      <c r="BE278" s="261"/>
      <c r="BF278" s="261"/>
      <c r="BG278" s="261"/>
      <c r="BH278" s="261"/>
      <c r="BI278" s="261"/>
      <c r="BJ278" s="261"/>
      <c r="BK278" s="261"/>
      <c r="BL278" s="261"/>
      <c r="BM278" s="261"/>
      <c r="BN278" s="261"/>
      <c r="BO278" s="261"/>
      <c r="BP278" s="261"/>
      <c r="BQ278" s="261"/>
      <c r="BR278" s="261"/>
      <c r="BS278" s="261"/>
      <c r="BT278" s="261"/>
      <c r="BU278" s="261"/>
      <c r="BV278" s="261"/>
      <c r="BW278" s="261"/>
      <c r="BX278" s="261"/>
      <c r="BY278" s="261"/>
      <c r="BZ278" s="261"/>
      <c r="CA278" s="261"/>
      <c r="CB278" s="261"/>
      <c r="CC278" s="261"/>
      <c r="CD278" s="261"/>
      <c r="CE278" s="261"/>
      <c r="CF278" s="261"/>
      <c r="CG278" s="261"/>
      <c r="CH278" s="261"/>
      <c r="CI278" s="261"/>
      <c r="CJ278" s="261"/>
      <c r="CK278" s="261"/>
      <c r="CL278" s="261"/>
      <c r="CM278" s="261"/>
      <c r="CN278" s="261"/>
      <c r="CO278" s="261"/>
      <c r="CP278" s="261"/>
      <c r="CQ278" s="261"/>
      <c r="CR278" s="261"/>
      <c r="CS278" s="261"/>
      <c r="CT278" s="261"/>
      <c r="CU278" s="261"/>
      <c r="CV278" s="261"/>
      <c r="CW278" s="261"/>
    </row>
    <row r="279" spans="1:101">
      <c r="A279" s="261"/>
      <c r="B279" s="261" t="s">
        <v>276</v>
      </c>
      <c r="C279" s="261"/>
      <c r="D279" s="261"/>
      <c r="E279" s="261"/>
      <c r="F279" s="261"/>
      <c r="G279" s="261"/>
      <c r="H279" s="261"/>
      <c r="I279" s="261"/>
      <c r="J279" s="261"/>
      <c r="K279" s="261"/>
      <c r="L279" s="261"/>
      <c r="M279" s="261"/>
      <c r="N279" s="261"/>
      <c r="O279" s="261"/>
      <c r="P279" s="261"/>
      <c r="Q279" s="261"/>
      <c r="R279" s="261"/>
      <c r="S279" s="261"/>
      <c r="T279" s="261"/>
      <c r="U279" s="261"/>
      <c r="V279" s="261"/>
      <c r="W279" s="261"/>
      <c r="X279" s="261"/>
      <c r="Y279" s="261"/>
      <c r="Z279" s="261"/>
      <c r="AA279" s="261"/>
      <c r="AB279" s="261"/>
      <c r="AC279" s="261"/>
      <c r="AD279" s="261"/>
      <c r="AE279" s="261"/>
      <c r="AF279" s="261"/>
      <c r="AG279" s="261"/>
      <c r="AH279" s="261"/>
      <c r="AI279" s="261"/>
      <c r="AJ279" s="261"/>
      <c r="AK279" s="261"/>
      <c r="AL279" s="261"/>
      <c r="AM279" s="261"/>
      <c r="AN279" s="261"/>
      <c r="AO279" s="261"/>
      <c r="AP279" s="261"/>
      <c r="AQ279" s="261"/>
      <c r="AR279" s="261"/>
      <c r="AS279" s="261"/>
      <c r="AT279" s="261"/>
      <c r="AU279" s="261"/>
      <c r="AV279" s="261"/>
      <c r="AW279" s="261"/>
      <c r="AX279" s="261"/>
      <c r="AY279" s="261"/>
      <c r="AZ279" s="261"/>
      <c r="BA279" s="261"/>
      <c r="BB279" s="261"/>
      <c r="BC279" s="261"/>
      <c r="BD279" s="261"/>
      <c r="BE279" s="261"/>
      <c r="BF279" s="261"/>
      <c r="BG279" s="261"/>
      <c r="BH279" s="261"/>
      <c r="BI279" s="261"/>
      <c r="BJ279" s="261"/>
      <c r="BK279" s="261"/>
      <c r="BL279" s="261"/>
      <c r="BM279" s="261"/>
      <c r="BN279" s="261"/>
      <c r="BO279" s="261"/>
      <c r="BP279" s="261"/>
      <c r="BQ279" s="261"/>
      <c r="BR279" s="261"/>
      <c r="BS279" s="261"/>
      <c r="BT279" s="261"/>
      <c r="BU279" s="261"/>
      <c r="BV279" s="261"/>
      <c r="BW279" s="261"/>
      <c r="BX279" s="261"/>
      <c r="BY279" s="261"/>
      <c r="BZ279" s="261"/>
      <c r="CA279" s="261"/>
      <c r="CB279" s="261"/>
      <c r="CC279" s="261"/>
      <c r="CD279" s="261"/>
      <c r="CE279" s="261"/>
      <c r="CF279" s="261"/>
      <c r="CG279" s="261"/>
      <c r="CH279" s="261"/>
      <c r="CI279" s="261"/>
      <c r="CJ279" s="261"/>
      <c r="CK279" s="261"/>
      <c r="CL279" s="261"/>
      <c r="CM279" s="261"/>
      <c r="CN279" s="261"/>
      <c r="CO279" s="261"/>
      <c r="CP279" s="261"/>
      <c r="CQ279" s="261"/>
      <c r="CR279" s="261"/>
      <c r="CS279" s="261"/>
      <c r="CT279" s="261"/>
      <c r="CU279" s="261"/>
      <c r="CV279" s="261"/>
      <c r="CW279" s="261"/>
    </row>
    <row r="280" spans="1:101" ht="23">
      <c r="A280" s="261"/>
      <c r="B280" s="270" t="s">
        <v>277</v>
      </c>
      <c r="C280" s="259" t="s">
        <v>278</v>
      </c>
      <c r="D280" s="261"/>
      <c r="E280" s="261"/>
      <c r="F280" s="261"/>
      <c r="G280" s="261"/>
      <c r="H280" s="261"/>
      <c r="I280" s="261"/>
      <c r="J280" s="261"/>
      <c r="K280" s="261"/>
      <c r="L280" s="261"/>
      <c r="M280" s="261"/>
      <c r="N280" s="261"/>
      <c r="O280" s="261"/>
      <c r="P280" s="261"/>
      <c r="Q280" s="261"/>
      <c r="R280" s="261"/>
      <c r="S280" s="261"/>
      <c r="T280" s="261"/>
      <c r="U280" s="261"/>
      <c r="V280" s="261"/>
      <c r="W280" s="261"/>
      <c r="X280" s="261"/>
      <c r="Y280" s="261"/>
      <c r="Z280" s="261"/>
      <c r="AA280" s="261"/>
      <c r="AB280" s="261"/>
      <c r="AC280" s="261"/>
      <c r="AD280" s="261"/>
      <c r="AE280" s="261"/>
      <c r="AF280" s="261"/>
      <c r="AG280" s="261"/>
      <c r="AH280" s="261"/>
      <c r="AI280" s="261"/>
      <c r="AJ280" s="261"/>
      <c r="AK280" s="261"/>
      <c r="AL280" s="261"/>
      <c r="AM280" s="261"/>
      <c r="AN280" s="261"/>
      <c r="AO280" s="261"/>
      <c r="AP280" s="261"/>
      <c r="AQ280" s="261"/>
      <c r="AR280" s="261"/>
      <c r="AS280" s="261"/>
      <c r="AT280" s="261"/>
      <c r="AU280" s="261"/>
      <c r="AV280" s="261"/>
      <c r="AW280" s="261"/>
      <c r="AX280" s="261"/>
      <c r="AY280" s="261"/>
      <c r="AZ280" s="261"/>
      <c r="BA280" s="261"/>
      <c r="BB280" s="261"/>
      <c r="BC280" s="261"/>
      <c r="BD280" s="261"/>
      <c r="BE280" s="261"/>
      <c r="BF280" s="261"/>
      <c r="BG280" s="261"/>
      <c r="BH280" s="261"/>
      <c r="BI280" s="261"/>
      <c r="BJ280" s="261"/>
      <c r="BK280" s="261"/>
      <c r="BL280" s="261"/>
      <c r="BM280" s="261"/>
      <c r="BN280" s="261"/>
      <c r="BO280" s="261"/>
      <c r="BP280" s="261"/>
      <c r="BQ280" s="261"/>
      <c r="BR280" s="261"/>
      <c r="BS280" s="261"/>
      <c r="BT280" s="261"/>
      <c r="BU280" s="261"/>
      <c r="BV280" s="261"/>
      <c r="BW280" s="261"/>
      <c r="BX280" s="261"/>
      <c r="BY280" s="261"/>
      <c r="BZ280" s="261"/>
      <c r="CA280" s="261"/>
      <c r="CB280" s="261"/>
      <c r="CC280" s="261"/>
      <c r="CD280" s="261"/>
      <c r="CE280" s="261"/>
      <c r="CF280" s="261"/>
      <c r="CG280" s="261"/>
      <c r="CH280" s="261"/>
      <c r="CI280" s="261"/>
      <c r="CJ280" s="261"/>
      <c r="CK280" s="261"/>
      <c r="CL280" s="261"/>
      <c r="CM280" s="261"/>
      <c r="CN280" s="261"/>
      <c r="CO280" s="261"/>
      <c r="CP280" s="261"/>
      <c r="CQ280" s="261"/>
      <c r="CR280" s="261"/>
      <c r="CS280" s="261"/>
      <c r="CT280" s="261"/>
      <c r="CU280" s="261"/>
      <c r="CV280" s="261"/>
      <c r="CW280" s="261"/>
    </row>
    <row r="281" spans="1:101">
      <c r="A281" s="261"/>
      <c r="B281" s="262" t="s">
        <v>372</v>
      </c>
      <c r="C281" s="271">
        <f>C276/D276</f>
        <v>7.4787003805060093E-2</v>
      </c>
      <c r="D281" s="261"/>
      <c r="E281" s="261"/>
      <c r="F281" s="261"/>
      <c r="G281" s="261"/>
      <c r="H281" s="261"/>
      <c r="I281" s="261"/>
      <c r="J281" s="261"/>
      <c r="K281" s="261"/>
      <c r="L281" s="261"/>
      <c r="M281" s="261"/>
      <c r="N281" s="261"/>
      <c r="O281" s="261"/>
      <c r="P281" s="261"/>
      <c r="Q281" s="261"/>
      <c r="R281" s="261"/>
      <c r="S281" s="261"/>
      <c r="T281" s="261"/>
      <c r="U281" s="261"/>
      <c r="V281" s="261"/>
      <c r="W281" s="261"/>
      <c r="X281" s="261"/>
      <c r="Y281" s="261"/>
      <c r="Z281" s="261"/>
      <c r="AA281" s="261"/>
      <c r="AB281" s="261"/>
      <c r="AC281" s="261"/>
      <c r="AD281" s="261"/>
      <c r="AE281" s="261"/>
      <c r="AF281" s="261"/>
      <c r="AG281" s="261"/>
      <c r="AH281" s="261"/>
      <c r="AI281" s="261"/>
      <c r="AJ281" s="261"/>
      <c r="AK281" s="261"/>
      <c r="AL281" s="261"/>
      <c r="AM281" s="261"/>
      <c r="AN281" s="261"/>
      <c r="AO281" s="261"/>
      <c r="AP281" s="261"/>
      <c r="AQ281" s="261"/>
      <c r="AR281" s="261"/>
      <c r="AS281" s="261"/>
      <c r="AT281" s="261"/>
      <c r="AU281" s="261"/>
      <c r="AV281" s="261"/>
      <c r="AW281" s="261"/>
      <c r="AX281" s="261"/>
      <c r="AY281" s="261"/>
      <c r="AZ281" s="261"/>
      <c r="BA281" s="261"/>
      <c r="BB281" s="261"/>
      <c r="BC281" s="261"/>
      <c r="BD281" s="261"/>
      <c r="BE281" s="261"/>
      <c r="BF281" s="261"/>
      <c r="BG281" s="261"/>
      <c r="BH281" s="261"/>
      <c r="BI281" s="261"/>
      <c r="BJ281" s="261"/>
      <c r="BK281" s="261"/>
      <c r="BL281" s="261"/>
      <c r="BM281" s="261"/>
      <c r="BN281" s="261"/>
      <c r="BO281" s="261"/>
      <c r="BP281" s="261"/>
      <c r="BQ281" s="261"/>
      <c r="BR281" s="261"/>
      <c r="BS281" s="261"/>
      <c r="BT281" s="261"/>
      <c r="BU281" s="261"/>
      <c r="BV281" s="261"/>
      <c r="BW281" s="261"/>
      <c r="BX281" s="261"/>
      <c r="BY281" s="261"/>
      <c r="BZ281" s="261"/>
      <c r="CA281" s="261"/>
      <c r="CB281" s="261"/>
      <c r="CC281" s="261"/>
      <c r="CD281" s="261"/>
      <c r="CE281" s="261"/>
      <c r="CF281" s="261"/>
      <c r="CG281" s="261"/>
      <c r="CH281" s="261"/>
      <c r="CI281" s="261"/>
      <c r="CJ281" s="261"/>
      <c r="CK281" s="261"/>
      <c r="CL281" s="261"/>
      <c r="CM281" s="261"/>
      <c r="CN281" s="261"/>
      <c r="CO281" s="261"/>
      <c r="CP281" s="261"/>
      <c r="CQ281" s="261"/>
      <c r="CR281" s="261"/>
      <c r="CS281" s="261"/>
      <c r="CT281" s="261"/>
      <c r="CU281" s="261"/>
      <c r="CV281" s="261"/>
      <c r="CW281" s="261"/>
    </row>
    <row r="282" spans="1:101">
      <c r="A282" s="261"/>
      <c r="B282" s="262" t="s">
        <v>373</v>
      </c>
      <c r="C282" s="271">
        <f>C277/D277</f>
        <v>6.188789479819113E-2</v>
      </c>
      <c r="D282" s="261"/>
      <c r="E282" s="261"/>
      <c r="F282" s="261"/>
      <c r="G282" s="261"/>
      <c r="H282" s="261"/>
      <c r="I282" s="261"/>
      <c r="J282" s="261"/>
      <c r="K282" s="261"/>
      <c r="L282" s="261"/>
      <c r="M282" s="261"/>
      <c r="N282" s="261"/>
      <c r="O282" s="261"/>
      <c r="P282" s="261"/>
      <c r="Q282" s="261"/>
      <c r="R282" s="261"/>
      <c r="S282" s="261"/>
      <c r="T282" s="261"/>
      <c r="U282" s="261"/>
      <c r="V282" s="261"/>
      <c r="W282" s="261"/>
      <c r="X282" s="261"/>
      <c r="Y282" s="261"/>
      <c r="Z282" s="261"/>
      <c r="AA282" s="261"/>
      <c r="AB282" s="261"/>
      <c r="AC282" s="261"/>
      <c r="AD282" s="261"/>
      <c r="AE282" s="261"/>
      <c r="AF282" s="261"/>
      <c r="AG282" s="261"/>
      <c r="AH282" s="261"/>
      <c r="AI282" s="261"/>
      <c r="AJ282" s="261"/>
      <c r="AK282" s="261"/>
      <c r="AL282" s="261"/>
      <c r="AM282" s="261"/>
      <c r="AN282" s="261"/>
      <c r="AO282" s="261"/>
      <c r="AP282" s="261"/>
      <c r="AQ282" s="261"/>
      <c r="AR282" s="261"/>
      <c r="AS282" s="261"/>
      <c r="AT282" s="261"/>
      <c r="AU282" s="261"/>
      <c r="AV282" s="261"/>
      <c r="AW282" s="261"/>
      <c r="AX282" s="261"/>
      <c r="AY282" s="261"/>
      <c r="AZ282" s="261"/>
      <c r="BA282" s="261"/>
      <c r="BB282" s="261"/>
      <c r="BC282" s="261"/>
      <c r="BD282" s="261"/>
      <c r="BE282" s="261"/>
      <c r="BF282" s="261"/>
      <c r="BG282" s="261"/>
      <c r="BH282" s="261"/>
      <c r="BI282" s="261"/>
      <c r="BJ282" s="261"/>
      <c r="BK282" s="261"/>
      <c r="BL282" s="261"/>
      <c r="BM282" s="261"/>
      <c r="BN282" s="261"/>
      <c r="BO282" s="261"/>
      <c r="BP282" s="261"/>
      <c r="BQ282" s="261"/>
      <c r="BR282" s="261"/>
      <c r="BS282" s="261"/>
      <c r="BT282" s="261"/>
      <c r="BU282" s="261"/>
      <c r="BV282" s="261"/>
      <c r="BW282" s="261"/>
      <c r="BX282" s="261"/>
      <c r="BY282" s="261"/>
      <c r="BZ282" s="261"/>
      <c r="CA282" s="261"/>
      <c r="CB282" s="261"/>
      <c r="CC282" s="261"/>
      <c r="CD282" s="261"/>
      <c r="CE282" s="261"/>
      <c r="CF282" s="261"/>
      <c r="CG282" s="261"/>
      <c r="CH282" s="261"/>
      <c r="CI282" s="261"/>
      <c r="CJ282" s="261"/>
      <c r="CK282" s="261"/>
      <c r="CL282" s="261"/>
      <c r="CM282" s="261"/>
      <c r="CN282" s="261"/>
      <c r="CO282" s="261"/>
      <c r="CP282" s="261"/>
      <c r="CQ282" s="261"/>
      <c r="CR282" s="261"/>
      <c r="CS282" s="261"/>
      <c r="CT282" s="261"/>
      <c r="CU282" s="261"/>
      <c r="CV282" s="261"/>
      <c r="CW282" s="261"/>
    </row>
    <row r="283" spans="1:101">
      <c r="A283" s="261"/>
      <c r="B283" s="262" t="s">
        <v>279</v>
      </c>
      <c r="C283" s="271">
        <f>AVERAGE(C281:C282)</f>
        <v>6.8337449301625608E-2</v>
      </c>
      <c r="D283" s="261"/>
      <c r="E283" s="261"/>
      <c r="F283" s="261"/>
      <c r="G283" s="261"/>
      <c r="H283" s="261"/>
      <c r="I283" s="261"/>
      <c r="J283" s="261"/>
      <c r="K283" s="261"/>
      <c r="L283" s="261"/>
      <c r="M283" s="261"/>
      <c r="N283" s="261"/>
      <c r="O283" s="261"/>
      <c r="P283" s="261"/>
      <c r="Q283" s="261"/>
      <c r="R283" s="261"/>
      <c r="S283" s="261"/>
      <c r="T283" s="261"/>
      <c r="U283" s="261"/>
      <c r="V283" s="261"/>
      <c r="W283" s="261"/>
      <c r="X283" s="261"/>
      <c r="Y283" s="261"/>
      <c r="Z283" s="261"/>
      <c r="AA283" s="261"/>
      <c r="AB283" s="261"/>
      <c r="AC283" s="261"/>
      <c r="AD283" s="261"/>
      <c r="AE283" s="261"/>
      <c r="AF283" s="261"/>
      <c r="AG283" s="261"/>
      <c r="AH283" s="261"/>
      <c r="AI283" s="261"/>
      <c r="AJ283" s="261"/>
      <c r="AK283" s="261"/>
      <c r="AL283" s="261"/>
      <c r="AM283" s="261"/>
      <c r="AN283" s="261"/>
      <c r="AO283" s="261"/>
      <c r="AP283" s="261"/>
      <c r="AQ283" s="261"/>
      <c r="AR283" s="261"/>
      <c r="AS283" s="261"/>
      <c r="AT283" s="261"/>
      <c r="AU283" s="261"/>
      <c r="AV283" s="261"/>
      <c r="AW283" s="261"/>
      <c r="AX283" s="261"/>
      <c r="AY283" s="261"/>
      <c r="AZ283" s="261"/>
      <c r="BA283" s="261"/>
      <c r="BB283" s="261"/>
      <c r="BC283" s="261"/>
      <c r="BD283" s="261"/>
      <c r="BE283" s="261"/>
      <c r="BF283" s="261"/>
      <c r="BG283" s="261"/>
      <c r="BH283" s="261"/>
      <c r="BI283" s="261"/>
      <c r="BJ283" s="261"/>
      <c r="BK283" s="261"/>
      <c r="BL283" s="261"/>
      <c r="BM283" s="261"/>
      <c r="BN283" s="261"/>
      <c r="BO283" s="261"/>
      <c r="BP283" s="261"/>
      <c r="BQ283" s="261"/>
      <c r="BR283" s="261"/>
      <c r="BS283" s="261"/>
      <c r="BT283" s="261"/>
      <c r="BU283" s="261"/>
      <c r="BV283" s="261"/>
      <c r="BW283" s="261"/>
      <c r="BX283" s="261"/>
      <c r="BY283" s="261"/>
      <c r="BZ283" s="261"/>
      <c r="CA283" s="261"/>
      <c r="CB283" s="261"/>
      <c r="CC283" s="261"/>
      <c r="CD283" s="261"/>
      <c r="CE283" s="261"/>
      <c r="CF283" s="261"/>
      <c r="CG283" s="261"/>
      <c r="CH283" s="261"/>
      <c r="CI283" s="261"/>
      <c r="CJ283" s="261"/>
      <c r="CK283" s="261"/>
      <c r="CL283" s="261"/>
      <c r="CM283" s="261"/>
      <c r="CN283" s="261"/>
      <c r="CO283" s="261"/>
      <c r="CP283" s="261"/>
      <c r="CQ283" s="261"/>
      <c r="CR283" s="261"/>
      <c r="CS283" s="261"/>
      <c r="CT283" s="261"/>
      <c r="CU283" s="261"/>
      <c r="CV283" s="261"/>
      <c r="CW283" s="261"/>
    </row>
    <row r="284" spans="1:101">
      <c r="A284" s="261"/>
      <c r="B284" s="261"/>
      <c r="C284" s="261"/>
      <c r="D284" s="261"/>
      <c r="E284" s="261"/>
      <c r="F284" s="261"/>
      <c r="G284" s="261"/>
      <c r="H284" s="261"/>
      <c r="I284" s="261"/>
      <c r="J284" s="261"/>
      <c r="K284" s="261"/>
      <c r="L284" s="261"/>
      <c r="M284" s="261"/>
      <c r="N284" s="261"/>
      <c r="O284" s="261"/>
      <c r="P284" s="261"/>
      <c r="Q284" s="261"/>
      <c r="R284" s="261"/>
      <c r="S284" s="261"/>
      <c r="T284" s="261"/>
      <c r="U284" s="261"/>
      <c r="V284" s="261"/>
      <c r="W284" s="261"/>
      <c r="X284" s="261"/>
      <c r="Y284" s="261"/>
      <c r="Z284" s="261"/>
      <c r="AA284" s="261"/>
      <c r="AB284" s="261"/>
      <c r="AC284" s="261"/>
      <c r="AD284" s="261"/>
      <c r="AE284" s="261"/>
      <c r="AF284" s="261"/>
      <c r="AG284" s="261"/>
      <c r="AH284" s="261"/>
      <c r="AI284" s="261"/>
      <c r="AJ284" s="261"/>
      <c r="AK284" s="261"/>
      <c r="AL284" s="261"/>
      <c r="AM284" s="261"/>
      <c r="AN284" s="261"/>
      <c r="AO284" s="261"/>
      <c r="AP284" s="261"/>
      <c r="AQ284" s="261"/>
      <c r="AR284" s="261"/>
      <c r="AS284" s="261"/>
      <c r="AT284" s="261"/>
      <c r="AU284" s="261"/>
      <c r="AV284" s="261"/>
      <c r="AW284" s="261"/>
      <c r="AX284" s="261"/>
      <c r="AY284" s="261"/>
      <c r="AZ284" s="261"/>
      <c r="BA284" s="261"/>
      <c r="BB284" s="261"/>
      <c r="BC284" s="261"/>
      <c r="BD284" s="261"/>
      <c r="BE284" s="261"/>
      <c r="BF284" s="261"/>
      <c r="BG284" s="261"/>
      <c r="BH284" s="261"/>
      <c r="BI284" s="261"/>
      <c r="BJ284" s="261"/>
      <c r="BK284" s="261"/>
      <c r="BL284" s="261"/>
      <c r="BM284" s="261"/>
      <c r="BN284" s="261"/>
      <c r="BO284" s="261"/>
      <c r="BP284" s="261"/>
      <c r="BQ284" s="261"/>
      <c r="BR284" s="261"/>
      <c r="BS284" s="261"/>
      <c r="BT284" s="261"/>
      <c r="BU284" s="261"/>
      <c r="BV284" s="261"/>
      <c r="BW284" s="261"/>
      <c r="BX284" s="261"/>
      <c r="BY284" s="261"/>
      <c r="BZ284" s="261"/>
      <c r="CA284" s="261"/>
      <c r="CB284" s="261"/>
      <c r="CC284" s="261"/>
      <c r="CD284" s="261"/>
      <c r="CE284" s="261"/>
      <c r="CF284" s="261"/>
      <c r="CG284" s="261"/>
      <c r="CH284" s="261"/>
      <c r="CI284" s="261"/>
      <c r="CJ284" s="261"/>
      <c r="CK284" s="261"/>
      <c r="CL284" s="261"/>
      <c r="CM284" s="261"/>
      <c r="CN284" s="261"/>
      <c r="CO284" s="261"/>
      <c r="CP284" s="261"/>
      <c r="CQ284" s="261"/>
      <c r="CR284" s="261"/>
      <c r="CS284" s="261"/>
      <c r="CT284" s="261"/>
      <c r="CU284" s="261"/>
      <c r="CV284" s="261"/>
      <c r="CW284" s="261"/>
    </row>
    <row r="285" spans="1:101">
      <c r="A285" s="261"/>
      <c r="B285" s="261"/>
      <c r="C285" s="261"/>
      <c r="D285" s="261"/>
      <c r="E285" s="261"/>
      <c r="F285" s="261"/>
      <c r="G285" s="261"/>
      <c r="H285" s="261"/>
      <c r="I285" s="261"/>
      <c r="J285" s="261"/>
      <c r="K285" s="261"/>
      <c r="L285" s="261"/>
      <c r="M285" s="261"/>
      <c r="N285" s="261"/>
      <c r="O285" s="261"/>
      <c r="P285" s="261"/>
      <c r="Q285" s="261"/>
      <c r="R285" s="261"/>
      <c r="S285" s="261"/>
      <c r="T285" s="261"/>
      <c r="U285" s="261"/>
      <c r="V285" s="261"/>
      <c r="W285" s="261"/>
      <c r="X285" s="261"/>
      <c r="Y285" s="261"/>
      <c r="Z285" s="261"/>
      <c r="AA285" s="261"/>
      <c r="AB285" s="261"/>
      <c r="AC285" s="261"/>
      <c r="AD285" s="261"/>
      <c r="AE285" s="261"/>
      <c r="AF285" s="261"/>
      <c r="AG285" s="261"/>
      <c r="AH285" s="261"/>
      <c r="AI285" s="261"/>
      <c r="AJ285" s="261"/>
      <c r="AK285" s="261"/>
      <c r="AL285" s="261"/>
      <c r="AM285" s="261"/>
      <c r="AN285" s="261"/>
      <c r="AO285" s="261"/>
      <c r="AP285" s="261"/>
      <c r="AQ285" s="261"/>
      <c r="AR285" s="261"/>
      <c r="AS285" s="261"/>
      <c r="AT285" s="261"/>
      <c r="AU285" s="261"/>
      <c r="AV285" s="261"/>
      <c r="AW285" s="261"/>
      <c r="AX285" s="261"/>
      <c r="AY285" s="261"/>
      <c r="AZ285" s="261"/>
      <c r="BA285" s="261"/>
      <c r="BB285" s="261"/>
      <c r="BC285" s="261"/>
      <c r="BD285" s="261"/>
      <c r="BE285" s="261"/>
      <c r="BF285" s="261"/>
      <c r="BG285" s="261"/>
      <c r="BH285" s="261"/>
      <c r="BI285" s="261"/>
      <c r="BJ285" s="261"/>
      <c r="BK285" s="261"/>
      <c r="BL285" s="261"/>
      <c r="BM285" s="261"/>
      <c r="BN285" s="261"/>
      <c r="BO285" s="261"/>
      <c r="BP285" s="261"/>
      <c r="BQ285" s="261"/>
      <c r="BR285" s="261"/>
      <c r="BS285" s="261"/>
      <c r="BT285" s="261"/>
      <c r="BU285" s="261"/>
      <c r="BV285" s="261"/>
      <c r="BW285" s="261"/>
      <c r="BX285" s="261"/>
      <c r="BY285" s="261"/>
      <c r="BZ285" s="261"/>
      <c r="CA285" s="261"/>
      <c r="CB285" s="261"/>
      <c r="CC285" s="261"/>
      <c r="CD285" s="261"/>
      <c r="CE285" s="261"/>
      <c r="CF285" s="261"/>
      <c r="CG285" s="261"/>
      <c r="CH285" s="261"/>
      <c r="CI285" s="261"/>
      <c r="CJ285" s="261"/>
      <c r="CK285" s="261"/>
      <c r="CL285" s="261"/>
      <c r="CM285" s="261"/>
      <c r="CN285" s="261"/>
      <c r="CO285" s="261"/>
      <c r="CP285" s="261"/>
      <c r="CQ285" s="261"/>
      <c r="CR285" s="261"/>
      <c r="CS285" s="261"/>
      <c r="CT285" s="261"/>
      <c r="CU285" s="261"/>
      <c r="CV285" s="261"/>
      <c r="CW285" s="261"/>
    </row>
    <row r="286" spans="1:101">
      <c r="A286" s="261"/>
      <c r="B286" s="296" t="s">
        <v>375</v>
      </c>
      <c r="C286" s="261"/>
      <c r="D286" s="261"/>
      <c r="E286" s="261"/>
      <c r="F286" s="261"/>
      <c r="G286" s="261"/>
      <c r="H286" s="261"/>
      <c r="I286" s="261"/>
      <c r="J286" s="261"/>
      <c r="K286" s="261"/>
      <c r="L286" s="261"/>
      <c r="M286" s="261"/>
      <c r="N286" s="261"/>
      <c r="O286" s="261"/>
      <c r="P286" s="261"/>
      <c r="Q286" s="261"/>
      <c r="R286" s="261"/>
      <c r="S286" s="261"/>
      <c r="T286" s="261"/>
      <c r="U286" s="261"/>
      <c r="V286" s="261"/>
      <c r="W286" s="261"/>
      <c r="X286" s="261"/>
      <c r="Y286" s="261"/>
      <c r="Z286" s="261"/>
      <c r="AA286" s="261"/>
      <c r="AB286" s="261"/>
      <c r="AC286" s="261"/>
      <c r="AD286" s="261"/>
      <c r="AE286" s="261"/>
      <c r="AF286" s="261"/>
      <c r="AG286" s="261"/>
      <c r="AH286" s="261"/>
      <c r="AI286" s="261"/>
      <c r="AJ286" s="261"/>
      <c r="AK286" s="261"/>
      <c r="AL286" s="261"/>
      <c r="AM286" s="261"/>
      <c r="AN286" s="261"/>
      <c r="AO286" s="261"/>
      <c r="AP286" s="261"/>
      <c r="AQ286" s="261"/>
      <c r="AR286" s="261"/>
      <c r="AS286" s="261"/>
      <c r="AT286" s="261"/>
      <c r="AU286" s="261"/>
      <c r="AV286" s="261"/>
      <c r="AW286" s="261"/>
      <c r="AX286" s="261"/>
      <c r="AY286" s="261"/>
      <c r="AZ286" s="261"/>
      <c r="BA286" s="261"/>
      <c r="BB286" s="261"/>
      <c r="BC286" s="261"/>
      <c r="BD286" s="261"/>
      <c r="BE286" s="261"/>
      <c r="BF286" s="261"/>
      <c r="BG286" s="261"/>
      <c r="BH286" s="261"/>
      <c r="BI286" s="261"/>
      <c r="BJ286" s="261"/>
      <c r="BK286" s="261"/>
      <c r="BL286" s="261"/>
      <c r="BM286" s="261"/>
      <c r="BN286" s="261"/>
      <c r="BO286" s="261"/>
      <c r="BP286" s="261"/>
      <c r="BQ286" s="261"/>
      <c r="BR286" s="261"/>
      <c r="BS286" s="261"/>
      <c r="BT286" s="261"/>
      <c r="BU286" s="261"/>
      <c r="BV286" s="261"/>
      <c r="BW286" s="261"/>
      <c r="BX286" s="261"/>
      <c r="BY286" s="261"/>
      <c r="BZ286" s="261"/>
      <c r="CA286" s="261"/>
      <c r="CB286" s="261"/>
      <c r="CC286" s="261"/>
      <c r="CD286" s="261"/>
      <c r="CE286" s="261"/>
      <c r="CF286" s="261"/>
      <c r="CG286" s="261"/>
      <c r="CH286" s="261"/>
      <c r="CI286" s="261"/>
      <c r="CJ286" s="261"/>
      <c r="CK286" s="261"/>
      <c r="CL286" s="261"/>
      <c r="CM286" s="261"/>
      <c r="CN286" s="261"/>
      <c r="CO286" s="261"/>
      <c r="CP286" s="261"/>
      <c r="CQ286" s="261"/>
      <c r="CR286" s="261"/>
      <c r="CS286" s="261"/>
      <c r="CT286" s="261"/>
      <c r="CU286" s="261"/>
      <c r="CV286" s="261"/>
      <c r="CW286" s="261"/>
    </row>
    <row r="287" spans="1:101" ht="23">
      <c r="A287" s="261"/>
      <c r="B287" s="270" t="s">
        <v>258</v>
      </c>
      <c r="C287" s="259" t="s">
        <v>87</v>
      </c>
      <c r="D287" s="259" t="s">
        <v>89</v>
      </c>
      <c r="E287" s="259" t="s">
        <v>282</v>
      </c>
      <c r="F287" s="292" t="s">
        <v>376</v>
      </c>
      <c r="G287" s="292" t="s">
        <v>329</v>
      </c>
      <c r="H287" s="292" t="s">
        <v>330</v>
      </c>
      <c r="I287" s="292" t="s">
        <v>331</v>
      </c>
      <c r="K287" s="261"/>
      <c r="L287" s="261"/>
      <c r="M287" s="261"/>
      <c r="N287" s="261"/>
      <c r="O287" s="261"/>
      <c r="P287" s="261"/>
      <c r="Q287" s="261"/>
      <c r="R287" s="261"/>
      <c r="S287" s="261"/>
      <c r="T287" s="261"/>
      <c r="U287" s="261"/>
      <c r="V287" s="261"/>
      <c r="W287" s="261"/>
      <c r="X287" s="261"/>
      <c r="Y287" s="261"/>
      <c r="Z287" s="261"/>
      <c r="AA287" s="261"/>
      <c r="AB287" s="261"/>
      <c r="AC287" s="261"/>
      <c r="AD287" s="261"/>
      <c r="AE287" s="261"/>
      <c r="AF287" s="261"/>
      <c r="AG287" s="261"/>
      <c r="AH287" s="261"/>
      <c r="AI287" s="261"/>
      <c r="AJ287" s="261"/>
      <c r="AK287" s="261"/>
      <c r="AL287" s="261"/>
      <c r="AM287" s="261"/>
      <c r="AN287" s="261"/>
      <c r="AO287" s="261"/>
      <c r="AP287" s="261"/>
      <c r="AQ287" s="261"/>
      <c r="AR287" s="261"/>
      <c r="AS287" s="261"/>
      <c r="AT287" s="261"/>
      <c r="AU287" s="261"/>
      <c r="AV287" s="261"/>
      <c r="AW287" s="261"/>
      <c r="AX287" s="261"/>
      <c r="AY287" s="261"/>
      <c r="AZ287" s="261"/>
      <c r="BA287" s="261"/>
      <c r="BB287" s="261"/>
      <c r="BC287" s="261"/>
      <c r="BD287" s="261"/>
      <c r="BE287" s="261"/>
      <c r="BF287" s="261"/>
      <c r="BG287" s="261"/>
      <c r="BH287" s="261"/>
      <c r="BI287" s="261"/>
      <c r="BJ287" s="261"/>
      <c r="BK287" s="261"/>
      <c r="BL287" s="261"/>
      <c r="BM287" s="261"/>
      <c r="BN287" s="261"/>
      <c r="BO287" s="261"/>
      <c r="BP287" s="261"/>
      <c r="BQ287" s="261"/>
      <c r="BR287" s="261"/>
      <c r="BS287" s="261"/>
      <c r="BT287" s="261"/>
      <c r="BU287" s="261"/>
      <c r="BV287" s="261"/>
      <c r="BW287" s="261"/>
      <c r="BX287" s="261"/>
      <c r="BY287" s="261"/>
      <c r="BZ287" s="261"/>
      <c r="CA287" s="261"/>
      <c r="CB287" s="261"/>
      <c r="CC287" s="261"/>
      <c r="CD287" s="261"/>
      <c r="CE287" s="261"/>
      <c r="CF287" s="261"/>
      <c r="CG287" s="261"/>
      <c r="CH287" s="261"/>
      <c r="CI287" s="261"/>
      <c r="CJ287" s="261"/>
      <c r="CK287" s="261"/>
      <c r="CL287" s="261"/>
      <c r="CM287" s="261"/>
      <c r="CN287" s="261"/>
      <c r="CO287" s="261"/>
      <c r="CP287" s="261"/>
      <c r="CQ287" s="261"/>
      <c r="CR287" s="261"/>
      <c r="CS287" s="261"/>
      <c r="CT287" s="261"/>
      <c r="CU287" s="261"/>
      <c r="CV287" s="261"/>
      <c r="CW287" s="261"/>
    </row>
    <row r="288" spans="1:101">
      <c r="A288" s="261"/>
      <c r="B288" s="262" t="s">
        <v>262</v>
      </c>
      <c r="C288" s="262" t="s">
        <v>216</v>
      </c>
      <c r="D288" s="262" t="s">
        <v>263</v>
      </c>
      <c r="E288" s="262" t="s">
        <v>219</v>
      </c>
      <c r="F288" s="299">
        <f>$C$283*F237</f>
        <v>6.9192755710034526E-2</v>
      </c>
      <c r="G288" s="299">
        <f t="shared" ref="F288:I311" si="3">$C$283*G237</f>
        <v>6.9192755710034526E-2</v>
      </c>
      <c r="H288" s="299">
        <f t="shared" si="3"/>
        <v>6.9192755710034526E-2</v>
      </c>
      <c r="I288" s="299">
        <f t="shared" si="3"/>
        <v>6.9192755710034526E-2</v>
      </c>
      <c r="K288" s="261"/>
      <c r="L288" s="261"/>
      <c r="M288" s="261"/>
      <c r="N288" s="261"/>
      <c r="O288" s="261"/>
      <c r="P288" s="261"/>
      <c r="Q288" s="261"/>
      <c r="R288" s="261"/>
      <c r="S288" s="261"/>
      <c r="T288" s="261"/>
      <c r="U288" s="261"/>
      <c r="V288" s="261"/>
      <c r="W288" s="261"/>
      <c r="X288" s="261"/>
      <c r="Y288" s="261"/>
      <c r="Z288" s="261"/>
      <c r="AA288" s="261"/>
      <c r="AB288" s="261"/>
      <c r="AC288" s="261"/>
      <c r="AD288" s="261"/>
      <c r="AE288" s="261"/>
      <c r="AF288" s="261"/>
      <c r="AG288" s="261"/>
      <c r="AH288" s="261"/>
      <c r="AI288" s="261"/>
      <c r="AJ288" s="261"/>
      <c r="AK288" s="261"/>
      <c r="AL288" s="261"/>
      <c r="AM288" s="261"/>
      <c r="AN288" s="261"/>
      <c r="AO288" s="261"/>
      <c r="AP288" s="261"/>
      <c r="AQ288" s="261"/>
      <c r="AR288" s="261"/>
      <c r="AS288" s="261"/>
      <c r="AT288" s="261"/>
      <c r="AU288" s="261"/>
      <c r="AV288" s="261"/>
      <c r="AW288" s="261"/>
      <c r="AX288" s="261"/>
      <c r="AY288" s="261"/>
      <c r="AZ288" s="261"/>
      <c r="BA288" s="261"/>
      <c r="BB288" s="261"/>
      <c r="BC288" s="261"/>
      <c r="BD288" s="261"/>
      <c r="BE288" s="261"/>
      <c r="BF288" s="261"/>
      <c r="BG288" s="261"/>
      <c r="BH288" s="261"/>
      <c r="BI288" s="261"/>
      <c r="BJ288" s="261"/>
      <c r="BK288" s="261"/>
      <c r="BL288" s="261"/>
      <c r="BM288" s="261"/>
      <c r="BN288" s="261"/>
      <c r="BO288" s="261"/>
      <c r="BP288" s="261"/>
      <c r="BQ288" s="261"/>
      <c r="BR288" s="261"/>
      <c r="BS288" s="261"/>
      <c r="BT288" s="261"/>
      <c r="BU288" s="261"/>
      <c r="BV288" s="261"/>
      <c r="BW288" s="261"/>
      <c r="BX288" s="261"/>
      <c r="BY288" s="261"/>
      <c r="BZ288" s="261"/>
      <c r="CA288" s="261"/>
      <c r="CB288" s="261"/>
      <c r="CC288" s="261"/>
      <c r="CD288" s="261"/>
      <c r="CE288" s="261"/>
      <c r="CF288" s="261"/>
      <c r="CG288" s="261"/>
      <c r="CH288" s="261"/>
      <c r="CI288" s="261"/>
      <c r="CJ288" s="261"/>
      <c r="CK288" s="261"/>
      <c r="CL288" s="261"/>
      <c r="CM288" s="261"/>
      <c r="CN288" s="261"/>
      <c r="CO288" s="261"/>
      <c r="CP288" s="261"/>
      <c r="CQ288" s="261"/>
      <c r="CR288" s="261"/>
      <c r="CS288" s="261"/>
      <c r="CT288" s="261"/>
      <c r="CU288" s="261"/>
      <c r="CV288" s="261"/>
      <c r="CW288" s="261"/>
    </row>
    <row r="289" spans="1:101">
      <c r="A289" s="261"/>
      <c r="B289" s="262" t="s">
        <v>262</v>
      </c>
      <c r="C289" s="262" t="s">
        <v>216</v>
      </c>
      <c r="D289" s="262" t="s">
        <v>264</v>
      </c>
      <c r="E289" s="262" t="s">
        <v>219</v>
      </c>
      <c r="F289" s="299">
        <f t="shared" si="3"/>
        <v>6.9192755710034526E-2</v>
      </c>
      <c r="G289" s="299">
        <f t="shared" si="3"/>
        <v>6.9192755710034526E-2</v>
      </c>
      <c r="H289" s="299">
        <f t="shared" si="3"/>
        <v>6.9192755710034526E-2</v>
      </c>
      <c r="I289" s="299">
        <f t="shared" si="3"/>
        <v>6.9192755710034526E-2</v>
      </c>
      <c r="K289" s="261"/>
      <c r="L289" s="261"/>
      <c r="M289" s="261"/>
      <c r="N289" s="261"/>
      <c r="O289" s="261"/>
      <c r="P289" s="261"/>
      <c r="Q289" s="261"/>
      <c r="R289" s="261"/>
      <c r="S289" s="261"/>
      <c r="T289" s="261"/>
      <c r="U289" s="261"/>
      <c r="V289" s="261"/>
      <c r="W289" s="261"/>
      <c r="X289" s="261"/>
      <c r="Y289" s="261"/>
      <c r="Z289" s="261"/>
      <c r="AA289" s="261"/>
      <c r="AB289" s="261"/>
      <c r="AC289" s="261"/>
      <c r="AD289" s="261"/>
      <c r="AE289" s="261"/>
      <c r="AF289" s="261"/>
      <c r="AG289" s="261"/>
      <c r="AH289" s="261"/>
      <c r="AI289" s="261"/>
      <c r="AJ289" s="261"/>
      <c r="AK289" s="261"/>
      <c r="AL289" s="261"/>
      <c r="AM289" s="261"/>
      <c r="AN289" s="261"/>
      <c r="AO289" s="261"/>
      <c r="AP289" s="261"/>
      <c r="AQ289" s="261"/>
      <c r="AR289" s="261"/>
      <c r="AS289" s="261"/>
      <c r="AT289" s="261"/>
      <c r="AU289" s="261"/>
      <c r="AV289" s="261"/>
      <c r="AW289" s="261"/>
      <c r="AX289" s="261"/>
      <c r="AY289" s="261"/>
      <c r="AZ289" s="261"/>
      <c r="BA289" s="261"/>
      <c r="BB289" s="261"/>
      <c r="BC289" s="261"/>
      <c r="BD289" s="261"/>
      <c r="BE289" s="261"/>
      <c r="BF289" s="261"/>
      <c r="BG289" s="261"/>
      <c r="BH289" s="261"/>
      <c r="BI289" s="261"/>
      <c r="BJ289" s="261"/>
      <c r="BK289" s="261"/>
      <c r="BL289" s="261"/>
      <c r="BM289" s="261"/>
      <c r="BN289" s="261"/>
      <c r="BO289" s="261"/>
      <c r="BP289" s="261"/>
      <c r="BQ289" s="261"/>
      <c r="BR289" s="261"/>
      <c r="BS289" s="261"/>
      <c r="BT289" s="261"/>
      <c r="BU289" s="261"/>
      <c r="BV289" s="261"/>
      <c r="BW289" s="261"/>
      <c r="BX289" s="261"/>
      <c r="BY289" s="261"/>
      <c r="BZ289" s="261"/>
      <c r="CA289" s="261"/>
      <c r="CB289" s="261"/>
      <c r="CC289" s="261"/>
      <c r="CD289" s="261"/>
      <c r="CE289" s="261"/>
      <c r="CF289" s="261"/>
      <c r="CG289" s="261"/>
      <c r="CH289" s="261"/>
      <c r="CI289" s="261"/>
      <c r="CJ289" s="261"/>
      <c r="CK289" s="261"/>
      <c r="CL289" s="261"/>
      <c r="CM289" s="261"/>
      <c r="CN289" s="261"/>
      <c r="CO289" s="261"/>
      <c r="CP289" s="261"/>
      <c r="CQ289" s="261"/>
      <c r="CR289" s="261"/>
      <c r="CS289" s="261"/>
      <c r="CT289" s="261"/>
      <c r="CU289" s="261"/>
      <c r="CV289" s="261"/>
      <c r="CW289" s="261"/>
    </row>
    <row r="290" spans="1:101">
      <c r="A290" s="261"/>
      <c r="B290" s="262" t="s">
        <v>262</v>
      </c>
      <c r="C290" s="262" t="s">
        <v>216</v>
      </c>
      <c r="D290" s="262" t="s">
        <v>238</v>
      </c>
      <c r="E290" s="262" t="s">
        <v>219</v>
      </c>
      <c r="F290" s="299">
        <f t="shared" si="3"/>
        <v>0</v>
      </c>
      <c r="G290" s="299">
        <f t="shared" si="3"/>
        <v>0</v>
      </c>
      <c r="H290" s="299">
        <f t="shared" si="3"/>
        <v>0</v>
      </c>
      <c r="I290" s="299">
        <f t="shared" si="3"/>
        <v>0</v>
      </c>
      <c r="K290" s="261"/>
      <c r="L290" s="261"/>
      <c r="M290" s="261"/>
      <c r="N290" s="261"/>
      <c r="O290" s="261"/>
      <c r="P290" s="261"/>
      <c r="Q290" s="261"/>
      <c r="R290" s="261"/>
      <c r="S290" s="261"/>
      <c r="T290" s="261"/>
      <c r="U290" s="261"/>
      <c r="V290" s="261"/>
      <c r="W290" s="261"/>
      <c r="X290" s="261"/>
      <c r="Y290" s="261"/>
      <c r="Z290" s="261"/>
      <c r="AA290" s="261"/>
      <c r="AB290" s="261"/>
      <c r="AC290" s="261"/>
      <c r="AD290" s="261"/>
      <c r="AE290" s="261"/>
      <c r="AF290" s="261"/>
      <c r="AG290" s="261"/>
      <c r="AH290" s="261"/>
      <c r="AI290" s="261"/>
      <c r="AJ290" s="261"/>
      <c r="AK290" s="261"/>
      <c r="AL290" s="261"/>
      <c r="AM290" s="261"/>
      <c r="AN290" s="261"/>
      <c r="AO290" s="261"/>
      <c r="AP290" s="261"/>
      <c r="AQ290" s="261"/>
      <c r="AR290" s="261"/>
      <c r="AS290" s="261"/>
      <c r="AT290" s="261"/>
      <c r="AU290" s="261"/>
      <c r="AV290" s="261"/>
      <c r="AW290" s="261"/>
      <c r="AX290" s="261"/>
      <c r="AY290" s="261"/>
      <c r="AZ290" s="261"/>
      <c r="BA290" s="261"/>
      <c r="BB290" s="261"/>
      <c r="BC290" s="261"/>
      <c r="BD290" s="261"/>
      <c r="BE290" s="261"/>
      <c r="BF290" s="261"/>
      <c r="BG290" s="261"/>
      <c r="BH290" s="261"/>
      <c r="BI290" s="261"/>
      <c r="BJ290" s="261"/>
      <c r="BK290" s="261"/>
      <c r="BL290" s="261"/>
      <c r="BM290" s="261"/>
      <c r="BN290" s="261"/>
      <c r="BO290" s="261"/>
      <c r="BP290" s="261"/>
      <c r="BQ290" s="261"/>
      <c r="BR290" s="261"/>
      <c r="BS290" s="261"/>
      <c r="BT290" s="261"/>
      <c r="BU290" s="261"/>
      <c r="BV290" s="261"/>
      <c r="BW290" s="261"/>
      <c r="BX290" s="261"/>
      <c r="BY290" s="261"/>
      <c r="BZ290" s="261"/>
      <c r="CA290" s="261"/>
      <c r="CB290" s="261"/>
      <c r="CC290" s="261"/>
      <c r="CD290" s="261"/>
      <c r="CE290" s="261"/>
      <c r="CF290" s="261"/>
      <c r="CG290" s="261"/>
      <c r="CH290" s="261"/>
      <c r="CI290" s="261"/>
      <c r="CJ290" s="261"/>
      <c r="CK290" s="261"/>
      <c r="CL290" s="261"/>
      <c r="CM290" s="261"/>
      <c r="CN290" s="261"/>
      <c r="CO290" s="261"/>
      <c r="CP290" s="261"/>
      <c r="CQ290" s="261"/>
      <c r="CR290" s="261"/>
      <c r="CS290" s="261"/>
      <c r="CT290" s="261"/>
      <c r="CU290" s="261"/>
      <c r="CV290" s="261"/>
      <c r="CW290" s="261"/>
    </row>
    <row r="291" spans="1:101">
      <c r="A291" s="261"/>
      <c r="B291" s="262" t="s">
        <v>262</v>
      </c>
      <c r="C291" s="262" t="s">
        <v>240</v>
      </c>
      <c r="D291" s="262" t="s">
        <v>263</v>
      </c>
      <c r="E291" s="262" t="s">
        <v>219</v>
      </c>
      <c r="F291" s="299">
        <f t="shared" si="3"/>
        <v>6.9192755710034526E-2</v>
      </c>
      <c r="G291" s="299">
        <f t="shared" si="3"/>
        <v>6.9192755710034526E-2</v>
      </c>
      <c r="H291" s="299">
        <f t="shared" si="3"/>
        <v>6.9192755710034526E-2</v>
      </c>
      <c r="I291" s="299">
        <f t="shared" si="3"/>
        <v>6.9192755710034526E-2</v>
      </c>
      <c r="K291" s="261"/>
      <c r="L291" s="261"/>
      <c r="M291" s="261"/>
      <c r="N291" s="261"/>
      <c r="O291" s="261"/>
      <c r="P291" s="261"/>
      <c r="Q291" s="261"/>
      <c r="R291" s="261"/>
      <c r="S291" s="261"/>
      <c r="T291" s="261"/>
      <c r="U291" s="261"/>
      <c r="V291" s="261"/>
      <c r="W291" s="261"/>
      <c r="X291" s="261"/>
      <c r="Y291" s="261"/>
      <c r="Z291" s="261"/>
      <c r="AA291" s="261"/>
      <c r="AB291" s="261"/>
      <c r="AC291" s="261"/>
      <c r="AD291" s="261"/>
      <c r="AE291" s="261"/>
      <c r="AF291" s="261"/>
      <c r="AG291" s="261"/>
      <c r="AH291" s="261"/>
      <c r="AI291" s="261"/>
      <c r="AJ291" s="261"/>
      <c r="AK291" s="261"/>
      <c r="AL291" s="261"/>
      <c r="AM291" s="261"/>
      <c r="AN291" s="261"/>
      <c r="AO291" s="261"/>
      <c r="AP291" s="261"/>
      <c r="AQ291" s="261"/>
      <c r="AR291" s="261"/>
      <c r="AS291" s="261"/>
      <c r="AT291" s="261"/>
      <c r="AU291" s="261"/>
      <c r="AV291" s="261"/>
      <c r="AW291" s="261"/>
      <c r="AX291" s="261"/>
      <c r="AY291" s="261"/>
      <c r="AZ291" s="261"/>
      <c r="BA291" s="261"/>
      <c r="BB291" s="261"/>
      <c r="BC291" s="261"/>
      <c r="BD291" s="261"/>
      <c r="BE291" s="261"/>
      <c r="BF291" s="261"/>
      <c r="BG291" s="261"/>
      <c r="BH291" s="261"/>
      <c r="BI291" s="261"/>
      <c r="BJ291" s="261"/>
      <c r="BK291" s="261"/>
      <c r="BL291" s="261"/>
      <c r="BM291" s="261"/>
      <c r="BN291" s="261"/>
      <c r="BO291" s="261"/>
      <c r="BP291" s="261"/>
      <c r="BQ291" s="261"/>
      <c r="BR291" s="261"/>
      <c r="BS291" s="261"/>
      <c r="BT291" s="261"/>
      <c r="BU291" s="261"/>
      <c r="BV291" s="261"/>
      <c r="BW291" s="261"/>
      <c r="BX291" s="261"/>
      <c r="BY291" s="261"/>
      <c r="BZ291" s="261"/>
      <c r="CA291" s="261"/>
      <c r="CB291" s="261"/>
      <c r="CC291" s="261"/>
      <c r="CD291" s="261"/>
      <c r="CE291" s="261"/>
      <c r="CF291" s="261"/>
      <c r="CG291" s="261"/>
      <c r="CH291" s="261"/>
      <c r="CI291" s="261"/>
      <c r="CJ291" s="261"/>
      <c r="CK291" s="261"/>
      <c r="CL291" s="261"/>
      <c r="CM291" s="261"/>
      <c r="CN291" s="261"/>
      <c r="CO291" s="261"/>
      <c r="CP291" s="261"/>
      <c r="CQ291" s="261"/>
      <c r="CR291" s="261"/>
      <c r="CS291" s="261"/>
      <c r="CT291" s="261"/>
      <c r="CU291" s="261"/>
      <c r="CV291" s="261"/>
      <c r="CW291" s="261"/>
    </row>
    <row r="292" spans="1:101">
      <c r="A292" s="261"/>
      <c r="B292" s="262" t="s">
        <v>262</v>
      </c>
      <c r="C292" s="262" t="s">
        <v>240</v>
      </c>
      <c r="D292" s="262" t="s">
        <v>264</v>
      </c>
      <c r="E292" s="262" t="s">
        <v>219</v>
      </c>
      <c r="F292" s="299">
        <f t="shared" si="3"/>
        <v>6.9192755710034526E-2</v>
      </c>
      <c r="G292" s="299">
        <f t="shared" si="3"/>
        <v>6.9192755710034526E-2</v>
      </c>
      <c r="H292" s="299">
        <f t="shared" si="3"/>
        <v>6.9192755710034526E-2</v>
      </c>
      <c r="I292" s="299">
        <f t="shared" si="3"/>
        <v>6.9192755710034526E-2</v>
      </c>
      <c r="K292" s="261"/>
      <c r="L292" s="261"/>
      <c r="M292" s="261"/>
      <c r="N292" s="261"/>
      <c r="O292" s="261"/>
      <c r="P292" s="261"/>
      <c r="Q292" s="261"/>
      <c r="R292" s="261"/>
      <c r="S292" s="261"/>
      <c r="T292" s="261"/>
      <c r="U292" s="261"/>
      <c r="V292" s="261"/>
      <c r="W292" s="261"/>
      <c r="X292" s="261"/>
      <c r="Y292" s="261"/>
      <c r="Z292" s="261"/>
      <c r="AA292" s="261"/>
      <c r="AB292" s="261"/>
      <c r="AC292" s="261"/>
      <c r="AD292" s="261"/>
      <c r="AE292" s="261"/>
      <c r="AF292" s="261"/>
      <c r="AG292" s="261"/>
      <c r="AH292" s="261"/>
      <c r="AI292" s="261"/>
      <c r="AJ292" s="261"/>
      <c r="AK292" s="261"/>
      <c r="AL292" s="261"/>
      <c r="AM292" s="261"/>
      <c r="AN292" s="261"/>
      <c r="AO292" s="261"/>
      <c r="AP292" s="261"/>
      <c r="AQ292" s="261"/>
      <c r="AR292" s="261"/>
      <c r="AS292" s="261"/>
      <c r="AT292" s="261"/>
      <c r="AU292" s="261"/>
      <c r="AV292" s="261"/>
      <c r="AW292" s="261"/>
      <c r="AX292" s="261"/>
      <c r="AY292" s="261"/>
      <c r="AZ292" s="261"/>
      <c r="BA292" s="261"/>
      <c r="BB292" s="261"/>
      <c r="BC292" s="261"/>
      <c r="BD292" s="261"/>
      <c r="BE292" s="261"/>
      <c r="BF292" s="261"/>
      <c r="BG292" s="261"/>
      <c r="BH292" s="261"/>
      <c r="BI292" s="261"/>
      <c r="BJ292" s="261"/>
      <c r="BK292" s="261"/>
      <c r="BL292" s="261"/>
      <c r="BM292" s="261"/>
      <c r="BN292" s="261"/>
      <c r="BO292" s="261"/>
      <c r="BP292" s="261"/>
      <c r="BQ292" s="261"/>
      <c r="BR292" s="261"/>
      <c r="BS292" s="261"/>
      <c r="BT292" s="261"/>
      <c r="BU292" s="261"/>
      <c r="BV292" s="261"/>
      <c r="BW292" s="261"/>
      <c r="BX292" s="261"/>
      <c r="BY292" s="261"/>
      <c r="BZ292" s="261"/>
      <c r="CA292" s="261"/>
      <c r="CB292" s="261"/>
      <c r="CC292" s="261"/>
      <c r="CD292" s="261"/>
      <c r="CE292" s="261"/>
      <c r="CF292" s="261"/>
      <c r="CG292" s="261"/>
      <c r="CH292" s="261"/>
      <c r="CI292" s="261"/>
      <c r="CJ292" s="261"/>
      <c r="CK292" s="261"/>
      <c r="CL292" s="261"/>
      <c r="CM292" s="261"/>
      <c r="CN292" s="261"/>
      <c r="CO292" s="261"/>
      <c r="CP292" s="261"/>
      <c r="CQ292" s="261"/>
      <c r="CR292" s="261"/>
      <c r="CS292" s="261"/>
      <c r="CT292" s="261"/>
      <c r="CU292" s="261"/>
      <c r="CV292" s="261"/>
      <c r="CW292" s="261"/>
    </row>
    <row r="293" spans="1:101">
      <c r="A293" s="261"/>
      <c r="B293" s="262" t="s">
        <v>262</v>
      </c>
      <c r="C293" s="262" t="s">
        <v>240</v>
      </c>
      <c r="D293" s="262" t="s">
        <v>238</v>
      </c>
      <c r="E293" s="262" t="s">
        <v>219</v>
      </c>
      <c r="F293" s="299">
        <f t="shared" si="3"/>
        <v>0</v>
      </c>
      <c r="G293" s="299">
        <f t="shared" si="3"/>
        <v>0</v>
      </c>
      <c r="H293" s="299">
        <f t="shared" si="3"/>
        <v>0</v>
      </c>
      <c r="I293" s="299">
        <f t="shared" si="3"/>
        <v>0</v>
      </c>
      <c r="K293" s="261"/>
      <c r="L293" s="261"/>
      <c r="M293" s="261"/>
      <c r="N293" s="261"/>
      <c r="O293" s="261"/>
      <c r="P293" s="261"/>
      <c r="Q293" s="261"/>
      <c r="R293" s="261"/>
      <c r="S293" s="261"/>
      <c r="T293" s="261"/>
      <c r="U293" s="261"/>
      <c r="V293" s="261"/>
      <c r="W293" s="261"/>
      <c r="X293" s="261"/>
      <c r="Y293" s="261"/>
      <c r="Z293" s="261"/>
      <c r="AA293" s="261"/>
      <c r="AB293" s="261"/>
      <c r="AC293" s="261"/>
      <c r="AD293" s="261"/>
      <c r="AE293" s="261"/>
      <c r="AF293" s="261"/>
      <c r="AG293" s="261"/>
      <c r="AH293" s="261"/>
      <c r="AI293" s="261"/>
      <c r="AJ293" s="261"/>
      <c r="AK293" s="261"/>
      <c r="AL293" s="261"/>
      <c r="AM293" s="261"/>
      <c r="AN293" s="261"/>
      <c r="AO293" s="261"/>
      <c r="AP293" s="261"/>
      <c r="AQ293" s="261"/>
      <c r="AR293" s="261"/>
      <c r="AS293" s="261"/>
      <c r="AT293" s="261"/>
      <c r="AU293" s="261"/>
      <c r="AV293" s="261"/>
      <c r="AW293" s="261"/>
      <c r="AX293" s="261"/>
      <c r="AY293" s="261"/>
      <c r="AZ293" s="261"/>
      <c r="BA293" s="261"/>
      <c r="BB293" s="261"/>
      <c r="BC293" s="261"/>
      <c r="BD293" s="261"/>
      <c r="BE293" s="261"/>
      <c r="BF293" s="261"/>
      <c r="BG293" s="261"/>
      <c r="BH293" s="261"/>
      <c r="BI293" s="261"/>
      <c r="BJ293" s="261"/>
      <c r="BK293" s="261"/>
      <c r="BL293" s="261"/>
      <c r="BM293" s="261"/>
      <c r="BN293" s="261"/>
      <c r="BO293" s="261"/>
      <c r="BP293" s="261"/>
      <c r="BQ293" s="261"/>
      <c r="BR293" s="261"/>
      <c r="BS293" s="261"/>
      <c r="BT293" s="261"/>
      <c r="BU293" s="261"/>
      <c r="BV293" s="261"/>
      <c r="BW293" s="261"/>
      <c r="BX293" s="261"/>
      <c r="BY293" s="261"/>
      <c r="BZ293" s="261"/>
      <c r="CA293" s="261"/>
      <c r="CB293" s="261"/>
      <c r="CC293" s="261"/>
      <c r="CD293" s="261"/>
      <c r="CE293" s="261"/>
      <c r="CF293" s="261"/>
      <c r="CG293" s="261"/>
      <c r="CH293" s="261"/>
      <c r="CI293" s="261"/>
      <c r="CJ293" s="261"/>
      <c r="CK293" s="261"/>
      <c r="CL293" s="261"/>
      <c r="CM293" s="261"/>
      <c r="CN293" s="261"/>
      <c r="CO293" s="261"/>
      <c r="CP293" s="261"/>
      <c r="CQ293" s="261"/>
      <c r="CR293" s="261"/>
      <c r="CS293" s="261"/>
      <c r="CT293" s="261"/>
      <c r="CU293" s="261"/>
      <c r="CV293" s="261"/>
      <c r="CW293" s="261"/>
    </row>
    <row r="294" spans="1:101">
      <c r="A294" s="261"/>
      <c r="B294" s="262" t="s">
        <v>265</v>
      </c>
      <c r="C294" s="262" t="s">
        <v>216</v>
      </c>
      <c r="D294" s="262" t="s">
        <v>263</v>
      </c>
      <c r="E294" s="262" t="s">
        <v>219</v>
      </c>
      <c r="F294" s="299">
        <f t="shared" si="3"/>
        <v>0.11939310638024601</v>
      </c>
      <c r="G294" s="299">
        <f t="shared" si="3"/>
        <v>0.11939310638024601</v>
      </c>
      <c r="H294" s="299">
        <f t="shared" si="3"/>
        <v>0.11939310638024601</v>
      </c>
      <c r="I294" s="299">
        <f t="shared" si="3"/>
        <v>0.11939310638024601</v>
      </c>
      <c r="K294" s="261"/>
      <c r="L294" s="261"/>
      <c r="M294" s="261"/>
      <c r="N294" s="261"/>
      <c r="O294" s="261"/>
      <c r="P294" s="261"/>
      <c r="Q294" s="261"/>
      <c r="R294" s="261"/>
      <c r="S294" s="261"/>
      <c r="T294" s="261"/>
      <c r="U294" s="261"/>
      <c r="V294" s="261"/>
      <c r="W294" s="261"/>
      <c r="X294" s="261"/>
      <c r="Y294" s="261"/>
      <c r="Z294" s="261"/>
      <c r="AA294" s="261"/>
      <c r="AB294" s="261"/>
      <c r="AC294" s="261"/>
      <c r="AD294" s="261"/>
      <c r="AE294" s="261"/>
      <c r="AF294" s="261"/>
      <c r="AG294" s="261"/>
      <c r="AH294" s="261"/>
      <c r="AI294" s="261"/>
      <c r="AJ294" s="261"/>
      <c r="AK294" s="261"/>
      <c r="AL294" s="261"/>
      <c r="AM294" s="261"/>
      <c r="AN294" s="261"/>
      <c r="AO294" s="261"/>
      <c r="AP294" s="261"/>
      <c r="AQ294" s="261"/>
      <c r="AR294" s="261"/>
      <c r="AS294" s="261"/>
      <c r="AT294" s="261"/>
      <c r="AU294" s="261"/>
      <c r="AV294" s="261"/>
      <c r="AW294" s="261"/>
      <c r="AX294" s="261"/>
      <c r="AY294" s="261"/>
      <c r="AZ294" s="261"/>
      <c r="BA294" s="261"/>
      <c r="BB294" s="261"/>
      <c r="BC294" s="261"/>
      <c r="BD294" s="261"/>
      <c r="BE294" s="261"/>
      <c r="BF294" s="261"/>
      <c r="BG294" s="261"/>
      <c r="BH294" s="261"/>
      <c r="BI294" s="261"/>
      <c r="BJ294" s="261"/>
      <c r="BK294" s="261"/>
      <c r="BL294" s="261"/>
      <c r="BM294" s="261"/>
      <c r="BN294" s="261"/>
      <c r="BO294" s="261"/>
      <c r="BP294" s="261"/>
      <c r="BQ294" s="261"/>
      <c r="BR294" s="261"/>
      <c r="BS294" s="261"/>
      <c r="BT294" s="261"/>
      <c r="BU294" s="261"/>
      <c r="BV294" s="261"/>
      <c r="BW294" s="261"/>
      <c r="BX294" s="261"/>
      <c r="BY294" s="261"/>
      <c r="BZ294" s="261"/>
      <c r="CA294" s="261"/>
      <c r="CB294" s="261"/>
      <c r="CC294" s="261"/>
      <c r="CD294" s="261"/>
      <c r="CE294" s="261"/>
      <c r="CF294" s="261"/>
      <c r="CG294" s="261"/>
      <c r="CH294" s="261"/>
      <c r="CI294" s="261"/>
      <c r="CJ294" s="261"/>
      <c r="CK294" s="261"/>
      <c r="CL294" s="261"/>
      <c r="CM294" s="261"/>
      <c r="CN294" s="261"/>
      <c r="CO294" s="261"/>
      <c r="CP294" s="261"/>
      <c r="CQ294" s="261"/>
      <c r="CR294" s="261"/>
      <c r="CS294" s="261"/>
      <c r="CT294" s="261"/>
      <c r="CU294" s="261"/>
      <c r="CV294" s="261"/>
      <c r="CW294" s="261"/>
    </row>
    <row r="295" spans="1:101">
      <c r="A295" s="261"/>
      <c r="B295" s="262" t="s">
        <v>265</v>
      </c>
      <c r="C295" s="262" t="s">
        <v>216</v>
      </c>
      <c r="D295" s="262" t="s">
        <v>264</v>
      </c>
      <c r="E295" s="262" t="s">
        <v>219</v>
      </c>
      <c r="F295" s="299">
        <f t="shared" si="3"/>
        <v>0.11939310638024601</v>
      </c>
      <c r="G295" s="299">
        <f t="shared" si="3"/>
        <v>0.11939310638024601</v>
      </c>
      <c r="H295" s="299">
        <f t="shared" si="3"/>
        <v>0.11939310638024601</v>
      </c>
      <c r="I295" s="299">
        <f t="shared" si="3"/>
        <v>0.11939310638024601</v>
      </c>
      <c r="K295" s="261"/>
      <c r="L295" s="261"/>
      <c r="M295" s="261"/>
      <c r="N295" s="261"/>
      <c r="O295" s="261"/>
      <c r="P295" s="261"/>
      <c r="Q295" s="261"/>
      <c r="R295" s="261"/>
      <c r="S295" s="261"/>
      <c r="T295" s="261"/>
      <c r="U295" s="261"/>
      <c r="V295" s="261"/>
      <c r="W295" s="261"/>
      <c r="X295" s="261"/>
      <c r="Y295" s="261"/>
      <c r="Z295" s="261"/>
      <c r="AA295" s="261"/>
      <c r="AB295" s="261"/>
      <c r="AC295" s="261"/>
      <c r="AD295" s="261"/>
      <c r="AE295" s="261"/>
      <c r="AF295" s="261"/>
      <c r="AG295" s="261"/>
      <c r="AH295" s="261"/>
      <c r="AI295" s="261"/>
      <c r="AJ295" s="261"/>
      <c r="AK295" s="261"/>
      <c r="AL295" s="261"/>
      <c r="AM295" s="261"/>
      <c r="AN295" s="261"/>
      <c r="AO295" s="261"/>
      <c r="AP295" s="261"/>
      <c r="AQ295" s="261"/>
      <c r="AR295" s="261"/>
      <c r="AS295" s="261"/>
      <c r="AT295" s="261"/>
      <c r="AU295" s="261"/>
      <c r="AV295" s="261"/>
      <c r="AW295" s="261"/>
      <c r="AX295" s="261"/>
      <c r="AY295" s="261"/>
      <c r="AZ295" s="261"/>
      <c r="BA295" s="261"/>
      <c r="BB295" s="261"/>
      <c r="BC295" s="261"/>
      <c r="BD295" s="261"/>
      <c r="BE295" s="261"/>
      <c r="BF295" s="261"/>
      <c r="BG295" s="261"/>
      <c r="BH295" s="261"/>
      <c r="BI295" s="261"/>
      <c r="BJ295" s="261"/>
      <c r="BK295" s="261"/>
      <c r="BL295" s="261"/>
      <c r="BM295" s="261"/>
      <c r="BN295" s="261"/>
      <c r="BO295" s="261"/>
      <c r="BP295" s="261"/>
      <c r="BQ295" s="261"/>
      <c r="BR295" s="261"/>
      <c r="BS295" s="261"/>
      <c r="BT295" s="261"/>
      <c r="BU295" s="261"/>
      <c r="BV295" s="261"/>
      <c r="BW295" s="261"/>
      <c r="BX295" s="261"/>
      <c r="BY295" s="261"/>
      <c r="BZ295" s="261"/>
      <c r="CA295" s="261"/>
      <c r="CB295" s="261"/>
      <c r="CC295" s="261"/>
      <c r="CD295" s="261"/>
      <c r="CE295" s="261"/>
      <c r="CF295" s="261"/>
      <c r="CG295" s="261"/>
      <c r="CH295" s="261"/>
      <c r="CI295" s="261"/>
      <c r="CJ295" s="261"/>
      <c r="CK295" s="261"/>
      <c r="CL295" s="261"/>
      <c r="CM295" s="261"/>
      <c r="CN295" s="261"/>
      <c r="CO295" s="261"/>
      <c r="CP295" s="261"/>
      <c r="CQ295" s="261"/>
      <c r="CR295" s="261"/>
      <c r="CS295" s="261"/>
      <c r="CT295" s="261"/>
      <c r="CU295" s="261"/>
      <c r="CV295" s="261"/>
      <c r="CW295" s="261"/>
    </row>
    <row r="296" spans="1:101">
      <c r="A296" s="261"/>
      <c r="B296" s="262" t="s">
        <v>265</v>
      </c>
      <c r="C296" s="262" t="s">
        <v>216</v>
      </c>
      <c r="D296" s="262" t="s">
        <v>238</v>
      </c>
      <c r="E296" s="262" t="s">
        <v>219</v>
      </c>
      <c r="F296" s="299">
        <f t="shared" si="3"/>
        <v>0</v>
      </c>
      <c r="G296" s="299">
        <f t="shared" si="3"/>
        <v>0</v>
      </c>
      <c r="H296" s="299">
        <f t="shared" si="3"/>
        <v>0</v>
      </c>
      <c r="I296" s="299">
        <f t="shared" si="3"/>
        <v>0</v>
      </c>
      <c r="K296" s="261"/>
      <c r="L296" s="261"/>
      <c r="M296" s="261"/>
      <c r="N296" s="261"/>
      <c r="O296" s="261"/>
      <c r="P296" s="261"/>
      <c r="Q296" s="261"/>
      <c r="R296" s="261"/>
      <c r="S296" s="261"/>
      <c r="T296" s="261"/>
      <c r="U296" s="261"/>
      <c r="V296" s="261"/>
      <c r="W296" s="261"/>
      <c r="X296" s="261"/>
      <c r="Y296" s="261"/>
      <c r="Z296" s="261"/>
      <c r="AA296" s="261"/>
      <c r="AB296" s="261"/>
      <c r="AC296" s="261"/>
      <c r="AD296" s="261"/>
      <c r="AE296" s="261"/>
      <c r="AF296" s="261"/>
      <c r="AG296" s="261"/>
      <c r="AH296" s="261"/>
      <c r="AI296" s="261"/>
      <c r="AJ296" s="261"/>
      <c r="AK296" s="261"/>
      <c r="AL296" s="261"/>
      <c r="AM296" s="261"/>
      <c r="AN296" s="261"/>
      <c r="AO296" s="261"/>
      <c r="AP296" s="261"/>
      <c r="AQ296" s="261"/>
      <c r="AR296" s="261"/>
      <c r="AS296" s="261"/>
      <c r="AT296" s="261"/>
      <c r="AU296" s="261"/>
      <c r="AV296" s="261"/>
      <c r="AW296" s="261"/>
      <c r="AX296" s="261"/>
      <c r="AY296" s="261"/>
      <c r="AZ296" s="261"/>
      <c r="BA296" s="261"/>
      <c r="BB296" s="261"/>
      <c r="BC296" s="261"/>
      <c r="BD296" s="261"/>
      <c r="BE296" s="261"/>
      <c r="BF296" s="261"/>
      <c r="BG296" s="261"/>
      <c r="BH296" s="261"/>
      <c r="BI296" s="261"/>
      <c r="BJ296" s="261"/>
      <c r="BK296" s="261"/>
      <c r="BL296" s="261"/>
      <c r="BM296" s="261"/>
      <c r="BN296" s="261"/>
      <c r="BO296" s="261"/>
      <c r="BP296" s="261"/>
      <c r="BQ296" s="261"/>
      <c r="BR296" s="261"/>
      <c r="BS296" s="261"/>
      <c r="BT296" s="261"/>
      <c r="BU296" s="261"/>
      <c r="BV296" s="261"/>
      <c r="BW296" s="261"/>
      <c r="BX296" s="261"/>
      <c r="BY296" s="261"/>
      <c r="BZ296" s="261"/>
      <c r="CA296" s="261"/>
      <c r="CB296" s="261"/>
      <c r="CC296" s="261"/>
      <c r="CD296" s="261"/>
      <c r="CE296" s="261"/>
      <c r="CF296" s="261"/>
      <c r="CG296" s="261"/>
      <c r="CH296" s="261"/>
      <c r="CI296" s="261"/>
      <c r="CJ296" s="261"/>
      <c r="CK296" s="261"/>
      <c r="CL296" s="261"/>
      <c r="CM296" s="261"/>
      <c r="CN296" s="261"/>
      <c r="CO296" s="261"/>
      <c r="CP296" s="261"/>
      <c r="CQ296" s="261"/>
      <c r="CR296" s="261"/>
      <c r="CS296" s="261"/>
      <c r="CT296" s="261"/>
      <c r="CU296" s="261"/>
      <c r="CV296" s="261"/>
      <c r="CW296" s="261"/>
    </row>
    <row r="297" spans="1:101">
      <c r="A297" s="261"/>
      <c r="B297" s="262" t="s">
        <v>265</v>
      </c>
      <c r="C297" s="262" t="s">
        <v>240</v>
      </c>
      <c r="D297" s="262" t="s">
        <v>263</v>
      </c>
      <c r="E297" s="262" t="s">
        <v>219</v>
      </c>
      <c r="F297" s="299">
        <f t="shared" si="3"/>
        <v>0.11939310638024601</v>
      </c>
      <c r="G297" s="299">
        <f t="shared" si="3"/>
        <v>0.11939310638024601</v>
      </c>
      <c r="H297" s="299">
        <f t="shared" si="3"/>
        <v>0.11939310638024601</v>
      </c>
      <c r="I297" s="299">
        <f t="shared" si="3"/>
        <v>0.11939310638024601</v>
      </c>
      <c r="K297" s="261"/>
      <c r="L297" s="261"/>
      <c r="M297" s="261"/>
      <c r="N297" s="261"/>
      <c r="O297" s="261"/>
      <c r="P297" s="261"/>
      <c r="Q297" s="261"/>
      <c r="R297" s="261"/>
      <c r="S297" s="261"/>
      <c r="T297" s="261"/>
      <c r="U297" s="261"/>
      <c r="V297" s="261"/>
      <c r="W297" s="261"/>
      <c r="X297" s="261"/>
      <c r="Y297" s="261"/>
      <c r="Z297" s="261"/>
      <c r="AA297" s="261"/>
      <c r="AB297" s="261"/>
      <c r="AC297" s="261"/>
      <c r="AD297" s="261"/>
      <c r="AE297" s="261"/>
      <c r="AF297" s="261"/>
      <c r="AG297" s="261"/>
      <c r="AH297" s="261"/>
      <c r="AI297" s="261"/>
      <c r="AJ297" s="261"/>
      <c r="AK297" s="261"/>
      <c r="AL297" s="261"/>
      <c r="AM297" s="261"/>
      <c r="AN297" s="261"/>
      <c r="AO297" s="261"/>
      <c r="AP297" s="261"/>
      <c r="AQ297" s="261"/>
      <c r="AR297" s="261"/>
      <c r="AS297" s="261"/>
      <c r="AT297" s="261"/>
      <c r="AU297" s="261"/>
      <c r="AV297" s="261"/>
      <c r="AW297" s="261"/>
      <c r="AX297" s="261"/>
      <c r="AY297" s="261"/>
      <c r="AZ297" s="261"/>
      <c r="BA297" s="261"/>
      <c r="BB297" s="261"/>
      <c r="BC297" s="261"/>
      <c r="BD297" s="261"/>
      <c r="BE297" s="261"/>
      <c r="BF297" s="261"/>
      <c r="BG297" s="261"/>
      <c r="BH297" s="261"/>
      <c r="BI297" s="261"/>
      <c r="BJ297" s="261"/>
      <c r="BK297" s="261"/>
      <c r="BL297" s="261"/>
      <c r="BM297" s="261"/>
      <c r="BN297" s="261"/>
      <c r="BO297" s="261"/>
      <c r="BP297" s="261"/>
      <c r="BQ297" s="261"/>
      <c r="BR297" s="261"/>
      <c r="BS297" s="261"/>
      <c r="BT297" s="261"/>
      <c r="BU297" s="261"/>
      <c r="BV297" s="261"/>
      <c r="BW297" s="261"/>
      <c r="BX297" s="261"/>
      <c r="BY297" s="261"/>
      <c r="BZ297" s="261"/>
      <c r="CA297" s="261"/>
      <c r="CB297" s="261"/>
      <c r="CC297" s="261"/>
      <c r="CD297" s="261"/>
      <c r="CE297" s="261"/>
      <c r="CF297" s="261"/>
      <c r="CG297" s="261"/>
      <c r="CH297" s="261"/>
      <c r="CI297" s="261"/>
      <c r="CJ297" s="261"/>
      <c r="CK297" s="261"/>
      <c r="CL297" s="261"/>
      <c r="CM297" s="261"/>
      <c r="CN297" s="261"/>
      <c r="CO297" s="261"/>
      <c r="CP297" s="261"/>
      <c r="CQ297" s="261"/>
      <c r="CR297" s="261"/>
      <c r="CS297" s="261"/>
      <c r="CT297" s="261"/>
      <c r="CU297" s="261"/>
      <c r="CV297" s="261"/>
      <c r="CW297" s="261"/>
    </row>
    <row r="298" spans="1:101">
      <c r="A298" s="261"/>
      <c r="B298" s="262" t="s">
        <v>265</v>
      </c>
      <c r="C298" s="262" t="s">
        <v>240</v>
      </c>
      <c r="D298" s="262" t="s">
        <v>264</v>
      </c>
      <c r="E298" s="262" t="s">
        <v>219</v>
      </c>
      <c r="F298" s="299">
        <f t="shared" si="3"/>
        <v>0.11939310638024601</v>
      </c>
      <c r="G298" s="299">
        <f t="shared" si="3"/>
        <v>0.11939310638024601</v>
      </c>
      <c r="H298" s="299">
        <f t="shared" si="3"/>
        <v>0.11939310638024601</v>
      </c>
      <c r="I298" s="299">
        <f t="shared" si="3"/>
        <v>0.11939310638024601</v>
      </c>
      <c r="K298" s="261"/>
      <c r="L298" s="261"/>
      <c r="M298" s="261"/>
      <c r="N298" s="261"/>
      <c r="O298" s="261"/>
      <c r="P298" s="261"/>
      <c r="Q298" s="261"/>
      <c r="R298" s="261"/>
      <c r="S298" s="261"/>
      <c r="T298" s="261"/>
      <c r="U298" s="261"/>
      <c r="V298" s="261"/>
      <c r="W298" s="261"/>
      <c r="X298" s="261"/>
      <c r="Y298" s="261"/>
      <c r="Z298" s="261"/>
      <c r="AA298" s="261"/>
      <c r="AB298" s="261"/>
      <c r="AC298" s="261"/>
      <c r="AD298" s="261"/>
      <c r="AE298" s="261"/>
      <c r="AF298" s="261"/>
      <c r="AG298" s="261"/>
      <c r="AH298" s="261"/>
      <c r="AI298" s="261"/>
      <c r="AJ298" s="261"/>
      <c r="AK298" s="261"/>
      <c r="AL298" s="261"/>
      <c r="AM298" s="261"/>
      <c r="AN298" s="261"/>
      <c r="AO298" s="261"/>
      <c r="AP298" s="261"/>
      <c r="AQ298" s="261"/>
      <c r="AR298" s="261"/>
      <c r="AS298" s="261"/>
      <c r="AT298" s="261"/>
      <c r="AU298" s="261"/>
      <c r="AV298" s="261"/>
      <c r="AW298" s="261"/>
      <c r="AX298" s="261"/>
      <c r="AY298" s="261"/>
      <c r="AZ298" s="261"/>
      <c r="BA298" s="261"/>
      <c r="BB298" s="261"/>
      <c r="BC298" s="261"/>
      <c r="BD298" s="261"/>
      <c r="BE298" s="261"/>
      <c r="BF298" s="261"/>
      <c r="BG298" s="261"/>
      <c r="BH298" s="261"/>
      <c r="BI298" s="261"/>
      <c r="BJ298" s="261"/>
      <c r="BK298" s="261"/>
      <c r="BL298" s="261"/>
      <c r="BM298" s="261"/>
      <c r="BN298" s="261"/>
      <c r="BO298" s="261"/>
      <c r="BP298" s="261"/>
      <c r="BQ298" s="261"/>
      <c r="BR298" s="261"/>
      <c r="BS298" s="261"/>
      <c r="BT298" s="261"/>
      <c r="BU298" s="261"/>
      <c r="BV298" s="261"/>
      <c r="BW298" s="261"/>
      <c r="BX298" s="261"/>
      <c r="BY298" s="261"/>
      <c r="BZ298" s="261"/>
      <c r="CA298" s="261"/>
      <c r="CB298" s="261"/>
      <c r="CC298" s="261"/>
      <c r="CD298" s="261"/>
      <c r="CE298" s="261"/>
      <c r="CF298" s="261"/>
      <c r="CG298" s="261"/>
      <c r="CH298" s="261"/>
      <c r="CI298" s="261"/>
      <c r="CJ298" s="261"/>
      <c r="CK298" s="261"/>
      <c r="CL298" s="261"/>
      <c r="CM298" s="261"/>
      <c r="CN298" s="261"/>
      <c r="CO298" s="261"/>
      <c r="CP298" s="261"/>
      <c r="CQ298" s="261"/>
      <c r="CR298" s="261"/>
      <c r="CS298" s="261"/>
      <c r="CT298" s="261"/>
      <c r="CU298" s="261"/>
      <c r="CV298" s="261"/>
      <c r="CW298" s="261"/>
    </row>
    <row r="299" spans="1:101">
      <c r="A299" s="261"/>
      <c r="B299" s="262" t="s">
        <v>265</v>
      </c>
      <c r="C299" s="262" t="s">
        <v>240</v>
      </c>
      <c r="D299" s="262" t="s">
        <v>238</v>
      </c>
      <c r="E299" s="262" t="s">
        <v>219</v>
      </c>
      <c r="F299" s="299">
        <f t="shared" si="3"/>
        <v>0</v>
      </c>
      <c r="G299" s="299">
        <f t="shared" si="3"/>
        <v>0</v>
      </c>
      <c r="H299" s="299">
        <f t="shared" si="3"/>
        <v>0</v>
      </c>
      <c r="I299" s="299">
        <f t="shared" si="3"/>
        <v>0</v>
      </c>
      <c r="K299" s="261"/>
      <c r="L299" s="261"/>
      <c r="M299" s="261"/>
      <c r="N299" s="261"/>
      <c r="O299" s="261"/>
      <c r="P299" s="261"/>
      <c r="Q299" s="261"/>
      <c r="R299" s="261"/>
      <c r="S299" s="261"/>
      <c r="T299" s="261"/>
      <c r="U299" s="261"/>
      <c r="V299" s="261"/>
      <c r="W299" s="261"/>
      <c r="X299" s="261"/>
      <c r="Y299" s="261"/>
      <c r="Z299" s="261"/>
      <c r="AA299" s="261"/>
      <c r="AB299" s="261"/>
      <c r="AC299" s="261"/>
      <c r="AD299" s="261"/>
      <c r="AE299" s="261"/>
      <c r="AF299" s="261"/>
      <c r="AG299" s="261"/>
      <c r="AH299" s="261"/>
      <c r="AI299" s="261"/>
      <c r="AJ299" s="261"/>
      <c r="AK299" s="261"/>
      <c r="AL299" s="261"/>
      <c r="AM299" s="261"/>
      <c r="AN299" s="261"/>
      <c r="AO299" s="261"/>
      <c r="AP299" s="261"/>
      <c r="AQ299" s="261"/>
      <c r="AR299" s="261"/>
      <c r="AS299" s="261"/>
      <c r="AT299" s="261"/>
      <c r="AU299" s="261"/>
      <c r="AV299" s="261"/>
      <c r="AW299" s="261"/>
      <c r="AX299" s="261"/>
      <c r="AY299" s="261"/>
      <c r="AZ299" s="261"/>
      <c r="BA299" s="261"/>
      <c r="BB299" s="261"/>
      <c r="BC299" s="261"/>
      <c r="BD299" s="261"/>
      <c r="BE299" s="261"/>
      <c r="BF299" s="261"/>
      <c r="BG299" s="261"/>
      <c r="BH299" s="261"/>
      <c r="BI299" s="261"/>
      <c r="BJ299" s="261"/>
      <c r="BK299" s="261"/>
      <c r="BL299" s="261"/>
      <c r="BM299" s="261"/>
      <c r="BN299" s="261"/>
      <c r="BO299" s="261"/>
      <c r="BP299" s="261"/>
      <c r="BQ299" s="261"/>
      <c r="BR299" s="261"/>
      <c r="BS299" s="261"/>
      <c r="BT299" s="261"/>
      <c r="BU299" s="261"/>
      <c r="BV299" s="261"/>
      <c r="BW299" s="261"/>
      <c r="BX299" s="261"/>
      <c r="BY299" s="261"/>
      <c r="BZ299" s="261"/>
      <c r="CA299" s="261"/>
      <c r="CB299" s="261"/>
      <c r="CC299" s="261"/>
      <c r="CD299" s="261"/>
      <c r="CE299" s="261"/>
      <c r="CF299" s="261"/>
      <c r="CG299" s="261"/>
      <c r="CH299" s="261"/>
      <c r="CI299" s="261"/>
      <c r="CJ299" s="261"/>
      <c r="CK299" s="261"/>
      <c r="CL299" s="261"/>
      <c r="CM299" s="261"/>
      <c r="CN299" s="261"/>
      <c r="CO299" s="261"/>
      <c r="CP299" s="261"/>
      <c r="CQ299" s="261"/>
      <c r="CR299" s="261"/>
      <c r="CS299" s="261"/>
      <c r="CT299" s="261"/>
      <c r="CU299" s="261"/>
      <c r="CV299" s="261"/>
      <c r="CW299" s="261"/>
    </row>
    <row r="300" spans="1:101">
      <c r="A300" s="261"/>
      <c r="B300" s="262" t="s">
        <v>266</v>
      </c>
      <c r="C300" s="262" t="s">
        <v>216</v>
      </c>
      <c r="D300" s="262" t="s">
        <v>263</v>
      </c>
      <c r="E300" s="262" t="s">
        <v>219</v>
      </c>
      <c r="F300" s="299">
        <f t="shared" si="3"/>
        <v>6.3764024349878962E-2</v>
      </c>
      <c r="G300" s="299">
        <f t="shared" si="3"/>
        <v>6.3764024349878962E-2</v>
      </c>
      <c r="H300" s="299">
        <f t="shared" si="3"/>
        <v>6.3764024349878962E-2</v>
      </c>
      <c r="I300" s="299">
        <f t="shared" si="3"/>
        <v>6.3764024349878962E-2</v>
      </c>
      <c r="K300" s="261"/>
      <c r="L300" s="261"/>
      <c r="M300" s="261"/>
      <c r="N300" s="261"/>
      <c r="O300" s="261"/>
      <c r="P300" s="261"/>
      <c r="Q300" s="261"/>
      <c r="R300" s="261"/>
      <c r="S300" s="261"/>
      <c r="T300" s="261"/>
      <c r="U300" s="261"/>
      <c r="V300" s="261"/>
      <c r="W300" s="261"/>
      <c r="X300" s="261"/>
      <c r="Y300" s="261"/>
      <c r="Z300" s="261"/>
      <c r="AA300" s="261"/>
      <c r="AB300" s="261"/>
      <c r="AC300" s="261"/>
      <c r="AD300" s="261"/>
      <c r="AE300" s="261"/>
      <c r="AF300" s="261"/>
      <c r="AG300" s="261"/>
      <c r="AH300" s="261"/>
      <c r="AI300" s="261"/>
      <c r="AJ300" s="261"/>
      <c r="AK300" s="261"/>
      <c r="AL300" s="261"/>
      <c r="AM300" s="261"/>
      <c r="AN300" s="261"/>
      <c r="AO300" s="261"/>
      <c r="AP300" s="261"/>
      <c r="AQ300" s="261"/>
      <c r="AR300" s="261"/>
      <c r="AS300" s="261"/>
      <c r="AT300" s="261"/>
      <c r="AU300" s="261"/>
      <c r="AV300" s="261"/>
      <c r="AW300" s="261"/>
      <c r="AX300" s="261"/>
      <c r="AY300" s="261"/>
      <c r="AZ300" s="261"/>
      <c r="BA300" s="261"/>
      <c r="BB300" s="261"/>
      <c r="BC300" s="261"/>
      <c r="BD300" s="261"/>
      <c r="BE300" s="261"/>
      <c r="BF300" s="261"/>
      <c r="BG300" s="261"/>
      <c r="BH300" s="261"/>
      <c r="BI300" s="261"/>
      <c r="BJ300" s="261"/>
      <c r="BK300" s="261"/>
      <c r="BL300" s="261"/>
      <c r="BM300" s="261"/>
      <c r="BN300" s="261"/>
      <c r="BO300" s="261"/>
      <c r="BP300" s="261"/>
      <c r="BQ300" s="261"/>
      <c r="BR300" s="261"/>
      <c r="BS300" s="261"/>
      <c r="BT300" s="261"/>
      <c r="BU300" s="261"/>
      <c r="BV300" s="261"/>
      <c r="BW300" s="261"/>
      <c r="BX300" s="261"/>
      <c r="BY300" s="261"/>
      <c r="BZ300" s="261"/>
      <c r="CA300" s="261"/>
      <c r="CB300" s="261"/>
      <c r="CC300" s="261"/>
      <c r="CD300" s="261"/>
      <c r="CE300" s="261"/>
      <c r="CF300" s="261"/>
      <c r="CG300" s="261"/>
      <c r="CH300" s="261"/>
      <c r="CI300" s="261"/>
      <c r="CJ300" s="261"/>
      <c r="CK300" s="261"/>
      <c r="CL300" s="261"/>
      <c r="CM300" s="261"/>
      <c r="CN300" s="261"/>
      <c r="CO300" s="261"/>
      <c r="CP300" s="261"/>
      <c r="CQ300" s="261"/>
      <c r="CR300" s="261"/>
      <c r="CS300" s="261"/>
      <c r="CT300" s="261"/>
      <c r="CU300" s="261"/>
      <c r="CV300" s="261"/>
      <c r="CW300" s="261"/>
    </row>
    <row r="301" spans="1:101">
      <c r="A301" s="261"/>
      <c r="B301" s="262" t="s">
        <v>266</v>
      </c>
      <c r="C301" s="262" t="s">
        <v>216</v>
      </c>
      <c r="D301" s="262" t="s">
        <v>264</v>
      </c>
      <c r="E301" s="262" t="s">
        <v>219</v>
      </c>
      <c r="F301" s="299">
        <f>$C$283*F250</f>
        <v>6.3764024349878962E-2</v>
      </c>
      <c r="G301" s="299">
        <f t="shared" si="3"/>
        <v>6.3764024349878962E-2</v>
      </c>
      <c r="H301" s="299">
        <f t="shared" si="3"/>
        <v>6.3764024349878962E-2</v>
      </c>
      <c r="I301" s="299">
        <f t="shared" si="3"/>
        <v>6.3764024349878962E-2</v>
      </c>
      <c r="K301" s="261"/>
      <c r="L301" s="261"/>
      <c r="M301" s="261"/>
      <c r="N301" s="261"/>
      <c r="O301" s="261"/>
      <c r="P301" s="261"/>
      <c r="Q301" s="261"/>
      <c r="R301" s="261"/>
      <c r="S301" s="261"/>
      <c r="T301" s="261"/>
      <c r="U301" s="261"/>
      <c r="V301" s="261"/>
      <c r="W301" s="261"/>
      <c r="X301" s="261"/>
      <c r="Y301" s="261"/>
      <c r="Z301" s="261"/>
      <c r="AA301" s="261"/>
      <c r="AB301" s="261"/>
      <c r="AC301" s="261"/>
      <c r="AD301" s="261"/>
      <c r="AE301" s="261"/>
      <c r="AF301" s="261"/>
      <c r="AG301" s="261"/>
      <c r="AH301" s="261"/>
      <c r="AI301" s="261"/>
      <c r="AJ301" s="261"/>
      <c r="AK301" s="261"/>
      <c r="AL301" s="261"/>
      <c r="AM301" s="261"/>
      <c r="AN301" s="261"/>
      <c r="AO301" s="261"/>
      <c r="AP301" s="261"/>
      <c r="AQ301" s="261"/>
      <c r="AR301" s="261"/>
      <c r="AS301" s="261"/>
      <c r="AT301" s="261"/>
      <c r="AU301" s="261"/>
      <c r="AV301" s="261"/>
      <c r="AW301" s="261"/>
      <c r="AX301" s="261"/>
      <c r="AY301" s="261"/>
      <c r="AZ301" s="261"/>
      <c r="BA301" s="261"/>
      <c r="BB301" s="261"/>
      <c r="BC301" s="261"/>
      <c r="BD301" s="261"/>
      <c r="BE301" s="261"/>
      <c r="BF301" s="261"/>
      <c r="BG301" s="261"/>
      <c r="BH301" s="261"/>
      <c r="BI301" s="261"/>
      <c r="BJ301" s="261"/>
      <c r="BK301" s="261"/>
      <c r="BL301" s="261"/>
      <c r="BM301" s="261"/>
      <c r="BN301" s="261"/>
      <c r="BO301" s="261"/>
      <c r="BP301" s="261"/>
      <c r="BQ301" s="261"/>
      <c r="BR301" s="261"/>
      <c r="BS301" s="261"/>
      <c r="BT301" s="261"/>
      <c r="BU301" s="261"/>
      <c r="BV301" s="261"/>
      <c r="BW301" s="261"/>
      <c r="BX301" s="261"/>
      <c r="BY301" s="261"/>
      <c r="BZ301" s="261"/>
      <c r="CA301" s="261"/>
      <c r="CB301" s="261"/>
      <c r="CC301" s="261"/>
      <c r="CD301" s="261"/>
      <c r="CE301" s="261"/>
      <c r="CF301" s="261"/>
      <c r="CG301" s="261"/>
      <c r="CH301" s="261"/>
      <c r="CI301" s="261"/>
      <c r="CJ301" s="261"/>
      <c r="CK301" s="261"/>
      <c r="CL301" s="261"/>
      <c r="CM301" s="261"/>
      <c r="CN301" s="261"/>
      <c r="CO301" s="261"/>
      <c r="CP301" s="261"/>
      <c r="CQ301" s="261"/>
      <c r="CR301" s="261"/>
      <c r="CS301" s="261"/>
      <c r="CT301" s="261"/>
      <c r="CU301" s="261"/>
      <c r="CV301" s="261"/>
      <c r="CW301" s="261"/>
    </row>
    <row r="302" spans="1:101">
      <c r="A302" s="261"/>
      <c r="B302" s="262" t="s">
        <v>266</v>
      </c>
      <c r="C302" s="262" t="s">
        <v>216</v>
      </c>
      <c r="D302" s="262" t="s">
        <v>238</v>
      </c>
      <c r="E302" s="262" t="s">
        <v>219</v>
      </c>
      <c r="F302" s="299">
        <f t="shared" si="3"/>
        <v>0</v>
      </c>
      <c r="G302" s="299">
        <f t="shared" si="3"/>
        <v>0</v>
      </c>
      <c r="H302" s="299">
        <f t="shared" si="3"/>
        <v>0</v>
      </c>
      <c r="I302" s="299">
        <f t="shared" si="3"/>
        <v>0</v>
      </c>
      <c r="K302" s="261"/>
      <c r="L302" s="261"/>
      <c r="M302" s="261"/>
      <c r="N302" s="261"/>
      <c r="O302" s="261"/>
      <c r="P302" s="261"/>
      <c r="Q302" s="261"/>
      <c r="R302" s="261"/>
      <c r="S302" s="261"/>
      <c r="T302" s="261"/>
      <c r="U302" s="261"/>
      <c r="V302" s="261"/>
      <c r="W302" s="261"/>
      <c r="X302" s="261"/>
      <c r="Y302" s="261"/>
      <c r="Z302" s="261"/>
      <c r="AA302" s="261"/>
      <c r="AB302" s="261"/>
      <c r="AC302" s="261"/>
      <c r="AD302" s="261"/>
      <c r="AE302" s="261"/>
      <c r="AF302" s="261"/>
      <c r="AG302" s="261"/>
      <c r="AH302" s="261"/>
      <c r="AI302" s="261"/>
      <c r="AJ302" s="261"/>
      <c r="AK302" s="261"/>
      <c r="AL302" s="261"/>
      <c r="AM302" s="261"/>
      <c r="AN302" s="261"/>
      <c r="AO302" s="261"/>
      <c r="AP302" s="261"/>
      <c r="AQ302" s="261"/>
      <c r="AR302" s="261"/>
      <c r="AS302" s="261"/>
      <c r="AT302" s="261"/>
      <c r="AU302" s="261"/>
      <c r="AV302" s="261"/>
      <c r="AW302" s="261"/>
      <c r="AX302" s="261"/>
      <c r="AY302" s="261"/>
      <c r="AZ302" s="261"/>
      <c r="BA302" s="261"/>
      <c r="BB302" s="261"/>
      <c r="BC302" s="261"/>
      <c r="BD302" s="261"/>
      <c r="BE302" s="261"/>
      <c r="BF302" s="261"/>
      <c r="BG302" s="261"/>
      <c r="BH302" s="261"/>
      <c r="BI302" s="261"/>
      <c r="BJ302" s="261"/>
      <c r="BK302" s="261"/>
      <c r="BL302" s="261"/>
      <c r="BM302" s="261"/>
      <c r="BN302" s="261"/>
      <c r="BO302" s="261"/>
      <c r="BP302" s="261"/>
      <c r="BQ302" s="261"/>
      <c r="BR302" s="261"/>
      <c r="BS302" s="261"/>
      <c r="BT302" s="261"/>
      <c r="BU302" s="261"/>
      <c r="BV302" s="261"/>
      <c r="BW302" s="261"/>
      <c r="BX302" s="261"/>
      <c r="BY302" s="261"/>
      <c r="BZ302" s="261"/>
      <c r="CA302" s="261"/>
      <c r="CB302" s="261"/>
      <c r="CC302" s="261"/>
      <c r="CD302" s="261"/>
      <c r="CE302" s="261"/>
      <c r="CF302" s="261"/>
      <c r="CG302" s="261"/>
      <c r="CH302" s="261"/>
      <c r="CI302" s="261"/>
      <c r="CJ302" s="261"/>
      <c r="CK302" s="261"/>
      <c r="CL302" s="261"/>
      <c r="CM302" s="261"/>
      <c r="CN302" s="261"/>
      <c r="CO302" s="261"/>
      <c r="CP302" s="261"/>
      <c r="CQ302" s="261"/>
      <c r="CR302" s="261"/>
      <c r="CS302" s="261"/>
      <c r="CT302" s="261"/>
      <c r="CU302" s="261"/>
      <c r="CV302" s="261"/>
      <c r="CW302" s="261"/>
    </row>
    <row r="303" spans="1:101">
      <c r="A303" s="261"/>
      <c r="B303" s="262" t="s">
        <v>266</v>
      </c>
      <c r="C303" s="262" t="s">
        <v>240</v>
      </c>
      <c r="D303" s="262" t="s">
        <v>263</v>
      </c>
      <c r="E303" s="262" t="s">
        <v>219</v>
      </c>
      <c r="F303" s="299">
        <f t="shared" si="3"/>
        <v>6.3764024349878962E-2</v>
      </c>
      <c r="G303" s="299">
        <f t="shared" si="3"/>
        <v>6.3764024349878962E-2</v>
      </c>
      <c r="H303" s="299">
        <f t="shared" si="3"/>
        <v>6.3764024349878962E-2</v>
      </c>
      <c r="I303" s="299">
        <f t="shared" si="3"/>
        <v>6.3764024349878962E-2</v>
      </c>
      <c r="K303" s="261"/>
      <c r="L303" s="261"/>
      <c r="M303" s="261"/>
      <c r="N303" s="261"/>
      <c r="O303" s="261"/>
      <c r="P303" s="261"/>
      <c r="Q303" s="261"/>
      <c r="R303" s="261"/>
      <c r="S303" s="261"/>
      <c r="T303" s="261"/>
      <c r="U303" s="261"/>
      <c r="V303" s="261"/>
      <c r="W303" s="261"/>
      <c r="X303" s="261"/>
      <c r="Y303" s="261"/>
      <c r="Z303" s="261"/>
      <c r="AA303" s="261"/>
      <c r="AB303" s="261"/>
      <c r="AC303" s="261"/>
      <c r="AD303" s="261"/>
      <c r="AE303" s="261"/>
      <c r="AF303" s="261"/>
      <c r="AG303" s="261"/>
      <c r="AH303" s="261"/>
      <c r="AI303" s="261"/>
      <c r="AJ303" s="261"/>
      <c r="AK303" s="261"/>
      <c r="AL303" s="261"/>
      <c r="AM303" s="261"/>
      <c r="AN303" s="261"/>
      <c r="AO303" s="261"/>
      <c r="AP303" s="261"/>
      <c r="AQ303" s="261"/>
      <c r="AR303" s="261"/>
      <c r="AS303" s="261"/>
      <c r="AT303" s="261"/>
      <c r="AU303" s="261"/>
      <c r="AV303" s="261"/>
      <c r="AW303" s="261"/>
      <c r="AX303" s="261"/>
      <c r="AY303" s="261"/>
      <c r="AZ303" s="261"/>
      <c r="BA303" s="261"/>
      <c r="BB303" s="261"/>
      <c r="BC303" s="261"/>
      <c r="BD303" s="261"/>
      <c r="BE303" s="261"/>
      <c r="BF303" s="261"/>
      <c r="BG303" s="261"/>
      <c r="BH303" s="261"/>
      <c r="BI303" s="261"/>
      <c r="BJ303" s="261"/>
      <c r="BK303" s="261"/>
      <c r="BL303" s="261"/>
      <c r="BM303" s="261"/>
      <c r="BN303" s="261"/>
      <c r="BO303" s="261"/>
      <c r="BP303" s="261"/>
      <c r="BQ303" s="261"/>
      <c r="BR303" s="261"/>
      <c r="BS303" s="261"/>
      <c r="BT303" s="261"/>
      <c r="BU303" s="261"/>
      <c r="BV303" s="261"/>
      <c r="BW303" s="261"/>
      <c r="BX303" s="261"/>
      <c r="BY303" s="261"/>
      <c r="BZ303" s="261"/>
      <c r="CA303" s="261"/>
      <c r="CB303" s="261"/>
      <c r="CC303" s="261"/>
      <c r="CD303" s="261"/>
      <c r="CE303" s="261"/>
      <c r="CF303" s="261"/>
      <c r="CG303" s="261"/>
      <c r="CH303" s="261"/>
      <c r="CI303" s="261"/>
      <c r="CJ303" s="261"/>
      <c r="CK303" s="261"/>
      <c r="CL303" s="261"/>
      <c r="CM303" s="261"/>
      <c r="CN303" s="261"/>
      <c r="CO303" s="261"/>
      <c r="CP303" s="261"/>
      <c r="CQ303" s="261"/>
      <c r="CR303" s="261"/>
      <c r="CS303" s="261"/>
      <c r="CT303" s="261"/>
      <c r="CU303" s="261"/>
      <c r="CV303" s="261"/>
      <c r="CW303" s="261"/>
    </row>
    <row r="304" spans="1:101">
      <c r="A304" s="261"/>
      <c r="B304" s="262" t="s">
        <v>266</v>
      </c>
      <c r="C304" s="262" t="s">
        <v>240</v>
      </c>
      <c r="D304" s="262" t="s">
        <v>264</v>
      </c>
      <c r="E304" s="262" t="s">
        <v>219</v>
      </c>
      <c r="F304" s="299">
        <f t="shared" si="3"/>
        <v>6.3764024349878962E-2</v>
      </c>
      <c r="G304" s="299">
        <f t="shared" si="3"/>
        <v>6.3764024349878962E-2</v>
      </c>
      <c r="H304" s="299">
        <f t="shared" si="3"/>
        <v>6.3764024349878962E-2</v>
      </c>
      <c r="I304" s="299">
        <f t="shared" si="3"/>
        <v>6.3764024349878962E-2</v>
      </c>
      <c r="K304" s="261"/>
      <c r="L304" s="261"/>
      <c r="M304" s="261"/>
      <c r="N304" s="261"/>
      <c r="O304" s="261"/>
      <c r="P304" s="261"/>
      <c r="Q304" s="261"/>
      <c r="R304" s="261"/>
      <c r="S304" s="261"/>
      <c r="T304" s="261"/>
      <c r="U304" s="261"/>
      <c r="V304" s="261"/>
      <c r="W304" s="261"/>
      <c r="X304" s="261"/>
      <c r="Y304" s="261"/>
      <c r="Z304" s="261"/>
      <c r="AA304" s="261"/>
      <c r="AB304" s="261"/>
      <c r="AC304" s="261"/>
      <c r="AD304" s="261"/>
      <c r="AE304" s="261"/>
      <c r="AF304" s="261"/>
      <c r="AG304" s="261"/>
      <c r="AH304" s="261"/>
      <c r="AI304" s="261"/>
      <c r="AJ304" s="261"/>
      <c r="AK304" s="261"/>
      <c r="AL304" s="261"/>
      <c r="AM304" s="261"/>
      <c r="AN304" s="261"/>
      <c r="AO304" s="261"/>
      <c r="AP304" s="261"/>
      <c r="AQ304" s="261"/>
      <c r="AR304" s="261"/>
      <c r="AS304" s="261"/>
      <c r="AT304" s="261"/>
      <c r="AU304" s="261"/>
      <c r="AV304" s="261"/>
      <c r="AW304" s="261"/>
      <c r="AX304" s="261"/>
      <c r="AY304" s="261"/>
      <c r="AZ304" s="261"/>
      <c r="BA304" s="261"/>
      <c r="BB304" s="261"/>
      <c r="BC304" s="261"/>
      <c r="BD304" s="261"/>
      <c r="BE304" s="261"/>
      <c r="BF304" s="261"/>
      <c r="BG304" s="261"/>
      <c r="BH304" s="261"/>
      <c r="BI304" s="261"/>
      <c r="BJ304" s="261"/>
      <c r="BK304" s="261"/>
      <c r="BL304" s="261"/>
      <c r="BM304" s="261"/>
      <c r="BN304" s="261"/>
      <c r="BO304" s="261"/>
      <c r="BP304" s="261"/>
      <c r="BQ304" s="261"/>
      <c r="BR304" s="261"/>
      <c r="BS304" s="261"/>
      <c r="BT304" s="261"/>
      <c r="BU304" s="261"/>
      <c r="BV304" s="261"/>
      <c r="BW304" s="261"/>
      <c r="BX304" s="261"/>
      <c r="BY304" s="261"/>
      <c r="BZ304" s="261"/>
      <c r="CA304" s="261"/>
      <c r="CB304" s="261"/>
      <c r="CC304" s="261"/>
      <c r="CD304" s="261"/>
      <c r="CE304" s="261"/>
      <c r="CF304" s="261"/>
      <c r="CG304" s="261"/>
      <c r="CH304" s="261"/>
      <c r="CI304" s="261"/>
      <c r="CJ304" s="261"/>
      <c r="CK304" s="261"/>
      <c r="CL304" s="261"/>
      <c r="CM304" s="261"/>
      <c r="CN304" s="261"/>
      <c r="CO304" s="261"/>
      <c r="CP304" s="261"/>
      <c r="CQ304" s="261"/>
      <c r="CR304" s="261"/>
      <c r="CS304" s="261"/>
      <c r="CT304" s="261"/>
      <c r="CU304" s="261"/>
      <c r="CV304" s="261"/>
      <c r="CW304" s="261"/>
    </row>
    <row r="305" spans="1:101">
      <c r="A305" s="261"/>
      <c r="B305" s="262" t="s">
        <v>266</v>
      </c>
      <c r="C305" s="262" t="s">
        <v>240</v>
      </c>
      <c r="D305" s="262" t="s">
        <v>238</v>
      </c>
      <c r="E305" s="262" t="s">
        <v>219</v>
      </c>
      <c r="F305" s="299">
        <f t="shared" si="3"/>
        <v>0</v>
      </c>
      <c r="G305" s="299">
        <f t="shared" si="3"/>
        <v>0</v>
      </c>
      <c r="H305" s="299">
        <f t="shared" si="3"/>
        <v>0</v>
      </c>
      <c r="I305" s="299">
        <f t="shared" si="3"/>
        <v>0</v>
      </c>
      <c r="K305" s="261"/>
      <c r="L305" s="261"/>
      <c r="M305" s="261"/>
      <c r="N305" s="261"/>
      <c r="O305" s="261"/>
      <c r="P305" s="261"/>
      <c r="Q305" s="261"/>
      <c r="R305" s="261"/>
      <c r="S305" s="261"/>
      <c r="T305" s="261"/>
      <c r="U305" s="261"/>
      <c r="V305" s="261"/>
      <c r="W305" s="261"/>
      <c r="X305" s="261"/>
      <c r="Y305" s="261"/>
      <c r="Z305" s="261"/>
      <c r="AA305" s="261"/>
      <c r="AB305" s="261"/>
      <c r="AC305" s="261"/>
      <c r="AD305" s="261"/>
      <c r="AE305" s="261"/>
      <c r="AF305" s="261"/>
      <c r="AG305" s="261"/>
      <c r="AH305" s="261"/>
      <c r="AI305" s="261"/>
      <c r="AJ305" s="261"/>
      <c r="AK305" s="261"/>
      <c r="AL305" s="261"/>
      <c r="AM305" s="261"/>
      <c r="AN305" s="261"/>
      <c r="AO305" s="261"/>
      <c r="AP305" s="261"/>
      <c r="AQ305" s="261"/>
      <c r="AR305" s="261"/>
      <c r="AS305" s="261"/>
      <c r="AT305" s="261"/>
      <c r="AU305" s="261"/>
      <c r="AV305" s="261"/>
      <c r="AW305" s="261"/>
      <c r="AX305" s="261"/>
      <c r="AY305" s="261"/>
      <c r="AZ305" s="261"/>
      <c r="BA305" s="261"/>
      <c r="BB305" s="261"/>
      <c r="BC305" s="261"/>
      <c r="BD305" s="261"/>
      <c r="BE305" s="261"/>
      <c r="BF305" s="261"/>
      <c r="BG305" s="261"/>
      <c r="BH305" s="261"/>
      <c r="BI305" s="261"/>
      <c r="BJ305" s="261"/>
      <c r="BK305" s="261"/>
      <c r="BL305" s="261"/>
      <c r="BM305" s="261"/>
      <c r="BN305" s="261"/>
      <c r="BO305" s="261"/>
      <c r="BP305" s="261"/>
      <c r="BQ305" s="261"/>
      <c r="BR305" s="261"/>
      <c r="BS305" s="261"/>
      <c r="BT305" s="261"/>
      <c r="BU305" s="261"/>
      <c r="BV305" s="261"/>
      <c r="BW305" s="261"/>
      <c r="BX305" s="261"/>
      <c r="BY305" s="261"/>
      <c r="BZ305" s="261"/>
      <c r="CA305" s="261"/>
      <c r="CB305" s="261"/>
      <c r="CC305" s="261"/>
      <c r="CD305" s="261"/>
      <c r="CE305" s="261"/>
      <c r="CF305" s="261"/>
      <c r="CG305" s="261"/>
      <c r="CH305" s="261"/>
      <c r="CI305" s="261"/>
      <c r="CJ305" s="261"/>
      <c r="CK305" s="261"/>
      <c r="CL305" s="261"/>
      <c r="CM305" s="261"/>
      <c r="CN305" s="261"/>
      <c r="CO305" s="261"/>
      <c r="CP305" s="261"/>
      <c r="CQ305" s="261"/>
      <c r="CR305" s="261"/>
      <c r="CS305" s="261"/>
      <c r="CT305" s="261"/>
      <c r="CU305" s="261"/>
      <c r="CV305" s="261"/>
      <c r="CW305" s="261"/>
    </row>
    <row r="306" spans="1:101">
      <c r="A306" s="261"/>
      <c r="B306" s="262" t="s">
        <v>333</v>
      </c>
      <c r="C306" s="262" t="s">
        <v>216</v>
      </c>
      <c r="D306" s="262" t="s">
        <v>263</v>
      </c>
      <c r="E306" s="262" t="s">
        <v>219</v>
      </c>
      <c r="F306" s="299">
        <f t="shared" si="3"/>
        <v>0.15844136513472598</v>
      </c>
      <c r="G306" s="299">
        <f t="shared" si="3"/>
        <v>0.15844136513472598</v>
      </c>
      <c r="H306" s="299">
        <f t="shared" si="3"/>
        <v>0.15844136513472598</v>
      </c>
      <c r="I306" s="299">
        <f t="shared" si="3"/>
        <v>0.15844136513472598</v>
      </c>
      <c r="K306" s="261"/>
      <c r="L306" s="261"/>
      <c r="M306" s="261"/>
      <c r="N306" s="261"/>
      <c r="O306" s="261"/>
      <c r="P306" s="261"/>
      <c r="Q306" s="261"/>
      <c r="R306" s="261"/>
      <c r="S306" s="261"/>
      <c r="T306" s="261"/>
      <c r="U306" s="261"/>
      <c r="V306" s="261"/>
      <c r="W306" s="261"/>
      <c r="X306" s="261"/>
      <c r="Y306" s="261"/>
      <c r="Z306" s="261"/>
      <c r="AA306" s="261"/>
      <c r="AB306" s="261"/>
      <c r="AC306" s="261"/>
      <c r="AD306" s="261"/>
      <c r="AE306" s="261"/>
      <c r="AF306" s="261"/>
      <c r="AG306" s="261"/>
      <c r="AH306" s="261"/>
      <c r="AI306" s="261"/>
      <c r="AJ306" s="261"/>
      <c r="AK306" s="261"/>
      <c r="AL306" s="261"/>
      <c r="AM306" s="261"/>
      <c r="AN306" s="261"/>
      <c r="AO306" s="261"/>
      <c r="AP306" s="261"/>
      <c r="AQ306" s="261"/>
      <c r="AR306" s="261"/>
      <c r="AS306" s="261"/>
      <c r="AT306" s="261"/>
      <c r="AU306" s="261"/>
      <c r="AV306" s="261"/>
      <c r="AW306" s="261"/>
      <c r="AX306" s="261"/>
      <c r="AY306" s="261"/>
      <c r="AZ306" s="261"/>
      <c r="BA306" s="261"/>
      <c r="BB306" s="261"/>
      <c r="BC306" s="261"/>
      <c r="BD306" s="261"/>
      <c r="BE306" s="261"/>
      <c r="BF306" s="261"/>
      <c r="BG306" s="261"/>
      <c r="BH306" s="261"/>
      <c r="BI306" s="261"/>
      <c r="BJ306" s="261"/>
      <c r="BK306" s="261"/>
      <c r="BL306" s="261"/>
      <c r="BM306" s="261"/>
      <c r="BN306" s="261"/>
      <c r="BO306" s="261"/>
      <c r="BP306" s="261"/>
      <c r="BQ306" s="261"/>
      <c r="BR306" s="261"/>
      <c r="BS306" s="261"/>
      <c r="BT306" s="261"/>
      <c r="BU306" s="261"/>
      <c r="BV306" s="261"/>
      <c r="BW306" s="261"/>
      <c r="BX306" s="261"/>
      <c r="BY306" s="261"/>
      <c r="BZ306" s="261"/>
      <c r="CA306" s="261"/>
      <c r="CB306" s="261"/>
      <c r="CC306" s="261"/>
      <c r="CD306" s="261"/>
      <c r="CE306" s="261"/>
      <c r="CF306" s="261"/>
      <c r="CG306" s="261"/>
      <c r="CH306" s="261"/>
      <c r="CI306" s="261"/>
      <c r="CJ306" s="261"/>
      <c r="CK306" s="261"/>
      <c r="CL306" s="261"/>
      <c r="CM306" s="261"/>
      <c r="CN306" s="261"/>
      <c r="CO306" s="261"/>
      <c r="CP306" s="261"/>
      <c r="CQ306" s="261"/>
      <c r="CR306" s="261"/>
      <c r="CS306" s="261"/>
      <c r="CT306" s="261"/>
      <c r="CU306" s="261"/>
      <c r="CV306" s="261"/>
      <c r="CW306" s="261"/>
    </row>
    <row r="307" spans="1:101">
      <c r="A307" s="261"/>
      <c r="B307" s="262" t="s">
        <v>333</v>
      </c>
      <c r="C307" s="262" t="s">
        <v>216</v>
      </c>
      <c r="D307" s="262" t="s">
        <v>264</v>
      </c>
      <c r="E307" s="262" t="s">
        <v>219</v>
      </c>
      <c r="F307" s="299">
        <f t="shared" si="3"/>
        <v>0.15844136513472598</v>
      </c>
      <c r="G307" s="299">
        <f t="shared" si="3"/>
        <v>0.15844136513472598</v>
      </c>
      <c r="H307" s="299">
        <f t="shared" si="3"/>
        <v>0.15844136513472598</v>
      </c>
      <c r="I307" s="299">
        <f t="shared" si="3"/>
        <v>0.15844136513472598</v>
      </c>
      <c r="K307" s="261"/>
      <c r="L307" s="261"/>
      <c r="M307" s="261"/>
      <c r="N307" s="261"/>
      <c r="O307" s="261"/>
      <c r="P307" s="261"/>
      <c r="Q307" s="261"/>
      <c r="R307" s="261"/>
      <c r="S307" s="261"/>
      <c r="T307" s="261"/>
      <c r="U307" s="261"/>
      <c r="V307" s="261"/>
      <c r="W307" s="261"/>
      <c r="X307" s="261"/>
      <c r="Y307" s="261"/>
      <c r="Z307" s="261"/>
      <c r="AA307" s="261"/>
      <c r="AB307" s="261"/>
      <c r="AC307" s="261"/>
      <c r="AD307" s="261"/>
      <c r="AE307" s="261"/>
      <c r="AF307" s="261"/>
      <c r="AG307" s="261"/>
      <c r="AH307" s="261"/>
      <c r="AI307" s="261"/>
      <c r="AJ307" s="261"/>
      <c r="AK307" s="261"/>
      <c r="AL307" s="261"/>
      <c r="AM307" s="261"/>
      <c r="AN307" s="261"/>
      <c r="AO307" s="261"/>
      <c r="AP307" s="261"/>
      <c r="AQ307" s="261"/>
      <c r="AR307" s="261"/>
      <c r="AS307" s="261"/>
      <c r="AT307" s="261"/>
      <c r="AU307" s="261"/>
      <c r="AV307" s="261"/>
      <c r="AW307" s="261"/>
      <c r="AX307" s="261"/>
      <c r="AY307" s="261"/>
      <c r="AZ307" s="261"/>
      <c r="BA307" s="261"/>
      <c r="BB307" s="261"/>
      <c r="BC307" s="261"/>
      <c r="BD307" s="261"/>
      <c r="BE307" s="261"/>
      <c r="BF307" s="261"/>
      <c r="BG307" s="261"/>
      <c r="BH307" s="261"/>
      <c r="BI307" s="261"/>
      <c r="BJ307" s="261"/>
      <c r="BK307" s="261"/>
      <c r="BL307" s="261"/>
      <c r="BM307" s="261"/>
      <c r="BN307" s="261"/>
      <c r="BO307" s="261"/>
      <c r="BP307" s="261"/>
      <c r="BQ307" s="261"/>
      <c r="BR307" s="261"/>
      <c r="BS307" s="261"/>
      <c r="BT307" s="261"/>
      <c r="BU307" s="261"/>
      <c r="BV307" s="261"/>
      <c r="BW307" s="261"/>
      <c r="BX307" s="261"/>
      <c r="BY307" s="261"/>
      <c r="BZ307" s="261"/>
      <c r="CA307" s="261"/>
      <c r="CB307" s="261"/>
      <c r="CC307" s="261"/>
      <c r="CD307" s="261"/>
      <c r="CE307" s="261"/>
      <c r="CF307" s="261"/>
      <c r="CG307" s="261"/>
      <c r="CH307" s="261"/>
      <c r="CI307" s="261"/>
      <c r="CJ307" s="261"/>
      <c r="CK307" s="261"/>
      <c r="CL307" s="261"/>
      <c r="CM307" s="261"/>
      <c r="CN307" s="261"/>
      <c r="CO307" s="261"/>
      <c r="CP307" s="261"/>
      <c r="CQ307" s="261"/>
      <c r="CR307" s="261"/>
      <c r="CS307" s="261"/>
      <c r="CT307" s="261"/>
      <c r="CU307" s="261"/>
      <c r="CV307" s="261"/>
      <c r="CW307" s="261"/>
    </row>
    <row r="308" spans="1:101">
      <c r="A308" s="261"/>
      <c r="B308" s="262" t="s">
        <v>333</v>
      </c>
      <c r="C308" s="262" t="s">
        <v>216</v>
      </c>
      <c r="D308" s="262" t="s">
        <v>238</v>
      </c>
      <c r="E308" s="262" t="s">
        <v>219</v>
      </c>
      <c r="F308" s="299">
        <f t="shared" si="3"/>
        <v>0</v>
      </c>
      <c r="G308" s="299">
        <f t="shared" si="3"/>
        <v>0</v>
      </c>
      <c r="H308" s="299">
        <f t="shared" si="3"/>
        <v>0</v>
      </c>
      <c r="I308" s="299">
        <f t="shared" si="3"/>
        <v>0</v>
      </c>
      <c r="K308" s="261"/>
      <c r="L308" s="261"/>
      <c r="M308" s="261"/>
      <c r="N308" s="261"/>
      <c r="O308" s="261"/>
      <c r="P308" s="261"/>
      <c r="Q308" s="261"/>
      <c r="R308" s="261"/>
      <c r="S308" s="261"/>
      <c r="T308" s="261"/>
      <c r="U308" s="261"/>
      <c r="V308" s="261"/>
      <c r="W308" s="261"/>
      <c r="X308" s="261"/>
      <c r="Y308" s="261"/>
      <c r="Z308" s="261"/>
      <c r="AA308" s="261"/>
      <c r="AB308" s="261"/>
      <c r="AC308" s="261"/>
      <c r="AD308" s="261"/>
      <c r="AE308" s="261"/>
      <c r="AF308" s="261"/>
      <c r="AG308" s="261"/>
      <c r="AH308" s="261"/>
      <c r="AI308" s="261"/>
      <c r="AJ308" s="261"/>
      <c r="AK308" s="261"/>
      <c r="AL308" s="261"/>
      <c r="AM308" s="261"/>
      <c r="AN308" s="261"/>
      <c r="AO308" s="261"/>
      <c r="AP308" s="261"/>
      <c r="AQ308" s="261"/>
      <c r="AR308" s="261"/>
      <c r="AS308" s="261"/>
      <c r="AT308" s="261"/>
      <c r="AU308" s="261"/>
      <c r="AV308" s="261"/>
      <c r="AW308" s="261"/>
      <c r="AX308" s="261"/>
      <c r="AY308" s="261"/>
      <c r="AZ308" s="261"/>
      <c r="BA308" s="261"/>
      <c r="BB308" s="261"/>
      <c r="BC308" s="261"/>
      <c r="BD308" s="261"/>
      <c r="BE308" s="261"/>
      <c r="BF308" s="261"/>
      <c r="BG308" s="261"/>
      <c r="BH308" s="261"/>
      <c r="BI308" s="261"/>
      <c r="BJ308" s="261"/>
      <c r="BK308" s="261"/>
      <c r="BL308" s="261"/>
      <c r="BM308" s="261"/>
      <c r="BN308" s="261"/>
      <c r="BO308" s="261"/>
      <c r="BP308" s="261"/>
      <c r="BQ308" s="261"/>
      <c r="BR308" s="261"/>
      <c r="BS308" s="261"/>
      <c r="BT308" s="261"/>
      <c r="BU308" s="261"/>
      <c r="BV308" s="261"/>
      <c r="BW308" s="261"/>
      <c r="BX308" s="261"/>
      <c r="BY308" s="261"/>
      <c r="BZ308" s="261"/>
      <c r="CA308" s="261"/>
      <c r="CB308" s="261"/>
      <c r="CC308" s="261"/>
      <c r="CD308" s="261"/>
      <c r="CE308" s="261"/>
      <c r="CF308" s="261"/>
      <c r="CG308" s="261"/>
      <c r="CH308" s="261"/>
      <c r="CI308" s="261"/>
      <c r="CJ308" s="261"/>
      <c r="CK308" s="261"/>
      <c r="CL308" s="261"/>
      <c r="CM308" s="261"/>
      <c r="CN308" s="261"/>
      <c r="CO308" s="261"/>
      <c r="CP308" s="261"/>
      <c r="CQ308" s="261"/>
      <c r="CR308" s="261"/>
      <c r="CS308" s="261"/>
      <c r="CT308" s="261"/>
      <c r="CU308" s="261"/>
      <c r="CV308" s="261"/>
      <c r="CW308" s="261"/>
    </row>
    <row r="309" spans="1:101">
      <c r="A309" s="261"/>
      <c r="B309" s="262" t="s">
        <v>333</v>
      </c>
      <c r="C309" s="262" t="s">
        <v>240</v>
      </c>
      <c r="D309" s="262" t="s">
        <v>263</v>
      </c>
      <c r="E309" s="262" t="s">
        <v>219</v>
      </c>
      <c r="F309" s="299">
        <f t="shared" si="3"/>
        <v>0.15844136513472598</v>
      </c>
      <c r="G309" s="299">
        <f t="shared" si="3"/>
        <v>0.15844136513472598</v>
      </c>
      <c r="H309" s="299">
        <f t="shared" si="3"/>
        <v>0.15844136513472598</v>
      </c>
      <c r="I309" s="299">
        <f t="shared" si="3"/>
        <v>0.15844136513472598</v>
      </c>
      <c r="K309" s="261"/>
      <c r="L309" s="261"/>
      <c r="M309" s="261"/>
      <c r="N309" s="261"/>
      <c r="O309" s="261"/>
      <c r="P309" s="261"/>
      <c r="Q309" s="261"/>
      <c r="R309" s="261"/>
      <c r="S309" s="261"/>
      <c r="T309" s="261"/>
      <c r="U309" s="261"/>
      <c r="V309" s="261"/>
      <c r="W309" s="261"/>
      <c r="X309" s="261"/>
      <c r="Y309" s="261"/>
      <c r="Z309" s="261"/>
      <c r="AA309" s="261"/>
      <c r="AB309" s="261"/>
      <c r="AC309" s="261"/>
      <c r="AD309" s="261"/>
      <c r="AE309" s="261"/>
      <c r="AF309" s="261"/>
      <c r="AG309" s="261"/>
      <c r="AH309" s="261"/>
      <c r="AI309" s="261"/>
      <c r="AJ309" s="261"/>
      <c r="AK309" s="261"/>
      <c r="AL309" s="261"/>
      <c r="AM309" s="261"/>
      <c r="AN309" s="261"/>
      <c r="AO309" s="261"/>
      <c r="AP309" s="261"/>
      <c r="AQ309" s="261"/>
      <c r="AR309" s="261"/>
      <c r="AS309" s="261"/>
      <c r="AT309" s="261"/>
      <c r="AU309" s="261"/>
      <c r="AV309" s="261"/>
      <c r="AW309" s="261"/>
      <c r="AX309" s="261"/>
      <c r="AY309" s="261"/>
      <c r="AZ309" s="261"/>
      <c r="BA309" s="261"/>
      <c r="BB309" s="261"/>
      <c r="BC309" s="261"/>
      <c r="BD309" s="261"/>
      <c r="BE309" s="261"/>
      <c r="BF309" s="261"/>
      <c r="BG309" s="261"/>
      <c r="BH309" s="261"/>
      <c r="BI309" s="261"/>
      <c r="BJ309" s="261"/>
      <c r="BK309" s="261"/>
      <c r="BL309" s="261"/>
      <c r="BM309" s="261"/>
      <c r="BN309" s="261"/>
      <c r="BO309" s="261"/>
      <c r="BP309" s="261"/>
      <c r="BQ309" s="261"/>
      <c r="BR309" s="261"/>
      <c r="BS309" s="261"/>
      <c r="BT309" s="261"/>
      <c r="BU309" s="261"/>
      <c r="BV309" s="261"/>
      <c r="BW309" s="261"/>
      <c r="BX309" s="261"/>
      <c r="BY309" s="261"/>
      <c r="BZ309" s="261"/>
      <c r="CA309" s="261"/>
      <c r="CB309" s="261"/>
      <c r="CC309" s="261"/>
      <c r="CD309" s="261"/>
      <c r="CE309" s="261"/>
      <c r="CF309" s="261"/>
      <c r="CG309" s="261"/>
      <c r="CH309" s="261"/>
      <c r="CI309" s="261"/>
      <c r="CJ309" s="261"/>
      <c r="CK309" s="261"/>
      <c r="CL309" s="261"/>
      <c r="CM309" s="261"/>
      <c r="CN309" s="261"/>
      <c r="CO309" s="261"/>
      <c r="CP309" s="261"/>
      <c r="CQ309" s="261"/>
      <c r="CR309" s="261"/>
      <c r="CS309" s="261"/>
      <c r="CT309" s="261"/>
      <c r="CU309" s="261"/>
      <c r="CV309" s="261"/>
      <c r="CW309" s="261"/>
    </row>
    <row r="310" spans="1:101">
      <c r="A310" s="261"/>
      <c r="B310" s="262" t="s">
        <v>333</v>
      </c>
      <c r="C310" s="262" t="s">
        <v>240</v>
      </c>
      <c r="D310" s="262" t="s">
        <v>264</v>
      </c>
      <c r="E310" s="262" t="s">
        <v>219</v>
      </c>
      <c r="F310" s="299">
        <f t="shared" si="3"/>
        <v>0.15844136513472598</v>
      </c>
      <c r="G310" s="299">
        <f t="shared" si="3"/>
        <v>0.15844136513472598</v>
      </c>
      <c r="H310" s="299">
        <f t="shared" si="3"/>
        <v>0.15844136513472598</v>
      </c>
      <c r="I310" s="299">
        <f t="shared" si="3"/>
        <v>0.15844136513472598</v>
      </c>
      <c r="K310" s="261"/>
      <c r="L310" s="261"/>
      <c r="M310" s="261"/>
      <c r="N310" s="261"/>
      <c r="O310" s="261"/>
      <c r="P310" s="261"/>
      <c r="Q310" s="261"/>
      <c r="R310" s="261"/>
      <c r="S310" s="261"/>
      <c r="T310" s="261"/>
      <c r="U310" s="261"/>
      <c r="V310" s="261"/>
      <c r="W310" s="261"/>
      <c r="X310" s="261"/>
      <c r="Y310" s="261"/>
      <c r="Z310" s="261"/>
      <c r="AA310" s="261"/>
      <c r="AB310" s="261"/>
      <c r="AC310" s="261"/>
      <c r="AD310" s="261"/>
      <c r="AE310" s="261"/>
      <c r="AF310" s="261"/>
      <c r="AG310" s="261"/>
      <c r="AH310" s="261"/>
      <c r="AI310" s="261"/>
      <c r="AJ310" s="261"/>
      <c r="AK310" s="261"/>
      <c r="AL310" s="261"/>
      <c r="AM310" s="261"/>
      <c r="AN310" s="261"/>
      <c r="AO310" s="261"/>
      <c r="AP310" s="261"/>
      <c r="AQ310" s="261"/>
      <c r="AR310" s="261"/>
      <c r="AS310" s="261"/>
      <c r="AT310" s="261"/>
      <c r="AU310" s="261"/>
      <c r="AV310" s="261"/>
      <c r="AW310" s="261"/>
      <c r="AX310" s="261"/>
      <c r="AY310" s="261"/>
      <c r="AZ310" s="261"/>
      <c r="BA310" s="261"/>
      <c r="BB310" s="261"/>
      <c r="BC310" s="261"/>
      <c r="BD310" s="261"/>
      <c r="BE310" s="261"/>
      <c r="BF310" s="261"/>
      <c r="BG310" s="261"/>
      <c r="BH310" s="261"/>
      <c r="BI310" s="261"/>
      <c r="BJ310" s="261"/>
      <c r="BK310" s="261"/>
      <c r="BL310" s="261"/>
      <c r="BM310" s="261"/>
      <c r="BN310" s="261"/>
      <c r="BO310" s="261"/>
      <c r="BP310" s="261"/>
      <c r="BQ310" s="261"/>
      <c r="BR310" s="261"/>
      <c r="BS310" s="261"/>
      <c r="BT310" s="261"/>
      <c r="BU310" s="261"/>
      <c r="BV310" s="261"/>
      <c r="BW310" s="261"/>
      <c r="BX310" s="261"/>
      <c r="BY310" s="261"/>
      <c r="BZ310" s="261"/>
      <c r="CA310" s="261"/>
      <c r="CB310" s="261"/>
      <c r="CC310" s="261"/>
      <c r="CD310" s="261"/>
      <c r="CE310" s="261"/>
      <c r="CF310" s="261"/>
      <c r="CG310" s="261"/>
      <c r="CH310" s="261"/>
      <c r="CI310" s="261"/>
      <c r="CJ310" s="261"/>
      <c r="CK310" s="261"/>
      <c r="CL310" s="261"/>
      <c r="CM310" s="261"/>
      <c r="CN310" s="261"/>
      <c r="CO310" s="261"/>
      <c r="CP310" s="261"/>
      <c r="CQ310" s="261"/>
      <c r="CR310" s="261"/>
      <c r="CS310" s="261"/>
      <c r="CT310" s="261"/>
      <c r="CU310" s="261"/>
      <c r="CV310" s="261"/>
      <c r="CW310" s="261"/>
    </row>
    <row r="311" spans="1:101">
      <c r="A311" s="261"/>
      <c r="B311" s="262" t="s">
        <v>333</v>
      </c>
      <c r="C311" s="262" t="s">
        <v>240</v>
      </c>
      <c r="D311" s="262" t="s">
        <v>238</v>
      </c>
      <c r="E311" s="262" t="s">
        <v>219</v>
      </c>
      <c r="F311" s="299">
        <f t="shared" si="3"/>
        <v>0</v>
      </c>
      <c r="G311" s="299">
        <f t="shared" si="3"/>
        <v>0</v>
      </c>
      <c r="H311" s="299">
        <f t="shared" si="3"/>
        <v>0</v>
      </c>
      <c r="I311" s="299">
        <f t="shared" si="3"/>
        <v>0</v>
      </c>
      <c r="K311" s="261"/>
      <c r="L311" s="261"/>
      <c r="M311" s="261"/>
      <c r="N311" s="261"/>
      <c r="O311" s="261"/>
      <c r="P311" s="261"/>
      <c r="Q311" s="261"/>
      <c r="R311" s="261"/>
      <c r="S311" s="261"/>
      <c r="T311" s="261"/>
      <c r="U311" s="261"/>
      <c r="V311" s="261"/>
      <c r="W311" s="261"/>
      <c r="X311" s="261"/>
      <c r="Y311" s="261"/>
      <c r="Z311" s="261"/>
      <c r="AA311" s="261"/>
      <c r="AB311" s="261"/>
      <c r="AC311" s="261"/>
      <c r="AD311" s="261"/>
      <c r="AE311" s="261"/>
      <c r="AF311" s="261"/>
      <c r="AG311" s="261"/>
      <c r="AH311" s="261"/>
      <c r="AI311" s="261"/>
      <c r="AJ311" s="261"/>
      <c r="AK311" s="261"/>
      <c r="AL311" s="261"/>
      <c r="AM311" s="261"/>
      <c r="AN311" s="261"/>
      <c r="AO311" s="261"/>
      <c r="AP311" s="261"/>
      <c r="AQ311" s="261"/>
      <c r="AR311" s="261"/>
      <c r="AS311" s="261"/>
      <c r="AT311" s="261"/>
      <c r="AU311" s="261"/>
      <c r="AV311" s="261"/>
      <c r="AW311" s="261"/>
      <c r="AX311" s="261"/>
      <c r="AY311" s="261"/>
      <c r="AZ311" s="261"/>
      <c r="BA311" s="261"/>
      <c r="BB311" s="261"/>
      <c r="BC311" s="261"/>
      <c r="BD311" s="261"/>
      <c r="BE311" s="261"/>
      <c r="BF311" s="261"/>
      <c r="BG311" s="261"/>
      <c r="BH311" s="261"/>
      <c r="BI311" s="261"/>
      <c r="BJ311" s="261"/>
      <c r="BK311" s="261"/>
      <c r="BL311" s="261"/>
      <c r="BM311" s="261"/>
      <c r="BN311" s="261"/>
      <c r="BO311" s="261"/>
      <c r="BP311" s="261"/>
      <c r="BQ311" s="261"/>
      <c r="BR311" s="261"/>
      <c r="BS311" s="261"/>
      <c r="BT311" s="261"/>
      <c r="BU311" s="261"/>
      <c r="BV311" s="261"/>
      <c r="BW311" s="261"/>
      <c r="BX311" s="261"/>
      <c r="BY311" s="261"/>
      <c r="BZ311" s="261"/>
      <c r="CA311" s="261"/>
      <c r="CB311" s="261"/>
      <c r="CC311" s="261"/>
      <c r="CD311" s="261"/>
      <c r="CE311" s="261"/>
      <c r="CF311" s="261"/>
      <c r="CG311" s="261"/>
      <c r="CH311" s="261"/>
      <c r="CI311" s="261"/>
      <c r="CJ311" s="261"/>
      <c r="CK311" s="261"/>
      <c r="CL311" s="261"/>
      <c r="CM311" s="261"/>
      <c r="CN311" s="261"/>
      <c r="CO311" s="261"/>
      <c r="CP311" s="261"/>
      <c r="CQ311" s="261"/>
      <c r="CR311" s="261"/>
      <c r="CS311" s="261"/>
      <c r="CT311" s="261"/>
      <c r="CU311" s="261"/>
      <c r="CV311" s="261"/>
      <c r="CW311" s="261"/>
    </row>
    <row r="312" spans="1:101">
      <c r="A312" s="261"/>
      <c r="B312" s="261"/>
      <c r="C312" s="261"/>
      <c r="D312" s="261"/>
      <c r="E312" s="261"/>
      <c r="F312" s="261"/>
      <c r="G312" s="261"/>
      <c r="H312" s="261"/>
      <c r="I312" s="261"/>
      <c r="K312" s="261"/>
      <c r="L312" s="261"/>
      <c r="M312" s="261"/>
      <c r="N312" s="261"/>
      <c r="O312" s="261"/>
      <c r="P312" s="261"/>
      <c r="Q312" s="261"/>
      <c r="R312" s="261"/>
      <c r="S312" s="261"/>
      <c r="T312" s="261"/>
      <c r="U312" s="261"/>
      <c r="V312" s="261"/>
      <c r="W312" s="261"/>
      <c r="X312" s="261"/>
      <c r="Y312" s="261"/>
      <c r="Z312" s="261"/>
      <c r="AA312" s="261"/>
      <c r="AB312" s="261"/>
      <c r="AC312" s="261"/>
      <c r="AD312" s="261"/>
      <c r="AE312" s="261"/>
      <c r="AF312" s="261"/>
      <c r="AG312" s="261"/>
      <c r="AH312" s="261"/>
      <c r="AI312" s="261"/>
      <c r="AJ312" s="261"/>
      <c r="AK312" s="261"/>
      <c r="AL312" s="261"/>
      <c r="AM312" s="261"/>
      <c r="AN312" s="261"/>
      <c r="AO312" s="261"/>
      <c r="AP312" s="261"/>
      <c r="AQ312" s="261"/>
      <c r="AR312" s="261"/>
      <c r="AS312" s="261"/>
      <c r="AT312" s="261"/>
      <c r="AU312" s="261"/>
      <c r="AV312" s="261"/>
      <c r="AW312" s="261"/>
      <c r="AX312" s="261"/>
      <c r="AY312" s="261"/>
      <c r="AZ312" s="261"/>
      <c r="BA312" s="261"/>
      <c r="BB312" s="261"/>
      <c r="BC312" s="261"/>
      <c r="BD312" s="261"/>
      <c r="BE312" s="261"/>
      <c r="BF312" s="261"/>
      <c r="BG312" s="261"/>
      <c r="BH312" s="261"/>
      <c r="BI312" s="261"/>
      <c r="BJ312" s="261"/>
      <c r="BK312" s="261"/>
      <c r="BL312" s="261"/>
      <c r="BM312" s="261"/>
      <c r="BN312" s="261"/>
      <c r="BO312" s="261"/>
      <c r="BP312" s="261"/>
      <c r="BQ312" s="261"/>
      <c r="BR312" s="261"/>
      <c r="BS312" s="261"/>
      <c r="BT312" s="261"/>
      <c r="BU312" s="261"/>
      <c r="BV312" s="261"/>
      <c r="BW312" s="261"/>
      <c r="BX312" s="261"/>
      <c r="BY312" s="261"/>
      <c r="BZ312" s="261"/>
      <c r="CA312" s="261"/>
      <c r="CB312" s="261"/>
      <c r="CC312" s="261"/>
      <c r="CD312" s="261"/>
      <c r="CE312" s="261"/>
      <c r="CF312" s="261"/>
      <c r="CG312" s="261"/>
      <c r="CH312" s="261"/>
      <c r="CI312" s="261"/>
      <c r="CJ312" s="261"/>
      <c r="CK312" s="261"/>
      <c r="CL312" s="261"/>
      <c r="CM312" s="261"/>
      <c r="CN312" s="261"/>
      <c r="CO312" s="261"/>
      <c r="CP312" s="261"/>
      <c r="CQ312" s="261"/>
      <c r="CR312" s="261"/>
      <c r="CS312" s="261"/>
      <c r="CT312" s="261"/>
      <c r="CU312" s="261"/>
      <c r="CV312" s="261"/>
      <c r="CW312" s="261"/>
    </row>
    <row r="313" spans="1:101" ht="23">
      <c r="A313" s="261"/>
      <c r="B313" s="270" t="s">
        <v>258</v>
      </c>
      <c r="C313" s="259" t="s">
        <v>87</v>
      </c>
      <c r="D313" s="259" t="s">
        <v>89</v>
      </c>
      <c r="E313" s="259" t="s">
        <v>282</v>
      </c>
      <c r="F313" s="301" t="s">
        <v>328</v>
      </c>
      <c r="G313" s="301" t="s">
        <v>329</v>
      </c>
      <c r="H313" s="301" t="s">
        <v>330</v>
      </c>
      <c r="I313" s="301" t="s">
        <v>331</v>
      </c>
      <c r="K313" s="261"/>
      <c r="L313" s="261"/>
      <c r="M313" s="261"/>
      <c r="N313" s="261"/>
      <c r="O313" s="261"/>
      <c r="P313" s="261"/>
      <c r="Q313" s="261"/>
      <c r="R313" s="261"/>
      <c r="S313" s="261"/>
      <c r="T313" s="261"/>
      <c r="U313" s="261"/>
      <c r="V313" s="261"/>
      <c r="W313" s="261"/>
      <c r="X313" s="261"/>
      <c r="Y313" s="261"/>
      <c r="Z313" s="261"/>
      <c r="AA313" s="261"/>
      <c r="AB313" s="261"/>
      <c r="AC313" s="261"/>
      <c r="AD313" s="261"/>
      <c r="AE313" s="261"/>
      <c r="AF313" s="261"/>
      <c r="AG313" s="261"/>
      <c r="AH313" s="261"/>
      <c r="AI313" s="261"/>
      <c r="AJ313" s="261"/>
      <c r="AK313" s="261"/>
      <c r="AL313" s="261"/>
      <c r="AM313" s="261"/>
      <c r="AN313" s="261"/>
      <c r="AO313" s="261"/>
      <c r="AP313" s="261"/>
      <c r="AQ313" s="261"/>
      <c r="AR313" s="261"/>
      <c r="AS313" s="261"/>
      <c r="AT313" s="261"/>
      <c r="AU313" s="261"/>
      <c r="AV313" s="261"/>
      <c r="AW313" s="261"/>
      <c r="AX313" s="261"/>
      <c r="AY313" s="261"/>
      <c r="AZ313" s="261"/>
      <c r="BA313" s="261"/>
      <c r="BB313" s="261"/>
      <c r="BC313" s="261"/>
      <c r="BD313" s="261"/>
      <c r="BE313" s="261"/>
      <c r="BF313" s="261"/>
      <c r="BG313" s="261"/>
      <c r="BH313" s="261"/>
      <c r="BI313" s="261"/>
      <c r="BJ313" s="261"/>
      <c r="BK313" s="261"/>
      <c r="BL313" s="261"/>
      <c r="BM313" s="261"/>
      <c r="BN313" s="261"/>
      <c r="BO313" s="261"/>
      <c r="BP313" s="261"/>
      <c r="BQ313" s="261"/>
      <c r="BR313" s="261"/>
      <c r="BS313" s="261"/>
      <c r="BT313" s="261"/>
      <c r="BU313" s="261"/>
      <c r="BV313" s="261"/>
      <c r="BW313" s="261"/>
      <c r="BX313" s="261"/>
      <c r="BY313" s="261"/>
      <c r="BZ313" s="261"/>
      <c r="CA313" s="261"/>
      <c r="CB313" s="261"/>
      <c r="CC313" s="261"/>
      <c r="CD313" s="261"/>
      <c r="CE313" s="261"/>
      <c r="CF313" s="261"/>
      <c r="CG313" s="261"/>
      <c r="CH313" s="261"/>
      <c r="CI313" s="261"/>
      <c r="CJ313" s="261"/>
      <c r="CK313" s="261"/>
      <c r="CL313" s="261"/>
      <c r="CM313" s="261"/>
      <c r="CN313" s="261"/>
      <c r="CO313" s="261"/>
      <c r="CP313" s="261"/>
      <c r="CQ313" s="261"/>
      <c r="CR313" s="261"/>
      <c r="CS313" s="261"/>
      <c r="CT313" s="261"/>
      <c r="CU313" s="261"/>
      <c r="CV313" s="261"/>
      <c r="CW313" s="261"/>
    </row>
    <row r="314" spans="1:101">
      <c r="A314" s="261"/>
      <c r="B314" s="262" t="s">
        <v>262</v>
      </c>
      <c r="C314" s="262" t="s">
        <v>216</v>
      </c>
      <c r="D314" s="262" t="s">
        <v>263</v>
      </c>
      <c r="E314" s="262" t="s">
        <v>236</v>
      </c>
      <c r="F314" s="272">
        <f t="shared" ref="F314:I337" si="4">F237</f>
        <v>1.0125159252671809</v>
      </c>
      <c r="G314" s="272">
        <f t="shared" si="4"/>
        <v>1.0125159252671809</v>
      </c>
      <c r="H314" s="272">
        <f t="shared" si="4"/>
        <v>1.0125159252671809</v>
      </c>
      <c r="I314" s="272">
        <f t="shared" si="4"/>
        <v>1.0125159252671809</v>
      </c>
      <c r="K314" s="261"/>
      <c r="L314" s="261"/>
      <c r="M314" s="261"/>
      <c r="N314" s="261"/>
      <c r="O314" s="261"/>
      <c r="P314" s="261"/>
      <c r="Q314" s="261"/>
      <c r="R314" s="261"/>
      <c r="S314" s="261"/>
      <c r="T314" s="261"/>
      <c r="U314" s="261"/>
      <c r="V314" s="261"/>
      <c r="W314" s="261"/>
      <c r="X314" s="261"/>
      <c r="Y314" s="261"/>
      <c r="Z314" s="261"/>
      <c r="AA314" s="261"/>
      <c r="AB314" s="261"/>
      <c r="AC314" s="261"/>
      <c r="AD314" s="261"/>
      <c r="AE314" s="261"/>
      <c r="AF314" s="261"/>
      <c r="AG314" s="261"/>
      <c r="AH314" s="261"/>
      <c r="AI314" s="261"/>
      <c r="AJ314" s="261"/>
      <c r="AK314" s="261"/>
      <c r="AL314" s="261"/>
      <c r="AM314" s="261"/>
      <c r="AN314" s="261"/>
      <c r="AO314" s="261"/>
      <c r="AP314" s="261"/>
      <c r="AQ314" s="261"/>
      <c r="AR314" s="261"/>
      <c r="AS314" s="261"/>
      <c r="AT314" s="261"/>
      <c r="AU314" s="261"/>
      <c r="AV314" s="261"/>
      <c r="AW314" s="261"/>
      <c r="AX314" s="261"/>
      <c r="AY314" s="261"/>
      <c r="AZ314" s="261"/>
      <c r="BA314" s="261"/>
      <c r="BB314" s="261"/>
      <c r="BC314" s="261"/>
      <c r="BD314" s="261"/>
      <c r="BE314" s="261"/>
      <c r="BF314" s="261"/>
      <c r="BG314" s="261"/>
      <c r="BH314" s="261"/>
      <c r="BI314" s="261"/>
      <c r="BJ314" s="261"/>
      <c r="BK314" s="261"/>
      <c r="BL314" s="261"/>
      <c r="BM314" s="261"/>
      <c r="BN314" s="261"/>
      <c r="BO314" s="261"/>
      <c r="BP314" s="261"/>
      <c r="BQ314" s="261"/>
      <c r="BR314" s="261"/>
      <c r="BS314" s="261"/>
      <c r="BT314" s="261"/>
      <c r="BU314" s="261"/>
      <c r="BV314" s="261"/>
      <c r="BW314" s="261"/>
      <c r="BX314" s="261"/>
      <c r="BY314" s="261"/>
      <c r="BZ314" s="261"/>
      <c r="CA314" s="261"/>
      <c r="CB314" s="261"/>
      <c r="CC314" s="261"/>
      <c r="CD314" s="261"/>
      <c r="CE314" s="261"/>
      <c r="CF314" s="261"/>
      <c r="CG314" s="261"/>
      <c r="CH314" s="261"/>
      <c r="CI314" s="261"/>
      <c r="CJ314" s="261"/>
      <c r="CK314" s="261"/>
      <c r="CL314" s="261"/>
      <c r="CM314" s="261"/>
      <c r="CN314" s="261"/>
      <c r="CO314" s="261"/>
      <c r="CP314" s="261"/>
      <c r="CQ314" s="261"/>
      <c r="CR314" s="261"/>
      <c r="CS314" s="261"/>
      <c r="CT314" s="261"/>
      <c r="CU314" s="261"/>
      <c r="CV314" s="261"/>
      <c r="CW314" s="261"/>
    </row>
    <row r="315" spans="1:101">
      <c r="A315" s="261"/>
      <c r="B315" s="262" t="s">
        <v>262</v>
      </c>
      <c r="C315" s="262" t="s">
        <v>216</v>
      </c>
      <c r="D315" s="262" t="s">
        <v>264</v>
      </c>
      <c r="E315" s="262" t="s">
        <v>236</v>
      </c>
      <c r="F315" s="272">
        <f t="shared" si="4"/>
        <v>1.0125159252671809</v>
      </c>
      <c r="G315" s="272">
        <f t="shared" si="4"/>
        <v>1.0125159252671809</v>
      </c>
      <c r="H315" s="272">
        <f t="shared" si="4"/>
        <v>1.0125159252671809</v>
      </c>
      <c r="I315" s="272">
        <f t="shared" si="4"/>
        <v>1.0125159252671809</v>
      </c>
      <c r="K315" s="261"/>
      <c r="L315" s="261"/>
      <c r="M315" s="261"/>
      <c r="N315" s="261"/>
      <c r="O315" s="261"/>
      <c r="P315" s="261"/>
      <c r="Q315" s="261"/>
      <c r="R315" s="261"/>
      <c r="S315" s="261"/>
      <c r="T315" s="261"/>
      <c r="U315" s="261"/>
      <c r="V315" s="261"/>
      <c r="W315" s="261"/>
      <c r="X315" s="261"/>
      <c r="Y315" s="261"/>
      <c r="Z315" s="261"/>
      <c r="AA315" s="261"/>
      <c r="AB315" s="261"/>
      <c r="AC315" s="261"/>
      <c r="AD315" s="261"/>
      <c r="AE315" s="261"/>
      <c r="AF315" s="261"/>
      <c r="AG315" s="261"/>
      <c r="AH315" s="261"/>
      <c r="AI315" s="261"/>
      <c r="AJ315" s="261"/>
      <c r="AK315" s="261"/>
      <c r="AL315" s="261"/>
      <c r="AM315" s="261"/>
      <c r="AN315" s="261"/>
      <c r="AO315" s="261"/>
      <c r="AP315" s="261"/>
      <c r="AQ315" s="261"/>
      <c r="AR315" s="261"/>
      <c r="AS315" s="261"/>
      <c r="AT315" s="261"/>
      <c r="AU315" s="261"/>
      <c r="AV315" s="261"/>
      <c r="AW315" s="261"/>
      <c r="AX315" s="261"/>
      <c r="AY315" s="261"/>
      <c r="AZ315" s="261"/>
      <c r="BA315" s="261"/>
      <c r="BB315" s="261"/>
      <c r="BC315" s="261"/>
      <c r="BD315" s="261"/>
      <c r="BE315" s="261"/>
      <c r="BF315" s="261"/>
      <c r="BG315" s="261"/>
      <c r="BH315" s="261"/>
      <c r="BI315" s="261"/>
      <c r="BJ315" s="261"/>
      <c r="BK315" s="261"/>
      <c r="BL315" s="261"/>
      <c r="BM315" s="261"/>
      <c r="BN315" s="261"/>
      <c r="BO315" s="261"/>
      <c r="BP315" s="261"/>
      <c r="BQ315" s="261"/>
      <c r="BR315" s="261"/>
      <c r="BS315" s="261"/>
      <c r="BT315" s="261"/>
      <c r="BU315" s="261"/>
      <c r="BV315" s="261"/>
      <c r="BW315" s="261"/>
      <c r="BX315" s="261"/>
      <c r="BY315" s="261"/>
      <c r="BZ315" s="261"/>
      <c r="CA315" s="261"/>
      <c r="CB315" s="261"/>
      <c r="CC315" s="261"/>
      <c r="CD315" s="261"/>
      <c r="CE315" s="261"/>
      <c r="CF315" s="261"/>
      <c r="CG315" s="261"/>
      <c r="CH315" s="261"/>
      <c r="CI315" s="261"/>
      <c r="CJ315" s="261"/>
      <c r="CK315" s="261"/>
      <c r="CL315" s="261"/>
      <c r="CM315" s="261"/>
      <c r="CN315" s="261"/>
      <c r="CO315" s="261"/>
      <c r="CP315" s="261"/>
      <c r="CQ315" s="261"/>
      <c r="CR315" s="261"/>
      <c r="CS315" s="261"/>
      <c r="CT315" s="261"/>
      <c r="CU315" s="261"/>
      <c r="CV315" s="261"/>
      <c r="CW315" s="261"/>
    </row>
    <row r="316" spans="1:101">
      <c r="A316" s="261"/>
      <c r="B316" s="262" t="s">
        <v>262</v>
      </c>
      <c r="C316" s="262" t="s">
        <v>216</v>
      </c>
      <c r="D316" s="262" t="s">
        <v>238</v>
      </c>
      <c r="E316" s="262" t="s">
        <v>236</v>
      </c>
      <c r="F316" s="272">
        <f t="shared" si="4"/>
        <v>0</v>
      </c>
      <c r="G316" s="272">
        <f t="shared" si="4"/>
        <v>0</v>
      </c>
      <c r="H316" s="272">
        <f t="shared" si="4"/>
        <v>0</v>
      </c>
      <c r="I316" s="272">
        <f t="shared" si="4"/>
        <v>0</v>
      </c>
      <c r="K316" s="261"/>
      <c r="L316" s="261"/>
      <c r="M316" s="261"/>
      <c r="N316" s="261"/>
      <c r="O316" s="261"/>
      <c r="P316" s="261"/>
      <c r="Q316" s="261"/>
      <c r="R316" s="261"/>
      <c r="S316" s="261"/>
      <c r="T316" s="261"/>
      <c r="U316" s="261"/>
      <c r="V316" s="261"/>
      <c r="W316" s="261"/>
      <c r="X316" s="261"/>
      <c r="Y316" s="261"/>
      <c r="Z316" s="261"/>
      <c r="AA316" s="261"/>
      <c r="AB316" s="261"/>
      <c r="AC316" s="261"/>
      <c r="AD316" s="261"/>
      <c r="AE316" s="261"/>
      <c r="AF316" s="261"/>
      <c r="AG316" s="261"/>
      <c r="AH316" s="261"/>
      <c r="AI316" s="261"/>
      <c r="AJ316" s="261"/>
      <c r="AK316" s="261"/>
      <c r="AL316" s="261"/>
      <c r="AM316" s="261"/>
      <c r="AN316" s="261"/>
      <c r="AO316" s="261"/>
      <c r="AP316" s="261"/>
      <c r="AQ316" s="261"/>
      <c r="AR316" s="261"/>
      <c r="AS316" s="261"/>
      <c r="AT316" s="261"/>
      <c r="AU316" s="261"/>
      <c r="AV316" s="261"/>
      <c r="AW316" s="261"/>
      <c r="AX316" s="261"/>
      <c r="AY316" s="261"/>
      <c r="AZ316" s="261"/>
      <c r="BA316" s="261"/>
      <c r="BB316" s="261"/>
      <c r="BC316" s="261"/>
      <c r="BD316" s="261"/>
      <c r="BE316" s="261"/>
      <c r="BF316" s="261"/>
      <c r="BG316" s="261"/>
      <c r="BH316" s="261"/>
      <c r="BI316" s="261"/>
      <c r="BJ316" s="261"/>
      <c r="BK316" s="261"/>
      <c r="BL316" s="261"/>
      <c r="BM316" s="261"/>
      <c r="BN316" s="261"/>
      <c r="BO316" s="261"/>
      <c r="BP316" s="261"/>
      <c r="BQ316" s="261"/>
      <c r="BR316" s="261"/>
      <c r="BS316" s="261"/>
      <c r="BT316" s="261"/>
      <c r="BU316" s="261"/>
      <c r="BV316" s="261"/>
      <c r="BW316" s="261"/>
      <c r="BX316" s="261"/>
      <c r="BY316" s="261"/>
      <c r="BZ316" s="261"/>
      <c r="CA316" s="261"/>
      <c r="CB316" s="261"/>
      <c r="CC316" s="261"/>
      <c r="CD316" s="261"/>
      <c r="CE316" s="261"/>
      <c r="CF316" s="261"/>
      <c r="CG316" s="261"/>
      <c r="CH316" s="261"/>
      <c r="CI316" s="261"/>
      <c r="CJ316" s="261"/>
      <c r="CK316" s="261"/>
      <c r="CL316" s="261"/>
      <c r="CM316" s="261"/>
      <c r="CN316" s="261"/>
      <c r="CO316" s="261"/>
      <c r="CP316" s="261"/>
      <c r="CQ316" s="261"/>
      <c r="CR316" s="261"/>
      <c r="CS316" s="261"/>
      <c r="CT316" s="261"/>
      <c r="CU316" s="261"/>
      <c r="CV316" s="261"/>
      <c r="CW316" s="261"/>
    </row>
    <row r="317" spans="1:101">
      <c r="A317" s="261"/>
      <c r="B317" s="262" t="s">
        <v>262</v>
      </c>
      <c r="C317" s="262" t="s">
        <v>240</v>
      </c>
      <c r="D317" s="262" t="s">
        <v>263</v>
      </c>
      <c r="E317" s="262" t="s">
        <v>236</v>
      </c>
      <c r="F317" s="272">
        <f t="shared" si="4"/>
        <v>1.0125159252671809</v>
      </c>
      <c r="G317" s="272">
        <f t="shared" si="4"/>
        <v>1.0125159252671809</v>
      </c>
      <c r="H317" s="272">
        <f t="shared" si="4"/>
        <v>1.0125159252671809</v>
      </c>
      <c r="I317" s="272">
        <f t="shared" si="4"/>
        <v>1.0125159252671809</v>
      </c>
      <c r="K317" s="261"/>
      <c r="L317" s="261"/>
      <c r="M317" s="261"/>
      <c r="N317" s="261"/>
      <c r="O317" s="261"/>
      <c r="P317" s="261"/>
      <c r="Q317" s="261"/>
      <c r="R317" s="261"/>
      <c r="S317" s="261"/>
      <c r="T317" s="261"/>
      <c r="U317" s="261"/>
      <c r="V317" s="261"/>
      <c r="W317" s="261"/>
      <c r="X317" s="261"/>
      <c r="Y317" s="261"/>
      <c r="Z317" s="261"/>
      <c r="AA317" s="261"/>
      <c r="AB317" s="261"/>
      <c r="AC317" s="261"/>
      <c r="AD317" s="261"/>
      <c r="AE317" s="261"/>
      <c r="AF317" s="261"/>
      <c r="AG317" s="261"/>
      <c r="AH317" s="261"/>
      <c r="AI317" s="261"/>
      <c r="AJ317" s="261"/>
      <c r="AK317" s="261"/>
      <c r="AL317" s="261"/>
      <c r="AM317" s="261"/>
      <c r="AN317" s="261"/>
      <c r="AO317" s="261"/>
      <c r="AP317" s="261"/>
      <c r="AQ317" s="261"/>
      <c r="AR317" s="261"/>
      <c r="AS317" s="261"/>
      <c r="AT317" s="261"/>
      <c r="AU317" s="261"/>
      <c r="AV317" s="261"/>
      <c r="AW317" s="261"/>
      <c r="AX317" s="261"/>
      <c r="AY317" s="261"/>
      <c r="AZ317" s="261"/>
      <c r="BA317" s="261"/>
      <c r="BB317" s="261"/>
      <c r="BC317" s="261"/>
      <c r="BD317" s="261"/>
      <c r="BE317" s="261"/>
      <c r="BF317" s="261"/>
      <c r="BG317" s="261"/>
      <c r="BH317" s="261"/>
      <c r="BI317" s="261"/>
      <c r="BJ317" s="261"/>
      <c r="BK317" s="261"/>
      <c r="BL317" s="261"/>
      <c r="BM317" s="261"/>
      <c r="BN317" s="261"/>
      <c r="BO317" s="261"/>
      <c r="BP317" s="261"/>
      <c r="BQ317" s="261"/>
      <c r="BR317" s="261"/>
      <c r="BS317" s="261"/>
      <c r="BT317" s="261"/>
      <c r="BU317" s="261"/>
      <c r="BV317" s="261"/>
      <c r="BW317" s="261"/>
      <c r="BX317" s="261"/>
      <c r="BY317" s="261"/>
      <c r="BZ317" s="261"/>
      <c r="CA317" s="261"/>
      <c r="CB317" s="261"/>
      <c r="CC317" s="261"/>
      <c r="CD317" s="261"/>
      <c r="CE317" s="261"/>
      <c r="CF317" s="261"/>
      <c r="CG317" s="261"/>
      <c r="CH317" s="261"/>
      <c r="CI317" s="261"/>
      <c r="CJ317" s="261"/>
      <c r="CK317" s="261"/>
      <c r="CL317" s="261"/>
      <c r="CM317" s="261"/>
      <c r="CN317" s="261"/>
      <c r="CO317" s="261"/>
      <c r="CP317" s="261"/>
      <c r="CQ317" s="261"/>
      <c r="CR317" s="261"/>
      <c r="CS317" s="261"/>
      <c r="CT317" s="261"/>
      <c r="CU317" s="261"/>
      <c r="CV317" s="261"/>
      <c r="CW317" s="261"/>
    </row>
    <row r="318" spans="1:101">
      <c r="A318" s="261"/>
      <c r="B318" s="262" t="s">
        <v>262</v>
      </c>
      <c r="C318" s="262" t="s">
        <v>240</v>
      </c>
      <c r="D318" s="262" t="s">
        <v>264</v>
      </c>
      <c r="E318" s="262" t="s">
        <v>236</v>
      </c>
      <c r="F318" s="272">
        <f t="shared" si="4"/>
        <v>1.0125159252671809</v>
      </c>
      <c r="G318" s="272">
        <f t="shared" si="4"/>
        <v>1.0125159252671809</v>
      </c>
      <c r="H318" s="272">
        <f t="shared" si="4"/>
        <v>1.0125159252671809</v>
      </c>
      <c r="I318" s="272">
        <f t="shared" si="4"/>
        <v>1.0125159252671809</v>
      </c>
      <c r="K318" s="261"/>
      <c r="L318" s="261"/>
      <c r="M318" s="261"/>
      <c r="N318" s="261"/>
      <c r="O318" s="261"/>
      <c r="P318" s="261"/>
      <c r="Q318" s="261"/>
      <c r="R318" s="261"/>
      <c r="S318" s="261"/>
      <c r="T318" s="261"/>
      <c r="U318" s="261"/>
      <c r="V318" s="261"/>
      <c r="W318" s="261"/>
      <c r="X318" s="261"/>
      <c r="Y318" s="261"/>
      <c r="Z318" s="261"/>
      <c r="AA318" s="261"/>
      <c r="AB318" s="261"/>
      <c r="AC318" s="261"/>
      <c r="AD318" s="261"/>
      <c r="AE318" s="261"/>
      <c r="AF318" s="261"/>
      <c r="AG318" s="261"/>
      <c r="AH318" s="261"/>
      <c r="AI318" s="261"/>
      <c r="AJ318" s="261"/>
      <c r="AK318" s="261"/>
      <c r="AL318" s="261"/>
      <c r="AM318" s="261"/>
      <c r="AN318" s="261"/>
      <c r="AO318" s="261"/>
      <c r="AP318" s="261"/>
      <c r="AQ318" s="261"/>
      <c r="AR318" s="261"/>
      <c r="AS318" s="261"/>
      <c r="AT318" s="261"/>
      <c r="AU318" s="261"/>
      <c r="AV318" s="261"/>
      <c r="AW318" s="261"/>
      <c r="AX318" s="261"/>
      <c r="AY318" s="261"/>
      <c r="AZ318" s="261"/>
      <c r="BA318" s="261"/>
      <c r="BB318" s="261"/>
      <c r="BC318" s="261"/>
      <c r="BD318" s="261"/>
      <c r="BE318" s="261"/>
      <c r="BF318" s="261"/>
      <c r="BG318" s="261"/>
      <c r="BH318" s="261"/>
      <c r="BI318" s="261"/>
      <c r="BJ318" s="261"/>
      <c r="BK318" s="261"/>
      <c r="BL318" s="261"/>
      <c r="BM318" s="261"/>
      <c r="BN318" s="261"/>
      <c r="BO318" s="261"/>
      <c r="BP318" s="261"/>
      <c r="BQ318" s="261"/>
      <c r="BR318" s="261"/>
      <c r="BS318" s="261"/>
      <c r="BT318" s="261"/>
      <c r="BU318" s="261"/>
      <c r="BV318" s="261"/>
      <c r="BW318" s="261"/>
      <c r="BX318" s="261"/>
      <c r="BY318" s="261"/>
      <c r="BZ318" s="261"/>
      <c r="CA318" s="261"/>
      <c r="CB318" s="261"/>
      <c r="CC318" s="261"/>
      <c r="CD318" s="261"/>
      <c r="CE318" s="261"/>
      <c r="CF318" s="261"/>
      <c r="CG318" s="261"/>
      <c r="CH318" s="261"/>
      <c r="CI318" s="261"/>
      <c r="CJ318" s="261"/>
      <c r="CK318" s="261"/>
      <c r="CL318" s="261"/>
      <c r="CM318" s="261"/>
      <c r="CN318" s="261"/>
      <c r="CO318" s="261"/>
      <c r="CP318" s="261"/>
      <c r="CQ318" s="261"/>
      <c r="CR318" s="261"/>
      <c r="CS318" s="261"/>
      <c r="CT318" s="261"/>
      <c r="CU318" s="261"/>
      <c r="CV318" s="261"/>
      <c r="CW318" s="261"/>
    </row>
    <row r="319" spans="1:101">
      <c r="A319" s="261"/>
      <c r="B319" s="262" t="s">
        <v>262</v>
      </c>
      <c r="C319" s="262" t="s">
        <v>240</v>
      </c>
      <c r="D319" s="262" t="s">
        <v>238</v>
      </c>
      <c r="E319" s="262" t="s">
        <v>236</v>
      </c>
      <c r="F319" s="272">
        <f t="shared" si="4"/>
        <v>0</v>
      </c>
      <c r="G319" s="272">
        <f t="shared" si="4"/>
        <v>0</v>
      </c>
      <c r="H319" s="272">
        <f t="shared" si="4"/>
        <v>0</v>
      </c>
      <c r="I319" s="272">
        <f t="shared" si="4"/>
        <v>0</v>
      </c>
      <c r="K319" s="261"/>
      <c r="L319" s="261"/>
      <c r="M319" s="261"/>
      <c r="N319" s="261"/>
      <c r="O319" s="261"/>
      <c r="P319" s="261"/>
      <c r="Q319" s="261"/>
      <c r="R319" s="261"/>
      <c r="S319" s="261"/>
      <c r="T319" s="261"/>
      <c r="U319" s="261"/>
      <c r="V319" s="261"/>
      <c r="W319" s="261"/>
      <c r="X319" s="261"/>
      <c r="Y319" s="261"/>
      <c r="Z319" s="261"/>
      <c r="AA319" s="261"/>
      <c r="AB319" s="261"/>
      <c r="AC319" s="261"/>
      <c r="AD319" s="261"/>
      <c r="AE319" s="261"/>
      <c r="AF319" s="261"/>
      <c r="AG319" s="261"/>
      <c r="AH319" s="261"/>
      <c r="AI319" s="261"/>
      <c r="AJ319" s="261"/>
      <c r="AK319" s="261"/>
      <c r="AL319" s="261"/>
      <c r="AM319" s="261"/>
      <c r="AN319" s="261"/>
      <c r="AO319" s="261"/>
      <c r="AP319" s="261"/>
      <c r="AQ319" s="261"/>
      <c r="AR319" s="261"/>
      <c r="AS319" s="261"/>
      <c r="AT319" s="261"/>
      <c r="AU319" s="261"/>
      <c r="AV319" s="261"/>
      <c r="AW319" s="261"/>
      <c r="AX319" s="261"/>
      <c r="AY319" s="261"/>
      <c r="AZ319" s="261"/>
      <c r="BA319" s="261"/>
      <c r="BB319" s="261"/>
      <c r="BC319" s="261"/>
      <c r="BD319" s="261"/>
      <c r="BE319" s="261"/>
      <c r="BF319" s="261"/>
      <c r="BG319" s="261"/>
      <c r="BH319" s="261"/>
      <c r="BI319" s="261"/>
      <c r="BJ319" s="261"/>
      <c r="BK319" s="261"/>
      <c r="BL319" s="261"/>
      <c r="BM319" s="261"/>
      <c r="BN319" s="261"/>
      <c r="BO319" s="261"/>
      <c r="BP319" s="261"/>
      <c r="BQ319" s="261"/>
      <c r="BR319" s="261"/>
      <c r="BS319" s="261"/>
      <c r="BT319" s="261"/>
      <c r="BU319" s="261"/>
      <c r="BV319" s="261"/>
      <c r="BW319" s="261"/>
      <c r="BX319" s="261"/>
      <c r="BY319" s="261"/>
      <c r="BZ319" s="261"/>
      <c r="CA319" s="261"/>
      <c r="CB319" s="261"/>
      <c r="CC319" s="261"/>
      <c r="CD319" s="261"/>
      <c r="CE319" s="261"/>
      <c r="CF319" s="261"/>
      <c r="CG319" s="261"/>
      <c r="CH319" s="261"/>
      <c r="CI319" s="261"/>
      <c r="CJ319" s="261"/>
      <c r="CK319" s="261"/>
      <c r="CL319" s="261"/>
      <c r="CM319" s="261"/>
      <c r="CN319" s="261"/>
      <c r="CO319" s="261"/>
      <c r="CP319" s="261"/>
      <c r="CQ319" s="261"/>
      <c r="CR319" s="261"/>
      <c r="CS319" s="261"/>
      <c r="CT319" s="261"/>
      <c r="CU319" s="261"/>
      <c r="CV319" s="261"/>
      <c r="CW319" s="261"/>
    </row>
    <row r="320" spans="1:101">
      <c r="A320" s="261"/>
      <c r="B320" s="262" t="s">
        <v>265</v>
      </c>
      <c r="C320" s="262" t="s">
        <v>216</v>
      </c>
      <c r="D320" s="262" t="s">
        <v>263</v>
      </c>
      <c r="E320" s="262" t="s">
        <v>236</v>
      </c>
      <c r="F320" s="272">
        <f t="shared" si="4"/>
        <v>1.7471109560041174</v>
      </c>
      <c r="G320" s="272">
        <f t="shared" si="4"/>
        <v>1.7471109560041174</v>
      </c>
      <c r="H320" s="272">
        <f t="shared" si="4"/>
        <v>1.7471109560041174</v>
      </c>
      <c r="I320" s="272">
        <f t="shared" si="4"/>
        <v>1.7471109560041174</v>
      </c>
      <c r="K320" s="261"/>
      <c r="L320" s="261"/>
      <c r="M320" s="261"/>
      <c r="N320" s="261"/>
      <c r="O320" s="261"/>
      <c r="P320" s="261"/>
      <c r="Q320" s="261"/>
      <c r="R320" s="261"/>
      <c r="S320" s="261"/>
      <c r="T320" s="261"/>
      <c r="U320" s="261"/>
      <c r="V320" s="261"/>
      <c r="W320" s="261"/>
      <c r="X320" s="261"/>
      <c r="Y320" s="261"/>
      <c r="Z320" s="261"/>
      <c r="AA320" s="261"/>
      <c r="AB320" s="261"/>
      <c r="AC320" s="261"/>
      <c r="AD320" s="261"/>
      <c r="AE320" s="261"/>
      <c r="AF320" s="261"/>
      <c r="AG320" s="261"/>
      <c r="AH320" s="261"/>
      <c r="AI320" s="261"/>
      <c r="AJ320" s="261"/>
      <c r="AK320" s="261"/>
      <c r="AL320" s="261"/>
      <c r="AM320" s="261"/>
      <c r="AN320" s="261"/>
      <c r="AO320" s="261"/>
      <c r="AP320" s="261"/>
      <c r="AQ320" s="261"/>
      <c r="AR320" s="261"/>
      <c r="AS320" s="261"/>
      <c r="AT320" s="261"/>
      <c r="AU320" s="261"/>
      <c r="AV320" s="261"/>
      <c r="AW320" s="261"/>
      <c r="AX320" s="261"/>
      <c r="AY320" s="261"/>
      <c r="AZ320" s="261"/>
      <c r="BA320" s="261"/>
      <c r="BB320" s="261"/>
      <c r="BC320" s="261"/>
      <c r="BD320" s="261"/>
      <c r="BE320" s="261"/>
      <c r="BF320" s="261"/>
      <c r="BG320" s="261"/>
      <c r="BH320" s="261"/>
      <c r="BI320" s="261"/>
      <c r="BJ320" s="261"/>
      <c r="BK320" s="261"/>
      <c r="BL320" s="261"/>
      <c r="BM320" s="261"/>
      <c r="BN320" s="261"/>
      <c r="BO320" s="261"/>
      <c r="BP320" s="261"/>
      <c r="BQ320" s="261"/>
      <c r="BR320" s="261"/>
      <c r="BS320" s="261"/>
      <c r="BT320" s="261"/>
      <c r="BU320" s="261"/>
      <c r="BV320" s="261"/>
      <c r="BW320" s="261"/>
      <c r="BX320" s="261"/>
      <c r="BY320" s="261"/>
      <c r="BZ320" s="261"/>
      <c r="CA320" s="261"/>
      <c r="CB320" s="261"/>
      <c r="CC320" s="261"/>
      <c r="CD320" s="261"/>
      <c r="CE320" s="261"/>
      <c r="CF320" s="261"/>
      <c r="CG320" s="261"/>
      <c r="CH320" s="261"/>
      <c r="CI320" s="261"/>
      <c r="CJ320" s="261"/>
      <c r="CK320" s="261"/>
      <c r="CL320" s="261"/>
      <c r="CM320" s="261"/>
      <c r="CN320" s="261"/>
      <c r="CO320" s="261"/>
      <c r="CP320" s="261"/>
      <c r="CQ320" s="261"/>
      <c r="CR320" s="261"/>
      <c r="CS320" s="261"/>
      <c r="CT320" s="261"/>
      <c r="CU320" s="261"/>
      <c r="CV320" s="261"/>
      <c r="CW320" s="261"/>
    </row>
    <row r="321" spans="1:101">
      <c r="A321" s="261"/>
      <c r="B321" s="262" t="s">
        <v>265</v>
      </c>
      <c r="C321" s="262" t="s">
        <v>216</v>
      </c>
      <c r="D321" s="262" t="s">
        <v>264</v>
      </c>
      <c r="E321" s="262" t="s">
        <v>236</v>
      </c>
      <c r="F321" s="272">
        <f t="shared" si="4"/>
        <v>1.7471109560041174</v>
      </c>
      <c r="G321" s="272">
        <f t="shared" si="4"/>
        <v>1.7471109560041174</v>
      </c>
      <c r="H321" s="272">
        <f t="shared" si="4"/>
        <v>1.7471109560041174</v>
      </c>
      <c r="I321" s="272">
        <f t="shared" si="4"/>
        <v>1.7471109560041174</v>
      </c>
      <c r="K321" s="261"/>
      <c r="L321" s="261"/>
      <c r="M321" s="261"/>
      <c r="N321" s="261"/>
      <c r="O321" s="261"/>
      <c r="P321" s="261"/>
      <c r="Q321" s="261"/>
      <c r="R321" s="261"/>
      <c r="S321" s="261"/>
      <c r="T321" s="261"/>
      <c r="U321" s="261"/>
      <c r="V321" s="261"/>
      <c r="W321" s="261"/>
      <c r="X321" s="261"/>
      <c r="Y321" s="261"/>
      <c r="Z321" s="261"/>
      <c r="AA321" s="261"/>
      <c r="AB321" s="261"/>
      <c r="AC321" s="261"/>
      <c r="AD321" s="261"/>
      <c r="AE321" s="261"/>
      <c r="AF321" s="261"/>
      <c r="AG321" s="261"/>
      <c r="AH321" s="261"/>
      <c r="AI321" s="261"/>
      <c r="AJ321" s="261"/>
      <c r="AK321" s="261"/>
      <c r="AL321" s="261"/>
      <c r="AM321" s="261"/>
      <c r="AN321" s="261"/>
      <c r="AO321" s="261"/>
      <c r="AP321" s="261"/>
      <c r="AQ321" s="261"/>
      <c r="AR321" s="261"/>
      <c r="AS321" s="261"/>
      <c r="AT321" s="261"/>
      <c r="AU321" s="261"/>
      <c r="AV321" s="261"/>
      <c r="AW321" s="261"/>
      <c r="AX321" s="261"/>
      <c r="AY321" s="261"/>
      <c r="AZ321" s="261"/>
      <c r="BA321" s="261"/>
      <c r="BB321" s="261"/>
      <c r="BC321" s="261"/>
      <c r="BD321" s="261"/>
      <c r="BE321" s="261"/>
      <c r="BF321" s="261"/>
      <c r="BG321" s="261"/>
      <c r="BH321" s="261"/>
      <c r="BI321" s="261"/>
      <c r="BJ321" s="261"/>
      <c r="BK321" s="261"/>
      <c r="BL321" s="261"/>
      <c r="BM321" s="261"/>
      <c r="BN321" s="261"/>
      <c r="BO321" s="261"/>
      <c r="BP321" s="261"/>
      <c r="BQ321" s="261"/>
      <c r="BR321" s="261"/>
      <c r="BS321" s="261"/>
      <c r="BT321" s="261"/>
      <c r="BU321" s="261"/>
      <c r="BV321" s="261"/>
      <c r="BW321" s="261"/>
      <c r="BX321" s="261"/>
      <c r="BY321" s="261"/>
      <c r="BZ321" s="261"/>
      <c r="CA321" s="261"/>
      <c r="CB321" s="261"/>
      <c r="CC321" s="261"/>
      <c r="CD321" s="261"/>
      <c r="CE321" s="261"/>
      <c r="CF321" s="261"/>
      <c r="CG321" s="261"/>
      <c r="CH321" s="261"/>
      <c r="CI321" s="261"/>
      <c r="CJ321" s="261"/>
      <c r="CK321" s="261"/>
      <c r="CL321" s="261"/>
      <c r="CM321" s="261"/>
      <c r="CN321" s="261"/>
      <c r="CO321" s="261"/>
      <c r="CP321" s="261"/>
      <c r="CQ321" s="261"/>
      <c r="CR321" s="261"/>
      <c r="CS321" s="261"/>
      <c r="CT321" s="261"/>
      <c r="CU321" s="261"/>
      <c r="CV321" s="261"/>
      <c r="CW321" s="261"/>
    </row>
    <row r="322" spans="1:101">
      <c r="A322" s="261"/>
      <c r="B322" s="262" t="s">
        <v>265</v>
      </c>
      <c r="C322" s="262" t="s">
        <v>216</v>
      </c>
      <c r="D322" s="262" t="s">
        <v>238</v>
      </c>
      <c r="E322" s="262" t="s">
        <v>236</v>
      </c>
      <c r="F322" s="272">
        <f t="shared" si="4"/>
        <v>0</v>
      </c>
      <c r="G322" s="272">
        <f t="shared" si="4"/>
        <v>0</v>
      </c>
      <c r="H322" s="272">
        <f t="shared" si="4"/>
        <v>0</v>
      </c>
      <c r="I322" s="272">
        <f t="shared" si="4"/>
        <v>0</v>
      </c>
      <c r="K322" s="261"/>
      <c r="L322" s="261"/>
      <c r="M322" s="261"/>
      <c r="N322" s="261"/>
      <c r="O322" s="261"/>
      <c r="P322" s="261"/>
      <c r="Q322" s="261"/>
      <c r="R322" s="261"/>
      <c r="S322" s="261"/>
      <c r="T322" s="261"/>
      <c r="U322" s="261"/>
      <c r="V322" s="261"/>
      <c r="W322" s="261"/>
      <c r="X322" s="261"/>
      <c r="Y322" s="261"/>
      <c r="Z322" s="261"/>
      <c r="AA322" s="261"/>
      <c r="AB322" s="261"/>
      <c r="AC322" s="261"/>
      <c r="AD322" s="261"/>
      <c r="AE322" s="261"/>
      <c r="AF322" s="261"/>
      <c r="AG322" s="261"/>
      <c r="AH322" s="261"/>
      <c r="AI322" s="261"/>
      <c r="AJ322" s="261"/>
      <c r="AK322" s="261"/>
      <c r="AL322" s="261"/>
      <c r="AM322" s="261"/>
      <c r="AN322" s="261"/>
      <c r="AO322" s="261"/>
      <c r="AP322" s="261"/>
      <c r="AQ322" s="261"/>
      <c r="AR322" s="261"/>
      <c r="AS322" s="261"/>
      <c r="AT322" s="261"/>
      <c r="AU322" s="261"/>
      <c r="AV322" s="261"/>
      <c r="AW322" s="261"/>
      <c r="AX322" s="261"/>
      <c r="AY322" s="261"/>
      <c r="AZ322" s="261"/>
      <c r="BA322" s="261"/>
      <c r="BB322" s="261"/>
      <c r="BC322" s="261"/>
      <c r="BD322" s="261"/>
      <c r="BE322" s="261"/>
      <c r="BF322" s="261"/>
      <c r="BG322" s="261"/>
      <c r="BH322" s="261"/>
      <c r="BI322" s="261"/>
      <c r="BJ322" s="261"/>
      <c r="BK322" s="261"/>
      <c r="BL322" s="261"/>
      <c r="BM322" s="261"/>
      <c r="BN322" s="261"/>
      <c r="BO322" s="261"/>
      <c r="BP322" s="261"/>
      <c r="BQ322" s="261"/>
      <c r="BR322" s="261"/>
      <c r="BS322" s="261"/>
      <c r="BT322" s="261"/>
      <c r="BU322" s="261"/>
      <c r="BV322" s="261"/>
      <c r="BW322" s="261"/>
      <c r="BX322" s="261"/>
      <c r="BY322" s="261"/>
      <c r="BZ322" s="261"/>
      <c r="CA322" s="261"/>
      <c r="CB322" s="261"/>
      <c r="CC322" s="261"/>
      <c r="CD322" s="261"/>
      <c r="CE322" s="261"/>
      <c r="CF322" s="261"/>
      <c r="CG322" s="261"/>
      <c r="CH322" s="261"/>
      <c r="CI322" s="261"/>
      <c r="CJ322" s="261"/>
      <c r="CK322" s="261"/>
      <c r="CL322" s="261"/>
      <c r="CM322" s="261"/>
      <c r="CN322" s="261"/>
      <c r="CO322" s="261"/>
      <c r="CP322" s="261"/>
      <c r="CQ322" s="261"/>
      <c r="CR322" s="261"/>
      <c r="CS322" s="261"/>
      <c r="CT322" s="261"/>
      <c r="CU322" s="261"/>
      <c r="CV322" s="261"/>
      <c r="CW322" s="261"/>
    </row>
    <row r="323" spans="1:101">
      <c r="A323" s="261"/>
      <c r="B323" s="262" t="s">
        <v>265</v>
      </c>
      <c r="C323" s="262" t="s">
        <v>240</v>
      </c>
      <c r="D323" s="262" t="s">
        <v>263</v>
      </c>
      <c r="E323" s="262" t="s">
        <v>236</v>
      </c>
      <c r="F323" s="272">
        <f t="shared" si="4"/>
        <v>1.7471109560041174</v>
      </c>
      <c r="G323" s="272">
        <f t="shared" si="4"/>
        <v>1.7471109560041174</v>
      </c>
      <c r="H323" s="272">
        <f t="shared" si="4"/>
        <v>1.7471109560041174</v>
      </c>
      <c r="I323" s="272">
        <f t="shared" si="4"/>
        <v>1.7471109560041174</v>
      </c>
      <c r="K323" s="261"/>
      <c r="L323" s="261"/>
      <c r="M323" s="261"/>
      <c r="N323" s="261"/>
      <c r="O323" s="261"/>
      <c r="P323" s="261"/>
      <c r="Q323" s="261"/>
      <c r="R323" s="261"/>
      <c r="S323" s="261"/>
      <c r="T323" s="261"/>
      <c r="U323" s="261"/>
      <c r="V323" s="261"/>
      <c r="W323" s="261"/>
      <c r="X323" s="261"/>
      <c r="Y323" s="261"/>
      <c r="Z323" s="261"/>
      <c r="AA323" s="261"/>
      <c r="AB323" s="261"/>
      <c r="AC323" s="261"/>
      <c r="AD323" s="261"/>
      <c r="AE323" s="261"/>
      <c r="AF323" s="261"/>
      <c r="AG323" s="261"/>
      <c r="AH323" s="261"/>
      <c r="AI323" s="261"/>
      <c r="AJ323" s="261"/>
      <c r="AK323" s="261"/>
      <c r="AL323" s="261"/>
      <c r="AM323" s="261"/>
      <c r="AN323" s="261"/>
      <c r="AO323" s="261"/>
      <c r="AP323" s="261"/>
      <c r="AQ323" s="261"/>
      <c r="AR323" s="261"/>
      <c r="AS323" s="261"/>
      <c r="AT323" s="261"/>
      <c r="AU323" s="261"/>
      <c r="AV323" s="261"/>
      <c r="AW323" s="261"/>
      <c r="AX323" s="261"/>
      <c r="AY323" s="261"/>
      <c r="AZ323" s="261"/>
      <c r="BA323" s="261"/>
      <c r="BB323" s="261"/>
      <c r="BC323" s="261"/>
      <c r="BD323" s="261"/>
      <c r="BE323" s="261"/>
      <c r="BF323" s="261"/>
      <c r="BG323" s="261"/>
      <c r="BH323" s="261"/>
      <c r="BI323" s="261"/>
      <c r="BJ323" s="261"/>
      <c r="BK323" s="261"/>
      <c r="BL323" s="261"/>
      <c r="BM323" s="261"/>
      <c r="BN323" s="261"/>
      <c r="BO323" s="261"/>
      <c r="BP323" s="261"/>
      <c r="BQ323" s="261"/>
      <c r="BR323" s="261"/>
      <c r="BS323" s="261"/>
      <c r="BT323" s="261"/>
      <c r="BU323" s="261"/>
      <c r="BV323" s="261"/>
      <c r="BW323" s="261"/>
      <c r="BX323" s="261"/>
      <c r="BY323" s="261"/>
      <c r="BZ323" s="261"/>
      <c r="CA323" s="261"/>
      <c r="CB323" s="261"/>
      <c r="CC323" s="261"/>
      <c r="CD323" s="261"/>
      <c r="CE323" s="261"/>
      <c r="CF323" s="261"/>
      <c r="CG323" s="261"/>
      <c r="CH323" s="261"/>
      <c r="CI323" s="261"/>
      <c r="CJ323" s="261"/>
      <c r="CK323" s="261"/>
      <c r="CL323" s="261"/>
      <c r="CM323" s="261"/>
      <c r="CN323" s="261"/>
      <c r="CO323" s="261"/>
      <c r="CP323" s="261"/>
      <c r="CQ323" s="261"/>
      <c r="CR323" s="261"/>
      <c r="CS323" s="261"/>
      <c r="CT323" s="261"/>
      <c r="CU323" s="261"/>
      <c r="CV323" s="261"/>
      <c r="CW323" s="261"/>
    </row>
    <row r="324" spans="1:101">
      <c r="A324" s="261"/>
      <c r="B324" s="262" t="s">
        <v>265</v>
      </c>
      <c r="C324" s="262" t="s">
        <v>240</v>
      </c>
      <c r="D324" s="262" t="s">
        <v>264</v>
      </c>
      <c r="E324" s="262" t="s">
        <v>236</v>
      </c>
      <c r="F324" s="272">
        <f t="shared" si="4"/>
        <v>1.7471109560041174</v>
      </c>
      <c r="G324" s="272">
        <f t="shared" si="4"/>
        <v>1.7471109560041174</v>
      </c>
      <c r="H324" s="272">
        <f t="shared" si="4"/>
        <v>1.7471109560041174</v>
      </c>
      <c r="I324" s="272">
        <f t="shared" si="4"/>
        <v>1.7471109560041174</v>
      </c>
      <c r="K324" s="261"/>
      <c r="L324" s="261"/>
      <c r="M324" s="261"/>
      <c r="N324" s="261"/>
      <c r="O324" s="261"/>
      <c r="P324" s="261"/>
      <c r="Q324" s="261"/>
      <c r="R324" s="261"/>
      <c r="S324" s="261"/>
      <c r="T324" s="261"/>
      <c r="U324" s="261"/>
      <c r="V324" s="261"/>
      <c r="W324" s="261"/>
      <c r="X324" s="261"/>
      <c r="Y324" s="261"/>
      <c r="Z324" s="261"/>
      <c r="AA324" s="261"/>
      <c r="AB324" s="261"/>
      <c r="AC324" s="261"/>
      <c r="AD324" s="261"/>
      <c r="AE324" s="261"/>
      <c r="AF324" s="261"/>
      <c r="AG324" s="261"/>
      <c r="AH324" s="261"/>
      <c r="AI324" s="261"/>
      <c r="AJ324" s="261"/>
      <c r="AK324" s="261"/>
      <c r="AL324" s="261"/>
      <c r="AM324" s="261"/>
      <c r="AN324" s="261"/>
      <c r="AO324" s="261"/>
      <c r="AP324" s="261"/>
      <c r="AQ324" s="261"/>
      <c r="AR324" s="261"/>
      <c r="AS324" s="261"/>
      <c r="AT324" s="261"/>
      <c r="AU324" s="261"/>
      <c r="AV324" s="261"/>
      <c r="AW324" s="261"/>
      <c r="AX324" s="261"/>
      <c r="AY324" s="261"/>
      <c r="AZ324" s="261"/>
      <c r="BA324" s="261"/>
      <c r="BB324" s="261"/>
      <c r="BC324" s="261"/>
      <c r="BD324" s="261"/>
      <c r="BE324" s="261"/>
      <c r="BF324" s="261"/>
      <c r="BG324" s="261"/>
      <c r="BH324" s="261"/>
      <c r="BI324" s="261"/>
      <c r="BJ324" s="261"/>
      <c r="BK324" s="261"/>
      <c r="BL324" s="261"/>
      <c r="BM324" s="261"/>
      <c r="BN324" s="261"/>
      <c r="BO324" s="261"/>
      <c r="BP324" s="261"/>
      <c r="BQ324" s="261"/>
      <c r="BR324" s="261"/>
      <c r="BS324" s="261"/>
      <c r="BT324" s="261"/>
      <c r="BU324" s="261"/>
      <c r="BV324" s="261"/>
      <c r="BW324" s="261"/>
      <c r="BX324" s="261"/>
      <c r="BY324" s="261"/>
      <c r="BZ324" s="261"/>
      <c r="CA324" s="261"/>
      <c r="CB324" s="261"/>
      <c r="CC324" s="261"/>
      <c r="CD324" s="261"/>
      <c r="CE324" s="261"/>
      <c r="CF324" s="261"/>
      <c r="CG324" s="261"/>
      <c r="CH324" s="261"/>
      <c r="CI324" s="261"/>
      <c r="CJ324" s="261"/>
      <c r="CK324" s="261"/>
      <c r="CL324" s="261"/>
      <c r="CM324" s="261"/>
      <c r="CN324" s="261"/>
      <c r="CO324" s="261"/>
      <c r="CP324" s="261"/>
      <c r="CQ324" s="261"/>
      <c r="CR324" s="261"/>
      <c r="CS324" s="261"/>
      <c r="CT324" s="261"/>
      <c r="CU324" s="261"/>
      <c r="CV324" s="261"/>
      <c r="CW324" s="261"/>
    </row>
    <row r="325" spans="1:101">
      <c r="A325" s="261"/>
      <c r="B325" s="262" t="s">
        <v>265</v>
      </c>
      <c r="C325" s="262" t="s">
        <v>240</v>
      </c>
      <c r="D325" s="262" t="s">
        <v>238</v>
      </c>
      <c r="E325" s="262" t="s">
        <v>236</v>
      </c>
      <c r="F325" s="272">
        <f t="shared" si="4"/>
        <v>0</v>
      </c>
      <c r="G325" s="272">
        <f t="shared" si="4"/>
        <v>0</v>
      </c>
      <c r="H325" s="272">
        <f t="shared" si="4"/>
        <v>0</v>
      </c>
      <c r="I325" s="272">
        <f t="shared" si="4"/>
        <v>0</v>
      </c>
      <c r="K325" s="261"/>
      <c r="L325" s="261"/>
      <c r="M325" s="261"/>
      <c r="N325" s="261"/>
      <c r="O325" s="261"/>
      <c r="P325" s="261"/>
      <c r="Q325" s="261"/>
      <c r="R325" s="261"/>
      <c r="S325" s="261"/>
      <c r="T325" s="261"/>
      <c r="U325" s="261"/>
      <c r="V325" s="261"/>
      <c r="W325" s="261"/>
      <c r="X325" s="261"/>
      <c r="Y325" s="261"/>
      <c r="Z325" s="261"/>
      <c r="AA325" s="261"/>
      <c r="AB325" s="261"/>
      <c r="AC325" s="261"/>
      <c r="AD325" s="261"/>
      <c r="AE325" s="261"/>
      <c r="AF325" s="261"/>
      <c r="AG325" s="261"/>
      <c r="AH325" s="261"/>
      <c r="AI325" s="261"/>
      <c r="AJ325" s="261"/>
      <c r="AK325" s="261"/>
      <c r="AL325" s="261"/>
      <c r="AM325" s="261"/>
      <c r="AN325" s="261"/>
      <c r="AO325" s="261"/>
      <c r="AP325" s="261"/>
      <c r="AQ325" s="261"/>
      <c r="AR325" s="261"/>
      <c r="AS325" s="261"/>
      <c r="AT325" s="261"/>
      <c r="AU325" s="261"/>
      <c r="AV325" s="261"/>
      <c r="AW325" s="261"/>
      <c r="AX325" s="261"/>
      <c r="AY325" s="261"/>
      <c r="AZ325" s="261"/>
      <c r="BA325" s="261"/>
      <c r="BB325" s="261"/>
      <c r="BC325" s="261"/>
      <c r="BD325" s="261"/>
      <c r="BE325" s="261"/>
      <c r="BF325" s="261"/>
      <c r="BG325" s="261"/>
      <c r="BH325" s="261"/>
      <c r="BI325" s="261"/>
      <c r="BJ325" s="261"/>
      <c r="BK325" s="261"/>
      <c r="BL325" s="261"/>
      <c r="BM325" s="261"/>
      <c r="BN325" s="261"/>
      <c r="BO325" s="261"/>
      <c r="BP325" s="261"/>
      <c r="BQ325" s="261"/>
      <c r="BR325" s="261"/>
      <c r="BS325" s="261"/>
      <c r="BT325" s="261"/>
      <c r="BU325" s="261"/>
      <c r="BV325" s="261"/>
      <c r="BW325" s="261"/>
      <c r="BX325" s="261"/>
      <c r="BY325" s="261"/>
      <c r="BZ325" s="261"/>
      <c r="CA325" s="261"/>
      <c r="CB325" s="261"/>
      <c r="CC325" s="261"/>
      <c r="CD325" s="261"/>
      <c r="CE325" s="261"/>
      <c r="CF325" s="261"/>
      <c r="CG325" s="261"/>
      <c r="CH325" s="261"/>
      <c r="CI325" s="261"/>
      <c r="CJ325" s="261"/>
      <c r="CK325" s="261"/>
      <c r="CL325" s="261"/>
      <c r="CM325" s="261"/>
      <c r="CN325" s="261"/>
      <c r="CO325" s="261"/>
      <c r="CP325" s="261"/>
      <c r="CQ325" s="261"/>
      <c r="CR325" s="261"/>
      <c r="CS325" s="261"/>
      <c r="CT325" s="261"/>
      <c r="CU325" s="261"/>
      <c r="CV325" s="261"/>
      <c r="CW325" s="261"/>
    </row>
    <row r="326" spans="1:101">
      <c r="A326" s="261"/>
      <c r="B326" s="262" t="s">
        <v>266</v>
      </c>
      <c r="C326" s="262" t="s">
        <v>216</v>
      </c>
      <c r="D326" s="262" t="s">
        <v>263</v>
      </c>
      <c r="E326" s="262" t="s">
        <v>236</v>
      </c>
      <c r="F326" s="272">
        <f t="shared" si="4"/>
        <v>0.93307586106176399</v>
      </c>
      <c r="G326" s="272">
        <f t="shared" si="4"/>
        <v>0.93307586106176399</v>
      </c>
      <c r="H326" s="272">
        <f t="shared" si="4"/>
        <v>0.93307586106176399</v>
      </c>
      <c r="I326" s="272">
        <f t="shared" si="4"/>
        <v>0.93307586106176399</v>
      </c>
      <c r="K326" s="261"/>
      <c r="L326" s="261"/>
      <c r="M326" s="261"/>
      <c r="N326" s="261"/>
      <c r="O326" s="261"/>
      <c r="P326" s="261"/>
      <c r="Q326" s="261"/>
      <c r="R326" s="261"/>
      <c r="S326" s="261"/>
      <c r="T326" s="261"/>
      <c r="U326" s="261"/>
      <c r="V326" s="261"/>
      <c r="W326" s="261"/>
      <c r="X326" s="261"/>
      <c r="Y326" s="261"/>
      <c r="Z326" s="261"/>
      <c r="AA326" s="261"/>
      <c r="AB326" s="261"/>
      <c r="AC326" s="261"/>
      <c r="AD326" s="261"/>
      <c r="AE326" s="261"/>
      <c r="AF326" s="261"/>
      <c r="AG326" s="261"/>
      <c r="AH326" s="261"/>
      <c r="AI326" s="261"/>
      <c r="AJ326" s="261"/>
      <c r="AK326" s="261"/>
      <c r="AL326" s="261"/>
      <c r="AM326" s="261"/>
      <c r="AN326" s="261"/>
      <c r="AO326" s="261"/>
      <c r="AP326" s="261"/>
      <c r="AQ326" s="261"/>
      <c r="AR326" s="261"/>
      <c r="AS326" s="261"/>
      <c r="AT326" s="261"/>
      <c r="AU326" s="261"/>
      <c r="AV326" s="261"/>
      <c r="AW326" s="261"/>
      <c r="AX326" s="261"/>
      <c r="AY326" s="261"/>
      <c r="AZ326" s="261"/>
      <c r="BA326" s="261"/>
      <c r="BB326" s="261"/>
      <c r="BC326" s="261"/>
      <c r="BD326" s="261"/>
      <c r="BE326" s="261"/>
      <c r="BF326" s="261"/>
      <c r="BG326" s="261"/>
      <c r="BH326" s="261"/>
      <c r="BI326" s="261"/>
      <c r="BJ326" s="261"/>
      <c r="BK326" s="261"/>
      <c r="BL326" s="261"/>
      <c r="BM326" s="261"/>
      <c r="BN326" s="261"/>
      <c r="BO326" s="261"/>
      <c r="BP326" s="261"/>
      <c r="BQ326" s="261"/>
      <c r="BR326" s="261"/>
      <c r="BS326" s="261"/>
      <c r="BT326" s="261"/>
      <c r="BU326" s="261"/>
      <c r="BV326" s="261"/>
      <c r="BW326" s="261"/>
      <c r="BX326" s="261"/>
      <c r="BY326" s="261"/>
      <c r="BZ326" s="261"/>
      <c r="CA326" s="261"/>
      <c r="CB326" s="261"/>
      <c r="CC326" s="261"/>
      <c r="CD326" s="261"/>
      <c r="CE326" s="261"/>
      <c r="CF326" s="261"/>
      <c r="CG326" s="261"/>
      <c r="CH326" s="261"/>
      <c r="CI326" s="261"/>
      <c r="CJ326" s="261"/>
      <c r="CK326" s="261"/>
      <c r="CL326" s="261"/>
      <c r="CM326" s="261"/>
      <c r="CN326" s="261"/>
      <c r="CO326" s="261"/>
      <c r="CP326" s="261"/>
      <c r="CQ326" s="261"/>
      <c r="CR326" s="261"/>
      <c r="CS326" s="261"/>
      <c r="CT326" s="261"/>
      <c r="CU326" s="261"/>
      <c r="CV326" s="261"/>
      <c r="CW326" s="261"/>
    </row>
    <row r="327" spans="1:101">
      <c r="A327" s="261"/>
      <c r="B327" s="262" t="s">
        <v>266</v>
      </c>
      <c r="C327" s="262" t="s">
        <v>216</v>
      </c>
      <c r="D327" s="262" t="s">
        <v>264</v>
      </c>
      <c r="E327" s="262" t="s">
        <v>236</v>
      </c>
      <c r="F327" s="272">
        <f t="shared" si="4"/>
        <v>0.93307586106176399</v>
      </c>
      <c r="G327" s="272">
        <f t="shared" si="4"/>
        <v>0.93307586106176399</v>
      </c>
      <c r="H327" s="272">
        <f t="shared" si="4"/>
        <v>0.93307586106176399</v>
      </c>
      <c r="I327" s="272">
        <f t="shared" si="4"/>
        <v>0.93307586106176399</v>
      </c>
      <c r="K327" s="261"/>
      <c r="L327" s="261"/>
      <c r="M327" s="261"/>
      <c r="N327" s="261"/>
      <c r="O327" s="261"/>
      <c r="P327" s="261"/>
      <c r="Q327" s="261"/>
      <c r="R327" s="261"/>
      <c r="S327" s="261"/>
      <c r="T327" s="261"/>
      <c r="U327" s="261"/>
      <c r="V327" s="261"/>
      <c r="W327" s="261"/>
      <c r="X327" s="261"/>
      <c r="Y327" s="261"/>
      <c r="Z327" s="261"/>
      <c r="AA327" s="261"/>
      <c r="AB327" s="261"/>
      <c r="AC327" s="261"/>
      <c r="AD327" s="261"/>
      <c r="AE327" s="261"/>
      <c r="AF327" s="261"/>
      <c r="AG327" s="261"/>
      <c r="AH327" s="261"/>
      <c r="AI327" s="261"/>
      <c r="AJ327" s="261"/>
      <c r="AK327" s="261"/>
      <c r="AL327" s="261"/>
      <c r="AM327" s="261"/>
      <c r="AN327" s="261"/>
      <c r="AO327" s="261"/>
      <c r="AP327" s="261"/>
      <c r="AQ327" s="261"/>
      <c r="AR327" s="261"/>
      <c r="AS327" s="261"/>
      <c r="AT327" s="261"/>
      <c r="AU327" s="261"/>
      <c r="AV327" s="261"/>
      <c r="AW327" s="261"/>
      <c r="AX327" s="261"/>
      <c r="AY327" s="261"/>
      <c r="AZ327" s="261"/>
      <c r="BA327" s="261"/>
      <c r="BB327" s="261"/>
      <c r="BC327" s="261"/>
      <c r="BD327" s="261"/>
      <c r="BE327" s="261"/>
      <c r="BF327" s="261"/>
      <c r="BG327" s="261"/>
      <c r="BH327" s="261"/>
      <c r="BI327" s="261"/>
      <c r="BJ327" s="261"/>
      <c r="BK327" s="261"/>
      <c r="BL327" s="261"/>
      <c r="BM327" s="261"/>
      <c r="BN327" s="261"/>
      <c r="BO327" s="261"/>
      <c r="BP327" s="261"/>
      <c r="BQ327" s="261"/>
      <c r="BR327" s="261"/>
      <c r="BS327" s="261"/>
      <c r="BT327" s="261"/>
      <c r="BU327" s="261"/>
      <c r="BV327" s="261"/>
      <c r="BW327" s="261"/>
      <c r="BX327" s="261"/>
      <c r="BY327" s="261"/>
      <c r="BZ327" s="261"/>
      <c r="CA327" s="261"/>
      <c r="CB327" s="261"/>
      <c r="CC327" s="261"/>
      <c r="CD327" s="261"/>
      <c r="CE327" s="261"/>
      <c r="CF327" s="261"/>
      <c r="CG327" s="261"/>
      <c r="CH327" s="261"/>
      <c r="CI327" s="261"/>
      <c r="CJ327" s="261"/>
      <c r="CK327" s="261"/>
      <c r="CL327" s="261"/>
      <c r="CM327" s="261"/>
      <c r="CN327" s="261"/>
      <c r="CO327" s="261"/>
      <c r="CP327" s="261"/>
      <c r="CQ327" s="261"/>
      <c r="CR327" s="261"/>
      <c r="CS327" s="261"/>
      <c r="CT327" s="261"/>
      <c r="CU327" s="261"/>
      <c r="CV327" s="261"/>
      <c r="CW327" s="261"/>
    </row>
    <row r="328" spans="1:101">
      <c r="A328" s="261"/>
      <c r="B328" s="262" t="s">
        <v>266</v>
      </c>
      <c r="C328" s="262" t="s">
        <v>216</v>
      </c>
      <c r="D328" s="262" t="s">
        <v>238</v>
      </c>
      <c r="E328" s="262" t="s">
        <v>236</v>
      </c>
      <c r="F328" s="272">
        <f t="shared" si="4"/>
        <v>0</v>
      </c>
      <c r="G328" s="272">
        <f t="shared" si="4"/>
        <v>0</v>
      </c>
      <c r="H328" s="272">
        <f t="shared" si="4"/>
        <v>0</v>
      </c>
      <c r="I328" s="272">
        <f t="shared" si="4"/>
        <v>0</v>
      </c>
      <c r="K328" s="261"/>
      <c r="L328" s="261"/>
      <c r="M328" s="261"/>
      <c r="N328" s="261"/>
      <c r="O328" s="261"/>
      <c r="P328" s="261"/>
      <c r="Q328" s="261"/>
      <c r="R328" s="261"/>
      <c r="S328" s="261"/>
      <c r="T328" s="261"/>
      <c r="U328" s="261"/>
      <c r="V328" s="261"/>
      <c r="W328" s="261"/>
      <c r="X328" s="261"/>
      <c r="Y328" s="261"/>
      <c r="Z328" s="261"/>
      <c r="AA328" s="261"/>
      <c r="AB328" s="261"/>
      <c r="AC328" s="261"/>
      <c r="AD328" s="261"/>
      <c r="AE328" s="261"/>
      <c r="AF328" s="261"/>
      <c r="AG328" s="261"/>
      <c r="AH328" s="261"/>
      <c r="AI328" s="261"/>
      <c r="AJ328" s="261"/>
      <c r="AK328" s="261"/>
      <c r="AL328" s="261"/>
      <c r="AM328" s="261"/>
      <c r="AN328" s="261"/>
      <c r="AO328" s="261"/>
      <c r="AP328" s="261"/>
      <c r="AQ328" s="261"/>
      <c r="AR328" s="261"/>
      <c r="AS328" s="261"/>
      <c r="AT328" s="261"/>
      <c r="AU328" s="261"/>
      <c r="AV328" s="261"/>
      <c r="AW328" s="261"/>
      <c r="AX328" s="261"/>
      <c r="AY328" s="261"/>
      <c r="AZ328" s="261"/>
      <c r="BA328" s="261"/>
      <c r="BB328" s="261"/>
      <c r="BC328" s="261"/>
      <c r="BD328" s="261"/>
      <c r="BE328" s="261"/>
      <c r="BF328" s="261"/>
      <c r="BG328" s="261"/>
      <c r="BH328" s="261"/>
      <c r="BI328" s="261"/>
      <c r="BJ328" s="261"/>
      <c r="BK328" s="261"/>
      <c r="BL328" s="261"/>
      <c r="BM328" s="261"/>
      <c r="BN328" s="261"/>
      <c r="BO328" s="261"/>
      <c r="BP328" s="261"/>
      <c r="BQ328" s="261"/>
      <c r="BR328" s="261"/>
      <c r="BS328" s="261"/>
      <c r="BT328" s="261"/>
      <c r="BU328" s="261"/>
      <c r="BV328" s="261"/>
      <c r="BW328" s="261"/>
      <c r="BX328" s="261"/>
      <c r="BY328" s="261"/>
      <c r="BZ328" s="261"/>
      <c r="CA328" s="261"/>
      <c r="CB328" s="261"/>
      <c r="CC328" s="261"/>
      <c r="CD328" s="261"/>
      <c r="CE328" s="261"/>
      <c r="CF328" s="261"/>
      <c r="CG328" s="261"/>
      <c r="CH328" s="261"/>
      <c r="CI328" s="261"/>
      <c r="CJ328" s="261"/>
      <c r="CK328" s="261"/>
      <c r="CL328" s="261"/>
      <c r="CM328" s="261"/>
      <c r="CN328" s="261"/>
      <c r="CO328" s="261"/>
      <c r="CP328" s="261"/>
      <c r="CQ328" s="261"/>
      <c r="CR328" s="261"/>
      <c r="CS328" s="261"/>
      <c r="CT328" s="261"/>
      <c r="CU328" s="261"/>
      <c r="CV328" s="261"/>
      <c r="CW328" s="261"/>
    </row>
    <row r="329" spans="1:101">
      <c r="A329" s="261"/>
      <c r="B329" s="262" t="s">
        <v>265</v>
      </c>
      <c r="C329" s="262" t="s">
        <v>240</v>
      </c>
      <c r="D329" s="262" t="s">
        <v>263</v>
      </c>
      <c r="E329" s="262" t="s">
        <v>236</v>
      </c>
      <c r="F329" s="272">
        <f t="shared" si="4"/>
        <v>0.93307586106176399</v>
      </c>
      <c r="G329" s="272">
        <f t="shared" si="4"/>
        <v>0.93307586106176399</v>
      </c>
      <c r="H329" s="272">
        <f t="shared" si="4"/>
        <v>0.93307586106176399</v>
      </c>
      <c r="I329" s="272">
        <f t="shared" si="4"/>
        <v>0.93307586106176399</v>
      </c>
      <c r="K329" s="261"/>
      <c r="L329" s="261"/>
      <c r="M329" s="261"/>
      <c r="N329" s="261"/>
      <c r="O329" s="261"/>
      <c r="P329" s="261"/>
      <c r="Q329" s="261"/>
      <c r="R329" s="261"/>
      <c r="S329" s="261"/>
      <c r="T329" s="261"/>
      <c r="U329" s="261"/>
      <c r="V329" s="261"/>
      <c r="W329" s="261"/>
      <c r="X329" s="261"/>
      <c r="Y329" s="261"/>
      <c r="Z329" s="261"/>
      <c r="AA329" s="261"/>
      <c r="AB329" s="261"/>
      <c r="AC329" s="261"/>
      <c r="AD329" s="261"/>
      <c r="AE329" s="261"/>
      <c r="AF329" s="261"/>
      <c r="AG329" s="261"/>
      <c r="AH329" s="261"/>
      <c r="AI329" s="261"/>
      <c r="AJ329" s="261"/>
      <c r="AK329" s="261"/>
      <c r="AL329" s="261"/>
      <c r="AM329" s="261"/>
      <c r="AN329" s="261"/>
      <c r="AO329" s="261"/>
      <c r="AP329" s="261"/>
      <c r="AQ329" s="261"/>
      <c r="AR329" s="261"/>
      <c r="AS329" s="261"/>
      <c r="AT329" s="261"/>
      <c r="AU329" s="261"/>
      <c r="AV329" s="261"/>
      <c r="AW329" s="261"/>
      <c r="AX329" s="261"/>
      <c r="AY329" s="261"/>
      <c r="AZ329" s="261"/>
      <c r="BA329" s="261"/>
      <c r="BB329" s="261"/>
      <c r="BC329" s="261"/>
      <c r="BD329" s="261"/>
      <c r="BE329" s="261"/>
      <c r="BF329" s="261"/>
      <c r="BG329" s="261"/>
      <c r="BH329" s="261"/>
      <c r="BI329" s="261"/>
      <c r="BJ329" s="261"/>
      <c r="BK329" s="261"/>
      <c r="BL329" s="261"/>
      <c r="BM329" s="261"/>
      <c r="BN329" s="261"/>
      <c r="BO329" s="261"/>
      <c r="BP329" s="261"/>
      <c r="BQ329" s="261"/>
      <c r="BR329" s="261"/>
      <c r="BS329" s="261"/>
      <c r="BT329" s="261"/>
      <c r="BU329" s="261"/>
      <c r="BV329" s="261"/>
      <c r="BW329" s="261"/>
      <c r="BX329" s="261"/>
      <c r="BY329" s="261"/>
      <c r="BZ329" s="261"/>
      <c r="CA329" s="261"/>
      <c r="CB329" s="261"/>
      <c r="CC329" s="261"/>
      <c r="CD329" s="261"/>
      <c r="CE329" s="261"/>
      <c r="CF329" s="261"/>
      <c r="CG329" s="261"/>
      <c r="CH329" s="261"/>
      <c r="CI329" s="261"/>
      <c r="CJ329" s="261"/>
      <c r="CK329" s="261"/>
      <c r="CL329" s="261"/>
      <c r="CM329" s="261"/>
      <c r="CN329" s="261"/>
      <c r="CO329" s="261"/>
      <c r="CP329" s="261"/>
      <c r="CQ329" s="261"/>
      <c r="CR329" s="261"/>
      <c r="CS329" s="261"/>
      <c r="CT329" s="261"/>
      <c r="CU329" s="261"/>
      <c r="CV329" s="261"/>
      <c r="CW329" s="261"/>
    </row>
    <row r="330" spans="1:101">
      <c r="A330" s="261"/>
      <c r="B330" s="262" t="s">
        <v>266</v>
      </c>
      <c r="C330" s="262" t="s">
        <v>240</v>
      </c>
      <c r="D330" s="262" t="s">
        <v>264</v>
      </c>
      <c r="E330" s="262" t="s">
        <v>236</v>
      </c>
      <c r="F330" s="272">
        <f t="shared" si="4"/>
        <v>0.93307586106176399</v>
      </c>
      <c r="G330" s="272">
        <f t="shared" si="4"/>
        <v>0.93307586106176399</v>
      </c>
      <c r="H330" s="272">
        <f t="shared" si="4"/>
        <v>0.93307586106176399</v>
      </c>
      <c r="I330" s="272">
        <f t="shared" si="4"/>
        <v>0.93307586106176399</v>
      </c>
      <c r="K330" s="261"/>
      <c r="L330" s="261"/>
      <c r="M330" s="261"/>
      <c r="N330" s="261"/>
      <c r="O330" s="261"/>
      <c r="P330" s="261"/>
      <c r="Q330" s="261"/>
      <c r="R330" s="261"/>
      <c r="S330" s="261"/>
      <c r="T330" s="261"/>
      <c r="U330" s="261"/>
      <c r="V330" s="261"/>
      <c r="W330" s="261"/>
      <c r="X330" s="261"/>
      <c r="Y330" s="261"/>
      <c r="Z330" s="261"/>
      <c r="AA330" s="261"/>
      <c r="AB330" s="261"/>
      <c r="AC330" s="261"/>
      <c r="AD330" s="261"/>
      <c r="AE330" s="261"/>
      <c r="AF330" s="261"/>
      <c r="AG330" s="261"/>
      <c r="AH330" s="261"/>
      <c r="AI330" s="261"/>
      <c r="AJ330" s="261"/>
      <c r="AK330" s="261"/>
      <c r="AL330" s="261"/>
      <c r="AM330" s="261"/>
      <c r="AN330" s="261"/>
      <c r="AO330" s="261"/>
      <c r="AP330" s="261"/>
      <c r="AQ330" s="261"/>
      <c r="AR330" s="261"/>
      <c r="AS330" s="261"/>
      <c r="AT330" s="261"/>
      <c r="AU330" s="261"/>
      <c r="AV330" s="261"/>
      <c r="AW330" s="261"/>
      <c r="AX330" s="261"/>
      <c r="AY330" s="261"/>
      <c r="AZ330" s="261"/>
      <c r="BA330" s="261"/>
      <c r="BB330" s="261"/>
      <c r="BC330" s="261"/>
      <c r="BD330" s="261"/>
      <c r="BE330" s="261"/>
      <c r="BF330" s="261"/>
      <c r="BG330" s="261"/>
      <c r="BH330" s="261"/>
      <c r="BI330" s="261"/>
      <c r="BJ330" s="261"/>
      <c r="BK330" s="261"/>
      <c r="BL330" s="261"/>
      <c r="BM330" s="261"/>
      <c r="BN330" s="261"/>
      <c r="BO330" s="261"/>
      <c r="BP330" s="261"/>
      <c r="BQ330" s="261"/>
      <c r="BR330" s="261"/>
      <c r="BS330" s="261"/>
      <c r="BT330" s="261"/>
      <c r="BU330" s="261"/>
      <c r="BV330" s="261"/>
      <c r="BW330" s="261"/>
      <c r="BX330" s="261"/>
      <c r="BY330" s="261"/>
      <c r="BZ330" s="261"/>
      <c r="CA330" s="261"/>
      <c r="CB330" s="261"/>
      <c r="CC330" s="261"/>
      <c r="CD330" s="261"/>
      <c r="CE330" s="261"/>
      <c r="CF330" s="261"/>
      <c r="CG330" s="261"/>
      <c r="CH330" s="261"/>
      <c r="CI330" s="261"/>
      <c r="CJ330" s="261"/>
      <c r="CK330" s="261"/>
      <c r="CL330" s="261"/>
      <c r="CM330" s="261"/>
      <c r="CN330" s="261"/>
      <c r="CO330" s="261"/>
      <c r="CP330" s="261"/>
      <c r="CQ330" s="261"/>
      <c r="CR330" s="261"/>
      <c r="CS330" s="261"/>
      <c r="CT330" s="261"/>
      <c r="CU330" s="261"/>
      <c r="CV330" s="261"/>
      <c r="CW330" s="261"/>
    </row>
    <row r="331" spans="1:101">
      <c r="A331" s="261"/>
      <c r="B331" s="262" t="s">
        <v>266</v>
      </c>
      <c r="C331" s="262" t="s">
        <v>240</v>
      </c>
      <c r="D331" s="262" t="s">
        <v>238</v>
      </c>
      <c r="E331" s="262" t="s">
        <v>236</v>
      </c>
      <c r="F331" s="272">
        <f t="shared" si="4"/>
        <v>0</v>
      </c>
      <c r="G331" s="272">
        <f t="shared" si="4"/>
        <v>0</v>
      </c>
      <c r="H331" s="272">
        <f t="shared" si="4"/>
        <v>0</v>
      </c>
      <c r="I331" s="272">
        <f t="shared" si="4"/>
        <v>0</v>
      </c>
      <c r="K331" s="261"/>
      <c r="L331" s="261"/>
      <c r="M331" s="261"/>
      <c r="N331" s="261"/>
      <c r="O331" s="261"/>
      <c r="P331" s="261"/>
      <c r="Q331" s="261"/>
      <c r="R331" s="261"/>
      <c r="S331" s="261"/>
      <c r="T331" s="261"/>
      <c r="U331" s="261"/>
      <c r="V331" s="261"/>
      <c r="W331" s="261"/>
      <c r="X331" s="261"/>
      <c r="Y331" s="261"/>
      <c r="Z331" s="261"/>
      <c r="AA331" s="261"/>
      <c r="AB331" s="261"/>
      <c r="AC331" s="261"/>
      <c r="AD331" s="261"/>
      <c r="AE331" s="261"/>
      <c r="AF331" s="261"/>
      <c r="AG331" s="261"/>
      <c r="AH331" s="261"/>
      <c r="AI331" s="261"/>
      <c r="AJ331" s="261"/>
      <c r="AK331" s="261"/>
      <c r="AL331" s="261"/>
      <c r="AM331" s="261"/>
      <c r="AN331" s="261"/>
      <c r="AO331" s="261"/>
      <c r="AP331" s="261"/>
      <c r="AQ331" s="261"/>
      <c r="AR331" s="261"/>
      <c r="AS331" s="261"/>
      <c r="AT331" s="261"/>
      <c r="AU331" s="261"/>
      <c r="AV331" s="261"/>
      <c r="AW331" s="261"/>
      <c r="AX331" s="261"/>
      <c r="AY331" s="261"/>
      <c r="AZ331" s="261"/>
      <c r="BA331" s="261"/>
      <c r="BB331" s="261"/>
      <c r="BC331" s="261"/>
      <c r="BD331" s="261"/>
      <c r="BE331" s="261"/>
      <c r="BF331" s="261"/>
      <c r="BG331" s="261"/>
      <c r="BH331" s="261"/>
      <c r="BI331" s="261"/>
      <c r="BJ331" s="261"/>
      <c r="BK331" s="261"/>
      <c r="BL331" s="261"/>
      <c r="BM331" s="261"/>
      <c r="BN331" s="261"/>
      <c r="BO331" s="261"/>
      <c r="BP331" s="261"/>
      <c r="BQ331" s="261"/>
      <c r="BR331" s="261"/>
      <c r="BS331" s="261"/>
      <c r="BT331" s="261"/>
      <c r="BU331" s="261"/>
      <c r="BV331" s="261"/>
      <c r="BW331" s="261"/>
      <c r="BX331" s="261"/>
      <c r="BY331" s="261"/>
      <c r="BZ331" s="261"/>
      <c r="CA331" s="261"/>
      <c r="CB331" s="261"/>
      <c r="CC331" s="261"/>
      <c r="CD331" s="261"/>
      <c r="CE331" s="261"/>
      <c r="CF331" s="261"/>
      <c r="CG331" s="261"/>
      <c r="CH331" s="261"/>
      <c r="CI331" s="261"/>
      <c r="CJ331" s="261"/>
      <c r="CK331" s="261"/>
      <c r="CL331" s="261"/>
      <c r="CM331" s="261"/>
      <c r="CN331" s="261"/>
      <c r="CO331" s="261"/>
      <c r="CP331" s="261"/>
      <c r="CQ331" s="261"/>
      <c r="CR331" s="261"/>
      <c r="CS331" s="261"/>
      <c r="CT331" s="261"/>
      <c r="CU331" s="261"/>
      <c r="CV331" s="261"/>
      <c r="CW331" s="261"/>
    </row>
    <row r="332" spans="1:101">
      <c r="A332" s="261"/>
      <c r="B332" s="262" t="s">
        <v>333</v>
      </c>
      <c r="C332" s="262" t="s">
        <v>216</v>
      </c>
      <c r="D332" s="262" t="s">
        <v>263</v>
      </c>
      <c r="E332" s="262" t="s">
        <v>236</v>
      </c>
      <c r="F332" s="272">
        <f t="shared" si="4"/>
        <v>2.3185144712586894</v>
      </c>
      <c r="G332" s="272">
        <f t="shared" si="4"/>
        <v>2.3185144712586894</v>
      </c>
      <c r="H332" s="272">
        <f t="shared" si="4"/>
        <v>2.3185144712586894</v>
      </c>
      <c r="I332" s="272">
        <f t="shared" si="4"/>
        <v>2.3185144712586894</v>
      </c>
      <c r="K332" s="261"/>
      <c r="L332" s="261"/>
      <c r="M332" s="261"/>
      <c r="N332" s="261"/>
      <c r="O332" s="261"/>
      <c r="P332" s="261"/>
      <c r="Q332" s="261"/>
      <c r="R332" s="261"/>
      <c r="S332" s="261"/>
      <c r="T332" s="261"/>
      <c r="U332" s="261"/>
      <c r="V332" s="261"/>
      <c r="W332" s="261"/>
      <c r="X332" s="261"/>
      <c r="Y332" s="261"/>
      <c r="Z332" s="261"/>
      <c r="AA332" s="261"/>
      <c r="AB332" s="261"/>
      <c r="AC332" s="261"/>
      <c r="AD332" s="261"/>
      <c r="AE332" s="261"/>
      <c r="AF332" s="261"/>
      <c r="AG332" s="261"/>
      <c r="AH332" s="261"/>
      <c r="AI332" s="261"/>
      <c r="AJ332" s="261"/>
      <c r="AK332" s="261"/>
      <c r="AL332" s="261"/>
      <c r="AM332" s="261"/>
      <c r="AN332" s="261"/>
      <c r="AO332" s="261"/>
      <c r="AP332" s="261"/>
      <c r="AQ332" s="261"/>
      <c r="AR332" s="261"/>
      <c r="AS332" s="261"/>
      <c r="AT332" s="261"/>
      <c r="AU332" s="261"/>
      <c r="AV332" s="261"/>
      <c r="AW332" s="261"/>
      <c r="AX332" s="261"/>
      <c r="AY332" s="261"/>
      <c r="AZ332" s="261"/>
      <c r="BA332" s="261"/>
      <c r="BB332" s="261"/>
      <c r="BC332" s="261"/>
      <c r="BD332" s="261"/>
      <c r="BE332" s="261"/>
      <c r="BF332" s="261"/>
      <c r="BG332" s="261"/>
      <c r="BH332" s="261"/>
      <c r="BI332" s="261"/>
      <c r="BJ332" s="261"/>
      <c r="BK332" s="261"/>
      <c r="BL332" s="261"/>
      <c r="BM332" s="261"/>
      <c r="BN332" s="261"/>
      <c r="BO332" s="261"/>
      <c r="BP332" s="261"/>
      <c r="BQ332" s="261"/>
      <c r="BR332" s="261"/>
      <c r="BS332" s="261"/>
      <c r="BT332" s="261"/>
      <c r="BU332" s="261"/>
      <c r="BV332" s="261"/>
      <c r="BW332" s="261"/>
      <c r="BX332" s="261"/>
      <c r="BY332" s="261"/>
      <c r="BZ332" s="261"/>
      <c r="CA332" s="261"/>
      <c r="CB332" s="261"/>
      <c r="CC332" s="261"/>
      <c r="CD332" s="261"/>
      <c r="CE332" s="261"/>
      <c r="CF332" s="261"/>
      <c r="CG332" s="261"/>
      <c r="CH332" s="261"/>
      <c r="CI332" s="261"/>
      <c r="CJ332" s="261"/>
      <c r="CK332" s="261"/>
      <c r="CL332" s="261"/>
      <c r="CM332" s="261"/>
      <c r="CN332" s="261"/>
      <c r="CO332" s="261"/>
      <c r="CP332" s="261"/>
      <c r="CQ332" s="261"/>
      <c r="CR332" s="261"/>
      <c r="CS332" s="261"/>
      <c r="CT332" s="261"/>
      <c r="CU332" s="261"/>
      <c r="CV332" s="261"/>
      <c r="CW332" s="261"/>
    </row>
    <row r="333" spans="1:101">
      <c r="A333" s="261"/>
      <c r="B333" s="262" t="s">
        <v>333</v>
      </c>
      <c r="C333" s="262" t="s">
        <v>216</v>
      </c>
      <c r="D333" s="262" t="s">
        <v>264</v>
      </c>
      <c r="E333" s="262" t="s">
        <v>236</v>
      </c>
      <c r="F333" s="272">
        <f t="shared" si="4"/>
        <v>2.3185144712586894</v>
      </c>
      <c r="G333" s="272">
        <f t="shared" si="4"/>
        <v>2.3185144712586894</v>
      </c>
      <c r="H333" s="272">
        <f t="shared" si="4"/>
        <v>2.3185144712586894</v>
      </c>
      <c r="I333" s="272">
        <f t="shared" si="4"/>
        <v>2.3185144712586894</v>
      </c>
      <c r="K333" s="261"/>
      <c r="L333" s="261"/>
      <c r="M333" s="261"/>
      <c r="N333" s="261"/>
      <c r="O333" s="261"/>
      <c r="P333" s="261"/>
      <c r="Q333" s="261"/>
      <c r="R333" s="261"/>
      <c r="S333" s="261"/>
      <c r="T333" s="261"/>
      <c r="U333" s="261"/>
      <c r="V333" s="261"/>
      <c r="W333" s="261"/>
      <c r="X333" s="261"/>
      <c r="Y333" s="261"/>
      <c r="Z333" s="261"/>
      <c r="AA333" s="261"/>
      <c r="AB333" s="261"/>
      <c r="AC333" s="261"/>
      <c r="AD333" s="261"/>
      <c r="AE333" s="261"/>
      <c r="AF333" s="261"/>
      <c r="AG333" s="261"/>
      <c r="AH333" s="261"/>
      <c r="AI333" s="261"/>
      <c r="AJ333" s="261"/>
      <c r="AK333" s="261"/>
      <c r="AL333" s="261"/>
      <c r="AM333" s="261"/>
      <c r="AN333" s="261"/>
      <c r="AO333" s="261"/>
      <c r="AP333" s="261"/>
      <c r="AQ333" s="261"/>
      <c r="AR333" s="261"/>
      <c r="AS333" s="261"/>
      <c r="AT333" s="261"/>
      <c r="AU333" s="261"/>
      <c r="AV333" s="261"/>
      <c r="AW333" s="261"/>
      <c r="AX333" s="261"/>
      <c r="AY333" s="261"/>
      <c r="AZ333" s="261"/>
      <c r="BA333" s="261"/>
      <c r="BB333" s="261"/>
      <c r="BC333" s="261"/>
      <c r="BD333" s="261"/>
      <c r="BE333" s="261"/>
      <c r="BF333" s="261"/>
      <c r="BG333" s="261"/>
      <c r="BH333" s="261"/>
      <c r="BI333" s="261"/>
      <c r="BJ333" s="261"/>
      <c r="BK333" s="261"/>
      <c r="BL333" s="261"/>
      <c r="BM333" s="261"/>
      <c r="BN333" s="261"/>
      <c r="BO333" s="261"/>
      <c r="BP333" s="261"/>
      <c r="BQ333" s="261"/>
      <c r="BR333" s="261"/>
      <c r="BS333" s="261"/>
      <c r="BT333" s="261"/>
      <c r="BU333" s="261"/>
      <c r="BV333" s="261"/>
      <c r="BW333" s="261"/>
      <c r="BX333" s="261"/>
      <c r="BY333" s="261"/>
      <c r="BZ333" s="261"/>
      <c r="CA333" s="261"/>
      <c r="CB333" s="261"/>
      <c r="CC333" s="261"/>
      <c r="CD333" s="261"/>
      <c r="CE333" s="261"/>
      <c r="CF333" s="261"/>
      <c r="CG333" s="261"/>
      <c r="CH333" s="261"/>
      <c r="CI333" s="261"/>
      <c r="CJ333" s="261"/>
      <c r="CK333" s="261"/>
      <c r="CL333" s="261"/>
      <c r="CM333" s="261"/>
      <c r="CN333" s="261"/>
      <c r="CO333" s="261"/>
      <c r="CP333" s="261"/>
      <c r="CQ333" s="261"/>
      <c r="CR333" s="261"/>
      <c r="CS333" s="261"/>
      <c r="CT333" s="261"/>
      <c r="CU333" s="261"/>
      <c r="CV333" s="261"/>
      <c r="CW333" s="261"/>
    </row>
    <row r="334" spans="1:101">
      <c r="A334" s="261"/>
      <c r="B334" s="262" t="s">
        <v>333</v>
      </c>
      <c r="C334" s="262" t="s">
        <v>216</v>
      </c>
      <c r="D334" s="262" t="s">
        <v>238</v>
      </c>
      <c r="E334" s="262" t="s">
        <v>236</v>
      </c>
      <c r="F334" s="272">
        <f t="shared" si="4"/>
        <v>0</v>
      </c>
      <c r="G334" s="272">
        <f t="shared" si="4"/>
        <v>0</v>
      </c>
      <c r="H334" s="272">
        <f t="shared" si="4"/>
        <v>0</v>
      </c>
      <c r="I334" s="272">
        <f t="shared" si="4"/>
        <v>0</v>
      </c>
      <c r="K334" s="261"/>
      <c r="L334" s="261"/>
      <c r="M334" s="261"/>
      <c r="N334" s="261"/>
      <c r="O334" s="261"/>
      <c r="P334" s="261"/>
      <c r="Q334" s="261"/>
      <c r="R334" s="261"/>
      <c r="S334" s="261"/>
      <c r="T334" s="261"/>
      <c r="U334" s="261"/>
      <c r="V334" s="261"/>
      <c r="W334" s="261"/>
      <c r="X334" s="261"/>
      <c r="Y334" s="261"/>
      <c r="Z334" s="261"/>
      <c r="AA334" s="261"/>
      <c r="AB334" s="261"/>
      <c r="AC334" s="261"/>
      <c r="AD334" s="261"/>
      <c r="AE334" s="261"/>
      <c r="AF334" s="261"/>
      <c r="AG334" s="261"/>
      <c r="AH334" s="261"/>
      <c r="AI334" s="261"/>
      <c r="AJ334" s="261"/>
      <c r="AK334" s="261"/>
      <c r="AL334" s="261"/>
      <c r="AM334" s="261"/>
      <c r="AN334" s="261"/>
      <c r="AO334" s="261"/>
      <c r="AP334" s="261"/>
      <c r="AQ334" s="261"/>
      <c r="AR334" s="261"/>
      <c r="AS334" s="261"/>
      <c r="AT334" s="261"/>
      <c r="AU334" s="261"/>
      <c r="AV334" s="261"/>
      <c r="AW334" s="261"/>
      <c r="AX334" s="261"/>
      <c r="AY334" s="261"/>
      <c r="AZ334" s="261"/>
      <c r="BA334" s="261"/>
      <c r="BB334" s="261"/>
      <c r="BC334" s="261"/>
      <c r="BD334" s="261"/>
      <c r="BE334" s="261"/>
      <c r="BF334" s="261"/>
      <c r="BG334" s="261"/>
      <c r="BH334" s="261"/>
      <c r="BI334" s="261"/>
      <c r="BJ334" s="261"/>
      <c r="BK334" s="261"/>
      <c r="BL334" s="261"/>
      <c r="BM334" s="261"/>
      <c r="BN334" s="261"/>
      <c r="BO334" s="261"/>
      <c r="BP334" s="261"/>
      <c r="BQ334" s="261"/>
      <c r="BR334" s="261"/>
      <c r="BS334" s="261"/>
      <c r="BT334" s="261"/>
      <c r="BU334" s="261"/>
      <c r="BV334" s="261"/>
      <c r="BW334" s="261"/>
      <c r="BX334" s="261"/>
      <c r="BY334" s="261"/>
      <c r="BZ334" s="261"/>
      <c r="CA334" s="261"/>
      <c r="CB334" s="261"/>
      <c r="CC334" s="261"/>
      <c r="CD334" s="261"/>
      <c r="CE334" s="261"/>
      <c r="CF334" s="261"/>
      <c r="CG334" s="261"/>
      <c r="CH334" s="261"/>
      <c r="CI334" s="261"/>
      <c r="CJ334" s="261"/>
      <c r="CK334" s="261"/>
      <c r="CL334" s="261"/>
      <c r="CM334" s="261"/>
      <c r="CN334" s="261"/>
      <c r="CO334" s="261"/>
      <c r="CP334" s="261"/>
      <c r="CQ334" s="261"/>
      <c r="CR334" s="261"/>
      <c r="CS334" s="261"/>
      <c r="CT334" s="261"/>
      <c r="CU334" s="261"/>
      <c r="CV334" s="261"/>
      <c r="CW334" s="261"/>
    </row>
    <row r="335" spans="1:101">
      <c r="A335" s="261"/>
      <c r="B335" s="262" t="s">
        <v>333</v>
      </c>
      <c r="C335" s="262" t="s">
        <v>240</v>
      </c>
      <c r="D335" s="262" t="s">
        <v>263</v>
      </c>
      <c r="E335" s="262" t="s">
        <v>236</v>
      </c>
      <c r="F335" s="272">
        <f t="shared" si="4"/>
        <v>2.3185144712586894</v>
      </c>
      <c r="G335" s="272">
        <f t="shared" si="4"/>
        <v>2.3185144712586894</v>
      </c>
      <c r="H335" s="272">
        <f t="shared" si="4"/>
        <v>2.3185144712586894</v>
      </c>
      <c r="I335" s="272">
        <f t="shared" si="4"/>
        <v>2.3185144712586894</v>
      </c>
      <c r="K335" s="261"/>
      <c r="L335" s="261"/>
      <c r="M335" s="261"/>
      <c r="N335" s="261"/>
      <c r="O335" s="261"/>
      <c r="P335" s="261"/>
      <c r="Q335" s="261"/>
      <c r="R335" s="261"/>
      <c r="S335" s="261"/>
      <c r="T335" s="261"/>
      <c r="U335" s="261"/>
      <c r="V335" s="261"/>
      <c r="W335" s="261"/>
      <c r="X335" s="261"/>
      <c r="Y335" s="261"/>
      <c r="Z335" s="261"/>
      <c r="AA335" s="261"/>
      <c r="AB335" s="261"/>
      <c r="AC335" s="261"/>
      <c r="AD335" s="261"/>
      <c r="AE335" s="261"/>
      <c r="AF335" s="261"/>
      <c r="AG335" s="261"/>
      <c r="AH335" s="261"/>
      <c r="AI335" s="261"/>
      <c r="AJ335" s="261"/>
      <c r="AK335" s="261"/>
      <c r="AL335" s="261"/>
      <c r="AM335" s="261"/>
      <c r="AN335" s="261"/>
      <c r="AO335" s="261"/>
      <c r="AP335" s="261"/>
      <c r="AQ335" s="261"/>
      <c r="AR335" s="261"/>
      <c r="AS335" s="261"/>
      <c r="AT335" s="261"/>
      <c r="AU335" s="261"/>
      <c r="AV335" s="261"/>
      <c r="AW335" s="261"/>
      <c r="AX335" s="261"/>
      <c r="AY335" s="261"/>
      <c r="AZ335" s="261"/>
      <c r="BA335" s="261"/>
      <c r="BB335" s="261"/>
      <c r="BC335" s="261"/>
      <c r="BD335" s="261"/>
      <c r="BE335" s="261"/>
      <c r="BF335" s="261"/>
      <c r="BG335" s="261"/>
      <c r="BH335" s="261"/>
      <c r="BI335" s="261"/>
      <c r="BJ335" s="261"/>
      <c r="BK335" s="261"/>
      <c r="BL335" s="261"/>
      <c r="BM335" s="261"/>
      <c r="BN335" s="261"/>
      <c r="BO335" s="261"/>
      <c r="BP335" s="261"/>
      <c r="BQ335" s="261"/>
      <c r="BR335" s="261"/>
      <c r="BS335" s="261"/>
      <c r="BT335" s="261"/>
      <c r="BU335" s="261"/>
      <c r="BV335" s="261"/>
      <c r="BW335" s="261"/>
      <c r="BX335" s="261"/>
      <c r="BY335" s="261"/>
      <c r="BZ335" s="261"/>
      <c r="CA335" s="261"/>
      <c r="CB335" s="261"/>
      <c r="CC335" s="261"/>
      <c r="CD335" s="261"/>
      <c r="CE335" s="261"/>
      <c r="CF335" s="261"/>
      <c r="CG335" s="261"/>
      <c r="CH335" s="261"/>
      <c r="CI335" s="261"/>
      <c r="CJ335" s="261"/>
      <c r="CK335" s="261"/>
      <c r="CL335" s="261"/>
      <c r="CM335" s="261"/>
      <c r="CN335" s="261"/>
      <c r="CO335" s="261"/>
      <c r="CP335" s="261"/>
      <c r="CQ335" s="261"/>
      <c r="CR335" s="261"/>
      <c r="CS335" s="261"/>
      <c r="CT335" s="261"/>
      <c r="CU335" s="261"/>
      <c r="CV335" s="261"/>
      <c r="CW335" s="261"/>
    </row>
    <row r="336" spans="1:101">
      <c r="A336" s="261"/>
      <c r="B336" s="262" t="s">
        <v>333</v>
      </c>
      <c r="C336" s="262" t="s">
        <v>240</v>
      </c>
      <c r="D336" s="262" t="s">
        <v>264</v>
      </c>
      <c r="E336" s="262" t="s">
        <v>236</v>
      </c>
      <c r="F336" s="272">
        <f t="shared" si="4"/>
        <v>2.3185144712586894</v>
      </c>
      <c r="G336" s="272">
        <f t="shared" si="4"/>
        <v>2.3185144712586894</v>
      </c>
      <c r="H336" s="272">
        <f t="shared" si="4"/>
        <v>2.3185144712586894</v>
      </c>
      <c r="I336" s="272">
        <f t="shared" si="4"/>
        <v>2.3185144712586894</v>
      </c>
      <c r="K336" s="261"/>
      <c r="L336" s="261"/>
      <c r="M336" s="261"/>
      <c r="N336" s="261"/>
      <c r="O336" s="261"/>
      <c r="P336" s="261"/>
      <c r="Q336" s="261"/>
      <c r="R336" s="261"/>
      <c r="S336" s="261"/>
      <c r="T336" s="261"/>
      <c r="U336" s="261"/>
      <c r="V336" s="261"/>
      <c r="W336" s="261"/>
      <c r="X336" s="261"/>
      <c r="Y336" s="261"/>
      <c r="Z336" s="261"/>
      <c r="AA336" s="261"/>
      <c r="AB336" s="261"/>
      <c r="AC336" s="261"/>
      <c r="AD336" s="261"/>
      <c r="AE336" s="261"/>
      <c r="AF336" s="261"/>
      <c r="AG336" s="261"/>
      <c r="AH336" s="261"/>
      <c r="AI336" s="261"/>
      <c r="AJ336" s="261"/>
      <c r="AK336" s="261"/>
      <c r="AL336" s="261"/>
      <c r="AM336" s="261"/>
      <c r="AN336" s="261"/>
      <c r="AO336" s="261"/>
      <c r="AP336" s="261"/>
      <c r="AQ336" s="261"/>
      <c r="AR336" s="261"/>
      <c r="AS336" s="261"/>
      <c r="AT336" s="261"/>
      <c r="AU336" s="261"/>
      <c r="AV336" s="261"/>
      <c r="AW336" s="261"/>
      <c r="AX336" s="261"/>
      <c r="AY336" s="261"/>
      <c r="AZ336" s="261"/>
      <c r="BA336" s="261"/>
      <c r="BB336" s="261"/>
      <c r="BC336" s="261"/>
      <c r="BD336" s="261"/>
      <c r="BE336" s="261"/>
      <c r="BF336" s="261"/>
      <c r="BG336" s="261"/>
      <c r="BH336" s="261"/>
      <c r="BI336" s="261"/>
      <c r="BJ336" s="261"/>
      <c r="BK336" s="261"/>
      <c r="BL336" s="261"/>
      <c r="BM336" s="261"/>
      <c r="BN336" s="261"/>
      <c r="BO336" s="261"/>
      <c r="BP336" s="261"/>
      <c r="BQ336" s="261"/>
      <c r="BR336" s="261"/>
      <c r="BS336" s="261"/>
      <c r="BT336" s="261"/>
      <c r="BU336" s="261"/>
      <c r="BV336" s="261"/>
      <c r="BW336" s="261"/>
      <c r="BX336" s="261"/>
      <c r="BY336" s="261"/>
      <c r="BZ336" s="261"/>
      <c r="CA336" s="261"/>
      <c r="CB336" s="261"/>
      <c r="CC336" s="261"/>
      <c r="CD336" s="261"/>
      <c r="CE336" s="261"/>
      <c r="CF336" s="261"/>
      <c r="CG336" s="261"/>
      <c r="CH336" s="261"/>
      <c r="CI336" s="261"/>
      <c r="CJ336" s="261"/>
      <c r="CK336" s="261"/>
      <c r="CL336" s="261"/>
      <c r="CM336" s="261"/>
      <c r="CN336" s="261"/>
      <c r="CO336" s="261"/>
      <c r="CP336" s="261"/>
      <c r="CQ336" s="261"/>
      <c r="CR336" s="261"/>
      <c r="CS336" s="261"/>
      <c r="CT336" s="261"/>
      <c r="CU336" s="261"/>
      <c r="CV336" s="261"/>
      <c r="CW336" s="261"/>
    </row>
    <row r="337" spans="1:101">
      <c r="A337" s="261"/>
      <c r="B337" s="262" t="s">
        <v>333</v>
      </c>
      <c r="C337" s="262" t="s">
        <v>240</v>
      </c>
      <c r="D337" s="262" t="s">
        <v>238</v>
      </c>
      <c r="E337" s="262" t="s">
        <v>236</v>
      </c>
      <c r="F337" s="272">
        <f t="shared" si="4"/>
        <v>0</v>
      </c>
      <c r="G337" s="272">
        <f t="shared" si="4"/>
        <v>0</v>
      </c>
      <c r="H337" s="272">
        <f t="shared" si="4"/>
        <v>0</v>
      </c>
      <c r="I337" s="272">
        <f t="shared" si="4"/>
        <v>0</v>
      </c>
      <c r="K337" s="261"/>
      <c r="L337" s="261"/>
      <c r="M337" s="261"/>
      <c r="N337" s="261"/>
      <c r="O337" s="261"/>
      <c r="P337" s="261"/>
      <c r="Q337" s="261"/>
      <c r="R337" s="261"/>
      <c r="S337" s="261"/>
      <c r="T337" s="261"/>
      <c r="U337" s="261"/>
      <c r="V337" s="261"/>
      <c r="W337" s="261"/>
      <c r="X337" s="261"/>
      <c r="Y337" s="261"/>
      <c r="Z337" s="261"/>
      <c r="AA337" s="261"/>
      <c r="AB337" s="261"/>
      <c r="AC337" s="261"/>
      <c r="AD337" s="261"/>
      <c r="AE337" s="261"/>
      <c r="AF337" s="261"/>
      <c r="AG337" s="261"/>
      <c r="AH337" s="261"/>
      <c r="AI337" s="261"/>
      <c r="AJ337" s="261"/>
      <c r="AK337" s="261"/>
      <c r="AL337" s="261"/>
      <c r="AM337" s="261"/>
      <c r="AN337" s="261"/>
      <c r="AO337" s="261"/>
      <c r="AP337" s="261"/>
      <c r="AQ337" s="261"/>
      <c r="AR337" s="261"/>
      <c r="AS337" s="261"/>
      <c r="AT337" s="261"/>
      <c r="AU337" s="261"/>
      <c r="AV337" s="261"/>
      <c r="AW337" s="261"/>
      <c r="AX337" s="261"/>
      <c r="AY337" s="261"/>
      <c r="AZ337" s="261"/>
      <c r="BA337" s="261"/>
      <c r="BB337" s="261"/>
      <c r="BC337" s="261"/>
      <c r="BD337" s="261"/>
      <c r="BE337" s="261"/>
      <c r="BF337" s="261"/>
      <c r="BG337" s="261"/>
      <c r="BH337" s="261"/>
      <c r="BI337" s="261"/>
      <c r="BJ337" s="261"/>
      <c r="BK337" s="261"/>
      <c r="BL337" s="261"/>
      <c r="BM337" s="261"/>
      <c r="BN337" s="261"/>
      <c r="BO337" s="261"/>
      <c r="BP337" s="261"/>
      <c r="BQ337" s="261"/>
      <c r="BR337" s="261"/>
      <c r="BS337" s="261"/>
      <c r="BT337" s="261"/>
      <c r="BU337" s="261"/>
      <c r="BV337" s="261"/>
      <c r="BW337" s="261"/>
      <c r="BX337" s="261"/>
      <c r="BY337" s="261"/>
      <c r="BZ337" s="261"/>
      <c r="CA337" s="261"/>
      <c r="CB337" s="261"/>
      <c r="CC337" s="261"/>
      <c r="CD337" s="261"/>
      <c r="CE337" s="261"/>
      <c r="CF337" s="261"/>
      <c r="CG337" s="261"/>
      <c r="CH337" s="261"/>
      <c r="CI337" s="261"/>
      <c r="CJ337" s="261"/>
      <c r="CK337" s="261"/>
      <c r="CL337" s="261"/>
      <c r="CM337" s="261"/>
      <c r="CN337" s="261"/>
      <c r="CO337" s="261"/>
      <c r="CP337" s="261"/>
      <c r="CQ337" s="261"/>
      <c r="CR337" s="261"/>
      <c r="CS337" s="261"/>
      <c r="CT337" s="261"/>
      <c r="CU337" s="261"/>
      <c r="CV337" s="261"/>
      <c r="CW337" s="261"/>
    </row>
    <row r="338" spans="1:101">
      <c r="A338" s="261"/>
      <c r="B338" s="261"/>
      <c r="C338" s="261"/>
      <c r="D338" s="261"/>
      <c r="E338" s="261"/>
      <c r="F338" s="300"/>
      <c r="G338" s="300"/>
      <c r="H338" s="300"/>
      <c r="I338" s="300"/>
      <c r="J338" s="261"/>
      <c r="K338" s="261"/>
      <c r="L338" s="261"/>
      <c r="M338" s="261"/>
      <c r="N338" s="261"/>
      <c r="O338" s="261"/>
      <c r="P338" s="261"/>
      <c r="Q338" s="261"/>
      <c r="R338" s="261"/>
      <c r="S338" s="261"/>
      <c r="T338" s="261"/>
      <c r="U338" s="261"/>
      <c r="V338" s="261"/>
      <c r="W338" s="261"/>
      <c r="X338" s="261"/>
      <c r="Y338" s="261"/>
      <c r="Z338" s="261"/>
      <c r="AA338" s="261"/>
      <c r="AB338" s="261"/>
      <c r="AC338" s="261"/>
      <c r="AD338" s="261"/>
      <c r="AE338" s="261"/>
      <c r="AF338" s="261"/>
      <c r="AG338" s="261"/>
      <c r="AH338" s="261"/>
      <c r="AI338" s="261"/>
      <c r="AJ338" s="261"/>
      <c r="AK338" s="261"/>
      <c r="AL338" s="261"/>
      <c r="AM338" s="261"/>
      <c r="AN338" s="261"/>
      <c r="AO338" s="261"/>
      <c r="AP338" s="261"/>
      <c r="AQ338" s="261"/>
      <c r="AR338" s="261"/>
      <c r="AS338" s="261"/>
      <c r="AT338" s="261"/>
      <c r="AU338" s="261"/>
      <c r="AV338" s="261"/>
      <c r="AW338" s="261"/>
      <c r="AX338" s="261"/>
      <c r="AY338" s="261"/>
      <c r="AZ338" s="261"/>
      <c r="BA338" s="261"/>
      <c r="BB338" s="261"/>
      <c r="BC338" s="261"/>
      <c r="BD338" s="261"/>
      <c r="BE338" s="261"/>
      <c r="BF338" s="261"/>
      <c r="BG338" s="261"/>
      <c r="BH338" s="261"/>
      <c r="BI338" s="261"/>
      <c r="BJ338" s="261"/>
      <c r="BK338" s="261"/>
      <c r="BL338" s="261"/>
      <c r="BM338" s="261"/>
      <c r="BN338" s="261"/>
      <c r="BO338" s="261"/>
      <c r="BP338" s="261"/>
      <c r="BQ338" s="261"/>
      <c r="BR338" s="261"/>
      <c r="BS338" s="261"/>
      <c r="BT338" s="261"/>
      <c r="BU338" s="261"/>
      <c r="BV338" s="261"/>
      <c r="BW338" s="261"/>
      <c r="BX338" s="261"/>
      <c r="BY338" s="261"/>
      <c r="BZ338" s="261"/>
      <c r="CA338" s="261"/>
      <c r="CB338" s="261"/>
      <c r="CC338" s="261"/>
      <c r="CD338" s="261"/>
      <c r="CE338" s="261"/>
      <c r="CF338" s="261"/>
      <c r="CG338" s="261"/>
      <c r="CH338" s="261"/>
      <c r="CI338" s="261"/>
      <c r="CJ338" s="261"/>
      <c r="CK338" s="261"/>
      <c r="CL338" s="261"/>
      <c r="CM338" s="261"/>
      <c r="CN338" s="261"/>
      <c r="CO338" s="261"/>
      <c r="CP338" s="261"/>
      <c r="CQ338" s="261"/>
      <c r="CR338" s="261"/>
      <c r="CS338" s="261"/>
      <c r="CT338" s="261"/>
      <c r="CU338" s="261"/>
      <c r="CV338" s="261"/>
      <c r="CW338" s="261"/>
    </row>
    <row r="339" spans="1:101">
      <c r="A339" s="252"/>
      <c r="B339" s="253" t="s">
        <v>377</v>
      </c>
      <c r="C339" s="254"/>
      <c r="D339" s="254"/>
      <c r="E339" s="255"/>
      <c r="F339" s="252"/>
      <c r="G339" s="252"/>
      <c r="H339" s="252"/>
      <c r="I339" s="252"/>
      <c r="J339" s="252"/>
      <c r="K339" s="252"/>
      <c r="L339" s="252"/>
      <c r="M339" s="252"/>
      <c r="N339" s="252"/>
      <c r="O339" s="252"/>
      <c r="P339" s="252"/>
      <c r="Q339" s="252"/>
      <c r="R339" s="252"/>
      <c r="S339" s="252"/>
      <c r="T339" s="252"/>
      <c r="U339" s="252"/>
      <c r="V339" s="252"/>
      <c r="W339" s="273"/>
      <c r="X339" s="273"/>
      <c r="Y339" s="273"/>
      <c r="Z339" s="273"/>
      <c r="AA339" s="273"/>
      <c r="AB339" s="273"/>
      <c r="AC339" s="273"/>
      <c r="AD339" s="273"/>
      <c r="AE339" s="273"/>
      <c r="AF339" s="273"/>
      <c r="AG339" s="273"/>
      <c r="AH339" s="273"/>
      <c r="AI339" s="273"/>
      <c r="AJ339" s="273"/>
      <c r="AK339" s="273"/>
      <c r="AL339" s="273"/>
      <c r="AM339" s="273"/>
      <c r="AN339" s="273"/>
      <c r="AO339" s="273"/>
      <c r="AP339" s="273"/>
      <c r="AQ339" s="273"/>
      <c r="AR339" s="273"/>
      <c r="AS339" s="273"/>
      <c r="AT339" s="273"/>
      <c r="AU339" s="273"/>
      <c r="AV339" s="273"/>
      <c r="AW339" s="273"/>
      <c r="AX339" s="273"/>
      <c r="AY339" s="273"/>
      <c r="AZ339" s="273"/>
      <c r="BA339" s="273"/>
      <c r="BB339" s="273"/>
      <c r="BC339" s="273"/>
      <c r="BD339" s="273"/>
      <c r="BE339" s="273"/>
      <c r="BF339" s="273"/>
      <c r="BG339" s="273"/>
      <c r="BH339" s="273"/>
      <c r="BI339" s="273"/>
      <c r="BJ339" s="273"/>
      <c r="BK339" s="273"/>
      <c r="BL339" s="273"/>
      <c r="BM339" s="273"/>
      <c r="BN339" s="273"/>
      <c r="BO339" s="273"/>
      <c r="BP339" s="273"/>
      <c r="BQ339" s="273"/>
      <c r="BR339" s="273"/>
      <c r="BS339" s="273"/>
      <c r="BT339" s="273"/>
      <c r="BU339" s="273"/>
      <c r="BV339" s="273"/>
      <c r="BW339" s="273"/>
      <c r="BX339" s="273"/>
      <c r="BY339" s="273"/>
      <c r="BZ339" s="273"/>
      <c r="CA339" s="273"/>
      <c r="CB339" s="273"/>
      <c r="CC339" s="273"/>
      <c r="CD339" s="273"/>
      <c r="CE339" s="273"/>
      <c r="CF339" s="273"/>
      <c r="CG339" s="273"/>
      <c r="CH339" s="273"/>
      <c r="CI339" s="273"/>
      <c r="CJ339" s="273"/>
      <c r="CK339" s="273"/>
      <c r="CL339" s="273"/>
      <c r="CM339" s="273"/>
      <c r="CN339" s="273"/>
      <c r="CO339" s="273"/>
      <c r="CP339" s="273"/>
      <c r="CQ339" s="273"/>
      <c r="CR339" s="273"/>
      <c r="CS339" s="273"/>
      <c r="CT339" s="273"/>
      <c r="CU339" s="273"/>
      <c r="CV339" s="273"/>
      <c r="CW339" s="273"/>
    </row>
    <row r="340" spans="1:101">
      <c r="A340" s="261"/>
      <c r="B340" s="296" t="s">
        <v>378</v>
      </c>
      <c r="C340" s="261"/>
      <c r="D340" s="261"/>
      <c r="E340" s="261"/>
      <c r="F340" s="261"/>
      <c r="G340" s="261"/>
      <c r="H340" s="261"/>
      <c r="I340" s="261"/>
      <c r="J340" s="261"/>
      <c r="K340" s="261"/>
      <c r="L340" s="261"/>
      <c r="M340" s="261"/>
      <c r="N340" s="261"/>
      <c r="O340" s="261"/>
      <c r="P340" s="261"/>
      <c r="Q340" s="261"/>
      <c r="R340" s="261"/>
      <c r="S340" s="261"/>
      <c r="T340" s="261"/>
      <c r="U340" s="261"/>
      <c r="V340" s="261"/>
      <c r="W340" s="261"/>
      <c r="X340" s="261"/>
      <c r="Y340" s="261"/>
      <c r="Z340" s="261"/>
      <c r="AA340" s="261"/>
      <c r="AB340" s="261"/>
      <c r="AC340" s="261"/>
      <c r="AD340" s="261"/>
      <c r="AE340" s="261"/>
      <c r="AF340" s="261"/>
      <c r="AG340" s="261"/>
      <c r="AH340" s="261"/>
      <c r="AI340" s="261"/>
      <c r="AJ340" s="261"/>
      <c r="AK340" s="261"/>
      <c r="AL340" s="261"/>
      <c r="AM340" s="261"/>
      <c r="AN340" s="261"/>
      <c r="AO340" s="261"/>
      <c r="AP340" s="261"/>
      <c r="AQ340" s="261"/>
      <c r="AR340" s="261"/>
      <c r="AS340" s="261"/>
      <c r="AT340" s="261"/>
      <c r="AU340" s="261"/>
      <c r="AV340" s="261"/>
      <c r="AW340" s="261"/>
      <c r="AX340" s="261"/>
      <c r="AY340" s="261"/>
      <c r="AZ340" s="261"/>
      <c r="BA340" s="261"/>
      <c r="BB340" s="261"/>
      <c r="BC340" s="261"/>
      <c r="BD340" s="261"/>
      <c r="BE340" s="261"/>
      <c r="BF340" s="261"/>
      <c r="BG340" s="261"/>
      <c r="BH340" s="261"/>
      <c r="BI340" s="261"/>
      <c r="BJ340" s="261"/>
      <c r="BK340" s="261"/>
      <c r="BL340" s="261"/>
      <c r="BM340" s="261"/>
      <c r="BN340" s="261"/>
      <c r="BO340" s="261"/>
      <c r="BP340" s="261"/>
      <c r="BQ340" s="261"/>
      <c r="BR340" s="261"/>
      <c r="BS340" s="261"/>
      <c r="BT340" s="261"/>
      <c r="BU340" s="261"/>
      <c r="BV340" s="261"/>
      <c r="BW340" s="261"/>
      <c r="BX340" s="261"/>
      <c r="BY340" s="261"/>
      <c r="BZ340" s="261"/>
      <c r="CA340" s="261"/>
      <c r="CB340" s="261"/>
      <c r="CC340" s="261"/>
      <c r="CD340" s="261"/>
      <c r="CE340" s="261"/>
      <c r="CF340" s="261"/>
      <c r="CG340" s="261"/>
      <c r="CH340" s="261"/>
      <c r="CI340" s="261"/>
      <c r="CJ340" s="261"/>
      <c r="CK340" s="261"/>
      <c r="CL340" s="261"/>
      <c r="CM340" s="261"/>
      <c r="CN340" s="261"/>
      <c r="CO340" s="261"/>
      <c r="CP340" s="261"/>
      <c r="CQ340" s="261"/>
      <c r="CR340" s="261"/>
      <c r="CS340" s="261"/>
      <c r="CT340" s="261"/>
      <c r="CU340" s="261"/>
      <c r="CV340" s="261"/>
      <c r="CW340" s="261"/>
    </row>
    <row r="341" spans="1:101">
      <c r="A341" s="261"/>
      <c r="B341" s="261"/>
      <c r="C341" s="261"/>
      <c r="D341" s="261"/>
      <c r="E341" s="261"/>
      <c r="F341" s="261"/>
      <c r="G341" s="261"/>
      <c r="H341" s="261"/>
      <c r="I341" s="261"/>
      <c r="J341" s="261"/>
      <c r="K341" s="261"/>
      <c r="L341" s="261"/>
      <c r="M341" s="261"/>
      <c r="N341" s="261"/>
      <c r="O341" s="261"/>
      <c r="P341" s="261"/>
      <c r="Q341" s="261"/>
      <c r="R341" s="261"/>
      <c r="S341" s="261"/>
      <c r="T341" s="261"/>
      <c r="U341" s="261"/>
      <c r="V341" s="261"/>
      <c r="W341" s="261"/>
      <c r="X341" s="261"/>
      <c r="Y341" s="261"/>
      <c r="Z341" s="261"/>
      <c r="AA341" s="261"/>
      <c r="AB341" s="261"/>
      <c r="AC341" s="261"/>
      <c r="AD341" s="261"/>
      <c r="AE341" s="261"/>
      <c r="AF341" s="261"/>
      <c r="AG341" s="261"/>
      <c r="AH341" s="261"/>
      <c r="AI341" s="261"/>
      <c r="AJ341" s="261"/>
      <c r="AK341" s="261"/>
      <c r="AL341" s="261"/>
      <c r="AM341" s="261"/>
      <c r="AN341" s="261"/>
      <c r="AO341" s="261"/>
      <c r="AP341" s="261"/>
      <c r="AQ341" s="261"/>
      <c r="AR341" s="261"/>
      <c r="AS341" s="261"/>
      <c r="AT341" s="261"/>
      <c r="AU341" s="261"/>
      <c r="AV341" s="261"/>
      <c r="AW341" s="261"/>
      <c r="AX341" s="261"/>
      <c r="AY341" s="261"/>
      <c r="AZ341" s="261"/>
      <c r="BA341" s="261"/>
      <c r="BB341" s="261"/>
      <c r="BC341" s="261"/>
      <c r="BD341" s="261"/>
      <c r="BE341" s="261"/>
      <c r="BF341" s="261"/>
      <c r="BG341" s="261"/>
      <c r="BH341" s="261"/>
      <c r="BI341" s="261"/>
      <c r="BJ341" s="261"/>
      <c r="BK341" s="261"/>
      <c r="BL341" s="261"/>
      <c r="BM341" s="261"/>
      <c r="BN341" s="261"/>
      <c r="BO341" s="261"/>
      <c r="BP341" s="261"/>
      <c r="BQ341" s="261"/>
      <c r="BR341" s="261"/>
      <c r="BS341" s="261"/>
      <c r="BT341" s="261"/>
      <c r="BU341" s="261"/>
      <c r="BV341" s="261"/>
      <c r="BW341" s="261"/>
      <c r="BX341" s="261"/>
      <c r="BY341" s="261"/>
      <c r="BZ341" s="261"/>
      <c r="CA341" s="261"/>
      <c r="CB341" s="261"/>
      <c r="CC341" s="261"/>
      <c r="CD341" s="261"/>
      <c r="CE341" s="261"/>
      <c r="CF341" s="261"/>
      <c r="CG341" s="261"/>
      <c r="CH341" s="261"/>
      <c r="CI341" s="261"/>
      <c r="CJ341" s="261"/>
      <c r="CK341" s="261"/>
      <c r="CL341" s="261"/>
      <c r="CM341" s="261"/>
      <c r="CN341" s="261"/>
      <c r="CO341" s="261"/>
      <c r="CP341" s="261"/>
      <c r="CQ341" s="261"/>
      <c r="CR341" s="261"/>
      <c r="CS341" s="261"/>
      <c r="CT341" s="261"/>
      <c r="CU341" s="261"/>
      <c r="CV341" s="261"/>
      <c r="CW341" s="261"/>
    </row>
    <row r="342" spans="1:101" ht="23">
      <c r="A342" s="261"/>
      <c r="B342" s="270" t="s">
        <v>258</v>
      </c>
      <c r="C342" s="259" t="s">
        <v>87</v>
      </c>
      <c r="D342" s="259" t="s">
        <v>89</v>
      </c>
      <c r="E342" s="259" t="s">
        <v>282</v>
      </c>
      <c r="F342" s="301" t="s">
        <v>328</v>
      </c>
      <c r="G342" s="301" t="s">
        <v>329</v>
      </c>
      <c r="H342" s="301" t="s">
        <v>330</v>
      </c>
      <c r="I342" s="301" t="s">
        <v>331</v>
      </c>
      <c r="K342" s="261"/>
      <c r="L342" s="261"/>
      <c r="M342" s="261"/>
      <c r="N342" s="261"/>
      <c r="O342" s="261"/>
      <c r="P342" s="261"/>
      <c r="Q342" s="261"/>
      <c r="R342" s="261"/>
      <c r="S342" s="261"/>
      <c r="T342" s="261"/>
      <c r="U342" s="261"/>
      <c r="V342" s="261"/>
      <c r="W342" s="261"/>
      <c r="X342" s="261"/>
      <c r="Y342" s="261"/>
      <c r="Z342" s="261"/>
      <c r="AA342" s="261"/>
      <c r="AB342" s="261"/>
      <c r="AC342" s="261"/>
      <c r="AD342" s="261"/>
      <c r="AE342" s="261"/>
      <c r="AF342" s="261"/>
      <c r="AG342" s="261"/>
      <c r="AH342" s="261"/>
      <c r="AI342" s="261"/>
      <c r="AJ342" s="261"/>
      <c r="AK342" s="261"/>
      <c r="AL342" s="261"/>
      <c r="AM342" s="261"/>
      <c r="AN342" s="261"/>
      <c r="AO342" s="261"/>
      <c r="AP342" s="261"/>
      <c r="AQ342" s="261"/>
      <c r="AR342" s="261"/>
      <c r="AS342" s="261"/>
      <c r="AT342" s="261"/>
      <c r="AU342" s="261"/>
      <c r="AV342" s="261"/>
      <c r="AW342" s="261"/>
      <c r="AX342" s="261"/>
      <c r="AY342" s="261"/>
      <c r="AZ342" s="261"/>
      <c r="BA342" s="261"/>
      <c r="BB342" s="261"/>
      <c r="BC342" s="261"/>
      <c r="BD342" s="261"/>
      <c r="BE342" s="261"/>
      <c r="BF342" s="261"/>
      <c r="BG342" s="261"/>
      <c r="BH342" s="261"/>
      <c r="BI342" s="261"/>
      <c r="BJ342" s="261"/>
      <c r="BK342" s="261"/>
      <c r="BL342" s="261"/>
      <c r="BM342" s="261"/>
      <c r="BN342" s="261"/>
      <c r="BO342" s="261"/>
      <c r="BP342" s="261"/>
      <c r="BQ342" s="261"/>
      <c r="BR342" s="261"/>
      <c r="BS342" s="261"/>
      <c r="BT342" s="261"/>
      <c r="BU342" s="261"/>
      <c r="BV342" s="261"/>
      <c r="BW342" s="261"/>
      <c r="BX342" s="261"/>
      <c r="BY342" s="261"/>
      <c r="BZ342" s="261"/>
      <c r="CA342" s="261"/>
      <c r="CB342" s="261"/>
      <c r="CC342" s="261"/>
      <c r="CD342" s="261"/>
      <c r="CE342" s="261"/>
      <c r="CF342" s="261"/>
      <c r="CG342" s="261"/>
      <c r="CH342" s="261"/>
      <c r="CI342" s="261"/>
      <c r="CJ342" s="261"/>
      <c r="CK342" s="261"/>
      <c r="CL342" s="261"/>
      <c r="CM342" s="261"/>
      <c r="CN342" s="261"/>
      <c r="CO342" s="261"/>
      <c r="CP342" s="261"/>
      <c r="CQ342" s="261"/>
      <c r="CR342" s="261"/>
      <c r="CS342" s="261"/>
      <c r="CT342" s="261"/>
      <c r="CU342" s="261"/>
      <c r="CV342" s="261"/>
      <c r="CW342" s="261"/>
    </row>
    <row r="343" spans="1:101">
      <c r="A343" s="261"/>
      <c r="B343" s="262" t="s">
        <v>379</v>
      </c>
      <c r="C343" s="262" t="s">
        <v>216</v>
      </c>
      <c r="D343" s="262" t="s">
        <v>263</v>
      </c>
      <c r="E343" s="262" t="s">
        <v>219</v>
      </c>
      <c r="F343" s="171">
        <f>SUMIFS(F$288:F$337,$C$288:$C$337,$C343, $D$288:$D$337, $D343, $E$288:$E$337,$E343)</f>
        <v>0.4107912515748855</v>
      </c>
      <c r="G343" s="171">
        <f t="shared" ref="F343:I354" si="5">SUMIFS(G$288:G$337,$C$288:$C$337,$C343, $D$288:$D$337, $D343, $E$288:$E$337,$E343)</f>
        <v>0.4107912515748855</v>
      </c>
      <c r="H343" s="171">
        <f t="shared" si="5"/>
        <v>0.4107912515748855</v>
      </c>
      <c r="I343" s="171">
        <f t="shared" si="5"/>
        <v>0.4107912515748855</v>
      </c>
      <c r="J343" s="96"/>
      <c r="K343" s="300"/>
      <c r="L343" s="261"/>
      <c r="M343" s="261"/>
      <c r="N343" s="261"/>
      <c r="O343" s="261"/>
      <c r="P343" s="261"/>
      <c r="Q343" s="261"/>
      <c r="R343" s="261"/>
      <c r="S343" s="261"/>
      <c r="T343" s="261"/>
      <c r="U343" s="261"/>
      <c r="V343" s="261"/>
      <c r="W343" s="261"/>
      <c r="X343" s="261"/>
      <c r="Y343" s="261"/>
      <c r="Z343" s="261"/>
      <c r="AA343" s="261"/>
      <c r="AB343" s="261"/>
      <c r="AC343" s="261"/>
      <c r="AD343" s="261"/>
      <c r="AE343" s="261"/>
      <c r="AF343" s="261"/>
      <c r="AG343" s="261"/>
      <c r="AH343" s="261"/>
      <c r="AI343" s="261"/>
      <c r="AJ343" s="261"/>
      <c r="AK343" s="261"/>
      <c r="AL343" s="261"/>
      <c r="AM343" s="261"/>
      <c r="AN343" s="261"/>
      <c r="AO343" s="261"/>
      <c r="AP343" s="261"/>
      <c r="AQ343" s="261"/>
      <c r="AR343" s="261"/>
      <c r="AS343" s="261"/>
      <c r="AT343" s="261"/>
      <c r="AU343" s="261"/>
      <c r="AV343" s="261"/>
      <c r="AW343" s="261"/>
      <c r="AX343" s="261"/>
      <c r="AY343" s="261"/>
      <c r="AZ343" s="261"/>
      <c r="BA343" s="261"/>
      <c r="BB343" s="261"/>
      <c r="BC343" s="261"/>
      <c r="BD343" s="261"/>
      <c r="BE343" s="261"/>
      <c r="BF343" s="261"/>
      <c r="BG343" s="261"/>
      <c r="BH343" s="261"/>
      <c r="BI343" s="261"/>
      <c r="BJ343" s="261"/>
      <c r="BK343" s="261"/>
      <c r="BL343" s="261"/>
      <c r="BM343" s="261"/>
      <c r="BN343" s="261"/>
      <c r="BO343" s="261"/>
      <c r="BP343" s="261"/>
      <c r="BQ343" s="261"/>
      <c r="BR343" s="261"/>
      <c r="BS343" s="261"/>
      <c r="BT343" s="261"/>
      <c r="BU343" s="261"/>
      <c r="BV343" s="261"/>
      <c r="BW343" s="261"/>
      <c r="BX343" s="261"/>
      <c r="BY343" s="261"/>
      <c r="BZ343" s="261"/>
      <c r="CA343" s="261"/>
      <c r="CB343" s="261"/>
      <c r="CC343" s="261"/>
      <c r="CD343" s="261"/>
      <c r="CE343" s="261"/>
      <c r="CF343" s="261"/>
      <c r="CG343" s="261"/>
      <c r="CH343" s="261"/>
      <c r="CI343" s="261"/>
      <c r="CJ343" s="261"/>
      <c r="CK343" s="261"/>
      <c r="CL343" s="261"/>
      <c r="CM343" s="261"/>
      <c r="CN343" s="261"/>
      <c r="CO343" s="261"/>
      <c r="CP343" s="261"/>
      <c r="CQ343" s="261"/>
      <c r="CR343" s="261"/>
      <c r="CS343" s="261"/>
      <c r="CT343" s="261"/>
      <c r="CU343" s="261"/>
      <c r="CV343" s="261"/>
      <c r="CW343" s="261"/>
    </row>
    <row r="344" spans="1:101">
      <c r="A344" s="261"/>
      <c r="B344" s="262" t="s">
        <v>379</v>
      </c>
      <c r="C344" s="262" t="s">
        <v>216</v>
      </c>
      <c r="D344" s="262" t="s">
        <v>263</v>
      </c>
      <c r="E344" s="262" t="s">
        <v>236</v>
      </c>
      <c r="F344" s="171">
        <f t="shared" si="5"/>
        <v>6.0112172135917517</v>
      </c>
      <c r="G344" s="171">
        <f t="shared" si="5"/>
        <v>6.0112172135917517</v>
      </c>
      <c r="H344" s="171">
        <f t="shared" si="5"/>
        <v>6.0112172135917517</v>
      </c>
      <c r="I344" s="171">
        <f t="shared" si="5"/>
        <v>6.0112172135917517</v>
      </c>
      <c r="K344" s="300"/>
      <c r="L344" s="104"/>
      <c r="M344" s="360"/>
      <c r="N344" s="300"/>
      <c r="O344" s="261"/>
      <c r="P344" s="261"/>
      <c r="Q344" s="261"/>
      <c r="R344" s="261"/>
      <c r="S344" s="261"/>
      <c r="T344" s="261"/>
      <c r="U344" s="261"/>
      <c r="V344" s="261"/>
      <c r="W344" s="261"/>
      <c r="X344" s="261"/>
      <c r="Y344" s="261"/>
      <c r="Z344" s="261"/>
      <c r="AA344" s="261"/>
      <c r="AB344" s="261"/>
      <c r="AC344" s="261"/>
      <c r="AD344" s="261"/>
      <c r="AE344" s="261"/>
      <c r="AF344" s="261"/>
      <c r="AG344" s="261"/>
      <c r="AH344" s="261"/>
      <c r="AI344" s="261"/>
      <c r="AJ344" s="261"/>
      <c r="AK344" s="261"/>
      <c r="AL344" s="261"/>
      <c r="AM344" s="261"/>
      <c r="AN344" s="261"/>
      <c r="AO344" s="261"/>
      <c r="AP344" s="261"/>
      <c r="AQ344" s="261"/>
      <c r="AR344" s="261"/>
      <c r="AS344" s="261"/>
      <c r="AT344" s="261"/>
      <c r="AU344" s="261"/>
      <c r="AV344" s="261"/>
      <c r="AW344" s="261"/>
      <c r="AX344" s="261"/>
      <c r="AY344" s="261"/>
      <c r="AZ344" s="261"/>
      <c r="BA344" s="261"/>
      <c r="BB344" s="261"/>
      <c r="BC344" s="261"/>
      <c r="BD344" s="261"/>
      <c r="BE344" s="261"/>
      <c r="BF344" s="261"/>
      <c r="BG344" s="261"/>
      <c r="BH344" s="261"/>
      <c r="BI344" s="261"/>
      <c r="BJ344" s="261"/>
      <c r="BK344" s="261"/>
      <c r="BL344" s="261"/>
      <c r="BM344" s="261"/>
      <c r="BN344" s="261"/>
      <c r="BO344" s="261"/>
      <c r="BP344" s="261"/>
      <c r="BQ344" s="261"/>
      <c r="BR344" s="261"/>
      <c r="BS344" s="261"/>
      <c r="BT344" s="261"/>
      <c r="BU344" s="261"/>
      <c r="BV344" s="261"/>
      <c r="BW344" s="261"/>
      <c r="BX344" s="261"/>
      <c r="BY344" s="261"/>
      <c r="BZ344" s="261"/>
      <c r="CA344" s="261"/>
      <c r="CB344" s="261"/>
      <c r="CC344" s="261"/>
      <c r="CD344" s="261"/>
      <c r="CE344" s="261"/>
      <c r="CF344" s="261"/>
      <c r="CG344" s="261"/>
      <c r="CH344" s="261"/>
      <c r="CI344" s="261"/>
      <c r="CJ344" s="261"/>
      <c r="CK344" s="261"/>
      <c r="CL344" s="261"/>
      <c r="CM344" s="261"/>
      <c r="CN344" s="261"/>
      <c r="CO344" s="261"/>
      <c r="CP344" s="261"/>
      <c r="CQ344" s="261"/>
      <c r="CR344" s="261"/>
      <c r="CS344" s="261"/>
      <c r="CT344" s="261"/>
      <c r="CU344" s="261"/>
      <c r="CV344" s="261"/>
      <c r="CW344" s="261"/>
    </row>
    <row r="345" spans="1:101">
      <c r="A345" s="261"/>
      <c r="B345" s="262" t="s">
        <v>379</v>
      </c>
      <c r="C345" s="262" t="s">
        <v>216</v>
      </c>
      <c r="D345" s="262" t="s">
        <v>264</v>
      </c>
      <c r="E345" s="262" t="s">
        <v>219</v>
      </c>
      <c r="F345" s="171">
        <f t="shared" si="5"/>
        <v>0.4107912515748855</v>
      </c>
      <c r="G345" s="171">
        <f t="shared" si="5"/>
        <v>0.4107912515748855</v>
      </c>
      <c r="H345" s="171">
        <f t="shared" si="5"/>
        <v>0.4107912515748855</v>
      </c>
      <c r="I345" s="171">
        <f t="shared" si="5"/>
        <v>0.4107912515748855</v>
      </c>
      <c r="K345" s="300"/>
      <c r="L345" s="361"/>
      <c r="M345" s="360"/>
      <c r="N345" s="300"/>
      <c r="O345" s="261"/>
      <c r="P345" s="261"/>
      <c r="Q345" s="261"/>
      <c r="R345" s="261"/>
      <c r="S345" s="261"/>
      <c r="T345" s="261"/>
      <c r="U345" s="261"/>
      <c r="V345" s="261"/>
      <c r="W345" s="261"/>
      <c r="X345" s="261"/>
      <c r="Y345" s="261"/>
      <c r="Z345" s="261"/>
      <c r="AA345" s="261"/>
      <c r="AB345" s="261"/>
      <c r="AC345" s="261"/>
      <c r="AD345" s="261"/>
      <c r="AE345" s="261"/>
      <c r="AF345" s="261"/>
      <c r="AG345" s="261"/>
      <c r="AH345" s="261"/>
      <c r="AI345" s="261"/>
      <c r="AJ345" s="261"/>
      <c r="AK345" s="261"/>
      <c r="AL345" s="261"/>
      <c r="AM345" s="261"/>
      <c r="AN345" s="261"/>
      <c r="AO345" s="261"/>
      <c r="AP345" s="261"/>
      <c r="AQ345" s="261"/>
      <c r="AR345" s="261"/>
      <c r="AS345" s="261"/>
      <c r="AT345" s="261"/>
      <c r="AU345" s="261"/>
      <c r="AV345" s="261"/>
      <c r="AW345" s="261"/>
      <c r="AX345" s="261"/>
      <c r="AY345" s="261"/>
      <c r="AZ345" s="261"/>
      <c r="BA345" s="261"/>
      <c r="BB345" s="261"/>
      <c r="BC345" s="261"/>
      <c r="BD345" s="261"/>
      <c r="BE345" s="261"/>
      <c r="BF345" s="261"/>
      <c r="BG345" s="261"/>
      <c r="BH345" s="261"/>
      <c r="BI345" s="261"/>
      <c r="BJ345" s="261"/>
      <c r="BK345" s="261"/>
      <c r="BL345" s="261"/>
      <c r="BM345" s="261"/>
      <c r="BN345" s="261"/>
      <c r="BO345" s="261"/>
      <c r="BP345" s="261"/>
      <c r="BQ345" s="261"/>
      <c r="BR345" s="261"/>
      <c r="BS345" s="261"/>
      <c r="BT345" s="261"/>
      <c r="BU345" s="261"/>
      <c r="BV345" s="261"/>
      <c r="BW345" s="261"/>
      <c r="BX345" s="261"/>
      <c r="BY345" s="261"/>
      <c r="BZ345" s="261"/>
      <c r="CA345" s="261"/>
      <c r="CB345" s="261"/>
      <c r="CC345" s="261"/>
      <c r="CD345" s="261"/>
      <c r="CE345" s="261"/>
      <c r="CF345" s="261"/>
      <c r="CG345" s="261"/>
      <c r="CH345" s="261"/>
      <c r="CI345" s="261"/>
      <c r="CJ345" s="261"/>
      <c r="CK345" s="261"/>
      <c r="CL345" s="261"/>
      <c r="CM345" s="261"/>
      <c r="CN345" s="261"/>
      <c r="CO345" s="261"/>
      <c r="CP345" s="261"/>
      <c r="CQ345" s="261"/>
      <c r="CR345" s="261"/>
      <c r="CS345" s="261"/>
      <c r="CT345" s="261"/>
      <c r="CU345" s="261"/>
      <c r="CV345" s="261"/>
      <c r="CW345" s="261"/>
    </row>
    <row r="346" spans="1:101">
      <c r="A346" s="261"/>
      <c r="B346" s="262" t="s">
        <v>379</v>
      </c>
      <c r="C346" s="262" t="s">
        <v>216</v>
      </c>
      <c r="D346" s="262" t="s">
        <v>264</v>
      </c>
      <c r="E346" s="262" t="s">
        <v>236</v>
      </c>
      <c r="F346" s="171">
        <f t="shared" si="5"/>
        <v>6.0112172135917517</v>
      </c>
      <c r="G346" s="171">
        <f t="shared" si="5"/>
        <v>6.0112172135917517</v>
      </c>
      <c r="H346" s="171">
        <f t="shared" si="5"/>
        <v>6.0112172135917517</v>
      </c>
      <c r="I346" s="171">
        <f t="shared" si="5"/>
        <v>6.0112172135917517</v>
      </c>
      <c r="J346" s="96"/>
      <c r="K346" s="300"/>
      <c r="L346" s="300"/>
      <c r="M346" s="261"/>
      <c r="N346" s="300"/>
      <c r="O346" s="261"/>
      <c r="P346" s="261"/>
      <c r="Q346" s="261"/>
      <c r="R346" s="261"/>
      <c r="S346" s="261"/>
      <c r="T346" s="261"/>
      <c r="U346" s="261"/>
      <c r="V346" s="261"/>
      <c r="W346" s="261"/>
      <c r="X346" s="261"/>
      <c r="Y346" s="261"/>
      <c r="Z346" s="261"/>
      <c r="AA346" s="261"/>
      <c r="AB346" s="261"/>
      <c r="AC346" s="261"/>
      <c r="AD346" s="261"/>
      <c r="AE346" s="261"/>
      <c r="AF346" s="261"/>
      <c r="AG346" s="261"/>
      <c r="AH346" s="261"/>
      <c r="AI346" s="261"/>
      <c r="AJ346" s="261"/>
      <c r="AK346" s="261"/>
      <c r="AL346" s="261"/>
      <c r="AM346" s="261"/>
      <c r="AN346" s="261"/>
      <c r="AO346" s="261"/>
      <c r="AP346" s="261"/>
      <c r="AQ346" s="261"/>
      <c r="AR346" s="261"/>
      <c r="AS346" s="261"/>
      <c r="AT346" s="261"/>
      <c r="AU346" s="261"/>
      <c r="AV346" s="261"/>
      <c r="AW346" s="261"/>
      <c r="AX346" s="261"/>
      <c r="AY346" s="261"/>
      <c r="AZ346" s="261"/>
      <c r="BA346" s="261"/>
      <c r="BB346" s="261"/>
      <c r="BC346" s="261"/>
      <c r="BD346" s="261"/>
      <c r="BE346" s="261"/>
      <c r="BF346" s="261"/>
      <c r="BG346" s="261"/>
      <c r="BH346" s="261"/>
      <c r="BI346" s="261"/>
      <c r="BJ346" s="261"/>
      <c r="BK346" s="261"/>
      <c r="BL346" s="261"/>
      <c r="BM346" s="261"/>
      <c r="BN346" s="261"/>
      <c r="BO346" s="261"/>
      <c r="BP346" s="261"/>
      <c r="BQ346" s="261"/>
      <c r="BR346" s="261"/>
      <c r="BS346" s="261"/>
      <c r="BT346" s="261"/>
      <c r="BU346" s="261"/>
      <c r="BV346" s="261"/>
      <c r="BW346" s="261"/>
      <c r="BX346" s="261"/>
      <c r="BY346" s="261"/>
      <c r="BZ346" s="261"/>
      <c r="CA346" s="261"/>
      <c r="CB346" s="261"/>
      <c r="CC346" s="261"/>
      <c r="CD346" s="261"/>
      <c r="CE346" s="261"/>
      <c r="CF346" s="261"/>
      <c r="CG346" s="261"/>
      <c r="CH346" s="261"/>
      <c r="CI346" s="261"/>
      <c r="CJ346" s="261"/>
      <c r="CK346" s="261"/>
      <c r="CL346" s="261"/>
      <c r="CM346" s="261"/>
      <c r="CN346" s="261"/>
      <c r="CO346" s="261"/>
      <c r="CP346" s="261"/>
      <c r="CQ346" s="261"/>
      <c r="CR346" s="261"/>
      <c r="CS346" s="261"/>
      <c r="CT346" s="261"/>
      <c r="CU346" s="261"/>
      <c r="CV346" s="261"/>
      <c r="CW346" s="261"/>
    </row>
    <row r="347" spans="1:101">
      <c r="A347" s="261"/>
      <c r="B347" s="262" t="s">
        <v>379</v>
      </c>
      <c r="C347" s="262" t="s">
        <v>216</v>
      </c>
      <c r="D347" s="262" t="s">
        <v>238</v>
      </c>
      <c r="E347" s="262" t="s">
        <v>219</v>
      </c>
      <c r="F347" s="171">
        <f t="shared" si="5"/>
        <v>0</v>
      </c>
      <c r="G347" s="171">
        <f t="shared" si="5"/>
        <v>0</v>
      </c>
      <c r="H347" s="171">
        <f t="shared" si="5"/>
        <v>0</v>
      </c>
      <c r="I347" s="171">
        <f t="shared" si="5"/>
        <v>0</v>
      </c>
      <c r="K347" s="300"/>
      <c r="L347" s="300"/>
      <c r="M347" s="261"/>
      <c r="N347" s="261"/>
      <c r="O347" s="261"/>
      <c r="P347" s="261"/>
      <c r="Q347" s="261"/>
      <c r="R347" s="261"/>
      <c r="S347" s="261"/>
      <c r="T347" s="261"/>
      <c r="U347" s="261"/>
      <c r="V347" s="261"/>
      <c r="W347" s="261"/>
      <c r="X347" s="261"/>
      <c r="Y347" s="261"/>
      <c r="Z347" s="261"/>
      <c r="AA347" s="261"/>
      <c r="AB347" s="261"/>
      <c r="AC347" s="261"/>
      <c r="AD347" s="261"/>
      <c r="AE347" s="261"/>
      <c r="AF347" s="261"/>
      <c r="AG347" s="261"/>
      <c r="AH347" s="261"/>
      <c r="AI347" s="261"/>
      <c r="AJ347" s="261"/>
      <c r="AK347" s="261"/>
      <c r="AL347" s="261"/>
      <c r="AM347" s="261"/>
      <c r="AN347" s="261"/>
      <c r="AO347" s="261"/>
      <c r="AP347" s="261"/>
      <c r="AQ347" s="261"/>
      <c r="AR347" s="261"/>
      <c r="AS347" s="261"/>
      <c r="AT347" s="261"/>
      <c r="AU347" s="261"/>
      <c r="AV347" s="261"/>
      <c r="AW347" s="261"/>
      <c r="AX347" s="261"/>
      <c r="AY347" s="261"/>
      <c r="AZ347" s="261"/>
      <c r="BA347" s="261"/>
      <c r="BB347" s="261"/>
      <c r="BC347" s="261"/>
      <c r="BD347" s="261"/>
      <c r="BE347" s="261"/>
      <c r="BF347" s="261"/>
      <c r="BG347" s="261"/>
      <c r="BH347" s="261"/>
      <c r="BI347" s="261"/>
      <c r="BJ347" s="261"/>
      <c r="BK347" s="261"/>
      <c r="BL347" s="261"/>
      <c r="BM347" s="261"/>
      <c r="BN347" s="261"/>
      <c r="BO347" s="261"/>
      <c r="BP347" s="261"/>
      <c r="BQ347" s="261"/>
      <c r="BR347" s="261"/>
      <c r="BS347" s="261"/>
      <c r="BT347" s="261"/>
      <c r="BU347" s="261"/>
      <c r="BV347" s="261"/>
      <c r="BW347" s="261"/>
      <c r="BX347" s="261"/>
      <c r="BY347" s="261"/>
      <c r="BZ347" s="261"/>
      <c r="CA347" s="261"/>
      <c r="CB347" s="261"/>
      <c r="CC347" s="261"/>
      <c r="CD347" s="261"/>
      <c r="CE347" s="261"/>
      <c r="CF347" s="261"/>
      <c r="CG347" s="261"/>
      <c r="CH347" s="261"/>
      <c r="CI347" s="261"/>
      <c r="CJ347" s="261"/>
      <c r="CK347" s="261"/>
      <c r="CL347" s="261"/>
      <c r="CM347" s="261"/>
      <c r="CN347" s="261"/>
      <c r="CO347" s="261"/>
      <c r="CP347" s="261"/>
      <c r="CQ347" s="261"/>
      <c r="CR347" s="261"/>
      <c r="CS347" s="261"/>
      <c r="CT347" s="261"/>
      <c r="CU347" s="261"/>
      <c r="CV347" s="261"/>
      <c r="CW347" s="261"/>
    </row>
    <row r="348" spans="1:101">
      <c r="A348" s="261"/>
      <c r="B348" s="262" t="s">
        <v>379</v>
      </c>
      <c r="C348" s="262" t="s">
        <v>216</v>
      </c>
      <c r="D348" s="262" t="s">
        <v>238</v>
      </c>
      <c r="E348" s="262" t="s">
        <v>236</v>
      </c>
      <c r="F348" s="171">
        <f t="shared" si="5"/>
        <v>0</v>
      </c>
      <c r="G348" s="171">
        <f t="shared" si="5"/>
        <v>0</v>
      </c>
      <c r="H348" s="171">
        <f t="shared" si="5"/>
        <v>0</v>
      </c>
      <c r="I348" s="171">
        <f t="shared" si="5"/>
        <v>0</v>
      </c>
      <c r="K348" s="300"/>
      <c r="L348" s="261"/>
      <c r="M348" s="261"/>
      <c r="N348" s="261"/>
      <c r="O348" s="261"/>
      <c r="P348" s="261"/>
      <c r="Q348" s="261"/>
      <c r="R348" s="261"/>
      <c r="S348" s="261"/>
      <c r="T348" s="261"/>
      <c r="U348" s="261"/>
      <c r="V348" s="261"/>
      <c r="W348" s="261"/>
      <c r="X348" s="261"/>
      <c r="Y348" s="261"/>
      <c r="Z348" s="261"/>
      <c r="AA348" s="261"/>
      <c r="AB348" s="261"/>
      <c r="AC348" s="261"/>
      <c r="AD348" s="261"/>
      <c r="AE348" s="261"/>
      <c r="AF348" s="261"/>
      <c r="AG348" s="261"/>
      <c r="AH348" s="261"/>
      <c r="AI348" s="261"/>
      <c r="AJ348" s="261"/>
      <c r="AK348" s="261"/>
      <c r="AL348" s="261"/>
      <c r="AM348" s="261"/>
      <c r="AN348" s="261"/>
      <c r="AO348" s="261"/>
      <c r="AP348" s="261"/>
      <c r="AQ348" s="261"/>
      <c r="AR348" s="261"/>
      <c r="AS348" s="261"/>
      <c r="AT348" s="261"/>
      <c r="AU348" s="261"/>
      <c r="AV348" s="261"/>
      <c r="AW348" s="261"/>
      <c r="AX348" s="261"/>
      <c r="AY348" s="261"/>
      <c r="AZ348" s="261"/>
      <c r="BA348" s="261"/>
      <c r="BB348" s="261"/>
      <c r="BC348" s="261"/>
      <c r="BD348" s="261"/>
      <c r="BE348" s="261"/>
      <c r="BF348" s="261"/>
      <c r="BG348" s="261"/>
      <c r="BH348" s="261"/>
      <c r="BI348" s="261"/>
      <c r="BJ348" s="261"/>
      <c r="BK348" s="261"/>
      <c r="BL348" s="261"/>
      <c r="BM348" s="261"/>
      <c r="BN348" s="261"/>
      <c r="BO348" s="261"/>
      <c r="BP348" s="261"/>
      <c r="BQ348" s="261"/>
      <c r="BR348" s="261"/>
      <c r="BS348" s="261"/>
      <c r="BT348" s="261"/>
      <c r="BU348" s="261"/>
      <c r="BV348" s="261"/>
      <c r="BW348" s="261"/>
      <c r="BX348" s="261"/>
      <c r="BY348" s="261"/>
      <c r="BZ348" s="261"/>
      <c r="CA348" s="261"/>
      <c r="CB348" s="261"/>
      <c r="CC348" s="261"/>
      <c r="CD348" s="261"/>
      <c r="CE348" s="261"/>
      <c r="CF348" s="261"/>
      <c r="CG348" s="261"/>
      <c r="CH348" s="261"/>
      <c r="CI348" s="261"/>
      <c r="CJ348" s="261"/>
      <c r="CK348" s="261"/>
      <c r="CL348" s="261"/>
      <c r="CM348" s="261"/>
      <c r="CN348" s="261"/>
      <c r="CO348" s="261"/>
      <c r="CP348" s="261"/>
      <c r="CQ348" s="261"/>
      <c r="CR348" s="261"/>
      <c r="CS348" s="261"/>
      <c r="CT348" s="261"/>
      <c r="CU348" s="261"/>
      <c r="CV348" s="261"/>
      <c r="CW348" s="261"/>
    </row>
    <row r="349" spans="1:101">
      <c r="A349" s="261"/>
      <c r="B349" s="262" t="s">
        <v>379</v>
      </c>
      <c r="C349" s="262" t="s">
        <v>240</v>
      </c>
      <c r="D349" s="262" t="s">
        <v>263</v>
      </c>
      <c r="E349" s="262" t="s">
        <v>219</v>
      </c>
      <c r="F349" s="171">
        <f t="shared" si="5"/>
        <v>0.4107912515748855</v>
      </c>
      <c r="G349" s="171">
        <f t="shared" si="5"/>
        <v>0.4107912515748855</v>
      </c>
      <c r="H349" s="171">
        <f t="shared" si="5"/>
        <v>0.4107912515748855</v>
      </c>
      <c r="I349" s="171">
        <f t="shared" si="5"/>
        <v>0.4107912515748855</v>
      </c>
      <c r="K349" s="96"/>
      <c r="L349" s="261"/>
      <c r="M349" s="261"/>
      <c r="N349" s="300"/>
      <c r="O349" s="261"/>
      <c r="P349" s="261"/>
      <c r="Q349" s="261"/>
      <c r="R349" s="261"/>
      <c r="S349" s="261"/>
      <c r="T349" s="261"/>
      <c r="U349" s="261"/>
      <c r="V349" s="261"/>
      <c r="W349" s="261"/>
      <c r="X349" s="261"/>
      <c r="Y349" s="261"/>
      <c r="Z349" s="261"/>
      <c r="AA349" s="261"/>
      <c r="AB349" s="261"/>
      <c r="AC349" s="261"/>
      <c r="AD349" s="261"/>
      <c r="AE349" s="261"/>
      <c r="AF349" s="261"/>
      <c r="AG349" s="261"/>
      <c r="AH349" s="261"/>
      <c r="AI349" s="261"/>
      <c r="AJ349" s="261"/>
      <c r="AK349" s="261"/>
      <c r="AL349" s="261"/>
      <c r="AM349" s="261"/>
      <c r="AN349" s="261"/>
      <c r="AO349" s="261"/>
      <c r="AP349" s="261"/>
      <c r="AQ349" s="261"/>
      <c r="AR349" s="261"/>
      <c r="AS349" s="261"/>
      <c r="AT349" s="261"/>
      <c r="AU349" s="261"/>
      <c r="AV349" s="261"/>
      <c r="AW349" s="261"/>
      <c r="AX349" s="261"/>
      <c r="AY349" s="261"/>
      <c r="AZ349" s="261"/>
      <c r="BA349" s="261"/>
      <c r="BB349" s="261"/>
      <c r="BC349" s="261"/>
      <c r="BD349" s="261"/>
      <c r="BE349" s="261"/>
      <c r="BF349" s="261"/>
      <c r="BG349" s="261"/>
      <c r="BH349" s="261"/>
      <c r="BI349" s="261"/>
      <c r="BJ349" s="261"/>
      <c r="BK349" s="261"/>
      <c r="BL349" s="261"/>
      <c r="BM349" s="261"/>
      <c r="BN349" s="261"/>
      <c r="BO349" s="261"/>
      <c r="BP349" s="261"/>
      <c r="BQ349" s="261"/>
      <c r="BR349" s="261"/>
      <c r="BS349" s="261"/>
      <c r="BT349" s="261"/>
      <c r="BU349" s="261"/>
      <c r="BV349" s="261"/>
      <c r="BW349" s="261"/>
      <c r="BX349" s="261"/>
      <c r="BY349" s="261"/>
      <c r="BZ349" s="261"/>
      <c r="CA349" s="261"/>
      <c r="CB349" s="261"/>
      <c r="CC349" s="261"/>
      <c r="CD349" s="261"/>
      <c r="CE349" s="261"/>
      <c r="CF349" s="261"/>
      <c r="CG349" s="261"/>
      <c r="CH349" s="261"/>
      <c r="CI349" s="261"/>
      <c r="CJ349" s="261"/>
      <c r="CK349" s="261"/>
      <c r="CL349" s="261"/>
      <c r="CM349" s="261"/>
      <c r="CN349" s="261"/>
      <c r="CO349" s="261"/>
      <c r="CP349" s="261"/>
      <c r="CQ349" s="261"/>
      <c r="CR349" s="261"/>
      <c r="CS349" s="261"/>
      <c r="CT349" s="261"/>
      <c r="CU349" s="261"/>
      <c r="CV349" s="261"/>
      <c r="CW349" s="261"/>
    </row>
    <row r="350" spans="1:101">
      <c r="A350" s="261"/>
      <c r="B350" s="262" t="s">
        <v>379</v>
      </c>
      <c r="C350" s="262" t="s">
        <v>240</v>
      </c>
      <c r="D350" s="262" t="s">
        <v>263</v>
      </c>
      <c r="E350" s="262" t="s">
        <v>236</v>
      </c>
      <c r="F350" s="171">
        <f t="shared" si="5"/>
        <v>6.0112172135917517</v>
      </c>
      <c r="G350" s="171">
        <f t="shared" si="5"/>
        <v>6.0112172135917517</v>
      </c>
      <c r="H350" s="171">
        <f t="shared" si="5"/>
        <v>6.0112172135917517</v>
      </c>
      <c r="I350" s="171">
        <f t="shared" si="5"/>
        <v>6.0112172135917517</v>
      </c>
      <c r="J350" s="96"/>
      <c r="K350" s="300"/>
      <c r="L350" s="300"/>
      <c r="M350" s="261"/>
      <c r="N350" s="261"/>
      <c r="O350" s="261"/>
      <c r="P350" s="261"/>
      <c r="Q350" s="261"/>
      <c r="R350" s="261"/>
      <c r="S350" s="261"/>
      <c r="T350" s="261"/>
      <c r="U350" s="261"/>
      <c r="V350" s="261"/>
      <c r="W350" s="261"/>
      <c r="X350" s="261"/>
      <c r="Y350" s="261"/>
      <c r="Z350" s="261"/>
      <c r="AA350" s="261"/>
      <c r="AB350" s="261"/>
      <c r="AC350" s="261"/>
      <c r="AD350" s="261"/>
      <c r="AE350" s="261"/>
      <c r="AF350" s="261"/>
      <c r="AG350" s="261"/>
      <c r="AH350" s="261"/>
      <c r="AI350" s="261"/>
      <c r="AJ350" s="261"/>
      <c r="AK350" s="261"/>
      <c r="AL350" s="261"/>
      <c r="AM350" s="261"/>
      <c r="AN350" s="261"/>
      <c r="AO350" s="261"/>
      <c r="AP350" s="261"/>
      <c r="AQ350" s="261"/>
      <c r="AR350" s="261"/>
      <c r="AS350" s="261"/>
      <c r="AT350" s="261"/>
      <c r="AU350" s="261"/>
      <c r="AV350" s="261"/>
      <c r="AW350" s="261"/>
      <c r="AX350" s="261"/>
      <c r="AY350" s="261"/>
      <c r="AZ350" s="261"/>
      <c r="BA350" s="261"/>
      <c r="BB350" s="261"/>
      <c r="BC350" s="261"/>
      <c r="BD350" s="261"/>
      <c r="BE350" s="261"/>
      <c r="BF350" s="261"/>
      <c r="BG350" s="261"/>
      <c r="BH350" s="261"/>
      <c r="BI350" s="261"/>
      <c r="BJ350" s="261"/>
      <c r="BK350" s="261"/>
      <c r="BL350" s="261"/>
      <c r="BM350" s="261"/>
      <c r="BN350" s="261"/>
      <c r="BO350" s="261"/>
      <c r="BP350" s="261"/>
      <c r="BQ350" s="261"/>
      <c r="BR350" s="261"/>
      <c r="BS350" s="261"/>
      <c r="BT350" s="261"/>
      <c r="BU350" s="261"/>
      <c r="BV350" s="261"/>
      <c r="BW350" s="261"/>
      <c r="BX350" s="261"/>
      <c r="BY350" s="261"/>
      <c r="BZ350" s="261"/>
      <c r="CA350" s="261"/>
      <c r="CB350" s="261"/>
      <c r="CC350" s="261"/>
      <c r="CD350" s="261"/>
      <c r="CE350" s="261"/>
      <c r="CF350" s="261"/>
      <c r="CG350" s="261"/>
      <c r="CH350" s="261"/>
      <c r="CI350" s="261"/>
      <c r="CJ350" s="261"/>
      <c r="CK350" s="261"/>
      <c r="CL350" s="261"/>
      <c r="CM350" s="261"/>
      <c r="CN350" s="261"/>
      <c r="CO350" s="261"/>
      <c r="CP350" s="261"/>
      <c r="CQ350" s="261"/>
      <c r="CR350" s="261"/>
      <c r="CS350" s="261"/>
      <c r="CT350" s="261"/>
      <c r="CU350" s="261"/>
      <c r="CV350" s="261"/>
      <c r="CW350" s="261"/>
    </row>
    <row r="351" spans="1:101">
      <c r="A351" s="261"/>
      <c r="B351" s="262" t="s">
        <v>379</v>
      </c>
      <c r="C351" s="262" t="s">
        <v>240</v>
      </c>
      <c r="D351" s="262" t="s">
        <v>264</v>
      </c>
      <c r="E351" s="262" t="s">
        <v>219</v>
      </c>
      <c r="F351" s="171">
        <f t="shared" si="5"/>
        <v>0.4107912515748855</v>
      </c>
      <c r="G351" s="171">
        <f t="shared" si="5"/>
        <v>0.4107912515748855</v>
      </c>
      <c r="H351" s="171">
        <f t="shared" si="5"/>
        <v>0.4107912515748855</v>
      </c>
      <c r="I351" s="171">
        <f t="shared" si="5"/>
        <v>0.4107912515748855</v>
      </c>
      <c r="J351" s="96"/>
      <c r="K351" s="300"/>
      <c r="L351" s="261"/>
      <c r="M351" s="261"/>
      <c r="N351" s="261"/>
      <c r="O351" s="261"/>
      <c r="P351" s="261"/>
      <c r="Q351" s="261"/>
      <c r="R351" s="261"/>
      <c r="S351" s="261"/>
      <c r="T351" s="261"/>
      <c r="U351" s="261"/>
      <c r="V351" s="261"/>
      <c r="W351" s="261"/>
      <c r="X351" s="261"/>
      <c r="Y351" s="261"/>
      <c r="Z351" s="261"/>
      <c r="AA351" s="261"/>
      <c r="AB351" s="261"/>
      <c r="AC351" s="261"/>
      <c r="AD351" s="261"/>
      <c r="AE351" s="261"/>
      <c r="AF351" s="261"/>
      <c r="AG351" s="261"/>
      <c r="AH351" s="261"/>
      <c r="AI351" s="261"/>
      <c r="AJ351" s="261"/>
      <c r="AK351" s="261"/>
      <c r="AL351" s="261"/>
      <c r="AM351" s="261"/>
      <c r="AN351" s="261"/>
      <c r="AO351" s="261"/>
      <c r="AP351" s="261"/>
      <c r="AQ351" s="261"/>
      <c r="AR351" s="261"/>
      <c r="AS351" s="261"/>
      <c r="AT351" s="261"/>
      <c r="AU351" s="261"/>
      <c r="AV351" s="261"/>
      <c r="AW351" s="261"/>
      <c r="AX351" s="261"/>
      <c r="AY351" s="261"/>
      <c r="AZ351" s="261"/>
      <c r="BA351" s="261"/>
      <c r="BB351" s="261"/>
      <c r="BC351" s="261"/>
      <c r="BD351" s="261"/>
      <c r="BE351" s="261"/>
      <c r="BF351" s="261"/>
      <c r="BG351" s="261"/>
      <c r="BH351" s="261"/>
      <c r="BI351" s="261"/>
      <c r="BJ351" s="261"/>
      <c r="BK351" s="261"/>
      <c r="BL351" s="261"/>
      <c r="BM351" s="261"/>
      <c r="BN351" s="261"/>
      <c r="BO351" s="261"/>
      <c r="BP351" s="261"/>
      <c r="BQ351" s="261"/>
      <c r="BR351" s="261"/>
      <c r="BS351" s="261"/>
      <c r="BT351" s="261"/>
      <c r="BU351" s="261"/>
      <c r="BV351" s="261"/>
      <c r="BW351" s="261"/>
      <c r="BX351" s="261"/>
      <c r="BY351" s="261"/>
      <c r="BZ351" s="261"/>
      <c r="CA351" s="261"/>
      <c r="CB351" s="261"/>
      <c r="CC351" s="261"/>
      <c r="CD351" s="261"/>
      <c r="CE351" s="261"/>
      <c r="CF351" s="261"/>
      <c r="CG351" s="261"/>
      <c r="CH351" s="261"/>
      <c r="CI351" s="261"/>
      <c r="CJ351" s="261"/>
      <c r="CK351" s="261"/>
      <c r="CL351" s="261"/>
      <c r="CM351" s="261"/>
      <c r="CN351" s="261"/>
      <c r="CO351" s="261"/>
      <c r="CP351" s="261"/>
      <c r="CQ351" s="261"/>
      <c r="CR351" s="261"/>
      <c r="CS351" s="261"/>
      <c r="CT351" s="261"/>
      <c r="CU351" s="261"/>
      <c r="CV351" s="261"/>
      <c r="CW351" s="261"/>
    </row>
    <row r="352" spans="1:101">
      <c r="A352" s="261"/>
      <c r="B352" s="262" t="s">
        <v>379</v>
      </c>
      <c r="C352" s="262" t="s">
        <v>240</v>
      </c>
      <c r="D352" s="262" t="s">
        <v>264</v>
      </c>
      <c r="E352" s="262" t="s">
        <v>236</v>
      </c>
      <c r="F352" s="171">
        <f>SUMIFS(F$288:F$337,$C$288:$C$337,$C352, $D$288:$D$337, $D352, $E$288:$E$337,$E352)</f>
        <v>6.0112172135917517</v>
      </c>
      <c r="G352" s="171">
        <f t="shared" si="5"/>
        <v>6.0112172135917517</v>
      </c>
      <c r="H352" s="171">
        <f t="shared" si="5"/>
        <v>6.0112172135917517</v>
      </c>
      <c r="I352" s="171">
        <f t="shared" si="5"/>
        <v>6.0112172135917517</v>
      </c>
      <c r="J352" s="96"/>
      <c r="K352" s="300"/>
      <c r="L352" s="261"/>
      <c r="M352" s="261"/>
      <c r="N352" s="261"/>
      <c r="O352" s="261"/>
      <c r="P352" s="261"/>
      <c r="Q352" s="261"/>
      <c r="R352" s="261"/>
      <c r="S352" s="261"/>
      <c r="T352" s="261"/>
      <c r="U352" s="261"/>
      <c r="V352" s="261"/>
      <c r="W352" s="261"/>
      <c r="X352" s="261"/>
      <c r="Y352" s="261"/>
      <c r="Z352" s="261"/>
      <c r="AA352" s="261"/>
      <c r="AB352" s="261"/>
      <c r="AC352" s="261"/>
      <c r="AD352" s="261"/>
      <c r="AE352" s="261"/>
      <c r="AF352" s="261"/>
      <c r="AG352" s="261"/>
      <c r="AH352" s="261"/>
      <c r="AI352" s="261"/>
      <c r="AJ352" s="261"/>
      <c r="AK352" s="261"/>
      <c r="AL352" s="261"/>
      <c r="AM352" s="261"/>
      <c r="AN352" s="261"/>
      <c r="AO352" s="261"/>
      <c r="AP352" s="261"/>
      <c r="AQ352" s="261"/>
      <c r="AR352" s="261"/>
      <c r="AS352" s="261"/>
      <c r="AT352" s="261"/>
      <c r="AU352" s="261"/>
      <c r="AV352" s="261"/>
      <c r="AW352" s="261"/>
      <c r="AX352" s="261"/>
      <c r="AY352" s="261"/>
      <c r="AZ352" s="261"/>
      <c r="BA352" s="261"/>
      <c r="BB352" s="261"/>
      <c r="BC352" s="261"/>
      <c r="BD352" s="261"/>
      <c r="BE352" s="261"/>
      <c r="BF352" s="261"/>
      <c r="BG352" s="261"/>
      <c r="BH352" s="261"/>
      <c r="BI352" s="261"/>
      <c r="BJ352" s="261"/>
      <c r="BK352" s="261"/>
      <c r="BL352" s="261"/>
      <c r="BM352" s="261"/>
      <c r="BN352" s="261"/>
      <c r="BO352" s="261"/>
      <c r="BP352" s="261"/>
      <c r="BQ352" s="261"/>
      <c r="BR352" s="261"/>
      <c r="BS352" s="261"/>
      <c r="BT352" s="261"/>
      <c r="BU352" s="261"/>
      <c r="BV352" s="261"/>
      <c r="BW352" s="261"/>
      <c r="BX352" s="261"/>
      <c r="BY352" s="261"/>
      <c r="BZ352" s="261"/>
      <c r="CA352" s="261"/>
      <c r="CB352" s="261"/>
      <c r="CC352" s="261"/>
      <c r="CD352" s="261"/>
      <c r="CE352" s="261"/>
      <c r="CF352" s="261"/>
      <c r="CG352" s="261"/>
      <c r="CH352" s="261"/>
      <c r="CI352" s="261"/>
      <c r="CJ352" s="261"/>
      <c r="CK352" s="261"/>
      <c r="CL352" s="261"/>
      <c r="CM352" s="261"/>
      <c r="CN352" s="261"/>
      <c r="CO352" s="261"/>
      <c r="CP352" s="261"/>
      <c r="CQ352" s="261"/>
      <c r="CR352" s="261"/>
      <c r="CS352" s="261"/>
      <c r="CT352" s="261"/>
      <c r="CU352" s="261"/>
      <c r="CV352" s="261"/>
      <c r="CW352" s="261"/>
    </row>
    <row r="353" spans="1:101">
      <c r="A353" s="261"/>
      <c r="B353" s="262" t="s">
        <v>379</v>
      </c>
      <c r="C353" s="262" t="s">
        <v>240</v>
      </c>
      <c r="D353" s="262" t="s">
        <v>238</v>
      </c>
      <c r="E353" s="262" t="s">
        <v>219</v>
      </c>
      <c r="F353" s="357">
        <f t="shared" si="5"/>
        <v>0</v>
      </c>
      <c r="G353" s="357">
        <f t="shared" si="5"/>
        <v>0</v>
      </c>
      <c r="H353" s="357">
        <f t="shared" si="5"/>
        <v>0</v>
      </c>
      <c r="I353" s="357">
        <f t="shared" si="5"/>
        <v>0</v>
      </c>
      <c r="K353" s="261"/>
      <c r="L353" s="261"/>
      <c r="M353" s="261"/>
      <c r="N353" s="261"/>
      <c r="O353" s="261"/>
      <c r="P353" s="261"/>
      <c r="Q353" s="261"/>
      <c r="R353" s="261"/>
      <c r="S353" s="261"/>
      <c r="T353" s="261"/>
      <c r="U353" s="261"/>
      <c r="V353" s="261"/>
      <c r="W353" s="261"/>
      <c r="X353" s="261"/>
      <c r="Y353" s="261"/>
      <c r="Z353" s="261"/>
      <c r="AA353" s="261"/>
      <c r="AB353" s="261"/>
      <c r="AC353" s="261"/>
      <c r="AD353" s="261"/>
      <c r="AE353" s="261"/>
      <c r="AF353" s="261"/>
      <c r="AG353" s="261"/>
      <c r="AH353" s="261"/>
      <c r="AI353" s="261"/>
      <c r="AJ353" s="261"/>
      <c r="AK353" s="261"/>
      <c r="AL353" s="261"/>
      <c r="AM353" s="261"/>
      <c r="AN353" s="261"/>
      <c r="AO353" s="261"/>
      <c r="AP353" s="261"/>
      <c r="AQ353" s="261"/>
      <c r="AR353" s="261"/>
      <c r="AS353" s="261"/>
      <c r="AT353" s="261"/>
      <c r="AU353" s="261"/>
      <c r="AV353" s="261"/>
      <c r="AW353" s="261"/>
      <c r="AX353" s="261"/>
      <c r="AY353" s="261"/>
      <c r="AZ353" s="261"/>
      <c r="BA353" s="261"/>
      <c r="BB353" s="261"/>
      <c r="BC353" s="261"/>
      <c r="BD353" s="261"/>
      <c r="BE353" s="261"/>
      <c r="BF353" s="261"/>
      <c r="BG353" s="261"/>
      <c r="BH353" s="261"/>
      <c r="BI353" s="261"/>
      <c r="BJ353" s="261"/>
      <c r="BK353" s="261"/>
      <c r="BL353" s="261"/>
      <c r="BM353" s="261"/>
      <c r="BN353" s="261"/>
      <c r="BO353" s="261"/>
      <c r="BP353" s="261"/>
      <c r="BQ353" s="261"/>
      <c r="BR353" s="261"/>
      <c r="BS353" s="261"/>
      <c r="BT353" s="261"/>
      <c r="BU353" s="261"/>
      <c r="BV353" s="261"/>
      <c r="BW353" s="261"/>
      <c r="BX353" s="261"/>
      <c r="BY353" s="261"/>
      <c r="BZ353" s="261"/>
      <c r="CA353" s="261"/>
      <c r="CB353" s="261"/>
      <c r="CC353" s="261"/>
      <c r="CD353" s="261"/>
      <c r="CE353" s="261"/>
      <c r="CF353" s="261"/>
      <c r="CG353" s="261"/>
      <c r="CH353" s="261"/>
      <c r="CI353" s="261"/>
      <c r="CJ353" s="261"/>
      <c r="CK353" s="261"/>
      <c r="CL353" s="261"/>
      <c r="CM353" s="261"/>
      <c r="CN353" s="261"/>
      <c r="CO353" s="261"/>
      <c r="CP353" s="261"/>
      <c r="CQ353" s="261"/>
      <c r="CR353" s="261"/>
      <c r="CS353" s="261"/>
      <c r="CT353" s="261"/>
      <c r="CU353" s="261"/>
      <c r="CV353" s="261"/>
      <c r="CW353" s="261"/>
    </row>
    <row r="354" spans="1:101">
      <c r="A354" s="261"/>
      <c r="B354" s="262" t="s">
        <v>379</v>
      </c>
      <c r="C354" s="262" t="s">
        <v>240</v>
      </c>
      <c r="D354" s="262" t="s">
        <v>238</v>
      </c>
      <c r="E354" s="262" t="s">
        <v>236</v>
      </c>
      <c r="F354" s="357">
        <f t="shared" si="5"/>
        <v>0</v>
      </c>
      <c r="G354" s="357">
        <f t="shared" si="5"/>
        <v>0</v>
      </c>
      <c r="H354" s="357">
        <f t="shared" si="5"/>
        <v>0</v>
      </c>
      <c r="I354" s="357">
        <f t="shared" si="5"/>
        <v>0</v>
      </c>
      <c r="J354" s="96"/>
      <c r="K354" s="261"/>
      <c r="L354" s="261"/>
      <c r="M354" s="261"/>
      <c r="N354" s="261"/>
      <c r="O354" s="261"/>
      <c r="P354" s="261"/>
      <c r="Q354" s="261"/>
      <c r="R354" s="261"/>
      <c r="S354" s="261"/>
      <c r="T354" s="261"/>
      <c r="U354" s="261"/>
      <c r="V354" s="261"/>
      <c r="W354" s="261"/>
      <c r="X354" s="261"/>
      <c r="Y354" s="261"/>
      <c r="Z354" s="261"/>
      <c r="AA354" s="261"/>
      <c r="AB354" s="261"/>
      <c r="AC354" s="261"/>
      <c r="AD354" s="261"/>
      <c r="AE354" s="261"/>
      <c r="AF354" s="261"/>
      <c r="AG354" s="261"/>
      <c r="AH354" s="261"/>
      <c r="AI354" s="261"/>
      <c r="AJ354" s="261"/>
      <c r="AK354" s="261"/>
      <c r="AL354" s="261"/>
      <c r="AM354" s="261"/>
      <c r="AN354" s="261"/>
      <c r="AO354" s="261"/>
      <c r="AP354" s="261"/>
      <c r="AQ354" s="261"/>
      <c r="AR354" s="261"/>
      <c r="AS354" s="261"/>
      <c r="AT354" s="261"/>
      <c r="AU354" s="261"/>
      <c r="AV354" s="261"/>
      <c r="AW354" s="261"/>
      <c r="AX354" s="261"/>
      <c r="AY354" s="261"/>
      <c r="AZ354" s="261"/>
      <c r="BA354" s="261"/>
      <c r="BB354" s="261"/>
      <c r="BC354" s="261"/>
      <c r="BD354" s="261"/>
      <c r="BE354" s="261"/>
      <c r="BF354" s="261"/>
      <c r="BG354" s="261"/>
      <c r="BH354" s="261"/>
      <c r="BI354" s="261"/>
      <c r="BJ354" s="261"/>
      <c r="BK354" s="261"/>
      <c r="BL354" s="261"/>
      <c r="BM354" s="261"/>
      <c r="BN354" s="261"/>
      <c r="BO354" s="261"/>
      <c r="BP354" s="261"/>
      <c r="BQ354" s="261"/>
      <c r="BR354" s="261"/>
      <c r="BS354" s="261"/>
      <c r="BT354" s="261"/>
      <c r="BU354" s="261"/>
      <c r="BV354" s="261"/>
      <c r="BW354" s="261"/>
      <c r="BX354" s="261"/>
      <c r="BY354" s="261"/>
      <c r="BZ354" s="261"/>
      <c r="CA354" s="261"/>
      <c r="CB354" s="261"/>
      <c r="CC354" s="261"/>
      <c r="CD354" s="261"/>
      <c r="CE354" s="261"/>
      <c r="CF354" s="261"/>
      <c r="CG354" s="261"/>
      <c r="CH354" s="261"/>
      <c r="CI354" s="261"/>
      <c r="CJ354" s="261"/>
      <c r="CK354" s="261"/>
      <c r="CL354" s="261"/>
      <c r="CM354" s="261"/>
      <c r="CN354" s="261"/>
      <c r="CO354" s="261"/>
      <c r="CP354" s="261"/>
      <c r="CQ354" s="261"/>
      <c r="CR354" s="261"/>
      <c r="CS354" s="261"/>
      <c r="CT354" s="261"/>
      <c r="CU354" s="261"/>
      <c r="CV354" s="261"/>
      <c r="CW354" s="261"/>
    </row>
    <row r="355" spans="1:101">
      <c r="A355" s="261"/>
      <c r="B355" s="261"/>
      <c r="C355" s="261"/>
      <c r="D355" s="261"/>
      <c r="E355" s="261"/>
      <c r="F355" s="100"/>
      <c r="G355" s="100"/>
      <c r="H355" s="100"/>
      <c r="I355" s="100"/>
      <c r="J355" s="300"/>
      <c r="K355" s="261"/>
      <c r="L355" s="261"/>
      <c r="M355" s="261"/>
      <c r="N355" s="261"/>
      <c r="O355" s="261"/>
      <c r="P355" s="261"/>
      <c r="Q355" s="261"/>
      <c r="R355" s="261"/>
      <c r="S355" s="261"/>
      <c r="T355" s="261"/>
      <c r="U355" s="261"/>
      <c r="V355" s="261"/>
      <c r="W355" s="261"/>
      <c r="X355" s="261"/>
      <c r="Y355" s="261"/>
      <c r="Z355" s="261"/>
      <c r="AA355" s="261"/>
      <c r="AB355" s="261"/>
      <c r="AC355" s="261"/>
      <c r="AD355" s="261"/>
      <c r="AE355" s="261"/>
      <c r="AF355" s="261"/>
      <c r="AG355" s="261"/>
      <c r="AH355" s="261"/>
      <c r="AI355" s="261"/>
      <c r="AJ355" s="261"/>
      <c r="AK355" s="261"/>
      <c r="AL355" s="261"/>
      <c r="AM355" s="261"/>
      <c r="AN355" s="261"/>
      <c r="AO355" s="261"/>
      <c r="AP355" s="261"/>
      <c r="AQ355" s="261"/>
      <c r="AR355" s="261"/>
      <c r="AS355" s="261"/>
      <c r="AT355" s="261"/>
      <c r="AU355" s="261"/>
      <c r="AV355" s="261"/>
      <c r="AW355" s="261"/>
      <c r="AX355" s="261"/>
      <c r="AY355" s="261"/>
      <c r="AZ355" s="261"/>
      <c r="BA355" s="261"/>
      <c r="BB355" s="261"/>
      <c r="BC355" s="261"/>
      <c r="BD355" s="261"/>
      <c r="BE355" s="261"/>
      <c r="BF355" s="261"/>
      <c r="BG355" s="261"/>
      <c r="BH355" s="261"/>
      <c r="BI355" s="261"/>
      <c r="BJ355" s="261"/>
      <c r="BK355" s="261"/>
      <c r="BL355" s="261"/>
      <c r="BM355" s="261"/>
      <c r="BN355" s="261"/>
      <c r="BO355" s="261"/>
      <c r="BP355" s="261"/>
      <c r="BQ355" s="261"/>
      <c r="BR355" s="261"/>
      <c r="BS355" s="261"/>
      <c r="BT355" s="261"/>
      <c r="BU355" s="261"/>
      <c r="BV355" s="261"/>
      <c r="BW355" s="261"/>
      <c r="BX355" s="261"/>
      <c r="BY355" s="261"/>
      <c r="BZ355" s="261"/>
      <c r="CA355" s="261"/>
      <c r="CB355" s="261"/>
      <c r="CC355" s="261"/>
      <c r="CD355" s="261"/>
      <c r="CE355" s="261"/>
      <c r="CF355" s="261"/>
      <c r="CG355" s="261"/>
      <c r="CH355" s="261"/>
      <c r="CI355" s="261"/>
      <c r="CJ355" s="261"/>
      <c r="CK355" s="261"/>
      <c r="CL355" s="261"/>
      <c r="CM355" s="261"/>
      <c r="CN355" s="261"/>
      <c r="CO355" s="261"/>
      <c r="CP355" s="261"/>
      <c r="CQ355" s="261"/>
      <c r="CR355" s="261"/>
      <c r="CS355" s="261"/>
      <c r="CT355" s="261"/>
      <c r="CU355" s="261"/>
      <c r="CV355" s="261"/>
      <c r="CW355" s="261"/>
    </row>
    <row r="362" spans="1:101" hidden="1">
      <c r="G362" s="96"/>
    </row>
  </sheetData>
  <mergeCells count="13">
    <mergeCell ref="B3:E3"/>
    <mergeCell ref="B199:B200"/>
    <mergeCell ref="C199:C200"/>
    <mergeCell ref="D199:D200"/>
    <mergeCell ref="E199:E200"/>
    <mergeCell ref="B151:F151"/>
    <mergeCell ref="B160:F160"/>
    <mergeCell ref="F200:I200"/>
    <mergeCell ref="F236:I236"/>
    <mergeCell ref="B235:B236"/>
    <mergeCell ref="C235:C236"/>
    <mergeCell ref="D235:D236"/>
    <mergeCell ref="E235:E236"/>
  </mergeCells>
  <phoneticPr fontId="110" type="noConversion"/>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30EA-071E-4250-B254-ED4737D51A0A}">
  <sheetPr>
    <tabColor theme="5" tint="0.79998168889431442"/>
    <pageSetUpPr autoPageBreaks="0"/>
  </sheetPr>
  <dimension ref="B1:AO58"/>
  <sheetViews>
    <sheetView showGridLines="0" zoomScaleNormal="100" workbookViewId="0"/>
  </sheetViews>
  <sheetFormatPr defaultRowHeight="14.5"/>
  <cols>
    <col min="1" max="1" width="4.26953125" customWidth="1"/>
    <col min="2" max="2" width="29.7265625" customWidth="1"/>
    <col min="3" max="3" width="22.6328125" customWidth="1"/>
    <col min="4" max="4" width="28.26953125" customWidth="1"/>
    <col min="5" max="5" width="29.6328125" customWidth="1"/>
    <col min="6" max="6" width="22.6328125" customWidth="1"/>
    <col min="7" max="7" width="20.26953125" customWidth="1"/>
    <col min="8" max="8" width="6.1796875" customWidth="1"/>
    <col min="9" max="9" width="25.26953125" customWidth="1"/>
  </cols>
  <sheetData>
    <row r="1" spans="2:41" s="28" customFormat="1" ht="12.75" customHeight="1"/>
    <row r="2" spans="2:41" s="28" customFormat="1" ht="27.75" customHeight="1">
      <c r="B2" s="12" t="s">
        <v>380</v>
      </c>
      <c r="C2" s="12"/>
      <c r="D2" s="29"/>
      <c r="E2" s="29"/>
      <c r="F2" s="29"/>
      <c r="G2" s="29"/>
      <c r="H2" s="29"/>
      <c r="I2" s="29"/>
      <c r="J2" s="29"/>
      <c r="K2" s="29"/>
      <c r="L2" s="29"/>
      <c r="P2" s="29"/>
      <c r="Q2" s="29"/>
      <c r="R2" s="29"/>
      <c r="S2" s="29"/>
      <c r="T2" s="29"/>
      <c r="V2" s="29"/>
      <c r="W2" s="29"/>
      <c r="X2" s="29"/>
      <c r="Y2" s="29"/>
      <c r="Z2" s="29"/>
      <c r="AC2" s="29"/>
      <c r="AD2" s="29"/>
      <c r="AE2" s="29"/>
      <c r="AF2" s="29"/>
      <c r="AG2" s="29"/>
      <c r="AI2" s="29"/>
      <c r="AJ2" s="29"/>
      <c r="AK2" s="29"/>
      <c r="AL2" s="29"/>
      <c r="AM2" s="29"/>
    </row>
    <row r="3" spans="2:41" s="28" customFormat="1" ht="11.5">
      <c r="B3" s="498" t="s">
        <v>381</v>
      </c>
      <c r="C3" s="498"/>
      <c r="D3" s="498"/>
      <c r="E3" s="498"/>
      <c r="F3" s="498"/>
      <c r="G3" s="498"/>
      <c r="H3" s="498"/>
      <c r="I3" s="498"/>
      <c r="J3" s="464"/>
      <c r="K3" s="464"/>
      <c r="L3" s="464"/>
      <c r="M3" s="464"/>
      <c r="O3" s="30"/>
      <c r="P3" s="464"/>
      <c r="Q3" s="464"/>
      <c r="R3" s="464"/>
      <c r="S3" s="464"/>
      <c r="T3" s="464"/>
      <c r="U3" s="464"/>
      <c r="V3" s="464"/>
      <c r="W3" s="464"/>
      <c r="X3" s="464"/>
      <c r="Y3" s="464"/>
      <c r="Z3" s="464"/>
      <c r="AA3" s="464"/>
      <c r="AB3" s="30"/>
      <c r="AC3" s="464"/>
      <c r="AD3" s="464"/>
      <c r="AE3" s="464"/>
      <c r="AF3" s="464"/>
      <c r="AG3" s="464"/>
      <c r="AH3" s="464"/>
      <c r="AI3" s="464"/>
      <c r="AJ3" s="464"/>
      <c r="AK3" s="464"/>
      <c r="AL3" s="464"/>
      <c r="AM3" s="464"/>
      <c r="AN3" s="464"/>
      <c r="AO3" s="30"/>
    </row>
    <row r="4" spans="2:41" s="28" customFormat="1" ht="12.75" customHeight="1"/>
    <row r="6" spans="2:41">
      <c r="B6" s="15" t="s">
        <v>382</v>
      </c>
      <c r="C6" s="16"/>
      <c r="D6" s="16"/>
      <c r="E6" s="17"/>
      <c r="F6" s="17"/>
      <c r="G6" s="17"/>
      <c r="H6" s="17"/>
      <c r="I6" s="17"/>
      <c r="J6" s="378"/>
    </row>
    <row r="7" spans="2:41">
      <c r="B7" s="13"/>
      <c r="C7" s="13"/>
      <c r="D7" s="13"/>
      <c r="E7" s="13"/>
      <c r="F7" s="13"/>
      <c r="G7" s="13"/>
      <c r="H7" s="13"/>
      <c r="J7" s="378"/>
    </row>
    <row r="8" spans="2:41">
      <c r="B8" s="163" t="s">
        <v>383</v>
      </c>
      <c r="C8" s="163" t="s">
        <v>92</v>
      </c>
      <c r="D8" s="163" t="s">
        <v>120</v>
      </c>
      <c r="E8" s="13"/>
      <c r="F8" s="13"/>
      <c r="G8" s="13"/>
      <c r="H8" s="13"/>
      <c r="J8" s="378"/>
    </row>
    <row r="9" spans="2:41">
      <c r="B9" s="379" t="s">
        <v>384</v>
      </c>
      <c r="C9" s="181" t="s">
        <v>385</v>
      </c>
      <c r="D9" s="380">
        <f>'3l RO Ringfencing'!D9*'3l RO Ringfencing'!D10*'3c Demand'!C9*'3l RO Ringfencing'!D28</f>
        <v>8.5794638999999986</v>
      </c>
      <c r="E9" s="13"/>
      <c r="F9" s="13"/>
      <c r="G9" s="13"/>
      <c r="H9" s="13"/>
      <c r="J9" s="378"/>
    </row>
    <row r="10" spans="2:41">
      <c r="B10" s="379" t="s">
        <v>386</v>
      </c>
      <c r="C10" s="181" t="s">
        <v>385</v>
      </c>
      <c r="D10" s="380">
        <f>'3l RO Ringfencing'!D9*'3l RO Ringfencing'!D10*'3c Demand'!C10*'3l RO Ringfencing'!D28</f>
        <v>11.623789799999999</v>
      </c>
      <c r="E10" s="13"/>
      <c r="F10" s="13"/>
      <c r="G10" s="13"/>
      <c r="H10" s="13"/>
      <c r="J10" s="378"/>
    </row>
    <row r="11" spans="2:41">
      <c r="B11" s="13"/>
      <c r="C11" s="13"/>
      <c r="D11" s="13"/>
      <c r="E11" s="13"/>
      <c r="F11" s="13"/>
      <c r="G11" s="13"/>
      <c r="H11" s="13"/>
    </row>
    <row r="12" spans="2:41">
      <c r="B12" s="15" t="s">
        <v>387</v>
      </c>
      <c r="C12" s="16"/>
      <c r="D12" s="16"/>
      <c r="E12" s="17"/>
      <c r="F12" s="17"/>
      <c r="G12" s="17"/>
      <c r="H12" s="17"/>
      <c r="I12" s="17"/>
    </row>
    <row r="13" spans="2:41">
      <c r="B13" s="13"/>
      <c r="C13" s="13"/>
      <c r="D13" s="13"/>
      <c r="E13" s="13"/>
      <c r="F13" s="13"/>
      <c r="G13" s="13"/>
      <c r="H13" s="13"/>
    </row>
    <row r="14" spans="2:41">
      <c r="B14" s="163" t="s">
        <v>383</v>
      </c>
      <c r="C14" s="163" t="s">
        <v>92</v>
      </c>
      <c r="D14" s="163" t="s">
        <v>120</v>
      </c>
      <c r="E14" s="13"/>
      <c r="F14" s="13"/>
      <c r="G14" s="13"/>
      <c r="H14" s="13"/>
    </row>
    <row r="15" spans="2:41">
      <c r="B15" s="379" t="s">
        <v>384</v>
      </c>
      <c r="C15" s="181" t="s">
        <v>385</v>
      </c>
      <c r="D15" s="380">
        <f>D9/(1+'3l RO Ringfencing'!$D$24)</f>
        <v>8.4164540185683663</v>
      </c>
      <c r="E15" s="13"/>
      <c r="F15" s="13"/>
      <c r="G15" s="13"/>
      <c r="H15" s="13"/>
    </row>
    <row r="16" spans="2:41">
      <c r="B16" s="379" t="s">
        <v>386</v>
      </c>
      <c r="C16" s="181" t="s">
        <v>385</v>
      </c>
      <c r="D16" s="380">
        <f>D10/(1+'3l RO Ringfencing'!$D$25)</f>
        <v>11.402937702576496</v>
      </c>
      <c r="E16" s="13"/>
      <c r="F16" s="13"/>
      <c r="G16" s="13"/>
      <c r="H16" s="13"/>
    </row>
    <row r="17" spans="2:9">
      <c r="B17" s="251"/>
      <c r="C17" s="336"/>
      <c r="D17" s="336"/>
      <c r="E17" s="336"/>
      <c r="F17" s="336"/>
      <c r="G17" s="336"/>
      <c r="H17" s="336"/>
    </row>
    <row r="18" spans="2:9">
      <c r="B18" s="15" t="s">
        <v>388</v>
      </c>
      <c r="C18" s="16"/>
      <c r="D18" s="16"/>
      <c r="E18" s="17"/>
      <c r="F18" s="17"/>
      <c r="G18" s="17"/>
      <c r="H18" s="17"/>
      <c r="I18" s="17"/>
    </row>
    <row r="19" spans="2:9">
      <c r="B19" s="13"/>
      <c r="C19" s="13"/>
      <c r="D19" s="13"/>
      <c r="E19" s="13"/>
      <c r="F19" s="13"/>
      <c r="G19" s="13"/>
      <c r="H19" s="13"/>
    </row>
    <row r="20" spans="2:9">
      <c r="B20" s="163" t="s">
        <v>383</v>
      </c>
      <c r="C20" s="163" t="s">
        <v>92</v>
      </c>
      <c r="D20" s="163" t="s">
        <v>120</v>
      </c>
      <c r="E20" s="13"/>
      <c r="F20" s="13"/>
      <c r="G20" s="13"/>
      <c r="H20" s="13"/>
    </row>
    <row r="21" spans="2:9">
      <c r="B21" s="379" t="s">
        <v>384</v>
      </c>
      <c r="C21" s="181" t="s">
        <v>385</v>
      </c>
      <c r="D21" s="380">
        <f>D15*'3l RO Ringfencing'!C18</f>
        <v>1.747490396483836</v>
      </c>
      <c r="E21" s="13"/>
      <c r="F21" s="13"/>
      <c r="G21" s="13"/>
      <c r="H21" s="13"/>
    </row>
    <row r="22" spans="2:9">
      <c r="B22" s="379" t="s">
        <v>386</v>
      </c>
      <c r="C22" s="181" t="s">
        <v>385</v>
      </c>
      <c r="D22" s="380">
        <f>D16*'3l RO Ringfencing'!D18</f>
        <v>2.0574942523606046</v>
      </c>
      <c r="E22" s="13"/>
      <c r="F22" s="13"/>
      <c r="G22" s="13"/>
      <c r="H22" s="13"/>
    </row>
    <row r="24" spans="2:9" ht="27" customHeight="1">
      <c r="B24" s="507" t="s">
        <v>87</v>
      </c>
      <c r="C24" s="507" t="s">
        <v>311</v>
      </c>
      <c r="D24" s="507" t="s">
        <v>88</v>
      </c>
      <c r="E24" s="507" t="s">
        <v>91</v>
      </c>
      <c r="F24" s="507" t="s">
        <v>92</v>
      </c>
      <c r="G24" s="507" t="s">
        <v>100</v>
      </c>
      <c r="H24" s="23"/>
      <c r="I24" s="507" t="s">
        <v>120</v>
      </c>
    </row>
    <row r="25" spans="2:9">
      <c r="B25" s="575"/>
      <c r="C25" s="575"/>
      <c r="D25" s="575"/>
      <c r="E25" s="575"/>
      <c r="F25" s="575"/>
      <c r="G25" s="575"/>
      <c r="H25" s="23"/>
      <c r="I25" s="575"/>
    </row>
    <row r="26" spans="2:9">
      <c r="B26" s="576"/>
      <c r="C26" s="576"/>
      <c r="D26" s="576"/>
      <c r="E26" s="576"/>
      <c r="F26" s="576"/>
      <c r="G26" s="576"/>
      <c r="H26" s="23"/>
      <c r="I26" s="576"/>
    </row>
    <row r="27" spans="2:9">
      <c r="B27" s="564" t="s">
        <v>389</v>
      </c>
      <c r="C27" s="565"/>
      <c r="D27" s="565"/>
      <c r="E27" s="565"/>
      <c r="F27" s="565"/>
      <c r="G27" s="566"/>
      <c r="H27" s="23"/>
      <c r="I27" s="31"/>
    </row>
    <row r="28" spans="2:9" ht="24">
      <c r="B28" s="558" t="s">
        <v>216</v>
      </c>
      <c r="C28" s="567" t="s">
        <v>390</v>
      </c>
      <c r="D28" s="465" t="s">
        <v>217</v>
      </c>
      <c r="E28" s="582"/>
      <c r="F28" s="122" t="s">
        <v>391</v>
      </c>
      <c r="G28" s="583"/>
      <c r="H28" s="23"/>
      <c r="I28" s="160">
        <f>D15</f>
        <v>8.4164540185683663</v>
      </c>
    </row>
    <row r="29" spans="2:9" ht="24">
      <c r="B29" s="560"/>
      <c r="C29" s="569"/>
      <c r="D29" s="466" t="s">
        <v>245</v>
      </c>
      <c r="E29" s="582"/>
      <c r="F29" s="122" t="s">
        <v>316</v>
      </c>
      <c r="G29" s="584"/>
      <c r="H29" s="23"/>
      <c r="I29" s="160">
        <f>D16</f>
        <v>11.402937702576496</v>
      </c>
    </row>
    <row r="30" spans="2:9">
      <c r="B30" s="564" t="s">
        <v>392</v>
      </c>
      <c r="C30" s="565"/>
      <c r="D30" s="565"/>
      <c r="E30" s="565"/>
      <c r="F30" s="565"/>
      <c r="G30" s="566"/>
      <c r="H30" s="23"/>
      <c r="I30" s="245"/>
    </row>
    <row r="31" spans="2:9">
      <c r="B31" s="585" t="s">
        <v>216</v>
      </c>
      <c r="C31" s="567" t="s">
        <v>390</v>
      </c>
      <c r="D31" s="586" t="s">
        <v>217</v>
      </c>
      <c r="E31" s="162" t="s">
        <v>220</v>
      </c>
      <c r="F31" s="570" t="s">
        <v>316</v>
      </c>
      <c r="G31" s="557"/>
      <c r="H31" s="23"/>
      <c r="I31" s="160">
        <f>$I$28</f>
        <v>8.4164540185683663</v>
      </c>
    </row>
    <row r="32" spans="2:9">
      <c r="B32" s="585"/>
      <c r="C32" s="568"/>
      <c r="D32" s="586"/>
      <c r="E32" s="162" t="s">
        <v>223</v>
      </c>
      <c r="F32" s="571"/>
      <c r="G32" s="557"/>
      <c r="H32" s="23"/>
      <c r="I32" s="160">
        <f t="shared" ref="I32:I44" si="0">$I$28</f>
        <v>8.4164540185683663</v>
      </c>
    </row>
    <row r="33" spans="2:9">
      <c r="B33" s="585"/>
      <c r="C33" s="568"/>
      <c r="D33" s="586"/>
      <c r="E33" s="162" t="s">
        <v>224</v>
      </c>
      <c r="F33" s="571"/>
      <c r="G33" s="557"/>
      <c r="H33" s="23"/>
      <c r="I33" s="160">
        <f t="shared" si="0"/>
        <v>8.4164540185683663</v>
      </c>
    </row>
    <row r="34" spans="2:9">
      <c r="B34" s="585"/>
      <c r="C34" s="568"/>
      <c r="D34" s="586"/>
      <c r="E34" s="162" t="s">
        <v>225</v>
      </c>
      <c r="F34" s="571"/>
      <c r="G34" s="557"/>
      <c r="H34" s="23"/>
      <c r="I34" s="160">
        <f t="shared" si="0"/>
        <v>8.4164540185683663</v>
      </c>
    </row>
    <row r="35" spans="2:9">
      <c r="B35" s="585"/>
      <c r="C35" s="568"/>
      <c r="D35" s="586"/>
      <c r="E35" s="162" t="s">
        <v>226</v>
      </c>
      <c r="F35" s="571"/>
      <c r="G35" s="557"/>
      <c r="H35" s="23"/>
      <c r="I35" s="160">
        <f t="shared" si="0"/>
        <v>8.4164540185683663</v>
      </c>
    </row>
    <row r="36" spans="2:9">
      <c r="B36" s="585"/>
      <c r="C36" s="568"/>
      <c r="D36" s="586"/>
      <c r="E36" s="162" t="s">
        <v>227</v>
      </c>
      <c r="F36" s="571"/>
      <c r="G36" s="557"/>
      <c r="H36" s="23"/>
      <c r="I36" s="160">
        <f t="shared" si="0"/>
        <v>8.4164540185683663</v>
      </c>
    </row>
    <row r="37" spans="2:9">
      <c r="B37" s="585"/>
      <c r="C37" s="568"/>
      <c r="D37" s="586"/>
      <c r="E37" s="162" t="s">
        <v>228</v>
      </c>
      <c r="F37" s="571"/>
      <c r="G37" s="557"/>
      <c r="H37" s="23"/>
      <c r="I37" s="160">
        <f t="shared" si="0"/>
        <v>8.4164540185683663</v>
      </c>
    </row>
    <row r="38" spans="2:9">
      <c r="B38" s="585"/>
      <c r="C38" s="568"/>
      <c r="D38" s="586"/>
      <c r="E38" s="162" t="s">
        <v>229</v>
      </c>
      <c r="F38" s="571"/>
      <c r="G38" s="557"/>
      <c r="H38" s="23"/>
      <c r="I38" s="160">
        <f t="shared" si="0"/>
        <v>8.4164540185683663</v>
      </c>
    </row>
    <row r="39" spans="2:9">
      <c r="B39" s="585"/>
      <c r="C39" s="568"/>
      <c r="D39" s="586"/>
      <c r="E39" s="162" t="s">
        <v>230</v>
      </c>
      <c r="F39" s="571"/>
      <c r="G39" s="557"/>
      <c r="H39" s="23"/>
      <c r="I39" s="160">
        <f t="shared" si="0"/>
        <v>8.4164540185683663</v>
      </c>
    </row>
    <row r="40" spans="2:9">
      <c r="B40" s="585"/>
      <c r="C40" s="568"/>
      <c r="D40" s="586"/>
      <c r="E40" s="162" t="s">
        <v>231</v>
      </c>
      <c r="F40" s="571"/>
      <c r="G40" s="557"/>
      <c r="H40" s="23"/>
      <c r="I40" s="160">
        <f t="shared" si="0"/>
        <v>8.4164540185683663</v>
      </c>
    </row>
    <row r="41" spans="2:9">
      <c r="B41" s="585"/>
      <c r="C41" s="568"/>
      <c r="D41" s="586"/>
      <c r="E41" s="162" t="s">
        <v>232</v>
      </c>
      <c r="F41" s="571"/>
      <c r="G41" s="557"/>
      <c r="H41" s="23"/>
      <c r="I41" s="160">
        <f t="shared" si="0"/>
        <v>8.4164540185683663</v>
      </c>
    </row>
    <row r="42" spans="2:9">
      <c r="B42" s="585"/>
      <c r="C42" s="568"/>
      <c r="D42" s="586"/>
      <c r="E42" s="162" t="s">
        <v>233</v>
      </c>
      <c r="F42" s="571"/>
      <c r="G42" s="557"/>
      <c r="H42" s="23"/>
      <c r="I42" s="160">
        <f t="shared" si="0"/>
        <v>8.4164540185683663</v>
      </c>
    </row>
    <row r="43" spans="2:9">
      <c r="B43" s="585"/>
      <c r="C43" s="568"/>
      <c r="D43" s="586"/>
      <c r="E43" s="162" t="s">
        <v>234</v>
      </c>
      <c r="F43" s="571"/>
      <c r="G43" s="557"/>
      <c r="H43" s="23"/>
      <c r="I43" s="160">
        <f t="shared" si="0"/>
        <v>8.4164540185683663</v>
      </c>
    </row>
    <row r="44" spans="2:9">
      <c r="B44" s="585"/>
      <c r="C44" s="568"/>
      <c r="D44" s="586"/>
      <c r="E44" s="162" t="s">
        <v>235</v>
      </c>
      <c r="F44" s="571"/>
      <c r="G44" s="557"/>
      <c r="H44" s="23"/>
      <c r="I44" s="160">
        <f t="shared" si="0"/>
        <v>8.4164540185683663</v>
      </c>
    </row>
    <row r="45" spans="2:9">
      <c r="B45" s="585"/>
      <c r="C45" s="568"/>
      <c r="D45" s="586" t="s">
        <v>245</v>
      </c>
      <c r="E45" s="162" t="s">
        <v>220</v>
      </c>
      <c r="F45" s="571"/>
      <c r="G45" s="557"/>
      <c r="H45" s="23"/>
      <c r="I45" s="160">
        <f>$I$29</f>
        <v>11.402937702576496</v>
      </c>
    </row>
    <row r="46" spans="2:9">
      <c r="B46" s="585"/>
      <c r="C46" s="568"/>
      <c r="D46" s="586"/>
      <c r="E46" s="162" t="s">
        <v>223</v>
      </c>
      <c r="F46" s="571"/>
      <c r="G46" s="557"/>
      <c r="H46" s="23"/>
      <c r="I46" s="160">
        <f t="shared" ref="I46:I58" si="1">$I$29</f>
        <v>11.402937702576496</v>
      </c>
    </row>
    <row r="47" spans="2:9">
      <c r="B47" s="585"/>
      <c r="C47" s="568"/>
      <c r="D47" s="586"/>
      <c r="E47" s="162" t="s">
        <v>224</v>
      </c>
      <c r="F47" s="571"/>
      <c r="G47" s="557"/>
      <c r="H47" s="23"/>
      <c r="I47" s="160">
        <f t="shared" si="1"/>
        <v>11.402937702576496</v>
      </c>
    </row>
    <row r="48" spans="2:9">
      <c r="B48" s="585"/>
      <c r="C48" s="568"/>
      <c r="D48" s="586"/>
      <c r="E48" s="162" t="s">
        <v>225</v>
      </c>
      <c r="F48" s="571"/>
      <c r="G48" s="557"/>
      <c r="H48" s="23"/>
      <c r="I48" s="160">
        <f t="shared" si="1"/>
        <v>11.402937702576496</v>
      </c>
    </row>
    <row r="49" spans="2:9">
      <c r="B49" s="585"/>
      <c r="C49" s="568"/>
      <c r="D49" s="586"/>
      <c r="E49" s="162" t="s">
        <v>226</v>
      </c>
      <c r="F49" s="571"/>
      <c r="G49" s="557"/>
      <c r="H49" s="23"/>
      <c r="I49" s="160">
        <f t="shared" si="1"/>
        <v>11.402937702576496</v>
      </c>
    </row>
    <row r="50" spans="2:9">
      <c r="B50" s="585"/>
      <c r="C50" s="568"/>
      <c r="D50" s="586"/>
      <c r="E50" s="162" t="s">
        <v>227</v>
      </c>
      <c r="F50" s="571"/>
      <c r="G50" s="557"/>
      <c r="H50" s="23"/>
      <c r="I50" s="160">
        <f t="shared" si="1"/>
        <v>11.402937702576496</v>
      </c>
    </row>
    <row r="51" spans="2:9">
      <c r="B51" s="585"/>
      <c r="C51" s="568"/>
      <c r="D51" s="586"/>
      <c r="E51" s="162" t="s">
        <v>228</v>
      </c>
      <c r="F51" s="571"/>
      <c r="G51" s="557"/>
      <c r="H51" s="23"/>
      <c r="I51" s="160">
        <f t="shared" si="1"/>
        <v>11.402937702576496</v>
      </c>
    </row>
    <row r="52" spans="2:9">
      <c r="B52" s="585"/>
      <c r="C52" s="568"/>
      <c r="D52" s="586"/>
      <c r="E52" s="162" t="s">
        <v>229</v>
      </c>
      <c r="F52" s="571"/>
      <c r="G52" s="557"/>
      <c r="H52" s="23"/>
      <c r="I52" s="160">
        <f t="shared" si="1"/>
        <v>11.402937702576496</v>
      </c>
    </row>
    <row r="53" spans="2:9" ht="15" hidden="1" customHeight="1">
      <c r="B53" s="585"/>
      <c r="C53" s="568"/>
      <c r="D53" s="586"/>
      <c r="E53" s="162" t="s">
        <v>230</v>
      </c>
      <c r="F53" s="571"/>
      <c r="G53" s="557"/>
      <c r="H53" s="23"/>
      <c r="I53" s="160">
        <f t="shared" si="1"/>
        <v>11.402937702576496</v>
      </c>
    </row>
    <row r="54" spans="2:9">
      <c r="B54" s="585"/>
      <c r="C54" s="568"/>
      <c r="D54" s="586"/>
      <c r="E54" s="162" t="s">
        <v>231</v>
      </c>
      <c r="F54" s="571"/>
      <c r="G54" s="557"/>
      <c r="H54" s="23"/>
      <c r="I54" s="160">
        <f t="shared" si="1"/>
        <v>11.402937702576496</v>
      </c>
    </row>
    <row r="55" spans="2:9">
      <c r="B55" s="585"/>
      <c r="C55" s="568"/>
      <c r="D55" s="586"/>
      <c r="E55" s="162" t="s">
        <v>232</v>
      </c>
      <c r="F55" s="571"/>
      <c r="G55" s="557"/>
      <c r="H55" s="23"/>
      <c r="I55" s="160">
        <f t="shared" si="1"/>
        <v>11.402937702576496</v>
      </c>
    </row>
    <row r="56" spans="2:9">
      <c r="B56" s="585"/>
      <c r="C56" s="568"/>
      <c r="D56" s="586"/>
      <c r="E56" s="162" t="s">
        <v>233</v>
      </c>
      <c r="F56" s="571"/>
      <c r="G56" s="557"/>
      <c r="H56" s="23"/>
      <c r="I56" s="160">
        <f t="shared" si="1"/>
        <v>11.402937702576496</v>
      </c>
    </row>
    <row r="57" spans="2:9">
      <c r="B57" s="585"/>
      <c r="C57" s="568"/>
      <c r="D57" s="586"/>
      <c r="E57" s="162" t="s">
        <v>234</v>
      </c>
      <c r="F57" s="571"/>
      <c r="G57" s="557"/>
      <c r="H57" s="23"/>
      <c r="I57" s="160">
        <f t="shared" si="1"/>
        <v>11.402937702576496</v>
      </c>
    </row>
    <row r="58" spans="2:9">
      <c r="B58" s="585"/>
      <c r="C58" s="569"/>
      <c r="D58" s="586"/>
      <c r="E58" s="162" t="s">
        <v>235</v>
      </c>
      <c r="F58" s="572"/>
      <c r="G58" s="557"/>
      <c r="H58" s="23"/>
      <c r="I58" s="160">
        <f t="shared" si="1"/>
        <v>11.402937702576496</v>
      </c>
    </row>
  </sheetData>
  <mergeCells count="20">
    <mergeCell ref="B30:G30"/>
    <mergeCell ref="B3:I3"/>
    <mergeCell ref="B24:B26"/>
    <mergeCell ref="C24:C26"/>
    <mergeCell ref="D24:D26"/>
    <mergeCell ref="E24:E26"/>
    <mergeCell ref="F24:F26"/>
    <mergeCell ref="G24:G26"/>
    <mergeCell ref="I24:I26"/>
    <mergeCell ref="B27:G27"/>
    <mergeCell ref="B28:B29"/>
    <mergeCell ref="C28:C29"/>
    <mergeCell ref="E28:E29"/>
    <mergeCell ref="G28:G29"/>
    <mergeCell ref="B31:B58"/>
    <mergeCell ref="C31:C58"/>
    <mergeCell ref="D31:D44"/>
    <mergeCell ref="F31:F58"/>
    <mergeCell ref="G31:G58"/>
    <mergeCell ref="D45:D58"/>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D6F03-288F-4172-99D0-26AC637DBB81}">
  <sheetPr>
    <tabColor theme="5" tint="0.79998168889431442"/>
    <pageSetUpPr autoPageBreaks="0"/>
  </sheetPr>
  <dimension ref="A1:J62"/>
  <sheetViews>
    <sheetView workbookViewId="0"/>
  </sheetViews>
  <sheetFormatPr defaultColWidth="0" defaultRowHeight="14.5" zeroHeight="1"/>
  <cols>
    <col min="1" max="1" width="36.36328125" style="1" bestFit="1" customWidth="1"/>
    <col min="2" max="2" width="26.6328125" style="1" customWidth="1"/>
    <col min="3" max="3" width="18.7265625" style="1" bestFit="1" customWidth="1"/>
    <col min="4" max="4" width="15.26953125" style="1" bestFit="1" customWidth="1"/>
    <col min="5" max="5" width="14.26953125" style="1" customWidth="1"/>
    <col min="6" max="6" width="15.7265625" style="1" customWidth="1"/>
    <col min="7" max="7" width="8.7265625" style="1" customWidth="1"/>
    <col min="8" max="10" width="0" hidden="1" customWidth="1"/>
    <col min="11" max="16384" width="8.7265625" hidden="1"/>
  </cols>
  <sheetData>
    <row r="1" spans="1:7">
      <c r="A1" s="28"/>
      <c r="B1" s="28"/>
      <c r="C1" s="28"/>
      <c r="D1" s="28"/>
      <c r="E1" s="28"/>
      <c r="F1" s="28"/>
      <c r="G1" s="28"/>
    </row>
    <row r="2" spans="1:7" ht="17.5">
      <c r="A2" s="12" t="s">
        <v>393</v>
      </c>
      <c r="B2" s="12"/>
      <c r="C2" s="12"/>
      <c r="D2" s="29"/>
      <c r="E2" s="29"/>
      <c r="F2" s="29"/>
      <c r="G2" s="28"/>
    </row>
    <row r="3" spans="1:7" ht="29.25" customHeight="1">
      <c r="A3" s="498" t="s">
        <v>55</v>
      </c>
      <c r="B3" s="498"/>
      <c r="C3" s="498"/>
      <c r="D3" s="498"/>
      <c r="E3" s="498"/>
      <c r="F3" s="476"/>
      <c r="G3" s="28"/>
    </row>
    <row r="4" spans="1:7">
      <c r="A4" s="28"/>
      <c r="B4" s="28"/>
      <c r="C4" s="28"/>
      <c r="D4" s="28"/>
      <c r="E4" s="28"/>
      <c r="F4" s="28"/>
      <c r="G4" s="28"/>
    </row>
    <row r="5" spans="1:7"/>
    <row r="6" spans="1:7">
      <c r="A6" s="15" t="s">
        <v>394</v>
      </c>
      <c r="B6" s="15"/>
      <c r="C6" s="15"/>
      <c r="D6" s="15"/>
      <c r="E6" s="15"/>
      <c r="F6" s="15"/>
      <c r="G6" s="15"/>
    </row>
    <row r="7" spans="1:7">
      <c r="A7" s="1" t="s">
        <v>395</v>
      </c>
    </row>
    <row r="8" spans="1:7" ht="15" thickBot="1">
      <c r="A8" t="s">
        <v>396</v>
      </c>
      <c r="B8"/>
    </row>
    <row r="9" spans="1:7" ht="14.65" customHeight="1" thickBot="1">
      <c r="A9" s="426" t="s">
        <v>397</v>
      </c>
      <c r="B9" s="427" t="s">
        <v>398</v>
      </c>
    </row>
    <row r="10" spans="1:7">
      <c r="A10" s="424" t="s">
        <v>263</v>
      </c>
      <c r="B10" s="425">
        <f>'3n DRC'!B10</f>
        <v>30.568581954217656</v>
      </c>
    </row>
    <row r="11" spans="1:7">
      <c r="A11" s="422" t="s">
        <v>264</v>
      </c>
      <c r="B11" s="425">
        <f>'3n DRC'!B11</f>
        <v>30.568581954217656</v>
      </c>
    </row>
    <row r="12" spans="1:7" ht="15" thickBot="1">
      <c r="A12" s="423" t="s">
        <v>238</v>
      </c>
      <c r="B12" s="421">
        <f>'3n DRC'!B12</f>
        <v>0</v>
      </c>
    </row>
    <row r="13" spans="1:7"/>
    <row r="14" spans="1:7"/>
    <row r="15" spans="1:7"/>
    <row r="16" spans="1:7"/>
    <row r="17" spans="1:7" ht="15.75" customHeight="1">
      <c r="A17" s="15" t="s">
        <v>399</v>
      </c>
      <c r="B17" s="16"/>
      <c r="C17" s="16"/>
      <c r="D17" s="17"/>
      <c r="E17" s="14"/>
      <c r="F17" s="14"/>
      <c r="G17" s="14"/>
    </row>
    <row r="18" spans="1:7" ht="17.649999999999999" customHeight="1">
      <c r="A18" s="1" t="s">
        <v>400</v>
      </c>
    </row>
    <row r="19" spans="1:7" ht="15" thickBot="1">
      <c r="A19" t="s">
        <v>401</v>
      </c>
      <c r="B19"/>
    </row>
    <row r="20" spans="1:7" ht="15" thickBot="1">
      <c r="A20" s="431" t="s">
        <v>402</v>
      </c>
      <c r="B20" s="434" t="s">
        <v>236</v>
      </c>
      <c r="F20"/>
    </row>
    <row r="21" spans="1:7">
      <c r="A21" s="438" t="s">
        <v>240</v>
      </c>
      <c r="B21" s="435">
        <f>'3f Cap levels'!D36</f>
        <v>950.55</v>
      </c>
      <c r="E21" s="85"/>
    </row>
    <row r="22" spans="1:7">
      <c r="A22" s="439" t="s">
        <v>216</v>
      </c>
      <c r="B22" s="436">
        <f>'3f Cap levels'!D20</f>
        <v>1030.3</v>
      </c>
      <c r="E22" s="85"/>
    </row>
    <row r="23" spans="1:7" ht="15" thickBot="1">
      <c r="A23" s="419" t="s">
        <v>277</v>
      </c>
      <c r="B23" s="437">
        <f>SUM(B21:B22)</f>
        <v>1980.85</v>
      </c>
      <c r="E23" s="85"/>
    </row>
    <row r="24" spans="1:7"/>
    <row r="25" spans="1:7">
      <c r="A25" s="1" t="s">
        <v>403</v>
      </c>
    </row>
    <row r="26" spans="1:7" ht="15" thickBot="1">
      <c r="A26" t="s">
        <v>404</v>
      </c>
      <c r="B26"/>
    </row>
    <row r="27" spans="1:7" ht="15" thickBot="1">
      <c r="A27" s="416" t="s">
        <v>402</v>
      </c>
      <c r="B27" s="428" t="s">
        <v>236</v>
      </c>
    </row>
    <row r="28" spans="1:7">
      <c r="A28" s="418" t="s">
        <v>240</v>
      </c>
      <c r="B28" s="429">
        <f>B21/$B$23</f>
        <v>0.47986975288386297</v>
      </c>
    </row>
    <row r="29" spans="1:7" ht="15" thickBot="1">
      <c r="A29" s="419" t="s">
        <v>216</v>
      </c>
      <c r="B29" s="430">
        <f>B22/$B$23</f>
        <v>0.52013024711613698</v>
      </c>
    </row>
    <row r="30" spans="1:7"/>
    <row r="31" spans="1:7"/>
    <row r="32" spans="1:7"/>
    <row r="33" spans="1:7"/>
    <row r="34" spans="1:7">
      <c r="A34" s="15" t="s">
        <v>405</v>
      </c>
      <c r="B34" s="15"/>
      <c r="C34" s="15"/>
      <c r="D34" s="15"/>
      <c r="E34" s="15"/>
      <c r="F34" s="15"/>
      <c r="G34" s="15"/>
    </row>
    <row r="35" spans="1:7">
      <c r="A35" s="1" t="s">
        <v>406</v>
      </c>
      <c r="B35"/>
    </row>
    <row r="36" spans="1:7" ht="15" thickBot="1">
      <c r="A36" s="1" t="s">
        <v>407</v>
      </c>
    </row>
    <row r="37" spans="1:7" ht="35" thickBot="1">
      <c r="A37" s="416" t="s">
        <v>88</v>
      </c>
      <c r="B37" s="451" t="s">
        <v>87</v>
      </c>
      <c r="C37" s="452" t="s">
        <v>89</v>
      </c>
      <c r="D37" s="452" t="s">
        <v>282</v>
      </c>
      <c r="E37" s="453" t="s">
        <v>408</v>
      </c>
    </row>
    <row r="38" spans="1:7">
      <c r="A38" s="413" t="s">
        <v>217</v>
      </c>
      <c r="B38" s="449" t="s">
        <v>216</v>
      </c>
      <c r="C38" s="450" t="s">
        <v>263</v>
      </c>
      <c r="D38" s="450" t="s">
        <v>219</v>
      </c>
      <c r="E38" s="480" cm="1">
        <f t="array" ref="E38">IF(D38="Nil",0,_xlfn.IFS(B38=$A$29,($B$29*(INDEX($A$10:$B$12,MATCH(C38,$A$10:$A$12,0),2))),B38=$A$28,($B$28*(INDEX($A$10:$B$12,MATCH(C38,$A$10:$A$12,0),2)))))</f>
        <v>0</v>
      </c>
      <c r="G38" s="448"/>
    </row>
    <row r="39" spans="1:7">
      <c r="A39" s="414" t="s">
        <v>217</v>
      </c>
      <c r="B39" s="411" t="s">
        <v>216</v>
      </c>
      <c r="C39" s="190" t="s">
        <v>263</v>
      </c>
      <c r="D39" s="190" t="s">
        <v>236</v>
      </c>
      <c r="E39" s="481" cm="1">
        <f t="array" ref="E39">IF(D39="Nil",0,_xlfn.IFS(B39=$A$29,($B$29*(INDEX($A$10:$B$12,MATCH(C39,$A$10:$A$12,0),2))),B39=$A$28,($B$28*(INDEX($A$10:$B$12,MATCH(C39,$A$10:$A$12,0),2)))))</f>
        <v>15.899644085837116</v>
      </c>
    </row>
    <row r="40" spans="1:7">
      <c r="A40" s="414" t="s">
        <v>217</v>
      </c>
      <c r="B40" s="411" t="s">
        <v>216</v>
      </c>
      <c r="C40" s="190" t="s">
        <v>264</v>
      </c>
      <c r="D40" s="190" t="s">
        <v>219</v>
      </c>
      <c r="E40" s="481" cm="1">
        <f t="array" ref="E40">IF(D40="Nil",0,_xlfn.IFS(B40=$A$29,($B$29*(INDEX($A$10:$B$12,MATCH(C40,$A$10:$A$12,0),2))),B40=$A$28,($B$28*(INDEX($A$10:$B$12,MATCH(C40,$A$10:$A$12,0),2)))))</f>
        <v>0</v>
      </c>
    </row>
    <row r="41" spans="1:7">
      <c r="A41" s="414" t="s">
        <v>217</v>
      </c>
      <c r="B41" s="411" t="s">
        <v>216</v>
      </c>
      <c r="C41" s="190" t="s">
        <v>264</v>
      </c>
      <c r="D41" s="190" t="s">
        <v>236</v>
      </c>
      <c r="E41" s="481" cm="1">
        <f t="array" ref="E41">IF(D41="Nil",0,_xlfn.IFS(B41=$A$29,($B$29*(INDEX($A$10:$B$12,MATCH(C41,$A$10:$A$12,0),2))),B41=$A$28,($B$28*(INDEX($A$10:$B$12,MATCH(C41,$A$10:$A$12,0),2)))))</f>
        <v>15.899644085837116</v>
      </c>
    </row>
    <row r="42" spans="1:7">
      <c r="A42" s="414" t="s">
        <v>217</v>
      </c>
      <c r="B42" s="411" t="s">
        <v>216</v>
      </c>
      <c r="C42" s="190" t="s">
        <v>238</v>
      </c>
      <c r="D42" s="190" t="s">
        <v>219</v>
      </c>
      <c r="E42" s="481" cm="1">
        <f t="array" ref="E42">IF(D42="Nil",0,_xlfn.IFS(B42=$A$29,($B$29*(INDEX($A$10:$B$12,MATCH(C42,$A$10:$A$12,0),2))),B42=$A$28,($B$28*(INDEX($A$10:$B$12,MATCH(C42,$A$10:$A$12,0),2)))))</f>
        <v>0</v>
      </c>
    </row>
    <row r="43" spans="1:7">
      <c r="A43" s="414" t="s">
        <v>217</v>
      </c>
      <c r="B43" s="411" t="s">
        <v>216</v>
      </c>
      <c r="C43" s="190" t="s">
        <v>238</v>
      </c>
      <c r="D43" s="190" t="s">
        <v>236</v>
      </c>
      <c r="E43" s="481" cm="1">
        <f t="array" ref="E43">IF(D43="Nil",0,_xlfn.IFS(B43=$A$29,($B$29*(INDEX($A$10:$B$12,MATCH(C43,$A$10:$A$12,0),2))),B43=$A$28,($B$28*(INDEX($A$10:$B$12,MATCH(C43,$A$10:$A$12,0),2)))))</f>
        <v>0</v>
      </c>
    </row>
    <row r="44" spans="1:7">
      <c r="A44" s="414" t="s">
        <v>217</v>
      </c>
      <c r="B44" s="411" t="s">
        <v>240</v>
      </c>
      <c r="C44" s="190" t="s">
        <v>263</v>
      </c>
      <c r="D44" s="190" t="s">
        <v>219</v>
      </c>
      <c r="E44" s="481" cm="1">
        <f t="array" ref="E44">IF(D44="Nil",0,_xlfn.IFS(B44=$A$29,($B$29*(INDEX($A$10:$B$12,MATCH(C44,$A$10:$A$12,0),2))),B44=$A$28,($B$28*(INDEX($A$10:$B$12,MATCH(C44,$A$10:$A$12,0),2)))))</f>
        <v>0</v>
      </c>
      <c r="G44" s="477"/>
    </row>
    <row r="45" spans="1:7">
      <c r="A45" s="414" t="s">
        <v>217</v>
      </c>
      <c r="B45" s="411" t="s">
        <v>240</v>
      </c>
      <c r="C45" s="190" t="s">
        <v>263</v>
      </c>
      <c r="D45" s="190" t="s">
        <v>236</v>
      </c>
      <c r="E45" s="481" cm="1">
        <f t="array" ref="E45">IF(D45="Nil",0,_xlfn.IFS(B45=$A$29,($B$29*(INDEX($A$10:$B$12,MATCH(C45,$A$10:$A$12,0),2))),B45=$A$28,($B$28*(INDEX($A$10:$B$12,MATCH(C45,$A$10:$A$12,0),2)))))</f>
        <v>14.668937868380539</v>
      </c>
    </row>
    <row r="46" spans="1:7">
      <c r="A46" s="414" t="s">
        <v>217</v>
      </c>
      <c r="B46" s="411" t="s">
        <v>240</v>
      </c>
      <c r="C46" s="190" t="s">
        <v>264</v>
      </c>
      <c r="D46" s="190" t="s">
        <v>219</v>
      </c>
      <c r="E46" s="481" cm="1">
        <f t="array" ref="E46">IF(D46="Nil",0,_xlfn.IFS(B46=$A$29,($B$29*(INDEX($A$10:$B$12,MATCH(C46,$A$10:$A$12,0),2))),B46=$A$28,($B$28*(INDEX($A$10:$B$12,MATCH(C46,$A$10:$A$12,0),2)))))</f>
        <v>0</v>
      </c>
    </row>
    <row r="47" spans="1:7">
      <c r="A47" s="414" t="s">
        <v>217</v>
      </c>
      <c r="B47" s="411" t="s">
        <v>240</v>
      </c>
      <c r="C47" s="190" t="s">
        <v>264</v>
      </c>
      <c r="D47" s="190" t="s">
        <v>236</v>
      </c>
      <c r="E47" s="481" cm="1">
        <f t="array" ref="E47">IF(D47="Nil",0,_xlfn.IFS(B47=$A$29,($B$29*(INDEX($A$10:$B$12,MATCH(C47,$A$10:$A$12,0),2))),B47=$A$28,($B$28*(INDEX($A$10:$B$12,MATCH(C47,$A$10:$A$12,0),2)))))</f>
        <v>14.668937868380539</v>
      </c>
    </row>
    <row r="48" spans="1:7">
      <c r="A48" s="414" t="s">
        <v>217</v>
      </c>
      <c r="B48" s="411" t="s">
        <v>240</v>
      </c>
      <c r="C48" s="190" t="s">
        <v>238</v>
      </c>
      <c r="D48" s="190" t="s">
        <v>219</v>
      </c>
      <c r="E48" s="481" cm="1">
        <f t="array" ref="E48">IF(D48="Nil",0,_xlfn.IFS(B48=$A$29,($B$29*(INDEX($A$10:$B$12,MATCH(C48,$A$10:$A$12,0),2))),B48=$A$28,($B$28*(INDEX($A$10:$B$12,MATCH(C48,$A$10:$A$12,0),2)))))</f>
        <v>0</v>
      </c>
    </row>
    <row r="49" spans="1:5" ht="15" thickBot="1">
      <c r="A49" s="417" t="s">
        <v>217</v>
      </c>
      <c r="B49" s="412" t="s">
        <v>240</v>
      </c>
      <c r="C49" s="408" t="s">
        <v>238</v>
      </c>
      <c r="D49" s="408" t="s">
        <v>236</v>
      </c>
      <c r="E49" s="482" cm="1">
        <f t="array" ref="E49">IF(D49="Nil",0,_xlfn.IFS(B49=$A$29,($B$29*(INDEX($A$10:$B$12,MATCH(C49,$A$10:$A$12,0),2))),B49=$A$28,($B$28*(INDEX($A$10:$B$12,MATCH(C49,$A$10:$A$12,0),2)))))</f>
        <v>0</v>
      </c>
    </row>
    <row r="50" spans="1:5">
      <c r="A50" s="413" t="s">
        <v>245</v>
      </c>
      <c r="B50" s="432" t="s">
        <v>216</v>
      </c>
      <c r="C50" s="409" t="s">
        <v>263</v>
      </c>
      <c r="D50" s="409" t="s">
        <v>219</v>
      </c>
      <c r="E50" s="483" cm="1">
        <f t="array" ref="E50">IF(D50="Nil",0,_xlfn.IFS(B50=$A$29,($B$29*(INDEX($A$10:$B$12,MATCH(C50,$A$10:$A$12,0),2))),B50=$A$28,($B$28*(INDEX($A$10:$B$12,MATCH(C50,$A$10:$A$12,0),2)))))</f>
        <v>0</v>
      </c>
    </row>
    <row r="51" spans="1:5">
      <c r="A51" s="414" t="s">
        <v>245</v>
      </c>
      <c r="B51" s="411" t="s">
        <v>216</v>
      </c>
      <c r="C51" s="190" t="s">
        <v>263</v>
      </c>
      <c r="D51" s="190" t="s">
        <v>236</v>
      </c>
      <c r="E51" s="481" cm="1">
        <f t="array" ref="E51">IF(D51="Nil",0,_xlfn.IFS(B51=$A$29,($B$29*(INDEX($A$10:$B$12,MATCH(C51,$A$10:$A$12,0),2))),B51=$A$28,($B$28*(INDEX($A$10:$B$12,MATCH(C51,$A$10:$A$12,0),2)))))</f>
        <v>15.899644085837116</v>
      </c>
    </row>
    <row r="52" spans="1:5">
      <c r="A52" s="414" t="s">
        <v>245</v>
      </c>
      <c r="B52" s="411" t="s">
        <v>216</v>
      </c>
      <c r="C52" s="190" t="s">
        <v>264</v>
      </c>
      <c r="D52" s="190" t="s">
        <v>219</v>
      </c>
      <c r="E52" s="481" cm="1">
        <f t="array" ref="E52">IF(D52="Nil",0,_xlfn.IFS(B52=$A$29,($B$29*(INDEX($A$10:$B$12,MATCH(C52,$A$10:$A$12,0),2))),B52=$A$28,($B$28*(INDEX($A$10:$B$12,MATCH(C52,$A$10:$A$12,0),2)))))</f>
        <v>0</v>
      </c>
    </row>
    <row r="53" spans="1:5">
      <c r="A53" s="414" t="s">
        <v>245</v>
      </c>
      <c r="B53" s="411" t="s">
        <v>216</v>
      </c>
      <c r="C53" s="190" t="s">
        <v>264</v>
      </c>
      <c r="D53" s="190" t="s">
        <v>236</v>
      </c>
      <c r="E53" s="481" cm="1">
        <f t="array" ref="E53">IF(D53="Nil",0,_xlfn.IFS(B53=$A$29,($B$29*(INDEX($A$10:$B$12,MATCH(C53,$A$10:$A$12,0),2))),B53=$A$28,($B$28*(INDEX($A$10:$B$12,MATCH(C53,$A$10:$A$12,0),2)))))</f>
        <v>15.899644085837116</v>
      </c>
    </row>
    <row r="54" spans="1:5">
      <c r="A54" s="414" t="s">
        <v>245</v>
      </c>
      <c r="B54" s="411" t="s">
        <v>216</v>
      </c>
      <c r="C54" s="190" t="s">
        <v>238</v>
      </c>
      <c r="D54" s="190" t="s">
        <v>219</v>
      </c>
      <c r="E54" s="481" cm="1">
        <f t="array" ref="E54">IF(D54="Nil",0,_xlfn.IFS(B54=$A$29,($B$29*(INDEX($A$10:$B$12,MATCH(C54,$A$10:$A$12,0),2))),B54=$A$28,($B$28*(INDEX($A$10:$B$12,MATCH(C54,$A$10:$A$12,0),2)))))</f>
        <v>0</v>
      </c>
    </row>
    <row r="55" spans="1:5" ht="15" thickBot="1">
      <c r="A55" s="440" t="s">
        <v>245</v>
      </c>
      <c r="B55" s="433" t="s">
        <v>216</v>
      </c>
      <c r="C55" s="410" t="s">
        <v>238</v>
      </c>
      <c r="D55" s="410" t="s">
        <v>236</v>
      </c>
      <c r="E55" s="484" cm="1">
        <f t="array" ref="E55">IF(D55="Nil",0,_xlfn.IFS(B55=$A$29,($B$29*(INDEX($A$10:$B$12,MATCH(C55,$A$10:$A$12,0),2))),B55=$A$28,($B$28*(INDEX($A$10:$B$12,MATCH(C55,$A$10:$A$12,0),2)))))</f>
        <v>0</v>
      </c>
    </row>
    <row r="56" spans="1:5"/>
    <row r="57" spans="1:5"/>
    <row r="58" spans="1:5"/>
    <row r="59" spans="1:5"/>
    <row r="60" spans="1:5"/>
    <row r="61" spans="1:5"/>
    <row r="62" spans="1:5"/>
  </sheetData>
  <mergeCells count="1">
    <mergeCell ref="A3:E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499984740745262"/>
    <pageSetUpPr autoPageBreaks="0"/>
  </sheetPr>
  <dimension ref="A1"/>
  <sheetViews>
    <sheetView workbookViewId="0"/>
  </sheetViews>
  <sheetFormatPr defaultRowHeight="14.5"/>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79998168889431442"/>
    <pageSetUpPr autoPageBreaks="0"/>
  </sheetPr>
  <dimension ref="A1:AN86"/>
  <sheetViews>
    <sheetView zoomScale="85" zoomScaleNormal="85" workbookViewId="0"/>
  </sheetViews>
  <sheetFormatPr defaultColWidth="0" defaultRowHeight="14.25" customHeight="1"/>
  <cols>
    <col min="1" max="1" width="47.6328125" customWidth="1"/>
    <col min="2" max="2" width="15.6328125" customWidth="1"/>
    <col min="3" max="3" width="20.36328125" customWidth="1"/>
    <col min="4" max="4" width="12" customWidth="1"/>
    <col min="5" max="7" width="9" customWidth="1"/>
    <col min="8" max="8" width="14.36328125" customWidth="1"/>
    <col min="9" max="16384" width="9" hidden="1"/>
  </cols>
  <sheetData>
    <row r="1" spans="1:40" s="28" customFormat="1" ht="12.75" customHeight="1"/>
    <row r="2" spans="1:40" s="28" customFormat="1" ht="18.75" customHeight="1">
      <c r="A2" s="12" t="s">
        <v>409</v>
      </c>
      <c r="B2" s="29"/>
      <c r="C2" s="29"/>
      <c r="D2" s="29"/>
      <c r="E2" s="29"/>
      <c r="F2" s="29"/>
      <c r="G2" s="29"/>
      <c r="H2" s="29"/>
      <c r="I2" s="29"/>
      <c r="J2" s="29"/>
      <c r="K2" s="29"/>
      <c r="O2" s="29"/>
      <c r="P2" s="29"/>
      <c r="Q2" s="29"/>
      <c r="R2" s="29"/>
      <c r="S2" s="29"/>
      <c r="U2" s="29"/>
      <c r="V2" s="29"/>
      <c r="W2" s="29"/>
      <c r="X2" s="29"/>
      <c r="Y2" s="29"/>
      <c r="AB2" s="29"/>
      <c r="AC2" s="29"/>
      <c r="AD2" s="29"/>
      <c r="AE2" s="29"/>
      <c r="AF2" s="29"/>
      <c r="AH2" s="29"/>
      <c r="AI2" s="29"/>
      <c r="AJ2" s="29"/>
      <c r="AK2" s="29"/>
      <c r="AL2" s="29"/>
    </row>
    <row r="3" spans="1:40" s="28" customFormat="1" ht="28.5" customHeight="1">
      <c r="A3" s="579" t="s">
        <v>410</v>
      </c>
      <c r="B3" s="579"/>
      <c r="C3" s="579"/>
      <c r="D3" s="579"/>
      <c r="E3" s="464"/>
      <c r="F3" s="464"/>
      <c r="G3" s="464"/>
      <c r="H3" s="464"/>
      <c r="I3" s="464"/>
      <c r="J3" s="464"/>
      <c r="K3" s="464"/>
      <c r="L3" s="464"/>
      <c r="N3" s="30"/>
      <c r="O3" s="464"/>
      <c r="P3" s="464"/>
      <c r="Q3" s="464"/>
      <c r="R3" s="464"/>
      <c r="S3" s="464"/>
      <c r="T3" s="464"/>
      <c r="U3" s="464"/>
      <c r="V3" s="464"/>
      <c r="W3" s="464"/>
      <c r="X3" s="464"/>
      <c r="Y3" s="464"/>
      <c r="Z3" s="464"/>
      <c r="AA3" s="30"/>
      <c r="AB3" s="464"/>
      <c r="AC3" s="464"/>
      <c r="AD3" s="464"/>
      <c r="AE3" s="464"/>
      <c r="AF3" s="464"/>
      <c r="AG3" s="464"/>
      <c r="AH3" s="464"/>
      <c r="AI3" s="464"/>
      <c r="AJ3" s="464"/>
      <c r="AK3" s="464"/>
      <c r="AL3" s="464"/>
      <c r="AM3" s="464"/>
      <c r="AN3" s="30"/>
    </row>
    <row r="4" spans="1:40" s="28" customFormat="1" ht="12.75" customHeight="1"/>
    <row r="5" spans="1:40" s="6" customFormat="1" ht="12.75" customHeight="1"/>
    <row r="6" spans="1:40" s="14" customFormat="1" ht="11.5">
      <c r="A6" s="15" t="s">
        <v>411</v>
      </c>
      <c r="B6" s="16"/>
      <c r="C6" s="16"/>
      <c r="D6" s="17"/>
    </row>
    <row r="7" spans="1:40" s="6" customFormat="1" ht="11.5">
      <c r="A7" s="36"/>
      <c r="B7" s="13"/>
      <c r="C7" s="13"/>
      <c r="D7" s="8"/>
    </row>
    <row r="8" spans="1:40" s="33" customFormat="1" ht="23">
      <c r="A8" s="167" t="s">
        <v>412</v>
      </c>
      <c r="B8" s="164" t="s">
        <v>413</v>
      </c>
      <c r="C8" s="164" t="s">
        <v>414</v>
      </c>
      <c r="D8" s="186" t="s">
        <v>240</v>
      </c>
      <c r="E8" s="6" t="s">
        <v>415</v>
      </c>
      <c r="F8" s="6"/>
      <c r="G8" s="6"/>
      <c r="H8" s="6"/>
    </row>
    <row r="9" spans="1:40" s="33" customFormat="1" ht="11.5">
      <c r="A9" s="181"/>
      <c r="B9" s="187"/>
      <c r="C9" s="187"/>
      <c r="D9" s="187"/>
      <c r="E9" s="6" t="s">
        <v>416</v>
      </c>
      <c r="F9" s="6"/>
      <c r="G9" s="6"/>
      <c r="H9" s="6"/>
    </row>
    <row r="10" spans="1:40" s="33" customFormat="1" ht="11.5">
      <c r="A10" s="181"/>
      <c r="B10" s="187"/>
      <c r="C10" s="187"/>
      <c r="D10" s="187"/>
      <c r="E10" s="6"/>
      <c r="F10" s="6"/>
      <c r="G10" s="6"/>
      <c r="H10" s="6"/>
    </row>
    <row r="11" spans="1:40" s="33" customFormat="1" ht="11.5">
      <c r="A11" s="181"/>
      <c r="B11" s="187"/>
      <c r="C11" s="187"/>
      <c r="D11" s="187"/>
      <c r="E11" s="6"/>
      <c r="F11" s="88"/>
      <c r="G11" s="6"/>
      <c r="H11" s="6"/>
    </row>
    <row r="12" spans="1:40" s="33" customFormat="1" ht="11.5">
      <c r="A12" s="181"/>
      <c r="B12" s="187"/>
      <c r="C12" s="187"/>
      <c r="D12" s="187"/>
      <c r="E12" s="6"/>
      <c r="F12" s="6"/>
      <c r="G12" s="6"/>
      <c r="H12" s="6"/>
    </row>
    <row r="13" spans="1:40" s="33" customFormat="1" ht="11.5">
      <c r="A13" s="181"/>
      <c r="B13" s="187"/>
      <c r="C13" s="187"/>
      <c r="D13" s="187"/>
      <c r="E13" s="6"/>
      <c r="F13" s="88"/>
      <c r="G13" s="6"/>
      <c r="H13" s="6"/>
    </row>
    <row r="14" spans="1:40" s="33" customFormat="1" ht="11.5">
      <c r="A14" s="181"/>
      <c r="B14" s="187"/>
      <c r="C14" s="187"/>
      <c r="D14" s="187"/>
      <c r="E14" s="6"/>
      <c r="F14" s="6"/>
      <c r="G14" s="6"/>
      <c r="H14" s="6"/>
    </row>
    <row r="15" spans="1:40" s="6" customFormat="1" ht="11.5">
      <c r="A15" s="36"/>
      <c r="B15" s="13"/>
      <c r="C15" s="13"/>
      <c r="D15" s="8"/>
    </row>
    <row r="16" spans="1:40" s="14" customFormat="1" ht="11.5">
      <c r="A16" s="15" t="s">
        <v>417</v>
      </c>
      <c r="B16" s="16"/>
      <c r="C16" s="16"/>
      <c r="D16" s="17"/>
    </row>
    <row r="17" spans="1:8" s="1" customFormat="1" ht="14.5"/>
    <row r="18" spans="1:8" s="33" customFormat="1" ht="23">
      <c r="A18" s="167" t="s">
        <v>412</v>
      </c>
      <c r="B18" s="164" t="s">
        <v>413</v>
      </c>
      <c r="C18" s="164" t="s">
        <v>414</v>
      </c>
      <c r="D18" s="186" t="s">
        <v>240</v>
      </c>
      <c r="E18" s="6" t="s">
        <v>418</v>
      </c>
      <c r="F18" s="6"/>
      <c r="G18" s="6"/>
      <c r="H18" s="6"/>
    </row>
    <row r="19" spans="1:8" s="33" customFormat="1" ht="11.5">
      <c r="A19" s="181"/>
      <c r="B19" s="183"/>
      <c r="C19" s="183"/>
      <c r="D19" s="183"/>
      <c r="E19" s="6" t="s">
        <v>416</v>
      </c>
      <c r="F19" s="6"/>
      <c r="G19" s="6"/>
      <c r="H19" s="6"/>
    </row>
    <row r="20" spans="1:8" s="33" customFormat="1" ht="11.5">
      <c r="A20" s="181"/>
      <c r="B20" s="183"/>
      <c r="C20" s="183"/>
      <c r="D20" s="183"/>
      <c r="E20" s="6"/>
      <c r="F20" s="6"/>
      <c r="G20" s="6"/>
      <c r="H20" s="6"/>
    </row>
    <row r="21" spans="1:8" s="33" customFormat="1" ht="11.5">
      <c r="A21" s="181"/>
      <c r="B21" s="183"/>
      <c r="C21" s="183"/>
      <c r="D21" s="183"/>
      <c r="E21" s="6"/>
      <c r="F21" s="6"/>
      <c r="G21" s="6"/>
      <c r="H21" s="6"/>
    </row>
    <row r="22" spans="1:8" s="33" customFormat="1" ht="11.5">
      <c r="A22" s="181"/>
      <c r="B22" s="183"/>
      <c r="C22" s="183"/>
      <c r="D22" s="183"/>
      <c r="E22" s="6"/>
      <c r="F22" s="6"/>
      <c r="G22" s="6"/>
      <c r="H22" s="6"/>
    </row>
    <row r="23" spans="1:8" s="33" customFormat="1" ht="11.5">
      <c r="A23" s="181"/>
      <c r="B23" s="183"/>
      <c r="C23" s="183"/>
      <c r="D23" s="183"/>
      <c r="E23" s="6"/>
      <c r="F23" s="6"/>
      <c r="G23" s="6"/>
      <c r="H23" s="6"/>
    </row>
    <row r="24" spans="1:8" s="34" customFormat="1" ht="12" customHeight="1">
      <c r="A24" s="181"/>
      <c r="B24" s="183"/>
      <c r="C24" s="183"/>
      <c r="D24" s="183"/>
      <c r="E24" s="1"/>
      <c r="F24" s="1"/>
      <c r="G24" s="1"/>
      <c r="H24" s="1"/>
    </row>
    <row r="25" spans="1:8" s="1" customFormat="1" ht="14.5">
      <c r="B25" s="92"/>
      <c r="C25" s="92"/>
      <c r="D25" s="92"/>
    </row>
    <row r="26" spans="1:8" s="14" customFormat="1" ht="11.5">
      <c r="A26" s="15" t="s">
        <v>419</v>
      </c>
      <c r="B26" s="16"/>
      <c r="C26" s="16"/>
      <c r="D26" s="17"/>
    </row>
    <row r="27" spans="1:8" ht="14.25" customHeight="1">
      <c r="A27" s="1"/>
      <c r="B27" s="1"/>
      <c r="C27" s="1"/>
      <c r="D27" s="1"/>
      <c r="E27" s="1"/>
      <c r="F27" s="1"/>
      <c r="G27" s="1"/>
      <c r="H27" s="1"/>
    </row>
    <row r="28" spans="1:8" ht="23">
      <c r="B28" s="132" t="s">
        <v>413</v>
      </c>
      <c r="C28" s="132" t="s">
        <v>414</v>
      </c>
      <c r="D28" s="133" t="s">
        <v>240</v>
      </c>
      <c r="E28" s="1"/>
      <c r="F28" s="1"/>
      <c r="G28" s="1"/>
      <c r="H28" s="1"/>
    </row>
    <row r="29" spans="1:8" ht="14.25" customHeight="1">
      <c r="A29" s="165" t="s">
        <v>420</v>
      </c>
      <c r="B29" s="171">
        <v>55.222034564353955</v>
      </c>
      <c r="C29" s="171">
        <v>55.788326884295699</v>
      </c>
      <c r="D29" s="171">
        <v>20.063384085740729</v>
      </c>
      <c r="E29" s="1"/>
      <c r="F29" s="1"/>
      <c r="G29" s="1"/>
      <c r="H29" s="1"/>
    </row>
    <row r="30" spans="1:8" ht="14.25" customHeight="1">
      <c r="A30" s="1"/>
      <c r="B30" s="1"/>
      <c r="C30" s="1"/>
      <c r="D30" s="1"/>
      <c r="E30" s="1"/>
      <c r="F30" s="1"/>
      <c r="G30" s="1"/>
      <c r="H30" s="1"/>
    </row>
    <row r="31" spans="1:8" s="55" customFormat="1" ht="14.25" customHeight="1">
      <c r="A31" s="15" t="s">
        <v>421</v>
      </c>
    </row>
    <row r="32" spans="1:8" ht="14.25" customHeight="1">
      <c r="A32" s="94" t="s">
        <v>422</v>
      </c>
      <c r="B32" s="1"/>
      <c r="C32" s="1"/>
      <c r="D32" s="1"/>
      <c r="E32" s="1"/>
      <c r="F32" s="1"/>
      <c r="G32" s="1"/>
      <c r="H32" s="1"/>
    </row>
    <row r="33" spans="1:8" ht="14.25" customHeight="1">
      <c r="A33" s="1"/>
      <c r="B33" s="1"/>
      <c r="C33" s="1"/>
      <c r="D33" s="1"/>
      <c r="E33" s="1"/>
      <c r="F33" s="1"/>
      <c r="G33" s="1"/>
      <c r="H33" s="1"/>
    </row>
    <row r="34" spans="1:8" ht="26.25" customHeight="1">
      <c r="B34" s="132" t="s">
        <v>413</v>
      </c>
      <c r="C34" s="132" t="s">
        <v>414</v>
      </c>
      <c r="D34" s="133" t="s">
        <v>240</v>
      </c>
      <c r="E34" s="1"/>
      <c r="F34" s="1"/>
      <c r="G34" s="1"/>
      <c r="H34" s="1"/>
    </row>
    <row r="35" spans="1:8" ht="14.25" customHeight="1">
      <c r="A35" s="165" t="s">
        <v>423</v>
      </c>
      <c r="B35" s="187">
        <v>53.15028478452524</v>
      </c>
      <c r="C35" s="187">
        <v>53.570923042137856</v>
      </c>
      <c r="D35" s="187">
        <v>18.823954120088096</v>
      </c>
      <c r="E35" s="1"/>
      <c r="F35" s="1"/>
      <c r="G35" s="1"/>
      <c r="H35" s="1"/>
    </row>
    <row r="36" spans="1:8" ht="14.25" customHeight="1">
      <c r="A36" t="s">
        <v>424</v>
      </c>
    </row>
    <row r="37" spans="1:8" s="55" customFormat="1" ht="14.25" customHeight="1">
      <c r="A37" s="15" t="s">
        <v>425</v>
      </c>
    </row>
    <row r="38" spans="1:8" ht="14.25" customHeight="1">
      <c r="A38" s="1"/>
      <c r="B38" s="1"/>
      <c r="C38" s="1"/>
      <c r="D38" s="1"/>
      <c r="E38" s="1"/>
      <c r="F38" s="1"/>
      <c r="G38" s="1"/>
      <c r="H38" s="1"/>
    </row>
    <row r="39" spans="1:8" ht="23">
      <c r="A39" s="1"/>
      <c r="B39" s="132" t="s">
        <v>413</v>
      </c>
      <c r="C39" s="132" t="s">
        <v>414</v>
      </c>
      <c r="D39" s="133" t="s">
        <v>240</v>
      </c>
      <c r="E39" s="1"/>
      <c r="F39" s="1"/>
      <c r="G39" s="1"/>
      <c r="H39" s="1"/>
    </row>
    <row r="40" spans="1:8" ht="14.25" customHeight="1">
      <c r="A40" s="165" t="s">
        <v>426</v>
      </c>
      <c r="B40" s="187">
        <f>B29-B35</f>
        <v>2.0717497798287141</v>
      </c>
      <c r="C40" s="187">
        <f t="shared" ref="C40:D40" si="0">C29-C35</f>
        <v>2.217403842157843</v>
      </c>
      <c r="D40" s="187">
        <f t="shared" si="0"/>
        <v>1.2394299656526329</v>
      </c>
      <c r="E40" s="1"/>
      <c r="F40" s="1"/>
      <c r="G40" s="85"/>
      <c r="H40" s="1"/>
    </row>
    <row r="41" spans="1:8" ht="14.25" customHeight="1">
      <c r="A41" s="1"/>
      <c r="B41" s="1"/>
      <c r="C41" s="1"/>
      <c r="D41" s="1"/>
      <c r="E41" s="1"/>
      <c r="F41" s="1"/>
      <c r="G41" s="1"/>
      <c r="H41" s="1"/>
    </row>
    <row r="42" spans="1:8" s="56" customFormat="1" ht="14.25" customHeight="1">
      <c r="A42" s="58" t="s">
        <v>427</v>
      </c>
      <c r="D42" s="57"/>
    </row>
    <row r="43" spans="1:8" ht="28.5" customHeight="1">
      <c r="A43" s="598" t="s">
        <v>428</v>
      </c>
      <c r="B43" s="598"/>
      <c r="C43" s="598"/>
      <c r="D43" s="598"/>
      <c r="E43" s="598"/>
      <c r="F43" s="598"/>
      <c r="G43" s="598"/>
      <c r="H43" s="598"/>
    </row>
    <row r="44" spans="1:8" ht="14.25" customHeight="1">
      <c r="A44" s="1"/>
      <c r="B44" s="1"/>
      <c r="C44" s="1"/>
      <c r="D44" s="85"/>
      <c r="E44" s="1"/>
      <c r="F44" s="1"/>
      <c r="G44" s="1"/>
      <c r="H44" s="1"/>
    </row>
    <row r="45" spans="1:8" ht="23">
      <c r="A45" s="1"/>
      <c r="B45" s="132" t="s">
        <v>413</v>
      </c>
      <c r="C45" s="132" t="s">
        <v>414</v>
      </c>
      <c r="D45" s="133" t="s">
        <v>240</v>
      </c>
      <c r="E45" s="1"/>
      <c r="F45" s="1"/>
      <c r="G45" s="1"/>
      <c r="H45" s="1"/>
    </row>
    <row r="46" spans="1:8" ht="14.25" customHeight="1">
      <c r="A46" s="165" t="s">
        <v>429</v>
      </c>
      <c r="B46" s="188">
        <f>'3c Demand'!D43*'3c Demand'!F18</f>
        <v>0.28439010868814596</v>
      </c>
      <c r="C46" s="188">
        <f>'3c Demand'!D49*'3c Demand'!F19</f>
        <v>0.30431707218571341</v>
      </c>
      <c r="D46" s="188">
        <f>'3c Demand'!D30</f>
        <v>0.41899999999999998</v>
      </c>
      <c r="E46" s="1"/>
      <c r="F46" s="86"/>
      <c r="G46" s="1"/>
      <c r="H46" s="1"/>
    </row>
    <row r="47" spans="1:8" ht="14.25" customHeight="1">
      <c r="A47" s="165" t="s">
        <v>430</v>
      </c>
      <c r="B47" s="188">
        <f>'3c Demand'!D18</f>
        <v>0.56568023224679598</v>
      </c>
      <c r="C47" s="188">
        <f>'3c Demand'!D19</f>
        <v>0.60980965243194918</v>
      </c>
      <c r="D47" s="188">
        <f>'3c Demand'!C38</f>
        <v>0.75660774954319976</v>
      </c>
      <c r="E47" s="1"/>
      <c r="F47" s="1"/>
      <c r="G47" s="1"/>
      <c r="H47" s="1"/>
    </row>
    <row r="48" spans="1:8" ht="14.25" customHeight="1">
      <c r="A48" s="165" t="s">
        <v>431</v>
      </c>
      <c r="B48" s="172">
        <f>B46/B47</f>
        <v>0.50274005078556772</v>
      </c>
      <c r="C48" s="172">
        <f t="shared" ref="C48:D48" si="1">C46/C47</f>
        <v>0.4990361680437212</v>
      </c>
      <c r="D48" s="172">
        <f t="shared" si="1"/>
        <v>0.55378761353286465</v>
      </c>
      <c r="E48" s="1"/>
      <c r="F48" s="85"/>
      <c r="G48" s="1"/>
      <c r="H48" s="1"/>
    </row>
    <row r="49" spans="1:8" ht="14.25" customHeight="1">
      <c r="A49" s="1"/>
      <c r="B49" s="1"/>
      <c r="C49" s="1"/>
      <c r="D49" s="85"/>
      <c r="E49" s="1"/>
      <c r="F49" s="85"/>
      <c r="G49" s="1"/>
      <c r="H49" s="1"/>
    </row>
    <row r="50" spans="1:8" s="55" customFormat="1" ht="14.25" customHeight="1">
      <c r="A50" s="58" t="s">
        <v>432</v>
      </c>
      <c r="D50" s="66"/>
    </row>
    <row r="51" spans="1:8" ht="14.25" customHeight="1">
      <c r="A51" s="1"/>
      <c r="B51" s="1"/>
      <c r="C51" s="1"/>
      <c r="D51" s="87"/>
      <c r="E51" s="1"/>
      <c r="F51" s="1"/>
      <c r="G51" s="1"/>
      <c r="H51" s="1"/>
    </row>
    <row r="52" spans="1:8" ht="23">
      <c r="A52" s="1"/>
      <c r="B52" s="132" t="s">
        <v>413</v>
      </c>
      <c r="C52" s="132" t="s">
        <v>414</v>
      </c>
      <c r="D52" s="133" t="s">
        <v>240</v>
      </c>
      <c r="E52" s="1"/>
      <c r="F52" s="1"/>
      <c r="G52" s="1"/>
      <c r="H52" s="1"/>
    </row>
    <row r="53" spans="1:8" ht="14.25" customHeight="1">
      <c r="A53" s="165" t="s">
        <v>433</v>
      </c>
      <c r="B53" s="189">
        <f>B40*B48</f>
        <v>1.0415515895260765</v>
      </c>
      <c r="C53" s="189">
        <f>C40*C48</f>
        <v>1.1065647163958743</v>
      </c>
      <c r="D53" s="189">
        <f>D40*D48</f>
        <v>0.68638096281989192</v>
      </c>
      <c r="E53" s="1"/>
      <c r="F53" s="1"/>
      <c r="G53" s="85"/>
      <c r="H53" s="1"/>
    </row>
    <row r="54" spans="1:8" ht="14.25" customHeight="1">
      <c r="A54" s="1"/>
      <c r="B54" s="1"/>
      <c r="C54" s="1"/>
      <c r="D54" s="1"/>
      <c r="E54" s="1"/>
      <c r="F54" s="1"/>
      <c r="G54" s="1"/>
      <c r="H54" s="1"/>
    </row>
    <row r="55" spans="1:8" s="55" customFormat="1" ht="14.25" customHeight="1">
      <c r="A55" s="58" t="s">
        <v>434</v>
      </c>
      <c r="D55" s="66"/>
    </row>
    <row r="56" spans="1:8" ht="14.25" customHeight="1">
      <c r="A56" s="94" t="s">
        <v>435</v>
      </c>
      <c r="B56" s="1"/>
      <c r="C56" s="1"/>
      <c r="D56" s="1"/>
      <c r="E56" s="1"/>
      <c r="F56" s="1"/>
      <c r="G56" s="1"/>
      <c r="H56" s="1"/>
    </row>
    <row r="57" spans="1:8" ht="14.25" customHeight="1">
      <c r="A57" s="1" t="s">
        <v>436</v>
      </c>
      <c r="B57" s="1"/>
      <c r="C57" s="1"/>
      <c r="D57" s="1"/>
      <c r="E57" s="1"/>
      <c r="F57" s="1"/>
      <c r="G57" s="1"/>
      <c r="H57" s="1"/>
    </row>
    <row r="58" spans="1:8" ht="14.25" customHeight="1">
      <c r="A58" s="1"/>
      <c r="B58" s="1"/>
      <c r="C58" s="1"/>
      <c r="D58" s="1"/>
      <c r="E58" s="1"/>
      <c r="F58" s="1"/>
      <c r="G58" s="1"/>
      <c r="H58" s="1"/>
    </row>
    <row r="59" spans="1:8" ht="23">
      <c r="A59" s="1"/>
      <c r="B59" s="164" t="s">
        <v>413</v>
      </c>
      <c r="C59" s="164" t="s">
        <v>414</v>
      </c>
      <c r="D59" s="186" t="s">
        <v>240</v>
      </c>
      <c r="E59" s="1"/>
      <c r="F59" s="1"/>
      <c r="G59" s="1"/>
      <c r="H59" s="1"/>
    </row>
    <row r="60" spans="1:8" ht="14.25" customHeight="1">
      <c r="A60" s="190" t="s">
        <v>437</v>
      </c>
      <c r="B60" s="191">
        <v>0.15</v>
      </c>
      <c r="C60" s="191">
        <v>0.15</v>
      </c>
      <c r="D60" s="191">
        <v>0.15</v>
      </c>
      <c r="E60" s="1"/>
      <c r="F60" s="1"/>
      <c r="G60" s="1"/>
      <c r="H60" s="1"/>
    </row>
    <row r="61" spans="1:8" ht="14.25" customHeight="1">
      <c r="A61" s="190" t="s">
        <v>438</v>
      </c>
      <c r="B61" s="191">
        <f>1/(1-B60)</f>
        <v>1.1764705882352942</v>
      </c>
      <c r="C61" s="191">
        <f t="shared" ref="C61:D61" si="2">1/(1-C60)</f>
        <v>1.1764705882352942</v>
      </c>
      <c r="D61" s="191">
        <f t="shared" si="2"/>
        <v>1.1764705882352942</v>
      </c>
      <c r="E61" s="1"/>
      <c r="F61" s="1"/>
      <c r="G61" s="1"/>
      <c r="H61" s="1"/>
    </row>
    <row r="62" spans="1:8" ht="14.25" customHeight="1">
      <c r="A62" s="1"/>
      <c r="B62" s="89"/>
      <c r="C62" s="89"/>
      <c r="D62" s="90"/>
      <c r="E62" s="1"/>
      <c r="F62" s="1"/>
      <c r="G62" s="1"/>
      <c r="H62" s="1"/>
    </row>
    <row r="63" spans="1:8" ht="14.25" customHeight="1">
      <c r="A63" s="190" t="s">
        <v>434</v>
      </c>
      <c r="B63" s="192">
        <f>B53*B61</f>
        <v>1.2253548112071488</v>
      </c>
      <c r="C63" s="192">
        <f t="shared" ref="C63:D63" si="3">C53*C61</f>
        <v>1.3018408428186756</v>
      </c>
      <c r="D63" s="192">
        <f t="shared" si="3"/>
        <v>0.80750701508222578</v>
      </c>
      <c r="E63" s="1"/>
      <c r="F63" s="1"/>
      <c r="G63" s="1"/>
      <c r="H63" s="1"/>
    </row>
    <row r="64" spans="1:8" ht="14.25" customHeight="1">
      <c r="A64" s="1"/>
      <c r="B64" s="89"/>
      <c r="C64" s="89"/>
      <c r="D64" s="90"/>
      <c r="E64" s="1"/>
      <c r="F64" s="1"/>
      <c r="G64" s="1"/>
      <c r="H64" s="1"/>
    </row>
    <row r="65" spans="1:8" ht="14.25" customHeight="1">
      <c r="A65" s="1"/>
      <c r="B65" s="1"/>
      <c r="C65" s="1"/>
      <c r="D65" s="1"/>
      <c r="E65" s="1"/>
      <c r="F65" s="1"/>
      <c r="G65" s="1"/>
      <c r="H65" s="1"/>
    </row>
    <row r="66" spans="1:8" ht="14.25" customHeight="1">
      <c r="A66" s="1"/>
      <c r="B66" s="1"/>
      <c r="C66" s="1"/>
      <c r="D66" s="1"/>
      <c r="E66" s="1"/>
      <c r="F66" s="1"/>
      <c r="G66" s="1"/>
      <c r="H66" s="1"/>
    </row>
    <row r="67" spans="1:8" s="55" customFormat="1" ht="14.25" customHeight="1">
      <c r="A67" s="58" t="s">
        <v>439</v>
      </c>
      <c r="D67" s="66"/>
    </row>
    <row r="68" spans="1:8" ht="14.25" customHeight="1">
      <c r="A68" s="1"/>
      <c r="B68" s="1"/>
      <c r="C68" s="1"/>
      <c r="D68" s="1"/>
      <c r="E68" s="1"/>
      <c r="F68" s="1"/>
      <c r="G68" s="1"/>
      <c r="H68" s="1"/>
    </row>
    <row r="69" spans="1:8" ht="23">
      <c r="A69" s="1"/>
      <c r="B69" s="132" t="s">
        <v>413</v>
      </c>
      <c r="C69" s="132" t="s">
        <v>414</v>
      </c>
      <c r="D69" s="133" t="s">
        <v>240</v>
      </c>
      <c r="E69" s="1"/>
      <c r="F69" s="1"/>
      <c r="G69" s="1"/>
      <c r="H69" s="1"/>
    </row>
    <row r="70" spans="1:8" ht="14.25" customHeight="1">
      <c r="A70" s="165" t="s">
        <v>440</v>
      </c>
      <c r="B70" s="193">
        <f>B63*('3e CPIH'!$P$16/'3e CPIH'!$L$16)</f>
        <v>1.2589103253950686</v>
      </c>
      <c r="C70" s="193">
        <f>C63*('3e CPIH'!$P$16/'3e CPIH'!$L$16)</f>
        <v>1.3374908753415664</v>
      </c>
      <c r="D70" s="193">
        <f>D63*('3e CPIH'!$P$16/'3e CPIH'!$L$16)</f>
        <v>0.82962004948957646</v>
      </c>
      <c r="E70" s="1"/>
      <c r="F70" s="1"/>
      <c r="G70" s="85"/>
      <c r="H70" s="1"/>
    </row>
    <row r="71" spans="1:8" ht="14.25" customHeight="1">
      <c r="A71" s="1"/>
      <c r="B71" s="1"/>
      <c r="C71" s="1"/>
      <c r="D71" s="1"/>
      <c r="E71" s="1"/>
      <c r="F71" s="1"/>
      <c r="G71" s="1"/>
      <c r="H71" s="1"/>
    </row>
    <row r="72" spans="1:8" ht="14.25" customHeight="1">
      <c r="A72" s="1"/>
      <c r="B72" s="1"/>
      <c r="C72" s="1"/>
      <c r="D72" s="1"/>
      <c r="E72" s="1"/>
      <c r="F72" s="1"/>
      <c r="G72" s="1"/>
      <c r="H72" s="1"/>
    </row>
    <row r="73" spans="1:8" ht="14.25" customHeight="1">
      <c r="A73" s="1"/>
      <c r="B73" s="1"/>
      <c r="C73" s="1"/>
      <c r="D73" s="1"/>
      <c r="E73" s="1"/>
      <c r="F73" s="1"/>
      <c r="G73" s="1"/>
      <c r="H73" s="1"/>
    </row>
    <row r="74" spans="1:8" ht="14.25" customHeight="1">
      <c r="A74" s="1"/>
      <c r="B74" s="1"/>
      <c r="C74" s="1"/>
      <c r="D74" s="1"/>
      <c r="E74" s="1"/>
      <c r="F74" s="1"/>
      <c r="G74" s="1"/>
      <c r="H74" s="1"/>
    </row>
    <row r="75" spans="1:8" ht="14.25" customHeight="1">
      <c r="A75" s="1"/>
      <c r="B75" s="1"/>
      <c r="C75" s="1"/>
      <c r="D75" s="1"/>
      <c r="E75" s="1"/>
      <c r="F75" s="1"/>
      <c r="G75" s="1"/>
      <c r="H75" s="1"/>
    </row>
    <row r="76" spans="1:8" ht="14.25" customHeight="1">
      <c r="A76" s="1"/>
      <c r="B76" s="1"/>
      <c r="C76" s="1"/>
      <c r="D76" s="1"/>
      <c r="E76" s="1"/>
      <c r="F76" s="1"/>
      <c r="G76" s="1"/>
      <c r="H76" s="1"/>
    </row>
    <row r="77" spans="1:8" ht="14.25" customHeight="1">
      <c r="A77" s="1"/>
      <c r="B77" s="1"/>
      <c r="C77" s="1"/>
      <c r="D77" s="1"/>
      <c r="E77" s="1"/>
      <c r="F77" s="1"/>
      <c r="G77" s="1"/>
      <c r="H77" s="1"/>
    </row>
    <row r="78" spans="1:8" ht="14.25" customHeight="1">
      <c r="A78" s="1"/>
      <c r="B78" s="1"/>
      <c r="C78" s="1"/>
      <c r="D78" s="1"/>
      <c r="E78" s="1"/>
      <c r="F78" s="1"/>
      <c r="G78" s="1"/>
      <c r="H78" s="1"/>
    </row>
    <row r="79" spans="1:8" ht="14.25" customHeight="1">
      <c r="A79" s="1"/>
      <c r="B79" s="1"/>
      <c r="C79" s="1"/>
      <c r="D79" s="1"/>
      <c r="E79" s="1"/>
      <c r="F79" s="1"/>
      <c r="G79" s="1"/>
      <c r="H79" s="1"/>
    </row>
    <row r="80" spans="1:8" ht="14.25" customHeight="1">
      <c r="A80" s="1"/>
      <c r="B80" s="1"/>
      <c r="C80" s="1"/>
      <c r="D80" s="1"/>
      <c r="E80" s="1"/>
      <c r="F80" s="1"/>
      <c r="G80" s="1"/>
      <c r="H80" s="1"/>
    </row>
    <row r="81" spans="1:8" ht="14.25" customHeight="1">
      <c r="A81" s="1"/>
      <c r="B81" s="1"/>
      <c r="C81" s="1"/>
      <c r="D81" s="1"/>
      <c r="E81" s="1"/>
      <c r="F81" s="1"/>
      <c r="G81" s="1"/>
      <c r="H81" s="1"/>
    </row>
    <row r="82" spans="1:8" ht="14.25" customHeight="1">
      <c r="A82" s="1"/>
      <c r="B82" s="1"/>
      <c r="C82" s="1"/>
      <c r="D82" s="1"/>
      <c r="E82" s="1"/>
      <c r="F82" s="1"/>
      <c r="G82" s="1"/>
      <c r="H82" s="1"/>
    </row>
    <row r="83" spans="1:8" ht="14.25" customHeight="1">
      <c r="A83" s="1"/>
      <c r="B83" s="1"/>
      <c r="C83" s="1"/>
      <c r="D83" s="1"/>
      <c r="E83" s="1"/>
      <c r="F83" s="1"/>
      <c r="G83" s="1"/>
      <c r="H83" s="1"/>
    </row>
    <row r="84" spans="1:8" ht="14.25" customHeight="1">
      <c r="A84" s="1"/>
      <c r="B84" s="1"/>
      <c r="C84" s="1"/>
      <c r="D84" s="1"/>
      <c r="E84" s="1"/>
      <c r="F84" s="1"/>
      <c r="G84" s="1"/>
      <c r="H84" s="1"/>
    </row>
    <row r="85" spans="1:8" ht="14.25" customHeight="1">
      <c r="A85" s="1"/>
      <c r="B85" s="1"/>
      <c r="C85" s="1"/>
      <c r="D85" s="1"/>
      <c r="E85" s="1"/>
      <c r="F85" s="1"/>
      <c r="G85" s="1"/>
      <c r="H85" s="1"/>
    </row>
    <row r="86" spans="1:8" ht="14.25" customHeight="1">
      <c r="A86" s="1"/>
      <c r="B86" s="1"/>
      <c r="C86" s="1"/>
      <c r="D86" s="1"/>
      <c r="E86" s="1"/>
      <c r="F86" s="1"/>
      <c r="G86" s="1"/>
      <c r="H86" s="1"/>
    </row>
  </sheetData>
  <mergeCells count="2">
    <mergeCell ref="A3:D3"/>
    <mergeCell ref="A43:H4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79998168889431442"/>
    <pageSetUpPr autoPageBreaks="0"/>
  </sheetPr>
  <dimension ref="A1:BF31"/>
  <sheetViews>
    <sheetView workbookViewId="0"/>
  </sheetViews>
  <sheetFormatPr defaultColWidth="0" defaultRowHeight="14.5" zeroHeight="1"/>
  <cols>
    <col min="1" max="1" width="38.36328125" customWidth="1"/>
    <col min="2" max="3" width="13.6328125" customWidth="1"/>
    <col min="4" max="4" width="9" customWidth="1"/>
    <col min="5" max="58" width="0" hidden="1" customWidth="1"/>
    <col min="59" max="16384" width="9" hidden="1"/>
  </cols>
  <sheetData>
    <row r="1" spans="1:40" s="28" customFormat="1" ht="12.75" customHeight="1"/>
    <row r="2" spans="1:40" s="28" customFormat="1" ht="18.75" customHeight="1">
      <c r="A2" s="12" t="s">
        <v>441</v>
      </c>
      <c r="B2" s="29"/>
      <c r="C2" s="29"/>
      <c r="D2" s="29"/>
      <c r="E2" s="29"/>
      <c r="F2" s="29"/>
      <c r="G2" s="29"/>
      <c r="H2" s="29"/>
      <c r="I2" s="29"/>
      <c r="J2" s="29"/>
      <c r="K2" s="29"/>
      <c r="O2" s="29"/>
      <c r="P2" s="29"/>
      <c r="Q2" s="29"/>
      <c r="R2" s="29"/>
      <c r="S2" s="29"/>
      <c r="U2" s="29"/>
      <c r="V2" s="29"/>
      <c r="W2" s="29"/>
      <c r="X2" s="29"/>
      <c r="Y2" s="29"/>
      <c r="AB2" s="29"/>
      <c r="AC2" s="29"/>
      <c r="AD2" s="29"/>
      <c r="AE2" s="29"/>
      <c r="AF2" s="29"/>
      <c r="AH2" s="29"/>
      <c r="AI2" s="29"/>
      <c r="AJ2" s="29"/>
      <c r="AK2" s="29"/>
      <c r="AL2" s="29"/>
    </row>
    <row r="3" spans="1:40" s="28" customFormat="1" ht="28.5" customHeight="1">
      <c r="A3" s="579" t="s">
        <v>60</v>
      </c>
      <c r="B3" s="579"/>
      <c r="C3" s="579"/>
      <c r="D3" s="579"/>
      <c r="E3" s="464"/>
      <c r="F3" s="464"/>
      <c r="G3" s="464"/>
      <c r="H3" s="464"/>
      <c r="I3" s="464"/>
      <c r="J3" s="464"/>
      <c r="K3" s="464"/>
      <c r="L3" s="464"/>
      <c r="N3" s="30"/>
      <c r="O3" s="464"/>
      <c r="P3" s="464"/>
      <c r="Q3" s="464"/>
      <c r="R3" s="464"/>
      <c r="S3" s="464"/>
      <c r="T3" s="464"/>
      <c r="U3" s="464"/>
      <c r="V3" s="464"/>
      <c r="W3" s="464"/>
      <c r="X3" s="464"/>
      <c r="Y3" s="464"/>
      <c r="Z3" s="464"/>
      <c r="AA3" s="30"/>
      <c r="AB3" s="464"/>
      <c r="AC3" s="464"/>
      <c r="AD3" s="464"/>
      <c r="AE3" s="464"/>
      <c r="AF3" s="464"/>
      <c r="AG3" s="464"/>
      <c r="AH3" s="464"/>
      <c r="AI3" s="464"/>
      <c r="AJ3" s="464"/>
      <c r="AK3" s="464"/>
      <c r="AL3" s="464"/>
      <c r="AM3" s="464"/>
      <c r="AN3" s="30"/>
    </row>
    <row r="4" spans="1:40" s="28" customFormat="1" ht="12.75" customHeight="1"/>
    <row r="5" spans="1:40" s="6" customFormat="1" ht="12.75" customHeight="1"/>
    <row r="6" spans="1:40" s="14" customFormat="1" ht="11.5">
      <c r="A6" s="15" t="s">
        <v>216</v>
      </c>
      <c r="B6" s="16"/>
      <c r="C6" s="16"/>
      <c r="D6" s="17"/>
    </row>
    <row r="7" spans="1:40" s="6" customFormat="1" ht="11.5">
      <c r="A7" s="36"/>
      <c r="B7" s="13"/>
      <c r="C7" s="13"/>
      <c r="D7" s="8"/>
    </row>
    <row r="8" spans="1:40" s="33" customFormat="1" ht="11.5">
      <c r="A8" s="167"/>
      <c r="B8" s="180" t="s">
        <v>442</v>
      </c>
      <c r="C8" s="180" t="s">
        <v>443</v>
      </c>
      <c r="D8" s="8"/>
    </row>
    <row r="9" spans="1:40" s="33" customFormat="1" ht="11.5">
      <c r="A9" s="181" t="s">
        <v>444</v>
      </c>
      <c r="B9" s="182">
        <v>2.32182297050379E-3</v>
      </c>
      <c r="C9" s="182">
        <v>2.32182297050379E-3</v>
      </c>
      <c r="D9" s="8"/>
    </row>
    <row r="10" spans="1:40" s="33" customFormat="1" ht="11.5">
      <c r="A10" s="181" t="s">
        <v>445</v>
      </c>
      <c r="B10" s="182">
        <v>4.1608175599627047E-2</v>
      </c>
      <c r="C10" s="182">
        <v>4.1608175599627047E-2</v>
      </c>
      <c r="D10" s="8"/>
    </row>
    <row r="11" spans="1:40" s="33" customFormat="1" ht="11.5">
      <c r="A11" s="181" t="s">
        <v>446</v>
      </c>
      <c r="B11" s="182">
        <v>2.8689830426209956E-3</v>
      </c>
      <c r="C11" s="182">
        <v>2.8689830426209956E-3</v>
      </c>
      <c r="D11" s="8"/>
    </row>
    <row r="12" spans="1:40" s="33" customFormat="1" ht="11.5">
      <c r="A12" s="181" t="s">
        <v>447</v>
      </c>
      <c r="B12" s="182">
        <v>1.3104191358335954E-2</v>
      </c>
      <c r="C12" s="182">
        <v>1.3104191358335954E-2</v>
      </c>
      <c r="D12" s="8"/>
    </row>
    <row r="13" spans="1:40" s="33" customFormat="1" ht="11.5">
      <c r="A13" s="181" t="s">
        <v>448</v>
      </c>
      <c r="B13" s="182">
        <v>3.9356792309218677E-3</v>
      </c>
      <c r="C13" s="182">
        <v>3.9356792309218677E-3</v>
      </c>
      <c r="D13" s="8"/>
    </row>
    <row r="14" spans="1:40" s="33" customFormat="1" ht="11.5">
      <c r="A14" s="181" t="s">
        <v>449</v>
      </c>
      <c r="B14" s="183">
        <v>0.01</v>
      </c>
      <c r="C14" s="183">
        <v>0.01</v>
      </c>
      <c r="D14" s="8"/>
    </row>
    <row r="15" spans="1:40" s="6" customFormat="1" ht="11.5">
      <c r="A15" s="184" t="s">
        <v>450</v>
      </c>
      <c r="B15" s="185">
        <f>SUM(B9:B14)</f>
        <v>7.3838852202009642E-2</v>
      </c>
      <c r="C15" s="185">
        <f>SUM(C9:C14)</f>
        <v>7.3838852202009642E-2</v>
      </c>
      <c r="D15" s="8"/>
    </row>
    <row r="16" spans="1:40" s="6" customFormat="1" ht="11.5">
      <c r="A16" s="36"/>
      <c r="B16" s="13"/>
      <c r="C16" s="13"/>
      <c r="D16" s="8"/>
    </row>
    <row r="17" spans="1:4" s="14" customFormat="1" ht="11.5">
      <c r="A17" s="15" t="s">
        <v>240</v>
      </c>
      <c r="B17" s="16"/>
      <c r="C17" s="16"/>
      <c r="D17" s="17"/>
    </row>
    <row r="18" spans="1:4" s="1" customFormat="1"/>
    <row r="19" spans="1:4" s="33" customFormat="1" ht="11.5">
      <c r="A19" s="167"/>
      <c r="B19" s="180" t="s">
        <v>240</v>
      </c>
      <c r="C19" s="35"/>
      <c r="D19" s="8"/>
    </row>
    <row r="20" spans="1:4" s="33" customFormat="1" ht="11.5">
      <c r="A20" s="181" t="s">
        <v>451</v>
      </c>
      <c r="B20" s="182">
        <v>7.9438050480427746E-3</v>
      </c>
      <c r="C20" s="13"/>
      <c r="D20" s="8"/>
    </row>
    <row r="21" spans="1:4" s="33" customFormat="1" ht="11.5">
      <c r="A21" s="181" t="s">
        <v>446</v>
      </c>
      <c r="B21" s="182">
        <v>3.394624319504299E-2</v>
      </c>
      <c r="C21" s="13"/>
      <c r="D21" s="8"/>
    </row>
    <row r="22" spans="1:4" s="33" customFormat="1" ht="11.5">
      <c r="A22" s="181" t="s">
        <v>447</v>
      </c>
      <c r="B22" s="182">
        <v>1.1747732692576154E-3</v>
      </c>
      <c r="C22" s="13"/>
      <c r="D22" s="8"/>
    </row>
    <row r="23" spans="1:4" s="33" customFormat="1" ht="11.5">
      <c r="A23" s="181" t="s">
        <v>448</v>
      </c>
      <c r="B23" s="182">
        <v>3.1547063780815064E-3</v>
      </c>
      <c r="C23" s="13"/>
      <c r="D23" s="8"/>
    </row>
    <row r="24" spans="1:4" s="33" customFormat="1" ht="11.5">
      <c r="A24" s="181" t="s">
        <v>449</v>
      </c>
      <c r="B24" s="182">
        <v>0.01</v>
      </c>
      <c r="C24" s="13"/>
      <c r="D24" s="8"/>
    </row>
    <row r="25" spans="1:4" s="34" customFormat="1" ht="12" customHeight="1">
      <c r="A25" s="181" t="s">
        <v>452</v>
      </c>
      <c r="B25" s="182">
        <v>0.02</v>
      </c>
      <c r="C25" s="13"/>
      <c r="D25" s="1"/>
    </row>
    <row r="26" spans="1:4" s="1" customFormat="1" ht="13.5" customHeight="1">
      <c r="A26" s="184" t="s">
        <v>450</v>
      </c>
      <c r="B26" s="185">
        <f>SUM(B20:B25)</f>
        <v>7.6219527890424882E-2</v>
      </c>
    </row>
    <row r="27" spans="1:4" s="1" customFormat="1"/>
    <row r="28" spans="1:4" s="34" customFormat="1" hidden="1"/>
    <row r="29" spans="1:4" s="34" customFormat="1" hidden="1"/>
    <row r="30" spans="1:4" s="34" customFormat="1" hidden="1"/>
    <row r="31" spans="1:4" s="34" customFormat="1" hidden="1"/>
  </sheetData>
  <mergeCells count="1">
    <mergeCell ref="A3:D3"/>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7" tint="0.79998168889431442"/>
    <pageSetUpPr autoPageBreaks="0"/>
  </sheetPr>
  <dimension ref="A1:AN90"/>
  <sheetViews>
    <sheetView workbookViewId="0">
      <selection activeCell="A30" sqref="A30:A33"/>
    </sheetView>
  </sheetViews>
  <sheetFormatPr defaultColWidth="0" defaultRowHeight="11.5" zeroHeight="1"/>
  <cols>
    <col min="1" max="1" width="6.36328125" style="7" customWidth="1"/>
    <col min="2" max="2" width="46" style="7" customWidth="1"/>
    <col min="3" max="4" width="28.6328125" style="7" customWidth="1"/>
    <col min="5" max="5" width="18.6328125" style="7" customWidth="1"/>
    <col min="6" max="6" width="17.36328125" style="7" customWidth="1"/>
    <col min="7" max="7" width="13.36328125" style="7" customWidth="1"/>
    <col min="8" max="13" width="12.6328125" style="7" hidden="1" customWidth="1"/>
    <col min="14" max="17" width="9.36328125" style="7" hidden="1" customWidth="1"/>
    <col min="18" max="40" width="0" style="7" hidden="1" customWidth="1"/>
    <col min="41" max="16384" width="9.36328125" style="7" hidden="1"/>
  </cols>
  <sheetData>
    <row r="1" spans="1:40" s="28" customFormat="1" ht="12.75" customHeight="1"/>
    <row r="2" spans="1:40" s="28" customFormat="1" ht="18.75" customHeight="1">
      <c r="A2" s="12" t="s">
        <v>453</v>
      </c>
      <c r="B2" s="29"/>
      <c r="C2" s="29"/>
      <c r="D2" s="29"/>
      <c r="E2" s="29"/>
      <c r="F2" s="29"/>
      <c r="G2" s="29"/>
      <c r="H2" s="29"/>
      <c r="I2" s="29"/>
      <c r="J2" s="29"/>
      <c r="K2" s="29"/>
      <c r="O2" s="29"/>
      <c r="P2" s="29"/>
      <c r="Q2" s="29"/>
      <c r="R2" s="29"/>
      <c r="S2" s="29"/>
      <c r="U2" s="29"/>
      <c r="V2" s="29"/>
      <c r="W2" s="29"/>
      <c r="X2" s="29"/>
      <c r="Y2" s="29"/>
      <c r="AB2" s="29"/>
      <c r="AC2" s="29"/>
      <c r="AD2" s="29"/>
      <c r="AE2" s="29"/>
      <c r="AF2" s="29"/>
      <c r="AH2" s="29"/>
      <c r="AI2" s="29"/>
      <c r="AJ2" s="29"/>
      <c r="AK2" s="29"/>
      <c r="AL2" s="29"/>
    </row>
    <row r="3" spans="1:40" s="28" customFormat="1" ht="50.25" customHeight="1">
      <c r="A3" s="579" t="s">
        <v>454</v>
      </c>
      <c r="B3" s="579"/>
      <c r="C3" s="579"/>
      <c r="D3" s="579"/>
      <c r="E3" s="464"/>
      <c r="F3" s="464"/>
      <c r="G3" s="464"/>
      <c r="H3" s="464"/>
      <c r="I3" s="464"/>
      <c r="J3" s="464"/>
      <c r="K3" s="464"/>
      <c r="L3" s="464"/>
      <c r="N3" s="30"/>
      <c r="O3" s="464"/>
      <c r="P3" s="464"/>
      <c r="Q3" s="464"/>
      <c r="R3" s="464"/>
      <c r="S3" s="464"/>
      <c r="T3" s="464"/>
      <c r="U3" s="464"/>
      <c r="V3" s="464"/>
      <c r="W3" s="464"/>
      <c r="X3" s="464"/>
      <c r="Y3" s="464"/>
      <c r="Z3" s="464"/>
      <c r="AA3" s="30"/>
      <c r="AB3" s="464"/>
      <c r="AC3" s="464"/>
      <c r="AD3" s="464"/>
      <c r="AE3" s="464"/>
      <c r="AF3" s="464"/>
      <c r="AG3" s="464"/>
      <c r="AH3" s="464"/>
      <c r="AI3" s="464"/>
      <c r="AJ3" s="464"/>
      <c r="AK3" s="464"/>
      <c r="AL3" s="464"/>
      <c r="AM3" s="464"/>
      <c r="AN3" s="30"/>
    </row>
    <row r="4" spans="1:40" s="28" customFormat="1" ht="12.75" customHeight="1">
      <c r="A4" s="28" t="s">
        <v>455</v>
      </c>
    </row>
    <row r="5" spans="1:40" s="6" customFormat="1">
      <c r="B5" s="13"/>
      <c r="C5" s="13"/>
      <c r="D5" s="8"/>
    </row>
    <row r="6" spans="1:40" s="14" customFormat="1">
      <c r="A6" s="15" t="s">
        <v>456</v>
      </c>
      <c r="B6" s="16"/>
      <c r="C6" s="16"/>
      <c r="D6" s="17"/>
    </row>
    <row r="7" spans="1:40" s="9" customFormat="1">
      <c r="A7" s="19"/>
      <c r="B7" s="20"/>
      <c r="C7" s="20"/>
      <c r="D7" s="10"/>
    </row>
    <row r="8" spans="1:40" s="28" customFormat="1" ht="12.75" customHeight="1">
      <c r="A8" s="6"/>
      <c r="B8" s="134" t="s">
        <v>457</v>
      </c>
      <c r="C8" s="194" t="s">
        <v>458</v>
      </c>
      <c r="D8" s="6"/>
      <c r="E8" s="6"/>
      <c r="F8" s="6"/>
      <c r="G8" s="6"/>
    </row>
    <row r="9" spans="1:40" s="28" customFormat="1" ht="12.75" customHeight="1">
      <c r="A9" s="6"/>
      <c r="B9" s="135" t="s">
        <v>459</v>
      </c>
      <c r="C9" s="195">
        <v>3.1</v>
      </c>
      <c r="D9" s="48"/>
      <c r="E9" s="6"/>
      <c r="F9" s="6"/>
      <c r="G9" s="6"/>
    </row>
    <row r="10" spans="1:40" s="28" customFormat="1" ht="12.75" customHeight="1">
      <c r="A10" s="6"/>
      <c r="B10" s="135" t="s">
        <v>460</v>
      </c>
      <c r="C10" s="195">
        <v>4.2</v>
      </c>
      <c r="D10" s="48"/>
      <c r="E10" s="6"/>
      <c r="F10" s="6"/>
      <c r="G10" s="6"/>
    </row>
    <row r="11" spans="1:40" s="28" customFormat="1" ht="12.75" customHeight="1">
      <c r="A11" s="6"/>
      <c r="B11" s="135" t="s">
        <v>240</v>
      </c>
      <c r="C11" s="195">
        <v>12</v>
      </c>
      <c r="D11" s="48"/>
      <c r="E11" s="6"/>
      <c r="F11" s="6"/>
      <c r="G11" s="6"/>
    </row>
    <row r="12" spans="1:40" s="6" customFormat="1" ht="12.75" customHeight="1"/>
    <row r="13" spans="1:40" s="6" customFormat="1">
      <c r="B13" s="13"/>
      <c r="C13" s="13"/>
      <c r="D13" s="8"/>
    </row>
    <row r="14" spans="1:40" s="14" customFormat="1">
      <c r="A14" s="15" t="s">
        <v>461</v>
      </c>
      <c r="B14" s="16"/>
      <c r="C14" s="16"/>
      <c r="D14" s="17"/>
    </row>
    <row r="15" spans="1:40" s="9" customFormat="1">
      <c r="A15" s="19"/>
      <c r="B15" s="20"/>
      <c r="C15" s="20"/>
      <c r="D15" s="10"/>
    </row>
    <row r="16" spans="1:40" s="9" customFormat="1">
      <c r="A16" s="19"/>
      <c r="B16" s="20"/>
      <c r="C16" s="599" t="s">
        <v>462</v>
      </c>
      <c r="D16" s="599"/>
      <c r="E16" s="600" t="s">
        <v>463</v>
      </c>
      <c r="F16" s="600"/>
    </row>
    <row r="17" spans="1:14" s="9" customFormat="1">
      <c r="A17" s="19"/>
      <c r="B17" s="196" t="s">
        <v>464</v>
      </c>
      <c r="C17" s="197" t="s">
        <v>291</v>
      </c>
      <c r="D17" s="197" t="s">
        <v>292</v>
      </c>
      <c r="E17" s="197" t="s">
        <v>291</v>
      </c>
      <c r="F17" s="197" t="s">
        <v>292</v>
      </c>
    </row>
    <row r="18" spans="1:14" s="9" customFormat="1" ht="11.25" customHeight="1">
      <c r="A18" s="21"/>
      <c r="B18" s="198">
        <v>1</v>
      </c>
      <c r="C18" s="199">
        <v>0.43431976775320402</v>
      </c>
      <c r="D18" s="199">
        <v>0.56568023224679598</v>
      </c>
      <c r="E18" s="199">
        <v>0.432</v>
      </c>
      <c r="F18" s="199">
        <v>0.56799999999999995</v>
      </c>
    </row>
    <row r="19" spans="1:14" s="9" customFormat="1">
      <c r="A19" s="21"/>
      <c r="B19" s="198">
        <v>2</v>
      </c>
      <c r="C19" s="199">
        <v>0.39019034756805077</v>
      </c>
      <c r="D19" s="199">
        <v>0.60980965243194918</v>
      </c>
      <c r="E19" s="199">
        <v>0.39500000000000002</v>
      </c>
      <c r="F19" s="199">
        <v>0.60499999999999998</v>
      </c>
    </row>
    <row r="20" spans="1:14" s="6" customFormat="1">
      <c r="B20" s="13"/>
      <c r="C20" s="13"/>
      <c r="D20" s="8"/>
    </row>
    <row r="21" spans="1:14" s="14" customFormat="1">
      <c r="A21" s="15" t="s">
        <v>465</v>
      </c>
      <c r="B21" s="16"/>
      <c r="C21" s="16"/>
      <c r="D21" s="17"/>
    </row>
    <row r="22" spans="1:14" s="9" customFormat="1">
      <c r="A22" s="19"/>
      <c r="B22" s="20"/>
      <c r="C22" s="20"/>
      <c r="D22" s="10"/>
    </row>
    <row r="23" spans="1:14" s="9" customFormat="1" ht="12.75" customHeight="1">
      <c r="A23" s="19"/>
      <c r="B23" s="20"/>
      <c r="C23" s="20"/>
      <c r="D23" s="10"/>
    </row>
    <row r="24" spans="1:14">
      <c r="A24" s="18"/>
      <c r="B24" s="196"/>
      <c r="C24" s="194" t="s">
        <v>466</v>
      </c>
      <c r="D24" s="194" t="s">
        <v>467</v>
      </c>
      <c r="E24" s="6"/>
      <c r="F24" s="6"/>
      <c r="G24" s="6"/>
      <c r="H24" s="6"/>
      <c r="I24" s="6"/>
      <c r="J24" s="6"/>
      <c r="K24" s="6"/>
      <c r="L24" s="6"/>
      <c r="M24" s="6"/>
      <c r="N24" s="6"/>
    </row>
    <row r="25" spans="1:14">
      <c r="B25" s="200" t="s">
        <v>468</v>
      </c>
      <c r="C25" s="201">
        <v>0.3</v>
      </c>
      <c r="D25" s="201">
        <v>0.7</v>
      </c>
      <c r="E25" s="6"/>
      <c r="F25" s="6"/>
      <c r="G25" s="6"/>
      <c r="H25" s="6"/>
      <c r="I25" s="6"/>
      <c r="J25" s="6"/>
      <c r="K25" s="6"/>
      <c r="L25" s="6"/>
      <c r="M25" s="6"/>
      <c r="N25" s="6"/>
    </row>
    <row r="26" spans="1:14" s="6" customFormat="1">
      <c r="B26" s="13"/>
      <c r="C26" s="13"/>
      <c r="D26" s="8"/>
    </row>
    <row r="27" spans="1:14" s="14" customFormat="1">
      <c r="A27" s="15" t="s">
        <v>469</v>
      </c>
      <c r="B27" s="16"/>
      <c r="C27" s="16"/>
      <c r="D27" s="17"/>
    </row>
    <row r="28" spans="1:14" s="6" customFormat="1">
      <c r="B28" s="13"/>
      <c r="C28" s="13"/>
      <c r="D28" s="8"/>
    </row>
    <row r="29" spans="1:14" s="6" customFormat="1">
      <c r="B29" s="163" t="s">
        <v>470</v>
      </c>
      <c r="C29" s="202" t="s">
        <v>471</v>
      </c>
      <c r="D29" s="202" t="s">
        <v>472</v>
      </c>
    </row>
    <row r="30" spans="1:14" s="6" customFormat="1">
      <c r="A30" s="21">
        <v>1</v>
      </c>
      <c r="B30" s="200" t="s">
        <v>473</v>
      </c>
      <c r="C30" s="199">
        <v>0.42293308985153999</v>
      </c>
      <c r="D30" s="199">
        <v>0.41899999999999998</v>
      </c>
    </row>
    <row r="31" spans="1:14" s="6" customFormat="1">
      <c r="A31" s="21">
        <v>2</v>
      </c>
      <c r="B31" s="200" t="s">
        <v>474</v>
      </c>
      <c r="C31" s="199">
        <v>0.16756125824652202</v>
      </c>
      <c r="D31" s="199">
        <v>0.16900000000000001</v>
      </c>
    </row>
    <row r="32" spans="1:14">
      <c r="A32" s="21">
        <v>3</v>
      </c>
      <c r="B32" s="200" t="s">
        <v>475</v>
      </c>
      <c r="C32" s="199">
        <v>7.5830992776374728E-2</v>
      </c>
      <c r="D32" s="199">
        <v>7.8E-2</v>
      </c>
      <c r="E32" s="6"/>
      <c r="F32" s="6"/>
      <c r="G32" s="6"/>
      <c r="H32" s="6"/>
      <c r="I32" s="6"/>
      <c r="J32" s="6"/>
      <c r="K32" s="6"/>
      <c r="L32" s="6"/>
      <c r="M32" s="6"/>
      <c r="N32" s="6"/>
    </row>
    <row r="33" spans="1:14">
      <c r="A33" s="21">
        <v>4</v>
      </c>
      <c r="B33" s="200" t="s">
        <v>476</v>
      </c>
      <c r="C33" s="199">
        <v>0.33367465969165977</v>
      </c>
      <c r="D33" s="199">
        <v>0.33400000000000002</v>
      </c>
      <c r="E33" s="6"/>
      <c r="F33" s="6"/>
      <c r="G33" s="6"/>
      <c r="H33" s="6"/>
      <c r="I33" s="6"/>
      <c r="J33" s="6"/>
      <c r="K33" s="6"/>
      <c r="L33" s="6"/>
      <c r="M33" s="6"/>
      <c r="N33" s="6"/>
    </row>
    <row r="34" spans="1:14" s="6" customFormat="1"/>
    <row r="35" spans="1:14" s="6" customFormat="1"/>
    <row r="36" spans="1:14">
      <c r="A36" s="6"/>
      <c r="B36" s="203" t="s">
        <v>477</v>
      </c>
      <c r="C36" s="202" t="s">
        <v>471</v>
      </c>
      <c r="D36" s="202" t="s">
        <v>472</v>
      </c>
      <c r="E36" s="6"/>
      <c r="F36" s="6"/>
      <c r="G36" s="6"/>
    </row>
    <row r="37" spans="1:14">
      <c r="A37" s="6"/>
      <c r="B37" s="204" t="s">
        <v>291</v>
      </c>
      <c r="C37" s="205">
        <f>SUM(C31:C32)</f>
        <v>0.24339225102289674</v>
      </c>
      <c r="D37" s="205">
        <f>SUM(D31:D32)</f>
        <v>0.247</v>
      </c>
      <c r="E37" s="6"/>
      <c r="F37" s="6"/>
      <c r="G37" s="6"/>
    </row>
    <row r="38" spans="1:14">
      <c r="A38" s="6"/>
      <c r="B38" s="204" t="s">
        <v>292</v>
      </c>
      <c r="C38" s="205">
        <f>SUM(C30,C33)</f>
        <v>0.75660774954319976</v>
      </c>
      <c r="D38" s="205">
        <f>SUM(D30,D33)</f>
        <v>0.753</v>
      </c>
      <c r="E38" s="6"/>
      <c r="F38" s="6"/>
      <c r="G38" s="6"/>
    </row>
    <row r="39" spans="1:14">
      <c r="A39" s="6"/>
      <c r="B39" s="6"/>
      <c r="C39" s="6"/>
      <c r="D39" s="6"/>
      <c r="E39" s="6"/>
      <c r="F39" s="6"/>
      <c r="G39" s="6"/>
    </row>
    <row r="40" spans="1:14" s="65" customFormat="1">
      <c r="A40" s="62" t="s">
        <v>478</v>
      </c>
      <c r="B40" s="63"/>
      <c r="C40" s="63"/>
      <c r="D40" s="64"/>
      <c r="E40" s="64"/>
    </row>
    <row r="41" spans="1:14" s="59" customFormat="1">
      <c r="B41" s="60"/>
      <c r="C41" s="60"/>
      <c r="D41" s="61"/>
      <c r="E41" s="61"/>
    </row>
    <row r="42" spans="1:14" s="59" customFormat="1">
      <c r="B42" s="206" t="s">
        <v>470</v>
      </c>
      <c r="C42" s="207" t="s">
        <v>479</v>
      </c>
      <c r="D42" s="207" t="s">
        <v>480</v>
      </c>
      <c r="E42" s="61"/>
    </row>
    <row r="43" spans="1:14" s="59" customFormat="1">
      <c r="B43" s="208" t="s">
        <v>481</v>
      </c>
      <c r="C43" s="209">
        <v>0.49931318892928866</v>
      </c>
      <c r="D43" s="209">
        <v>0.50068681107067958</v>
      </c>
      <c r="E43" s="61"/>
    </row>
    <row r="44" spans="1:14" s="59" customFormat="1">
      <c r="B44" s="60"/>
      <c r="C44" s="60"/>
      <c r="D44" s="61"/>
      <c r="E44" s="61"/>
    </row>
    <row r="45" spans="1:14" s="59" customFormat="1">
      <c r="B45" s="60"/>
      <c r="C45" s="60"/>
      <c r="D45" s="61"/>
      <c r="E45" s="61"/>
    </row>
    <row r="46" spans="1:14" s="59" customFormat="1">
      <c r="A46" s="62" t="s">
        <v>482</v>
      </c>
      <c r="B46" s="63"/>
      <c r="C46" s="63"/>
      <c r="D46" s="64"/>
      <c r="E46" s="64"/>
      <c r="F46" s="65"/>
      <c r="G46" s="65"/>
    </row>
    <row r="47" spans="1:14" s="59" customFormat="1">
      <c r="B47" s="60"/>
      <c r="C47" s="60"/>
      <c r="D47" s="61"/>
      <c r="E47" s="61"/>
    </row>
    <row r="48" spans="1:14" s="59" customFormat="1">
      <c r="B48" s="206" t="s">
        <v>470</v>
      </c>
      <c r="C48" s="207" t="s">
        <v>479</v>
      </c>
      <c r="D48" s="207" t="s">
        <v>480</v>
      </c>
      <c r="E48" s="61"/>
    </row>
    <row r="49" spans="2:5" s="59" customFormat="1">
      <c r="B49" s="208" t="s">
        <v>481</v>
      </c>
      <c r="C49" s="209">
        <v>0.49699657489964733</v>
      </c>
      <c r="D49" s="209">
        <v>0.50300342510035279</v>
      </c>
      <c r="E49" s="61"/>
    </row>
    <row r="50" spans="2:5" s="59" customFormat="1">
      <c r="B50" s="60"/>
      <c r="C50" s="60"/>
      <c r="D50" s="61"/>
      <c r="E50" s="61"/>
    </row>
    <row r="51" spans="2:5" s="59" customFormat="1">
      <c r="B51" s="60"/>
      <c r="C51" s="60"/>
      <c r="D51" s="61"/>
      <c r="E51" s="61"/>
    </row>
    <row r="65" s="7" customFormat="1" hidden="1"/>
    <row r="66" s="7" customFormat="1" hidden="1"/>
    <row r="67" s="7" customFormat="1" hidden="1"/>
    <row r="68" s="7" customFormat="1" hidden="1"/>
    <row r="69" s="7" customFormat="1" hidden="1"/>
    <row r="70" s="7" customFormat="1" hidden="1"/>
    <row r="71" s="7" customFormat="1" hidden="1"/>
    <row r="72" s="7" customFormat="1" hidden="1"/>
    <row r="73" s="7" customFormat="1" hidden="1"/>
    <row r="74" s="7" customFormat="1" hidden="1"/>
    <row r="75" s="7" customFormat="1" hidden="1"/>
    <row r="76" s="7" customFormat="1" hidden="1"/>
    <row r="77" s="7" customFormat="1" hidden="1"/>
    <row r="78" s="7" customFormat="1" hidden="1"/>
    <row r="79" s="7" customFormat="1" hidden="1"/>
    <row r="80" s="7" customFormat="1" hidden="1"/>
    <row r="81" s="7" customFormat="1" hidden="1"/>
    <row r="82" s="7" customFormat="1" hidden="1"/>
    <row r="83" s="7" customFormat="1" hidden="1"/>
    <row r="84" s="7" customFormat="1" hidden="1"/>
    <row r="85" s="7" customFormat="1" hidden="1"/>
    <row r="86" s="7" customFormat="1" hidden="1"/>
    <row r="87" s="7" customFormat="1" hidden="1"/>
    <row r="88" s="7" customFormat="1" hidden="1"/>
    <row r="89" s="6" customFormat="1" hidden="1"/>
    <row r="90" s="6" customFormat="1" hidden="1"/>
  </sheetData>
  <mergeCells count="3">
    <mergeCell ref="A3:D3"/>
    <mergeCell ref="C16:D16"/>
    <mergeCell ref="E16:F16"/>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79998168889431442"/>
    <pageSetUpPr autoPageBreaks="0"/>
  </sheetPr>
  <dimension ref="A1:BC41"/>
  <sheetViews>
    <sheetView zoomScale="70" zoomScaleNormal="100" workbookViewId="0"/>
  </sheetViews>
  <sheetFormatPr defaultColWidth="0" defaultRowHeight="11.5" zeroHeight="1"/>
  <cols>
    <col min="1" max="1" width="8.36328125" style="7" customWidth="1"/>
    <col min="2" max="2" width="19.6328125" style="7" customWidth="1"/>
    <col min="3" max="3" width="19.36328125" style="7" customWidth="1"/>
    <col min="4" max="4" width="26.6328125" style="7" customWidth="1"/>
    <col min="5" max="5" width="1" style="7" customWidth="1"/>
    <col min="6" max="13" width="15.6328125" style="7" customWidth="1"/>
    <col min="14" max="14" width="1" style="7" customWidth="1"/>
    <col min="15" max="25" width="15.6328125" style="7" customWidth="1"/>
    <col min="26" max="26" width="1.36328125" style="7" customWidth="1"/>
    <col min="27" max="27" width="15.6328125" style="7" customWidth="1"/>
    <col min="28" max="28" width="13.26953125" style="7" customWidth="1"/>
    <col min="29" max="29" width="15.26953125" style="7" customWidth="1"/>
    <col min="30" max="30" width="16.26953125" style="7" customWidth="1"/>
    <col min="31" max="31" width="16" style="7" customWidth="1"/>
    <col min="32" max="32" width="16.6328125" style="7" customWidth="1"/>
    <col min="33" max="33" width="19.6328125" style="7" customWidth="1"/>
    <col min="34" max="34" width="17.7265625" style="7" customWidth="1"/>
    <col min="35" max="35" width="16.7265625" style="7" customWidth="1"/>
    <col min="36" max="36" width="16.36328125" style="7" customWidth="1"/>
    <col min="37" max="37" width="18.7265625" style="7" customWidth="1"/>
    <col min="38" max="38" width="17.7265625" style="7" customWidth="1"/>
    <col min="39" max="39" width="18.36328125" style="7" customWidth="1"/>
    <col min="40" max="40" width="18.26953125" style="7" customWidth="1"/>
    <col min="41" max="41" width="18.6328125" style="7" customWidth="1"/>
    <col min="42" max="42" width="19" style="7" customWidth="1"/>
    <col min="43" max="43" width="17.6328125" style="7" customWidth="1"/>
    <col min="44" max="44" width="20.26953125" style="7" customWidth="1"/>
    <col min="45" max="45" width="19" style="7" customWidth="1"/>
    <col min="46" max="47" width="15.36328125" style="7" customWidth="1"/>
    <col min="48" max="48" width="19.26953125" style="7" customWidth="1"/>
    <col min="49" max="49" width="22.26953125" style="7" customWidth="1"/>
    <col min="50" max="50" width="20.6328125" style="7" customWidth="1"/>
    <col min="51" max="51" width="16.7265625" style="7" customWidth="1"/>
    <col min="52" max="52" width="15.36328125" style="7" customWidth="1"/>
    <col min="53" max="53" width="16" style="7" customWidth="1"/>
    <col min="54" max="54" width="19.26953125" style="7" customWidth="1"/>
    <col min="55" max="55" width="9" style="7" customWidth="1"/>
    <col min="56" max="16384" width="9" style="7" hidden="1"/>
  </cols>
  <sheetData>
    <row r="1" spans="1:55" s="11" customFormat="1" ht="12.75" customHeight="1"/>
    <row r="2" spans="1:55" s="27" customFormat="1" ht="18.75" customHeight="1">
      <c r="B2" s="12" t="s">
        <v>483</v>
      </c>
      <c r="C2" s="12"/>
      <c r="D2" s="12"/>
      <c r="E2" s="12"/>
      <c r="F2" s="12"/>
      <c r="G2" s="12"/>
      <c r="O2" s="12"/>
    </row>
    <row r="3" spans="1:55" s="49" customFormat="1" ht="23.25" customHeight="1">
      <c r="A3" s="126"/>
      <c r="B3" s="579" t="s">
        <v>484</v>
      </c>
      <c r="C3" s="579"/>
      <c r="D3" s="579"/>
      <c r="E3" s="579"/>
      <c r="F3" s="579"/>
      <c r="G3" s="579"/>
      <c r="H3" s="127"/>
      <c r="I3" s="127"/>
      <c r="J3" s="127"/>
      <c r="K3" s="127"/>
      <c r="L3" s="127"/>
      <c r="M3" s="127"/>
      <c r="N3" s="127"/>
      <c r="O3" s="127"/>
      <c r="P3" s="127"/>
      <c r="Q3" s="126"/>
      <c r="R3" s="126"/>
      <c r="S3" s="126"/>
      <c r="T3" s="126"/>
      <c r="U3" s="126"/>
      <c r="V3" s="126"/>
      <c r="W3" s="126"/>
      <c r="X3" s="126"/>
      <c r="Y3" s="126"/>
      <c r="Z3" s="127"/>
      <c r="AA3" s="126"/>
      <c r="AB3" s="126"/>
      <c r="AC3" s="126"/>
      <c r="AD3" s="126"/>
      <c r="AE3" s="126"/>
      <c r="AF3" s="126"/>
      <c r="AG3" s="126"/>
      <c r="AH3" s="126"/>
      <c r="AI3" s="126"/>
      <c r="AJ3" s="126"/>
      <c r="AK3" s="126"/>
      <c r="AL3" s="126"/>
      <c r="AM3" s="126"/>
      <c r="AN3" s="126"/>
      <c r="AO3" s="126"/>
      <c r="AP3" s="126"/>
      <c r="AQ3" s="126"/>
      <c r="AR3" s="126"/>
      <c r="AS3" s="126"/>
      <c r="AT3" s="126"/>
      <c r="AU3" s="126"/>
      <c r="AV3" s="126"/>
      <c r="AW3" s="126"/>
      <c r="AX3" s="126"/>
      <c r="AY3" s="126"/>
      <c r="AZ3" s="126"/>
      <c r="BA3" s="126"/>
      <c r="BB3" s="126"/>
      <c r="BC3" s="126"/>
    </row>
    <row r="4" spans="1:55" s="11" customFormat="1" ht="12.75" customHeight="1"/>
    <row r="5" spans="1:55" s="1" customFormat="1" ht="14.5"/>
    <row r="6" spans="1:55">
      <c r="A6" s="6"/>
      <c r="B6" s="617" t="s">
        <v>88</v>
      </c>
      <c r="C6" s="618" t="s">
        <v>91</v>
      </c>
      <c r="D6" s="619"/>
      <c r="E6" s="24"/>
      <c r="F6" s="605" t="s">
        <v>93</v>
      </c>
      <c r="G6" s="606"/>
      <c r="H6" s="606"/>
      <c r="I6" s="606"/>
      <c r="J6" s="606"/>
      <c r="K6" s="606"/>
      <c r="L6" s="606"/>
      <c r="M6" s="607"/>
      <c r="N6" s="23"/>
      <c r="O6" s="605" t="s">
        <v>94</v>
      </c>
      <c r="P6" s="608"/>
      <c r="Q6" s="608"/>
      <c r="R6" s="608"/>
      <c r="S6" s="608"/>
      <c r="T6" s="608"/>
      <c r="U6" s="608"/>
      <c r="V6" s="608"/>
      <c r="W6" s="608"/>
      <c r="X6" s="608"/>
      <c r="Y6" s="609"/>
      <c r="Z6" s="23"/>
      <c r="AA6" s="601" t="s">
        <v>94</v>
      </c>
      <c r="AB6" s="602"/>
      <c r="AC6" s="602"/>
      <c r="AD6" s="602"/>
      <c r="AE6" s="602"/>
      <c r="AF6" s="602"/>
      <c r="AG6" s="602"/>
      <c r="AH6" s="602"/>
      <c r="AI6" s="602"/>
      <c r="AJ6" s="602"/>
      <c r="AK6" s="602"/>
      <c r="AL6" s="602"/>
      <c r="AM6" s="602"/>
      <c r="AN6" s="602"/>
      <c r="AO6" s="602"/>
      <c r="AP6" s="602"/>
      <c r="AQ6" s="602"/>
      <c r="AR6" s="602"/>
      <c r="AS6" s="602"/>
      <c r="AT6" s="602"/>
      <c r="AU6" s="602"/>
      <c r="AV6" s="602"/>
      <c r="AW6" s="602"/>
      <c r="AX6" s="602"/>
      <c r="AY6" s="602"/>
      <c r="AZ6" s="602"/>
      <c r="BA6" s="602"/>
      <c r="BB6" s="602"/>
    </row>
    <row r="7" spans="1:55" ht="12.75" customHeight="1">
      <c r="A7" s="6"/>
      <c r="B7" s="617"/>
      <c r="C7" s="618"/>
      <c r="D7" s="620"/>
      <c r="E7" s="24"/>
      <c r="F7" s="612" t="s">
        <v>96</v>
      </c>
      <c r="G7" s="613"/>
      <c r="H7" s="613"/>
      <c r="I7" s="613"/>
      <c r="J7" s="613"/>
      <c r="K7" s="613"/>
      <c r="L7" s="613"/>
      <c r="M7" s="614"/>
      <c r="N7" s="23"/>
      <c r="O7" s="603" t="s">
        <v>97</v>
      </c>
      <c r="P7" s="604"/>
      <c r="Q7" s="604"/>
      <c r="R7" s="604"/>
      <c r="S7" s="604"/>
      <c r="T7" s="604"/>
      <c r="U7" s="604"/>
      <c r="V7" s="604"/>
      <c r="W7" s="604"/>
      <c r="X7" s="604"/>
      <c r="Y7" s="615"/>
      <c r="Z7" s="23"/>
      <c r="AA7" s="603" t="s">
        <v>485</v>
      </c>
      <c r="AB7" s="604"/>
      <c r="AC7" s="604"/>
      <c r="AD7" s="604"/>
      <c r="AE7" s="604"/>
      <c r="AF7" s="604"/>
      <c r="AG7" s="604"/>
      <c r="AH7" s="604"/>
      <c r="AI7" s="604"/>
      <c r="AJ7" s="604"/>
      <c r="AK7" s="604"/>
      <c r="AL7" s="604"/>
      <c r="AM7" s="604"/>
      <c r="AN7" s="604"/>
      <c r="AO7" s="604"/>
      <c r="AP7" s="604"/>
      <c r="AQ7" s="604"/>
      <c r="AR7" s="604"/>
      <c r="AS7" s="604"/>
      <c r="AT7" s="604"/>
      <c r="AU7" s="604"/>
      <c r="AV7" s="604"/>
      <c r="AW7" s="604"/>
      <c r="AX7" s="604"/>
      <c r="AY7" s="604"/>
      <c r="AZ7" s="604"/>
      <c r="BA7" s="604"/>
      <c r="BB7" s="604"/>
      <c r="BC7" s="6"/>
    </row>
    <row r="8" spans="1:55" ht="24.75" customHeight="1">
      <c r="A8" s="6"/>
      <c r="B8" s="617"/>
      <c r="C8" s="618"/>
      <c r="D8" s="174" t="s">
        <v>100</v>
      </c>
      <c r="E8" s="24"/>
      <c r="F8" s="25" t="s">
        <v>101</v>
      </c>
      <c r="G8" s="25" t="s">
        <v>102</v>
      </c>
      <c r="H8" s="25" t="s">
        <v>103</v>
      </c>
      <c r="I8" s="25" t="s">
        <v>104</v>
      </c>
      <c r="J8" s="25" t="s">
        <v>105</v>
      </c>
      <c r="K8" s="26" t="s">
        <v>106</v>
      </c>
      <c r="L8" s="25" t="s">
        <v>107</v>
      </c>
      <c r="M8" s="25" t="s">
        <v>108</v>
      </c>
      <c r="N8" s="24"/>
      <c r="O8" s="461" t="s">
        <v>109</v>
      </c>
      <c r="P8" s="175" t="s">
        <v>110</v>
      </c>
      <c r="Q8" s="175" t="s">
        <v>111</v>
      </c>
      <c r="R8" s="128" t="s">
        <v>112</v>
      </c>
      <c r="S8" s="175" t="s">
        <v>113</v>
      </c>
      <c r="T8" s="175" t="s">
        <v>114</v>
      </c>
      <c r="U8" s="175" t="s">
        <v>115</v>
      </c>
      <c r="V8" s="175" t="s">
        <v>116</v>
      </c>
      <c r="W8" s="175" t="s">
        <v>312</v>
      </c>
      <c r="X8" s="175" t="s">
        <v>313</v>
      </c>
      <c r="Y8" s="175" t="s">
        <v>121</v>
      </c>
      <c r="Z8" s="24"/>
      <c r="AA8" s="459" t="s">
        <v>122</v>
      </c>
      <c r="AB8" s="459" t="s">
        <v>486</v>
      </c>
      <c r="AC8" s="459" t="s">
        <v>487</v>
      </c>
      <c r="AD8" s="459" t="s">
        <v>488</v>
      </c>
      <c r="AE8" s="459" t="s">
        <v>489</v>
      </c>
      <c r="AF8" s="459" t="s">
        <v>126</v>
      </c>
      <c r="AG8" s="459" t="s">
        <v>127</v>
      </c>
      <c r="AH8" s="459" t="s">
        <v>128</v>
      </c>
      <c r="AI8" s="459" t="s">
        <v>490</v>
      </c>
      <c r="AJ8" s="459" t="s">
        <v>491</v>
      </c>
      <c r="AK8" s="459" t="s">
        <v>131</v>
      </c>
      <c r="AL8" s="459" t="s">
        <v>132</v>
      </c>
      <c r="AM8" s="459" t="s">
        <v>492</v>
      </c>
      <c r="AN8" s="459" t="s">
        <v>493</v>
      </c>
      <c r="AO8" s="459" t="s">
        <v>494</v>
      </c>
      <c r="AP8" s="459" t="s">
        <v>136</v>
      </c>
      <c r="AQ8" s="459" t="s">
        <v>137</v>
      </c>
      <c r="AR8" s="459" t="s">
        <v>495</v>
      </c>
      <c r="AS8" s="459" t="s">
        <v>496</v>
      </c>
      <c r="AT8" s="459" t="s">
        <v>497</v>
      </c>
      <c r="AU8" s="459" t="s">
        <v>498</v>
      </c>
      <c r="AV8" s="459" t="s">
        <v>499</v>
      </c>
      <c r="AW8" s="459" t="s">
        <v>143</v>
      </c>
      <c r="AX8" s="459" t="s">
        <v>500</v>
      </c>
      <c r="AY8" s="459" t="s">
        <v>501</v>
      </c>
      <c r="AZ8" s="459" t="s">
        <v>146</v>
      </c>
      <c r="BA8" s="459" t="s">
        <v>502</v>
      </c>
      <c r="BB8" s="393" t="s">
        <v>503</v>
      </c>
      <c r="BC8" s="6"/>
    </row>
    <row r="9" spans="1:55" ht="12" customHeight="1">
      <c r="A9" s="6"/>
      <c r="B9" s="617"/>
      <c r="C9" s="618"/>
      <c r="D9" s="174" t="s">
        <v>504</v>
      </c>
      <c r="E9" s="24"/>
      <c r="F9" s="176" t="s">
        <v>150</v>
      </c>
      <c r="G9" s="176" t="s">
        <v>151</v>
      </c>
      <c r="H9" s="176" t="s">
        <v>152</v>
      </c>
      <c r="I9" s="176" t="s">
        <v>153</v>
      </c>
      <c r="J9" s="176" t="s">
        <v>154</v>
      </c>
      <c r="K9" s="129" t="s">
        <v>155</v>
      </c>
      <c r="L9" s="176" t="s">
        <v>156</v>
      </c>
      <c r="M9" s="176" t="s">
        <v>157</v>
      </c>
      <c r="N9" s="24"/>
      <c r="O9" s="177" t="s">
        <v>158</v>
      </c>
      <c r="P9" s="176" t="s">
        <v>159</v>
      </c>
      <c r="Q9" s="176" t="s">
        <v>160</v>
      </c>
      <c r="R9" s="130" t="s">
        <v>161</v>
      </c>
      <c r="S9" s="176" t="s">
        <v>162</v>
      </c>
      <c r="T9" s="176" t="s">
        <v>163</v>
      </c>
      <c r="U9" s="176" t="s">
        <v>164</v>
      </c>
      <c r="V9" s="176" t="s">
        <v>165</v>
      </c>
      <c r="W9" s="176" t="s">
        <v>166</v>
      </c>
      <c r="X9" s="176" t="s">
        <v>168</v>
      </c>
      <c r="Y9" s="176" t="s">
        <v>170</v>
      </c>
      <c r="Z9" s="24"/>
      <c r="AA9" s="390" t="s">
        <v>170</v>
      </c>
      <c r="AB9" s="390" t="s">
        <v>172</v>
      </c>
      <c r="AC9" s="390" t="s">
        <v>172</v>
      </c>
      <c r="AD9" s="390" t="s">
        <v>174</v>
      </c>
      <c r="AE9" s="390" t="s">
        <v>174</v>
      </c>
      <c r="AF9" s="390" t="s">
        <v>176</v>
      </c>
      <c r="AG9" s="390" t="s">
        <v>176</v>
      </c>
      <c r="AH9" s="390" t="s">
        <v>178</v>
      </c>
      <c r="AI9" s="390" t="s">
        <v>178</v>
      </c>
      <c r="AJ9" s="390" t="s">
        <v>180</v>
      </c>
      <c r="AK9" s="390" t="s">
        <v>180</v>
      </c>
      <c r="AL9" s="390" t="s">
        <v>182</v>
      </c>
      <c r="AM9" s="390" t="s">
        <v>182</v>
      </c>
      <c r="AN9" s="390" t="s">
        <v>184</v>
      </c>
      <c r="AO9" s="390" t="s">
        <v>184</v>
      </c>
      <c r="AP9" s="390" t="s">
        <v>186</v>
      </c>
      <c r="AQ9" s="390" t="s">
        <v>186</v>
      </c>
      <c r="AR9" s="390" t="s">
        <v>188</v>
      </c>
      <c r="AS9" s="390" t="s">
        <v>188</v>
      </c>
      <c r="AT9" s="390" t="s">
        <v>190</v>
      </c>
      <c r="AU9" s="390" t="s">
        <v>190</v>
      </c>
      <c r="AV9" s="390" t="s">
        <v>192</v>
      </c>
      <c r="AW9" s="390" t="s">
        <v>192</v>
      </c>
      <c r="AX9" s="390" t="s">
        <v>194</v>
      </c>
      <c r="AY9" s="390" t="s">
        <v>194</v>
      </c>
      <c r="AZ9" s="390" t="s">
        <v>196</v>
      </c>
      <c r="BA9" s="390" t="s">
        <v>196</v>
      </c>
      <c r="BB9" s="394" t="s">
        <v>198</v>
      </c>
      <c r="BC9" s="6"/>
    </row>
    <row r="10" spans="1:55" ht="12.75" customHeight="1">
      <c r="A10" s="6"/>
      <c r="B10" s="617"/>
      <c r="C10" s="618"/>
      <c r="D10" s="178" t="s">
        <v>505</v>
      </c>
      <c r="E10" s="24"/>
      <c r="F10" s="175" t="s">
        <v>506</v>
      </c>
      <c r="G10" s="175" t="s">
        <v>506</v>
      </c>
      <c r="H10" s="175" t="s">
        <v>507</v>
      </c>
      <c r="I10" s="175" t="s">
        <v>507</v>
      </c>
      <c r="J10" s="175" t="s">
        <v>508</v>
      </c>
      <c r="K10" s="131" t="s">
        <v>508</v>
      </c>
      <c r="L10" s="175" t="s">
        <v>509</v>
      </c>
      <c r="M10" s="175" t="s">
        <v>509</v>
      </c>
      <c r="N10" s="24"/>
      <c r="O10" s="175" t="s">
        <v>203</v>
      </c>
      <c r="P10" s="175" t="s">
        <v>204</v>
      </c>
      <c r="Q10" s="175" t="s">
        <v>204</v>
      </c>
      <c r="R10" s="128" t="s">
        <v>205</v>
      </c>
      <c r="S10" s="175" t="s">
        <v>205</v>
      </c>
      <c r="T10" s="175" t="s">
        <v>206</v>
      </c>
      <c r="U10" s="175" t="s">
        <v>206</v>
      </c>
      <c r="V10" s="175" t="s">
        <v>207</v>
      </c>
      <c r="W10" s="175" t="s">
        <v>207</v>
      </c>
      <c r="X10" s="175" t="s">
        <v>208</v>
      </c>
      <c r="Y10" s="175" t="s">
        <v>208</v>
      </c>
      <c r="Z10" s="24"/>
      <c r="AA10" s="175" t="s">
        <v>208</v>
      </c>
      <c r="AB10" s="175" t="s">
        <v>209</v>
      </c>
      <c r="AC10" s="175" t="s">
        <v>209</v>
      </c>
      <c r="AD10" s="175" t="s">
        <v>209</v>
      </c>
      <c r="AE10" s="175" t="s">
        <v>209</v>
      </c>
      <c r="AF10" s="175" t="s">
        <v>210</v>
      </c>
      <c r="AG10" s="175" t="s">
        <v>210</v>
      </c>
      <c r="AH10" s="175" t="s">
        <v>210</v>
      </c>
      <c r="AI10" s="175" t="s">
        <v>210</v>
      </c>
      <c r="AJ10" s="175" t="s">
        <v>211</v>
      </c>
      <c r="AK10" s="175" t="s">
        <v>211</v>
      </c>
      <c r="AL10" s="175" t="s">
        <v>211</v>
      </c>
      <c r="AM10" s="175" t="s">
        <v>211</v>
      </c>
      <c r="AN10" s="175" t="s">
        <v>510</v>
      </c>
      <c r="AO10" s="175" t="s">
        <v>510</v>
      </c>
      <c r="AP10" s="175" t="s">
        <v>510</v>
      </c>
      <c r="AQ10" s="175" t="s">
        <v>510</v>
      </c>
      <c r="AR10" s="175" t="s">
        <v>511</v>
      </c>
      <c r="AS10" s="175" t="s">
        <v>511</v>
      </c>
      <c r="AT10" s="175" t="s">
        <v>511</v>
      </c>
      <c r="AU10" s="175" t="s">
        <v>511</v>
      </c>
      <c r="AV10" s="175" t="s">
        <v>512</v>
      </c>
      <c r="AW10" s="175" t="s">
        <v>512</v>
      </c>
      <c r="AX10" s="175" t="s">
        <v>512</v>
      </c>
      <c r="AY10" s="175" t="s">
        <v>512</v>
      </c>
      <c r="AZ10" s="175" t="s">
        <v>513</v>
      </c>
      <c r="BA10" s="175" t="s">
        <v>513</v>
      </c>
      <c r="BB10" s="395" t="s">
        <v>513</v>
      </c>
      <c r="BC10" s="6"/>
    </row>
    <row r="11" spans="1:55" ht="13.5">
      <c r="A11" s="6"/>
      <c r="B11" s="561" t="s">
        <v>217</v>
      </c>
      <c r="C11" s="162" t="s">
        <v>220</v>
      </c>
      <c r="D11" s="610"/>
      <c r="E11" s="24"/>
      <c r="F11" s="179">
        <v>1.1082751765306995</v>
      </c>
      <c r="G11" s="179">
        <v>1.1082751765306995</v>
      </c>
      <c r="H11" s="179">
        <v>1.1082751765306995</v>
      </c>
      <c r="I11" s="179">
        <v>1.1082751765306995</v>
      </c>
      <c r="J11" s="179">
        <v>1.1082751765306995</v>
      </c>
      <c r="K11" s="179">
        <v>1.1082751765306995</v>
      </c>
      <c r="L11" s="179">
        <v>1.0962941259136452</v>
      </c>
      <c r="M11" s="179">
        <v>1.0962941259136452</v>
      </c>
      <c r="N11" s="24"/>
      <c r="O11" s="179">
        <v>1.0962941259136452</v>
      </c>
      <c r="P11" s="179">
        <v>1.1020877060792158</v>
      </c>
      <c r="Q11" s="179">
        <v>1.102086537112434</v>
      </c>
      <c r="R11" s="179">
        <v>1.1008085096500069</v>
      </c>
      <c r="S11" s="24"/>
      <c r="T11" s="24"/>
      <c r="U11" s="24"/>
      <c r="V11" s="389">
        <v>1.1036425597658996</v>
      </c>
      <c r="W11" s="215"/>
      <c r="X11" s="215"/>
      <c r="Y11" s="215"/>
      <c r="Z11" s="24"/>
      <c r="AA11" s="215"/>
      <c r="AB11" s="215"/>
      <c r="AC11" s="215"/>
      <c r="AD11" s="215"/>
      <c r="AE11" s="215" t="s">
        <v>0</v>
      </c>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396"/>
      <c r="BC11" s="6"/>
    </row>
    <row r="12" spans="1:55" ht="13.5">
      <c r="A12" s="6"/>
      <c r="B12" s="562"/>
      <c r="C12" s="162" t="s">
        <v>223</v>
      </c>
      <c r="D12" s="611"/>
      <c r="E12" s="24"/>
      <c r="F12" s="179">
        <v>1.0837988378926746</v>
      </c>
      <c r="G12" s="179">
        <v>1.0837988378926746</v>
      </c>
      <c r="H12" s="179">
        <v>1.0837988378926746</v>
      </c>
      <c r="I12" s="179">
        <v>1.0837988378926746</v>
      </c>
      <c r="J12" s="179">
        <v>1.0837988378926746</v>
      </c>
      <c r="K12" s="179">
        <v>1.0837988378926746</v>
      </c>
      <c r="L12" s="179">
        <v>1.0826127770893348</v>
      </c>
      <c r="M12" s="179">
        <v>1.0826127770893348</v>
      </c>
      <c r="N12" s="24"/>
      <c r="O12" s="179">
        <v>1.0826127770893348</v>
      </c>
      <c r="P12" s="179">
        <v>1.0807457548736179</v>
      </c>
      <c r="Q12" s="179">
        <v>1.0807488377754195</v>
      </c>
      <c r="R12" s="179">
        <v>1.0825587765619737</v>
      </c>
      <c r="S12" s="24"/>
      <c r="T12" s="24"/>
      <c r="U12" s="24"/>
      <c r="V12" s="389">
        <v>1.0836550678476029</v>
      </c>
      <c r="W12" s="215"/>
      <c r="X12" s="215"/>
      <c r="Y12" s="215"/>
      <c r="Z12" s="24"/>
      <c r="AA12" s="215"/>
      <c r="AB12" s="215"/>
      <c r="AC12" s="215"/>
      <c r="AD12" s="215"/>
      <c r="AE12" s="215" t="s">
        <v>0</v>
      </c>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396"/>
      <c r="BC12" s="6"/>
    </row>
    <row r="13" spans="1:55" ht="13.5">
      <c r="A13" s="6"/>
      <c r="B13" s="562"/>
      <c r="C13" s="162" t="s">
        <v>224</v>
      </c>
      <c r="D13" s="611"/>
      <c r="E13" s="24"/>
      <c r="F13" s="179">
        <v>1.0948785296625481</v>
      </c>
      <c r="G13" s="179">
        <v>1.0948785296625481</v>
      </c>
      <c r="H13" s="179">
        <v>1.0948785296625481</v>
      </c>
      <c r="I13" s="179">
        <v>1.0948785296625481</v>
      </c>
      <c r="J13" s="179">
        <v>1.0948785296625481</v>
      </c>
      <c r="K13" s="179">
        <v>1.0948785296625481</v>
      </c>
      <c r="L13" s="179">
        <v>1.1057052358138901</v>
      </c>
      <c r="M13" s="179">
        <v>1.1057052358138901</v>
      </c>
      <c r="N13" s="24"/>
      <c r="O13" s="179">
        <v>1.1057052358138901</v>
      </c>
      <c r="P13" s="179">
        <v>1.1077569948447401</v>
      </c>
      <c r="Q13" s="179">
        <v>1.1077543868230559</v>
      </c>
      <c r="R13" s="179">
        <v>1.1099371986653026</v>
      </c>
      <c r="S13" s="24"/>
      <c r="T13" s="24"/>
      <c r="U13" s="24"/>
      <c r="V13" s="389">
        <v>1.1177281801938463</v>
      </c>
      <c r="W13" s="215"/>
      <c r="X13" s="215"/>
      <c r="Y13" s="215"/>
      <c r="Z13" s="24"/>
      <c r="AA13" s="215"/>
      <c r="AB13" s="215"/>
      <c r="AC13" s="215"/>
      <c r="AD13" s="215"/>
      <c r="AE13" s="215" t="s">
        <v>0</v>
      </c>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396"/>
      <c r="BC13" s="6"/>
    </row>
    <row r="14" spans="1:55" ht="13.5">
      <c r="A14" s="6"/>
      <c r="B14" s="562"/>
      <c r="C14" s="162" t="s">
        <v>225</v>
      </c>
      <c r="D14" s="611"/>
      <c r="E14" s="24"/>
      <c r="F14" s="179">
        <v>1.1082400177964147</v>
      </c>
      <c r="G14" s="179">
        <v>1.1082400177964147</v>
      </c>
      <c r="H14" s="179">
        <v>1.1082400177964147</v>
      </c>
      <c r="I14" s="179">
        <v>1.1082400177964147</v>
      </c>
      <c r="J14" s="179">
        <v>1.1082400177964147</v>
      </c>
      <c r="K14" s="179">
        <v>1.1082400177964147</v>
      </c>
      <c r="L14" s="179">
        <v>1.1137302838399852</v>
      </c>
      <c r="M14" s="179">
        <v>1.1137302838399852</v>
      </c>
      <c r="N14" s="24"/>
      <c r="O14" s="179">
        <v>1.1137302838399852</v>
      </c>
      <c r="P14" s="179">
        <v>1.1161232550150133</v>
      </c>
      <c r="Q14" s="179">
        <v>1.116177142601277</v>
      </c>
      <c r="R14" s="179">
        <v>1.1201050590155441</v>
      </c>
      <c r="S14" s="24"/>
      <c r="T14" s="24"/>
      <c r="U14" s="24"/>
      <c r="V14" s="389">
        <v>1.1303906677919477</v>
      </c>
      <c r="W14" s="215"/>
      <c r="X14" s="215"/>
      <c r="Y14" s="215"/>
      <c r="Z14" s="24"/>
      <c r="AA14" s="215"/>
      <c r="AB14" s="215"/>
      <c r="AC14" s="215"/>
      <c r="AD14" s="215"/>
      <c r="AE14" s="215" t="s">
        <v>0</v>
      </c>
      <c r="AF14" s="215"/>
      <c r="AG14" s="215"/>
      <c r="AH14" s="215"/>
      <c r="AI14" s="215"/>
      <c r="AJ14" s="215"/>
      <c r="AK14" s="215"/>
      <c r="AL14" s="215"/>
      <c r="AM14" s="215"/>
      <c r="AN14" s="215"/>
      <c r="AO14" s="215"/>
      <c r="AP14" s="215"/>
      <c r="AQ14" s="215"/>
      <c r="AR14" s="215"/>
      <c r="AS14" s="215"/>
      <c r="AT14" s="215"/>
      <c r="AU14" s="215"/>
      <c r="AV14" s="215"/>
      <c r="AW14" s="215"/>
      <c r="AX14" s="215"/>
      <c r="AY14" s="215"/>
      <c r="AZ14" s="215"/>
      <c r="BA14" s="215"/>
      <c r="BB14" s="396"/>
      <c r="BC14" s="6"/>
    </row>
    <row r="15" spans="1:55" ht="13.5">
      <c r="A15" s="6"/>
      <c r="B15" s="562"/>
      <c r="C15" s="162" t="s">
        <v>226</v>
      </c>
      <c r="D15" s="611"/>
      <c r="E15" s="24"/>
      <c r="F15" s="179">
        <v>1.0860779021532081</v>
      </c>
      <c r="G15" s="179">
        <v>1.0860779021532081</v>
      </c>
      <c r="H15" s="179">
        <v>1.0860779021532081</v>
      </c>
      <c r="I15" s="179">
        <v>1.0860779021532081</v>
      </c>
      <c r="J15" s="179">
        <v>1.0860779021532081</v>
      </c>
      <c r="K15" s="179">
        <v>1.0860779021532081</v>
      </c>
      <c r="L15" s="179">
        <v>1.0905110719759183</v>
      </c>
      <c r="M15" s="179">
        <v>1.0905110719759183</v>
      </c>
      <c r="N15" s="24"/>
      <c r="O15" s="179">
        <v>1.0905110719759183</v>
      </c>
      <c r="P15" s="179">
        <v>1.0928473850570546</v>
      </c>
      <c r="Q15" s="179">
        <v>1.0928522200009185</v>
      </c>
      <c r="R15" s="179">
        <v>1.1000097293050248</v>
      </c>
      <c r="S15" s="24"/>
      <c r="T15" s="24"/>
      <c r="U15" s="24"/>
      <c r="V15" s="389">
        <v>1.1054195836586727</v>
      </c>
      <c r="W15" s="215"/>
      <c r="X15" s="215"/>
      <c r="Y15" s="215"/>
      <c r="Z15" s="24"/>
      <c r="AA15" s="215"/>
      <c r="AB15" s="215"/>
      <c r="AC15" s="215"/>
      <c r="AD15" s="215"/>
      <c r="AE15" s="215" t="s">
        <v>0</v>
      </c>
      <c r="AF15" s="215"/>
      <c r="AG15" s="215"/>
      <c r="AH15" s="215"/>
      <c r="AI15" s="215"/>
      <c r="AJ15" s="215"/>
      <c r="AK15" s="215"/>
      <c r="AL15" s="215"/>
      <c r="AM15" s="215"/>
      <c r="AN15" s="215"/>
      <c r="AO15" s="215"/>
      <c r="AP15" s="215"/>
      <c r="AQ15" s="215"/>
      <c r="AR15" s="215"/>
      <c r="AS15" s="215"/>
      <c r="AT15" s="215"/>
      <c r="AU15" s="215"/>
      <c r="AV15" s="215"/>
      <c r="AW15" s="215"/>
      <c r="AX15" s="215"/>
      <c r="AY15" s="215"/>
      <c r="AZ15" s="215"/>
      <c r="BA15" s="215"/>
      <c r="BB15" s="396"/>
    </row>
    <row r="16" spans="1:55" ht="13.5">
      <c r="A16" s="6"/>
      <c r="B16" s="562"/>
      <c r="C16" s="162" t="s">
        <v>227</v>
      </c>
      <c r="D16" s="611"/>
      <c r="E16" s="24"/>
      <c r="F16" s="179">
        <v>1.094852391746465</v>
      </c>
      <c r="G16" s="179">
        <v>1.094852391746465</v>
      </c>
      <c r="H16" s="179">
        <v>1.094852391746465</v>
      </c>
      <c r="I16" s="179">
        <v>1.094852391746465</v>
      </c>
      <c r="J16" s="179">
        <v>1.094852391746465</v>
      </c>
      <c r="K16" s="179">
        <v>1.094852391746465</v>
      </c>
      <c r="L16" s="179">
        <v>1.0773575096550672</v>
      </c>
      <c r="M16" s="179">
        <v>1.0773575096550672</v>
      </c>
      <c r="N16" s="24"/>
      <c r="O16" s="179">
        <v>1.0773575096550672</v>
      </c>
      <c r="P16" s="179">
        <v>1.0724967922647921</v>
      </c>
      <c r="Q16" s="179">
        <v>1.0725130210185927</v>
      </c>
      <c r="R16" s="179">
        <v>1.0697649223888157</v>
      </c>
      <c r="S16" s="24"/>
      <c r="T16" s="24"/>
      <c r="U16" s="24"/>
      <c r="V16" s="389">
        <v>1.0726898920019095</v>
      </c>
      <c r="W16" s="215"/>
      <c r="X16" s="215"/>
      <c r="Y16" s="215"/>
      <c r="Z16" s="24"/>
      <c r="AA16" s="215"/>
      <c r="AB16" s="215"/>
      <c r="AC16" s="215"/>
      <c r="AD16" s="215"/>
      <c r="AE16" s="215" t="s">
        <v>0</v>
      </c>
      <c r="AF16" s="215"/>
      <c r="AG16" s="215"/>
      <c r="AH16" s="215"/>
      <c r="AI16" s="215"/>
      <c r="AJ16" s="215"/>
      <c r="AK16" s="215"/>
      <c r="AL16" s="215"/>
      <c r="AM16" s="215"/>
      <c r="AN16" s="215"/>
      <c r="AO16" s="215"/>
      <c r="AP16" s="215"/>
      <c r="AQ16" s="215"/>
      <c r="AR16" s="215"/>
      <c r="AS16" s="215"/>
      <c r="AT16" s="215"/>
      <c r="AU16" s="215"/>
      <c r="AV16" s="215"/>
      <c r="AW16" s="215"/>
      <c r="AX16" s="215"/>
      <c r="AY16" s="215"/>
      <c r="AZ16" s="215"/>
      <c r="BA16" s="215"/>
      <c r="BB16" s="396"/>
      <c r="BC16" s="6"/>
    </row>
    <row r="17" spans="1:55" ht="13.5">
      <c r="A17" s="6"/>
      <c r="B17" s="562"/>
      <c r="C17" s="162" t="s">
        <v>228</v>
      </c>
      <c r="D17" s="611"/>
      <c r="E17" s="24"/>
      <c r="F17" s="179">
        <v>1.0999480117934572</v>
      </c>
      <c r="G17" s="179">
        <v>1.0999480117934572</v>
      </c>
      <c r="H17" s="179">
        <v>1.0999480117934572</v>
      </c>
      <c r="I17" s="179">
        <v>1.0999480117934572</v>
      </c>
      <c r="J17" s="179">
        <v>1.0999480117934572</v>
      </c>
      <c r="K17" s="179">
        <v>1.0999480117934572</v>
      </c>
      <c r="L17" s="179">
        <v>1.0956375189010796</v>
      </c>
      <c r="M17" s="179">
        <v>1.0956375189010796</v>
      </c>
      <c r="N17" s="24"/>
      <c r="O17" s="179">
        <v>1.0956375189010796</v>
      </c>
      <c r="P17" s="179">
        <v>1.096789585311424</v>
      </c>
      <c r="Q17" s="179">
        <v>1.0968202066737762</v>
      </c>
      <c r="R17" s="179">
        <v>1.0918185797000604</v>
      </c>
      <c r="S17" s="24"/>
      <c r="T17" s="24"/>
      <c r="U17" s="24"/>
      <c r="V17" s="389">
        <v>1.0899591678187646</v>
      </c>
      <c r="W17" s="215"/>
      <c r="X17" s="215"/>
      <c r="Y17" s="215"/>
      <c r="Z17" s="24"/>
      <c r="AA17" s="215"/>
      <c r="AB17" s="215"/>
      <c r="AC17" s="215"/>
      <c r="AD17" s="215"/>
      <c r="AE17" s="215" t="s">
        <v>0</v>
      </c>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396"/>
      <c r="BC17" s="6"/>
    </row>
    <row r="18" spans="1:55" ht="13.5">
      <c r="A18" s="6"/>
      <c r="B18" s="562"/>
      <c r="C18" s="162" t="s">
        <v>229</v>
      </c>
      <c r="D18" s="611"/>
      <c r="E18" s="24"/>
      <c r="F18" s="179">
        <v>1.0809927855833659</v>
      </c>
      <c r="G18" s="179">
        <v>1.0809927855833659</v>
      </c>
      <c r="H18" s="179">
        <v>1.0809927855833659</v>
      </c>
      <c r="I18" s="179">
        <v>1.0809927855833659</v>
      </c>
      <c r="J18" s="179">
        <v>1.0809927855833659</v>
      </c>
      <c r="K18" s="179">
        <v>1.0809927855833659</v>
      </c>
      <c r="L18" s="179">
        <v>1.0872295202637048</v>
      </c>
      <c r="M18" s="179">
        <v>1.0872295202637048</v>
      </c>
      <c r="N18" s="24"/>
      <c r="O18" s="179">
        <v>1.0872295202637048</v>
      </c>
      <c r="P18" s="179">
        <v>1.0910196449110867</v>
      </c>
      <c r="Q18" s="179">
        <v>1.0958720594808411</v>
      </c>
      <c r="R18" s="179">
        <v>1.0990694591124965</v>
      </c>
      <c r="S18" s="24"/>
      <c r="T18" s="24"/>
      <c r="U18" s="24"/>
      <c r="V18" s="389">
        <v>1.1022882437321664</v>
      </c>
      <c r="W18" s="215"/>
      <c r="X18" s="215"/>
      <c r="Y18" s="215"/>
      <c r="Z18" s="24"/>
      <c r="AA18" s="215"/>
      <c r="AB18" s="215"/>
      <c r="AC18" s="215"/>
      <c r="AD18" s="215"/>
      <c r="AE18" s="215" t="s">
        <v>0</v>
      </c>
      <c r="AF18" s="215"/>
      <c r="AG18" s="215"/>
      <c r="AH18" s="215"/>
      <c r="AI18" s="215"/>
      <c r="AJ18" s="215"/>
      <c r="AK18" s="215"/>
      <c r="AL18" s="215"/>
      <c r="AM18" s="215"/>
      <c r="AN18" s="215"/>
      <c r="AO18" s="215"/>
      <c r="AP18" s="215"/>
      <c r="AQ18" s="215"/>
      <c r="AR18" s="215"/>
      <c r="AS18" s="215"/>
      <c r="AT18" s="215"/>
      <c r="AU18" s="215"/>
      <c r="AV18" s="215"/>
      <c r="AW18" s="215"/>
      <c r="AX18" s="215"/>
      <c r="AY18" s="215"/>
      <c r="AZ18" s="215"/>
      <c r="BA18" s="215"/>
      <c r="BB18" s="396"/>
      <c r="BC18" s="6"/>
    </row>
    <row r="19" spans="1:55" ht="13.5">
      <c r="A19" s="6"/>
      <c r="B19" s="562"/>
      <c r="C19" s="162" t="s">
        <v>230</v>
      </c>
      <c r="D19" s="611"/>
      <c r="E19" s="24"/>
      <c r="F19" s="179">
        <v>1.0934633347985263</v>
      </c>
      <c r="G19" s="179">
        <v>1.0934633347985263</v>
      </c>
      <c r="H19" s="179">
        <v>1.0934633347985263</v>
      </c>
      <c r="I19" s="179">
        <v>1.0934633347985263</v>
      </c>
      <c r="J19" s="179">
        <v>1.0934633347985263</v>
      </c>
      <c r="K19" s="179">
        <v>1.0934633347985263</v>
      </c>
      <c r="L19" s="179">
        <v>1.0896876623107732</v>
      </c>
      <c r="M19" s="179">
        <v>1.0896876623107732</v>
      </c>
      <c r="N19" s="24"/>
      <c r="O19" s="179">
        <v>1.0896876623107732</v>
      </c>
      <c r="P19" s="179">
        <v>1.0932122322128535</v>
      </c>
      <c r="Q19" s="179">
        <v>1.0932077922934291</v>
      </c>
      <c r="R19" s="179">
        <v>1.0996397096706614</v>
      </c>
      <c r="S19" s="24"/>
      <c r="T19" s="24"/>
      <c r="U19" s="24"/>
      <c r="V19" s="389">
        <v>1.1042931239056757</v>
      </c>
      <c r="W19" s="215"/>
      <c r="X19" s="215"/>
      <c r="Y19" s="215"/>
      <c r="Z19" s="24"/>
      <c r="AA19" s="215"/>
      <c r="AB19" s="215"/>
      <c r="AC19" s="215"/>
      <c r="AD19" s="215"/>
      <c r="AE19" s="215" t="s">
        <v>0</v>
      </c>
      <c r="AF19" s="215"/>
      <c r="AG19" s="215"/>
      <c r="AH19" s="215"/>
      <c r="AI19" s="215"/>
      <c r="AJ19" s="215"/>
      <c r="AK19" s="215"/>
      <c r="AL19" s="215"/>
      <c r="AM19" s="215"/>
      <c r="AN19" s="215"/>
      <c r="AO19" s="215"/>
      <c r="AP19" s="215"/>
      <c r="AQ19" s="215"/>
      <c r="AR19" s="215"/>
      <c r="AS19" s="215"/>
      <c r="AT19" s="215"/>
      <c r="AU19" s="215"/>
      <c r="AV19" s="215"/>
      <c r="AW19" s="215"/>
      <c r="AX19" s="215"/>
      <c r="AY19" s="215"/>
      <c r="AZ19" s="215"/>
      <c r="BA19" s="215"/>
      <c r="BB19" s="396"/>
      <c r="BC19" s="6"/>
    </row>
    <row r="20" spans="1:55" ht="13.5">
      <c r="A20" s="6"/>
      <c r="B20" s="562"/>
      <c r="C20" s="162" t="s">
        <v>231</v>
      </c>
      <c r="D20" s="611"/>
      <c r="E20" s="24"/>
      <c r="F20" s="179">
        <v>1.0873130429556868</v>
      </c>
      <c r="G20" s="179">
        <v>1.0873130429556868</v>
      </c>
      <c r="H20" s="179">
        <v>1.0873130429556868</v>
      </c>
      <c r="I20" s="179">
        <v>1.0873130429556868</v>
      </c>
      <c r="J20" s="179">
        <v>1.0873130429556868</v>
      </c>
      <c r="K20" s="179">
        <v>1.0873130429556868</v>
      </c>
      <c r="L20" s="179">
        <v>1.074696162122331</v>
      </c>
      <c r="M20" s="179">
        <v>1.074696162122331</v>
      </c>
      <c r="N20" s="24"/>
      <c r="O20" s="179">
        <v>1.074696162122331</v>
      </c>
      <c r="P20" s="179">
        <v>1.0832647432785332</v>
      </c>
      <c r="Q20" s="179">
        <v>1.0832564137687937</v>
      </c>
      <c r="R20" s="179">
        <v>1.0842535535285609</v>
      </c>
      <c r="S20" s="24"/>
      <c r="T20" s="24"/>
      <c r="U20" s="24"/>
      <c r="V20" s="389">
        <v>1.0978920013405882</v>
      </c>
      <c r="W20" s="215"/>
      <c r="X20" s="215"/>
      <c r="Y20" s="215"/>
      <c r="Z20" s="24"/>
      <c r="AA20" s="215"/>
      <c r="AB20" s="215"/>
      <c r="AC20" s="215"/>
      <c r="AD20" s="215"/>
      <c r="AE20" s="215" t="s">
        <v>0</v>
      </c>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396"/>
      <c r="BC20" s="6"/>
    </row>
    <row r="21" spans="1:55" ht="13.5">
      <c r="A21" s="6"/>
      <c r="B21" s="562"/>
      <c r="C21" s="162" t="s">
        <v>232</v>
      </c>
      <c r="D21" s="611"/>
      <c r="E21" s="24"/>
      <c r="F21" s="179">
        <v>1.0693642960677636</v>
      </c>
      <c r="G21" s="179">
        <v>1.0693642960677636</v>
      </c>
      <c r="H21" s="179">
        <v>1.0693642960677636</v>
      </c>
      <c r="I21" s="179">
        <v>1.0693642960677636</v>
      </c>
      <c r="J21" s="179">
        <v>1.0693642960677636</v>
      </c>
      <c r="K21" s="179">
        <v>1.0693642960677636</v>
      </c>
      <c r="L21" s="179">
        <v>1.0699074924914858</v>
      </c>
      <c r="M21" s="179">
        <v>1.0699074924914858</v>
      </c>
      <c r="N21" s="24"/>
      <c r="O21" s="179">
        <v>1.0699074924914858</v>
      </c>
      <c r="P21" s="179">
        <v>1.0817559335850342</v>
      </c>
      <c r="Q21" s="179">
        <v>1.0817450553956962</v>
      </c>
      <c r="R21" s="179">
        <v>1.0860675408860634</v>
      </c>
      <c r="S21" s="24"/>
      <c r="T21" s="24"/>
      <c r="U21" s="24"/>
      <c r="V21" s="389">
        <v>1.0871740337143652</v>
      </c>
      <c r="W21" s="215"/>
      <c r="X21" s="215"/>
      <c r="Y21" s="215"/>
      <c r="Z21" s="24"/>
      <c r="AA21" s="215"/>
      <c r="AB21" s="215"/>
      <c r="AC21" s="215"/>
      <c r="AD21" s="215"/>
      <c r="AE21" s="215" t="s">
        <v>0</v>
      </c>
      <c r="AF21" s="215"/>
      <c r="AG21" s="215"/>
      <c r="AH21" s="215"/>
      <c r="AI21" s="215"/>
      <c r="AJ21" s="215"/>
      <c r="AK21" s="215"/>
      <c r="AL21" s="215"/>
      <c r="AM21" s="215"/>
      <c r="AN21" s="215"/>
      <c r="AO21" s="215"/>
      <c r="AP21" s="215"/>
      <c r="AQ21" s="215"/>
      <c r="AR21" s="215"/>
      <c r="AS21" s="215"/>
      <c r="AT21" s="215"/>
      <c r="AU21" s="215"/>
      <c r="AV21" s="215"/>
      <c r="AW21" s="215"/>
      <c r="AX21" s="215"/>
      <c r="AY21" s="215"/>
      <c r="AZ21" s="215"/>
      <c r="BA21" s="215"/>
      <c r="BB21" s="396"/>
      <c r="BC21" s="6"/>
    </row>
    <row r="22" spans="1:55" ht="13.5">
      <c r="A22" s="6"/>
      <c r="B22" s="562"/>
      <c r="C22" s="162" t="s">
        <v>233</v>
      </c>
      <c r="D22" s="611"/>
      <c r="E22" s="24"/>
      <c r="F22" s="179">
        <v>1.1089971761061153</v>
      </c>
      <c r="G22" s="179">
        <v>1.1089971761061153</v>
      </c>
      <c r="H22" s="179">
        <v>1.1089971761061153</v>
      </c>
      <c r="I22" s="179">
        <v>1.1089971761061153</v>
      </c>
      <c r="J22" s="179">
        <v>1.1089971761061153</v>
      </c>
      <c r="K22" s="179">
        <v>1.1089971761061153</v>
      </c>
      <c r="L22" s="179">
        <v>1.0911008356225356</v>
      </c>
      <c r="M22" s="179">
        <v>1.0911008356225356</v>
      </c>
      <c r="N22" s="24"/>
      <c r="O22" s="179">
        <v>1.0911008356225356</v>
      </c>
      <c r="P22" s="179">
        <v>1.091666375250262</v>
      </c>
      <c r="Q22" s="179">
        <v>1.0916904333931368</v>
      </c>
      <c r="R22" s="179">
        <v>1.0988625367136806</v>
      </c>
      <c r="S22" s="24"/>
      <c r="T22" s="24"/>
      <c r="U22" s="24"/>
      <c r="V22" s="389">
        <v>1.0966513447815294</v>
      </c>
      <c r="W22" s="215"/>
      <c r="X22" s="215"/>
      <c r="Y22" s="215"/>
      <c r="Z22" s="24"/>
      <c r="AA22" s="215"/>
      <c r="AB22" s="215"/>
      <c r="AC22" s="215"/>
      <c r="AD22" s="215"/>
      <c r="AE22" s="215" t="s">
        <v>0</v>
      </c>
      <c r="AF22" s="215"/>
      <c r="AG22" s="215"/>
      <c r="AH22" s="215"/>
      <c r="AI22" s="215"/>
      <c r="AJ22" s="215"/>
      <c r="AK22" s="215"/>
      <c r="AL22" s="215"/>
      <c r="AM22" s="215"/>
      <c r="AN22" s="215"/>
      <c r="AO22" s="215"/>
      <c r="AP22" s="215"/>
      <c r="AQ22" s="215"/>
      <c r="AR22" s="215"/>
      <c r="AS22" s="215"/>
      <c r="AT22" s="215"/>
      <c r="AU22" s="215"/>
      <c r="AV22" s="215"/>
      <c r="AW22" s="215"/>
      <c r="AX22" s="215"/>
      <c r="AY22" s="215"/>
      <c r="AZ22" s="215"/>
      <c r="BA22" s="215"/>
      <c r="BB22" s="396"/>
      <c r="BC22" s="6"/>
    </row>
    <row r="23" spans="1:55" ht="13.5">
      <c r="A23" s="6"/>
      <c r="B23" s="562"/>
      <c r="C23" s="162" t="s">
        <v>234</v>
      </c>
      <c r="D23" s="611"/>
      <c r="E23" s="24"/>
      <c r="F23" s="179">
        <v>1.1015998978747492</v>
      </c>
      <c r="G23" s="179">
        <v>1.1015998978747492</v>
      </c>
      <c r="H23" s="179">
        <v>1.1015998978747492</v>
      </c>
      <c r="I23" s="179">
        <v>1.1015998978747492</v>
      </c>
      <c r="J23" s="179">
        <v>1.1015998978747492</v>
      </c>
      <c r="K23" s="179">
        <v>1.1015998978747492</v>
      </c>
      <c r="L23" s="179">
        <v>1.0919579787548133</v>
      </c>
      <c r="M23" s="179">
        <v>1.0919579787548133</v>
      </c>
      <c r="N23" s="24"/>
      <c r="O23" s="179">
        <v>1.0919579787548133</v>
      </c>
      <c r="P23" s="179">
        <v>1.0927569427483486</v>
      </c>
      <c r="Q23" s="179">
        <v>1.092808854753953</v>
      </c>
      <c r="R23" s="179">
        <v>1.0894956425535909</v>
      </c>
      <c r="S23" s="24"/>
      <c r="T23" s="24"/>
      <c r="U23" s="24"/>
      <c r="V23" s="389">
        <v>1.1086297626803987</v>
      </c>
      <c r="W23" s="215"/>
      <c r="X23" s="215"/>
      <c r="Y23" s="215"/>
      <c r="Z23" s="24"/>
      <c r="AA23" s="215"/>
      <c r="AB23" s="215"/>
      <c r="AC23" s="215"/>
      <c r="AD23" s="215"/>
      <c r="AE23" s="215" t="s">
        <v>0</v>
      </c>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396"/>
      <c r="BC23" s="6"/>
    </row>
    <row r="24" spans="1:55" ht="13.5">
      <c r="A24" s="6"/>
      <c r="B24" s="562"/>
      <c r="C24" s="162" t="s">
        <v>235</v>
      </c>
      <c r="D24" s="611"/>
      <c r="E24" s="24"/>
      <c r="F24" s="179">
        <v>1.1019888347943605</v>
      </c>
      <c r="G24" s="179">
        <v>1.1019888347943605</v>
      </c>
      <c r="H24" s="179">
        <v>1.1019888347943605</v>
      </c>
      <c r="I24" s="179">
        <v>1.1019888347943605</v>
      </c>
      <c r="J24" s="179">
        <v>1.1019888347943605</v>
      </c>
      <c r="K24" s="179">
        <v>1.1019888347943605</v>
      </c>
      <c r="L24" s="179">
        <v>1.0792020153293562</v>
      </c>
      <c r="M24" s="179">
        <v>1.0792020153293562</v>
      </c>
      <c r="N24" s="24"/>
      <c r="O24" s="179">
        <v>1.0792020153293562</v>
      </c>
      <c r="P24" s="179">
        <v>1.0689837711289418</v>
      </c>
      <c r="Q24" s="179">
        <v>1.0640139065733756</v>
      </c>
      <c r="R24" s="179">
        <v>1.0551588009306099</v>
      </c>
      <c r="S24" s="24"/>
      <c r="T24" s="24"/>
      <c r="U24" s="24"/>
      <c r="V24" s="389">
        <v>1.0826519065789035</v>
      </c>
      <c r="W24" s="215"/>
      <c r="X24" s="215"/>
      <c r="Y24" s="215"/>
      <c r="Z24" s="24"/>
      <c r="AA24" s="215"/>
      <c r="AB24" s="215"/>
      <c r="AC24" s="215"/>
      <c r="AD24" s="215"/>
      <c r="AE24" s="215" t="s">
        <v>0</v>
      </c>
      <c r="AF24" s="215"/>
      <c r="AG24" s="215"/>
      <c r="AH24" s="215"/>
      <c r="AI24" s="215"/>
      <c r="AJ24" s="215"/>
      <c r="AK24" s="215"/>
      <c r="AL24" s="215"/>
      <c r="AM24" s="215"/>
      <c r="AN24" s="215"/>
      <c r="AO24" s="215"/>
      <c r="AP24" s="215"/>
      <c r="AQ24" s="215"/>
      <c r="AR24" s="215"/>
      <c r="AS24" s="215"/>
      <c r="AT24" s="215"/>
      <c r="AU24" s="215"/>
      <c r="AV24" s="215"/>
      <c r="AW24" s="215"/>
      <c r="AX24" s="215"/>
      <c r="AY24" s="215"/>
      <c r="AZ24" s="215"/>
      <c r="BA24" s="215"/>
      <c r="BB24" s="396"/>
    </row>
    <row r="25" spans="1:55" ht="13.5">
      <c r="A25" s="6"/>
      <c r="B25" s="586" t="s">
        <v>245</v>
      </c>
      <c r="C25" s="162" t="s">
        <v>220</v>
      </c>
      <c r="D25" s="616"/>
      <c r="E25" s="24"/>
      <c r="F25" s="179">
        <v>1.1062978438213138</v>
      </c>
      <c r="G25" s="179">
        <v>1.1062978438213138</v>
      </c>
      <c r="H25" s="179">
        <v>1.1062978438213138</v>
      </c>
      <c r="I25" s="179">
        <v>1.1062978438213138</v>
      </c>
      <c r="J25" s="179">
        <v>1.1062978438213138</v>
      </c>
      <c r="K25" s="179">
        <v>1.1062978438213138</v>
      </c>
      <c r="L25" s="179">
        <v>1.0943802478750884</v>
      </c>
      <c r="M25" s="179">
        <v>1.0943802478750884</v>
      </c>
      <c r="N25" s="24"/>
      <c r="O25" s="179">
        <v>1.0943802478750884</v>
      </c>
      <c r="P25" s="179">
        <v>1.0994052673611516</v>
      </c>
      <c r="Q25" s="179">
        <v>1.0992843764313971</v>
      </c>
      <c r="R25" s="179">
        <v>1.0980904009260661</v>
      </c>
      <c r="S25" s="24"/>
      <c r="T25" s="24"/>
      <c r="U25" s="24"/>
      <c r="V25" s="389">
        <v>1.1009122089191372</v>
      </c>
      <c r="W25" s="215"/>
      <c r="X25" s="215"/>
      <c r="Y25" s="215"/>
      <c r="Z25" s="24"/>
      <c r="AA25" s="215"/>
      <c r="AB25" s="215"/>
      <c r="AC25" s="215"/>
      <c r="AD25" s="215"/>
      <c r="AE25" s="215" t="s">
        <v>0</v>
      </c>
      <c r="AF25" s="215"/>
      <c r="AG25" s="215"/>
      <c r="AH25" s="215"/>
      <c r="AI25" s="215"/>
      <c r="AJ25" s="215"/>
      <c r="AK25" s="215"/>
      <c r="AL25" s="215"/>
      <c r="AM25" s="215"/>
      <c r="AN25" s="215"/>
      <c r="AO25" s="215"/>
      <c r="AP25" s="215"/>
      <c r="AQ25" s="215"/>
      <c r="AR25" s="215"/>
      <c r="AS25" s="215"/>
      <c r="AT25" s="215"/>
      <c r="AU25" s="215"/>
      <c r="AV25" s="215"/>
      <c r="AW25" s="215"/>
      <c r="AX25" s="215"/>
      <c r="AY25" s="215"/>
      <c r="AZ25" s="215"/>
      <c r="BA25" s="215"/>
      <c r="BB25" s="396"/>
      <c r="BC25" s="6"/>
    </row>
    <row r="26" spans="1:55" ht="13.5">
      <c r="A26" s="6"/>
      <c r="B26" s="586"/>
      <c r="C26" s="162" t="s">
        <v>223</v>
      </c>
      <c r="D26" s="616"/>
      <c r="E26" s="24"/>
      <c r="F26" s="179">
        <v>1.0832653620518802</v>
      </c>
      <c r="G26" s="179">
        <v>1.0832653620518802</v>
      </c>
      <c r="H26" s="179">
        <v>1.0832653620518802</v>
      </c>
      <c r="I26" s="179">
        <v>1.0832653620518802</v>
      </c>
      <c r="J26" s="179">
        <v>1.0832653620518802</v>
      </c>
      <c r="K26" s="179">
        <v>1.0832653620518802</v>
      </c>
      <c r="L26" s="179">
        <v>1.0819319239023764</v>
      </c>
      <c r="M26" s="179">
        <v>1.0819319239023764</v>
      </c>
      <c r="N26" s="24"/>
      <c r="O26" s="179">
        <v>1.0819319239023764</v>
      </c>
      <c r="P26" s="179">
        <v>1.0800678542951025</v>
      </c>
      <c r="Q26" s="179">
        <v>1.0800364696115277</v>
      </c>
      <c r="R26" s="179">
        <v>1.0817926971398641</v>
      </c>
      <c r="S26" s="24"/>
      <c r="T26" s="24"/>
      <c r="U26" s="24"/>
      <c r="V26" s="389">
        <v>1.0830589961603516</v>
      </c>
      <c r="W26" s="215"/>
      <c r="X26" s="215"/>
      <c r="Y26" s="215"/>
      <c r="Z26" s="24"/>
      <c r="AA26" s="215"/>
      <c r="AB26" s="215"/>
      <c r="AC26" s="215"/>
      <c r="AD26" s="215"/>
      <c r="AE26" s="215" t="s">
        <v>0</v>
      </c>
      <c r="AF26" s="215"/>
      <c r="AG26" s="215"/>
      <c r="AH26" s="215"/>
      <c r="AI26" s="215"/>
      <c r="AJ26" s="215"/>
      <c r="AK26" s="215"/>
      <c r="AL26" s="215"/>
      <c r="AM26" s="215"/>
      <c r="AN26" s="215"/>
      <c r="AO26" s="215"/>
      <c r="AP26" s="215"/>
      <c r="AQ26" s="215"/>
      <c r="AR26" s="215"/>
      <c r="AS26" s="215"/>
      <c r="AT26" s="215"/>
      <c r="AU26" s="215"/>
      <c r="AV26" s="215"/>
      <c r="AW26" s="215"/>
      <c r="AX26" s="215"/>
      <c r="AY26" s="215"/>
      <c r="AZ26" s="215"/>
      <c r="BA26" s="215"/>
      <c r="BB26" s="396"/>
      <c r="BC26" s="6"/>
    </row>
    <row r="27" spans="1:55" ht="13.5">
      <c r="A27" s="6"/>
      <c r="B27" s="586"/>
      <c r="C27" s="162" t="s">
        <v>224</v>
      </c>
      <c r="D27" s="616"/>
      <c r="E27" s="24"/>
      <c r="F27" s="179">
        <v>1.0926219515561375</v>
      </c>
      <c r="G27" s="179">
        <v>1.0926219515561375</v>
      </c>
      <c r="H27" s="179">
        <v>1.0926219515561375</v>
      </c>
      <c r="I27" s="179">
        <v>1.0926219515561375</v>
      </c>
      <c r="J27" s="179">
        <v>1.0926219515561375</v>
      </c>
      <c r="K27" s="179">
        <v>1.0926219515561375</v>
      </c>
      <c r="L27" s="179">
        <v>1.103201734141227</v>
      </c>
      <c r="M27" s="179">
        <v>1.103201734141227</v>
      </c>
      <c r="N27" s="24"/>
      <c r="O27" s="179">
        <v>1.103201734141227</v>
      </c>
      <c r="P27" s="179">
        <v>1.1044196117508469</v>
      </c>
      <c r="Q27" s="179">
        <v>1.1042815354202522</v>
      </c>
      <c r="R27" s="179">
        <v>1.1064070319652477</v>
      </c>
      <c r="S27" s="24"/>
      <c r="T27" s="24"/>
      <c r="U27" s="24"/>
      <c r="V27" s="389">
        <v>1.1140375232262019</v>
      </c>
      <c r="W27" s="215"/>
      <c r="X27" s="215"/>
      <c r="Y27" s="215"/>
      <c r="Z27" s="24"/>
      <c r="AA27" s="215"/>
      <c r="AB27" s="215"/>
      <c r="AC27" s="215"/>
      <c r="AD27" s="215"/>
      <c r="AE27" s="215" t="s">
        <v>0</v>
      </c>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c r="BB27" s="396"/>
      <c r="BC27" s="6"/>
    </row>
    <row r="28" spans="1:55" ht="13.5">
      <c r="A28" s="6"/>
      <c r="B28" s="586"/>
      <c r="C28" s="162" t="s">
        <v>225</v>
      </c>
      <c r="D28" s="616"/>
      <c r="E28" s="24"/>
      <c r="F28" s="179">
        <v>1.1051676780069883</v>
      </c>
      <c r="G28" s="179">
        <v>1.1051676780069883</v>
      </c>
      <c r="H28" s="179">
        <v>1.1051676780069883</v>
      </c>
      <c r="I28" s="179">
        <v>1.1051676780069883</v>
      </c>
      <c r="J28" s="179">
        <v>1.1051676780069883</v>
      </c>
      <c r="K28" s="179">
        <v>1.1051676780069883</v>
      </c>
      <c r="L28" s="179">
        <v>1.1101095174841473</v>
      </c>
      <c r="M28" s="179">
        <v>1.1101095174841473</v>
      </c>
      <c r="N28" s="24"/>
      <c r="O28" s="179">
        <v>1.1101095174841473</v>
      </c>
      <c r="P28" s="179">
        <v>1.1120763804581766</v>
      </c>
      <c r="Q28" s="179">
        <v>1.1119109417977875</v>
      </c>
      <c r="R28" s="179">
        <v>1.115649304493167</v>
      </c>
      <c r="S28" s="24"/>
      <c r="T28" s="24"/>
      <c r="U28" s="24"/>
      <c r="V28" s="389">
        <v>1.1253683772174112</v>
      </c>
      <c r="W28" s="215"/>
      <c r="X28" s="215"/>
      <c r="Y28" s="215"/>
      <c r="Z28" s="24"/>
      <c r="AA28" s="215"/>
      <c r="AB28" s="215"/>
      <c r="AC28" s="215"/>
      <c r="AD28" s="215"/>
      <c r="AE28" s="215" t="s">
        <v>0</v>
      </c>
      <c r="AF28" s="215"/>
      <c r="AG28" s="215"/>
      <c r="AH28" s="215"/>
      <c r="AI28" s="215"/>
      <c r="AJ28" s="215"/>
      <c r="AK28" s="215"/>
      <c r="AL28" s="215"/>
      <c r="AM28" s="215"/>
      <c r="AN28" s="215"/>
      <c r="AO28" s="215"/>
      <c r="AP28" s="215"/>
      <c r="AQ28" s="215"/>
      <c r="AR28" s="215"/>
      <c r="AS28" s="215"/>
      <c r="AT28" s="215"/>
      <c r="AU28" s="215"/>
      <c r="AV28" s="215"/>
      <c r="AW28" s="215"/>
      <c r="AX28" s="215"/>
      <c r="AY28" s="215"/>
      <c r="AZ28" s="215"/>
      <c r="BA28" s="215"/>
      <c r="BB28" s="396"/>
      <c r="BC28" s="6"/>
    </row>
    <row r="29" spans="1:55" ht="13.5">
      <c r="A29" s="6"/>
      <c r="B29" s="586"/>
      <c r="C29" s="162" t="s">
        <v>226</v>
      </c>
      <c r="D29" s="616"/>
      <c r="E29" s="24"/>
      <c r="F29" s="179">
        <v>1.0848717288497522</v>
      </c>
      <c r="G29" s="179">
        <v>1.0848717288497522</v>
      </c>
      <c r="H29" s="179">
        <v>1.0848717288497522</v>
      </c>
      <c r="I29" s="179">
        <v>1.0848717288497522</v>
      </c>
      <c r="J29" s="179">
        <v>1.0848717288497522</v>
      </c>
      <c r="K29" s="179">
        <v>1.0848717288497522</v>
      </c>
      <c r="L29" s="179">
        <v>1.0893235635483312</v>
      </c>
      <c r="M29" s="179">
        <v>1.0893235635483312</v>
      </c>
      <c r="N29" s="24"/>
      <c r="O29" s="179">
        <v>1.0893235635483312</v>
      </c>
      <c r="P29" s="179">
        <v>1.0916553540610554</v>
      </c>
      <c r="Q29" s="179">
        <v>1.0916092082280198</v>
      </c>
      <c r="R29" s="179">
        <v>1.098638839184598</v>
      </c>
      <c r="S29" s="24"/>
      <c r="T29" s="24"/>
      <c r="U29" s="24"/>
      <c r="V29" s="389">
        <v>1.1041560338579519</v>
      </c>
      <c r="W29" s="215"/>
      <c r="X29" s="215"/>
      <c r="Y29" s="215"/>
      <c r="Z29" s="24"/>
      <c r="AA29" s="215"/>
      <c r="AB29" s="215"/>
      <c r="AC29" s="215"/>
      <c r="AD29" s="215"/>
      <c r="AE29" s="215" t="s">
        <v>0</v>
      </c>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396"/>
      <c r="BC29" s="6"/>
    </row>
    <row r="30" spans="1:55" ht="13.5">
      <c r="A30" s="6"/>
      <c r="B30" s="586"/>
      <c r="C30" s="162" t="s">
        <v>227</v>
      </c>
      <c r="D30" s="616"/>
      <c r="E30" s="24"/>
      <c r="F30" s="179">
        <v>1.0926847114127742</v>
      </c>
      <c r="G30" s="179">
        <v>1.0926847114127742</v>
      </c>
      <c r="H30" s="179">
        <v>1.0926847114127742</v>
      </c>
      <c r="I30" s="179">
        <v>1.0926847114127742</v>
      </c>
      <c r="J30" s="179">
        <v>1.0926847114127742</v>
      </c>
      <c r="K30" s="179">
        <v>1.0926847114127742</v>
      </c>
      <c r="L30" s="179">
        <v>1.075614245325172</v>
      </c>
      <c r="M30" s="179">
        <v>1.075614245325172</v>
      </c>
      <c r="N30" s="24"/>
      <c r="O30" s="179">
        <v>1.075614245325172</v>
      </c>
      <c r="P30" s="179">
        <v>1.0714257690016857</v>
      </c>
      <c r="Q30" s="179">
        <v>1.071386103673915</v>
      </c>
      <c r="R30" s="179">
        <v>1.0688039208503246</v>
      </c>
      <c r="S30" s="24"/>
      <c r="T30" s="24"/>
      <c r="U30" s="24"/>
      <c r="V30" s="389">
        <v>1.0713936316917003</v>
      </c>
      <c r="W30" s="215"/>
      <c r="X30" s="215"/>
      <c r="Y30" s="215"/>
      <c r="Z30" s="24"/>
      <c r="AA30" s="215"/>
      <c r="AB30" s="215"/>
      <c r="AC30" s="215"/>
      <c r="AD30" s="215"/>
      <c r="AE30" s="215" t="s">
        <v>0</v>
      </c>
      <c r="AF30" s="215"/>
      <c r="AG30" s="215"/>
      <c r="AH30" s="215"/>
      <c r="AI30" s="215"/>
      <c r="AJ30" s="215"/>
      <c r="AK30" s="215"/>
      <c r="AL30" s="215"/>
      <c r="AM30" s="215"/>
      <c r="AN30" s="215"/>
      <c r="AO30" s="215"/>
      <c r="AP30" s="215"/>
      <c r="AQ30" s="215"/>
      <c r="AR30" s="215"/>
      <c r="AS30" s="215"/>
      <c r="AT30" s="215"/>
      <c r="AU30" s="215"/>
      <c r="AV30" s="215"/>
      <c r="AW30" s="215"/>
      <c r="AX30" s="215"/>
      <c r="AY30" s="215"/>
      <c r="AZ30" s="215"/>
      <c r="BA30" s="215"/>
      <c r="BB30" s="396"/>
      <c r="BC30" s="6"/>
    </row>
    <row r="31" spans="1:55" ht="13.5">
      <c r="A31" s="6"/>
      <c r="B31" s="586"/>
      <c r="C31" s="162" t="s">
        <v>228</v>
      </c>
      <c r="D31" s="616"/>
      <c r="E31" s="24"/>
      <c r="F31" s="179">
        <v>1.0986768716799604</v>
      </c>
      <c r="G31" s="179">
        <v>1.0986768716799604</v>
      </c>
      <c r="H31" s="179">
        <v>1.0986768716799604</v>
      </c>
      <c r="I31" s="179">
        <v>1.0986768716799604</v>
      </c>
      <c r="J31" s="179">
        <v>1.0986768716799604</v>
      </c>
      <c r="K31" s="179">
        <v>1.0986768716799604</v>
      </c>
      <c r="L31" s="179">
        <v>1.09403388284785</v>
      </c>
      <c r="M31" s="179">
        <v>1.09403388284785</v>
      </c>
      <c r="N31" s="24"/>
      <c r="O31" s="179">
        <v>1.09403388284785</v>
      </c>
      <c r="P31" s="179">
        <v>1.0950188547584121</v>
      </c>
      <c r="Q31" s="179">
        <v>1.0949458719782394</v>
      </c>
      <c r="R31" s="179">
        <v>1.0894937668868687</v>
      </c>
      <c r="S31" s="24"/>
      <c r="T31" s="24"/>
      <c r="U31" s="24"/>
      <c r="V31" s="389">
        <v>1.0880511848838472</v>
      </c>
      <c r="W31" s="215"/>
      <c r="X31" s="215"/>
      <c r="Y31" s="215"/>
      <c r="Z31" s="24"/>
      <c r="AA31" s="215"/>
      <c r="AB31" s="215"/>
      <c r="AC31" s="215"/>
      <c r="AD31" s="215"/>
      <c r="AE31" s="215" t="s">
        <v>0</v>
      </c>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396"/>
      <c r="BC31" s="6"/>
    </row>
    <row r="32" spans="1:55" ht="13.5">
      <c r="A32" s="6"/>
      <c r="B32" s="586"/>
      <c r="C32" s="162" t="s">
        <v>229</v>
      </c>
      <c r="D32" s="616"/>
      <c r="E32" s="24"/>
      <c r="F32" s="179">
        <v>1.0804108522497773</v>
      </c>
      <c r="G32" s="179">
        <v>1.0804108522497773</v>
      </c>
      <c r="H32" s="179">
        <v>1.0804108522497773</v>
      </c>
      <c r="I32" s="179">
        <v>1.0804108522497773</v>
      </c>
      <c r="J32" s="179">
        <v>1.0804108522497773</v>
      </c>
      <c r="K32" s="179">
        <v>1.0804108522497773</v>
      </c>
      <c r="L32" s="179">
        <v>1.0867795714704855</v>
      </c>
      <c r="M32" s="179">
        <v>1.0867795714704855</v>
      </c>
      <c r="N32" s="24"/>
      <c r="O32" s="179">
        <v>1.0867795714704855</v>
      </c>
      <c r="P32" s="179">
        <v>1.0906159770959118</v>
      </c>
      <c r="Q32" s="179">
        <v>1.0950736926856965</v>
      </c>
      <c r="R32" s="179">
        <v>1.0980420778450359</v>
      </c>
      <c r="S32" s="24"/>
      <c r="T32" s="24"/>
      <c r="U32" s="24"/>
      <c r="V32" s="389">
        <v>1.1017182038230251</v>
      </c>
      <c r="W32" s="215"/>
      <c r="X32" s="215"/>
      <c r="Y32" s="215"/>
      <c r="Z32" s="24"/>
      <c r="AA32" s="215"/>
      <c r="AB32" s="215"/>
      <c r="AC32" s="215"/>
      <c r="AD32" s="215"/>
      <c r="AE32" s="215" t="s">
        <v>0</v>
      </c>
      <c r="AF32" s="215"/>
      <c r="AG32" s="215"/>
      <c r="AH32" s="215"/>
      <c r="AI32" s="215"/>
      <c r="AJ32" s="215"/>
      <c r="AK32" s="215"/>
      <c r="AL32" s="215"/>
      <c r="AM32" s="215"/>
      <c r="AN32" s="215"/>
      <c r="AO32" s="215"/>
      <c r="AP32" s="215"/>
      <c r="AQ32" s="215"/>
      <c r="AR32" s="215"/>
      <c r="AS32" s="215"/>
      <c r="AT32" s="215"/>
      <c r="AU32" s="215"/>
      <c r="AV32" s="215"/>
      <c r="AW32" s="215"/>
      <c r="AX32" s="215"/>
      <c r="AY32" s="215"/>
      <c r="AZ32" s="215"/>
      <c r="BA32" s="215"/>
      <c r="BB32" s="396"/>
      <c r="BC32" s="6"/>
    </row>
    <row r="33" spans="1:55" ht="13.5">
      <c r="A33" s="6"/>
      <c r="B33" s="586"/>
      <c r="C33" s="162" t="s">
        <v>230</v>
      </c>
      <c r="D33" s="616"/>
      <c r="E33" s="24"/>
      <c r="F33" s="179">
        <v>1.0905921107412628</v>
      </c>
      <c r="G33" s="179">
        <v>1.0905921107412628</v>
      </c>
      <c r="H33" s="179">
        <v>1.0905921107412628</v>
      </c>
      <c r="I33" s="179">
        <v>1.0905921107412628</v>
      </c>
      <c r="J33" s="179">
        <v>1.0905921107412628</v>
      </c>
      <c r="K33" s="179">
        <v>1.0905921107412628</v>
      </c>
      <c r="L33" s="179">
        <v>1.088068751008813</v>
      </c>
      <c r="M33" s="179">
        <v>1.088068751008813</v>
      </c>
      <c r="N33" s="24"/>
      <c r="O33" s="179">
        <v>1.088068751008813</v>
      </c>
      <c r="P33" s="179">
        <v>1.0908891887124332</v>
      </c>
      <c r="Q33" s="179">
        <v>1.090789742082191</v>
      </c>
      <c r="R33" s="179">
        <v>1.0969047061954511</v>
      </c>
      <c r="S33" s="24"/>
      <c r="T33" s="24"/>
      <c r="U33" s="24"/>
      <c r="V33" s="389">
        <v>1.1015952160949429</v>
      </c>
      <c r="W33" s="215"/>
      <c r="X33" s="215"/>
      <c r="Y33" s="215"/>
      <c r="Z33" s="24"/>
      <c r="AA33" s="215"/>
      <c r="AB33" s="215"/>
      <c r="AC33" s="215"/>
      <c r="AD33" s="215"/>
      <c r="AE33" s="215" t="s">
        <v>0</v>
      </c>
      <c r="AF33" s="215"/>
      <c r="AG33" s="215"/>
      <c r="AH33" s="215"/>
      <c r="AI33" s="215"/>
      <c r="AJ33" s="215"/>
      <c r="AK33" s="215"/>
      <c r="AL33" s="215"/>
      <c r="AM33" s="215"/>
      <c r="AN33" s="215"/>
      <c r="AO33" s="215"/>
      <c r="AP33" s="215"/>
      <c r="AQ33" s="215"/>
      <c r="AR33" s="215"/>
      <c r="AS33" s="215"/>
      <c r="AT33" s="215"/>
      <c r="AU33" s="215"/>
      <c r="AV33" s="215"/>
      <c r="AW33" s="215"/>
      <c r="AX33" s="215"/>
      <c r="AY33" s="215"/>
      <c r="AZ33" s="215"/>
      <c r="BA33" s="215"/>
      <c r="BB33" s="396"/>
    </row>
    <row r="34" spans="1:55" ht="13.5">
      <c r="A34" s="6"/>
      <c r="B34" s="586"/>
      <c r="C34" s="162" t="s">
        <v>231</v>
      </c>
      <c r="D34" s="616"/>
      <c r="E34" s="24"/>
      <c r="F34" s="179">
        <v>1.086476515584232</v>
      </c>
      <c r="G34" s="179">
        <v>1.086476515584232</v>
      </c>
      <c r="H34" s="179">
        <v>1.086476515584232</v>
      </c>
      <c r="I34" s="179">
        <v>1.086476515584232</v>
      </c>
      <c r="J34" s="179">
        <v>1.086476515584232</v>
      </c>
      <c r="K34" s="179">
        <v>1.086476515584232</v>
      </c>
      <c r="L34" s="179">
        <v>1.074045749802232</v>
      </c>
      <c r="M34" s="179">
        <v>1.074045749802232</v>
      </c>
      <c r="N34" s="24"/>
      <c r="O34" s="179">
        <v>1.074045749802232</v>
      </c>
      <c r="P34" s="179">
        <v>1.0828812033076147</v>
      </c>
      <c r="Q34" s="179">
        <v>1.0828655102829698</v>
      </c>
      <c r="R34" s="179">
        <v>1.0842497853844897</v>
      </c>
      <c r="S34" s="24"/>
      <c r="T34" s="24"/>
      <c r="U34" s="24"/>
      <c r="V34" s="389">
        <v>1.0982643769864975</v>
      </c>
      <c r="W34" s="215"/>
      <c r="X34" s="215"/>
      <c r="Y34" s="215"/>
      <c r="Z34" s="24"/>
      <c r="AA34" s="215"/>
      <c r="AB34" s="215"/>
      <c r="AC34" s="215"/>
      <c r="AD34" s="215"/>
      <c r="AE34" s="215" t="s">
        <v>0</v>
      </c>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396"/>
      <c r="BC34" s="6"/>
    </row>
    <row r="35" spans="1:55" ht="13.5">
      <c r="A35" s="6"/>
      <c r="B35" s="586"/>
      <c r="C35" s="162" t="s">
        <v>232</v>
      </c>
      <c r="D35" s="616"/>
      <c r="E35" s="24"/>
      <c r="F35" s="179">
        <v>1.0693123354069614</v>
      </c>
      <c r="G35" s="179">
        <v>1.0693123354069614</v>
      </c>
      <c r="H35" s="179">
        <v>1.0693123354069614</v>
      </c>
      <c r="I35" s="179">
        <v>1.0693123354069614</v>
      </c>
      <c r="J35" s="179">
        <v>1.0693123354069614</v>
      </c>
      <c r="K35" s="179">
        <v>1.0693123354069614</v>
      </c>
      <c r="L35" s="179">
        <v>1.0699455637845936</v>
      </c>
      <c r="M35" s="179">
        <v>1.0699455637845936</v>
      </c>
      <c r="N35" s="24"/>
      <c r="O35" s="179">
        <v>1.0699455637845936</v>
      </c>
      <c r="P35" s="179">
        <v>1.0819394370877082</v>
      </c>
      <c r="Q35" s="179">
        <v>1.081946225496015</v>
      </c>
      <c r="R35" s="179">
        <v>1.0860332496609546</v>
      </c>
      <c r="S35" s="24"/>
      <c r="T35" s="24"/>
      <c r="U35" s="24"/>
      <c r="V35" s="389">
        <v>1.0877950910890588</v>
      </c>
      <c r="W35" s="215"/>
      <c r="X35" s="215"/>
      <c r="Y35" s="215"/>
      <c r="Z35" s="24"/>
      <c r="AA35" s="215"/>
      <c r="AB35" s="215"/>
      <c r="AC35" s="215"/>
      <c r="AD35" s="215"/>
      <c r="AE35" s="215" t="s">
        <v>0</v>
      </c>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396"/>
      <c r="BC35" s="6"/>
    </row>
    <row r="36" spans="1:55" ht="13.5">
      <c r="A36" s="6"/>
      <c r="B36" s="586"/>
      <c r="C36" s="162" t="s">
        <v>233</v>
      </c>
      <c r="D36" s="616"/>
      <c r="E36" s="24"/>
      <c r="F36" s="179">
        <v>1.1063638048080044</v>
      </c>
      <c r="G36" s="179">
        <v>1.1063638048080044</v>
      </c>
      <c r="H36" s="179">
        <v>1.1063638048080044</v>
      </c>
      <c r="I36" s="179">
        <v>1.1063638048080044</v>
      </c>
      <c r="J36" s="179">
        <v>1.1063638048080044</v>
      </c>
      <c r="K36" s="179">
        <v>1.1063638048080044</v>
      </c>
      <c r="L36" s="179">
        <v>1.0888726443606354</v>
      </c>
      <c r="M36" s="179">
        <v>1.0888726443606354</v>
      </c>
      <c r="N36" s="24"/>
      <c r="O36" s="179">
        <v>1.0888726443606354</v>
      </c>
      <c r="P36" s="179">
        <v>1.0895710028324384</v>
      </c>
      <c r="Q36" s="179">
        <v>1.0894823194830803</v>
      </c>
      <c r="R36" s="179">
        <v>1.0962435614505206</v>
      </c>
      <c r="S36" s="24"/>
      <c r="T36" s="24"/>
      <c r="U36" s="24"/>
      <c r="V36" s="389">
        <v>1.0936816179326558</v>
      </c>
      <c r="W36" s="215"/>
      <c r="X36" s="215"/>
      <c r="Y36" s="215"/>
      <c r="Z36" s="24"/>
      <c r="AA36" s="215"/>
      <c r="AB36" s="215"/>
      <c r="AC36" s="215"/>
      <c r="AD36" s="215"/>
      <c r="AE36" s="215" t="s">
        <v>0</v>
      </c>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396"/>
      <c r="BC36" s="6"/>
    </row>
    <row r="37" spans="1:55" ht="13.5">
      <c r="A37" s="6"/>
      <c r="B37" s="586"/>
      <c r="C37" s="162" t="s">
        <v>234</v>
      </c>
      <c r="D37" s="616"/>
      <c r="E37" s="24"/>
      <c r="F37" s="179">
        <v>1.0990610956528519</v>
      </c>
      <c r="G37" s="179">
        <v>1.0990610956528519</v>
      </c>
      <c r="H37" s="179">
        <v>1.0990610956528519</v>
      </c>
      <c r="I37" s="179">
        <v>1.0990610956528519</v>
      </c>
      <c r="J37" s="179">
        <v>1.0990610956528519</v>
      </c>
      <c r="K37" s="179">
        <v>1.0990610956528519</v>
      </c>
      <c r="L37" s="179">
        <v>1.0885300645953844</v>
      </c>
      <c r="M37" s="179">
        <v>1.0885300645953844</v>
      </c>
      <c r="N37" s="24"/>
      <c r="O37" s="179">
        <v>1.0885300645953844</v>
      </c>
      <c r="P37" s="179">
        <v>1.0897285160865351</v>
      </c>
      <c r="Q37" s="179">
        <v>1.0896083691766705</v>
      </c>
      <c r="R37" s="179">
        <v>1.0861443738311234</v>
      </c>
      <c r="S37" s="24"/>
      <c r="T37" s="24"/>
      <c r="U37" s="24"/>
      <c r="V37" s="389">
        <v>1.1045419277729067</v>
      </c>
      <c r="W37" s="215"/>
      <c r="X37" s="215"/>
      <c r="Y37" s="215"/>
      <c r="Z37" s="24"/>
      <c r="AA37" s="215"/>
      <c r="AB37" s="215"/>
      <c r="AC37" s="215"/>
      <c r="AD37" s="215"/>
      <c r="AE37" s="215" t="s">
        <v>0</v>
      </c>
      <c r="AF37" s="215"/>
      <c r="AG37" s="215"/>
      <c r="AH37" s="215"/>
      <c r="AI37" s="215"/>
      <c r="AJ37" s="215"/>
      <c r="AK37" s="215"/>
      <c r="AL37" s="215"/>
      <c r="AM37" s="215"/>
      <c r="AN37" s="215"/>
      <c r="AO37" s="215"/>
      <c r="AP37" s="215"/>
      <c r="AQ37" s="215"/>
      <c r="AR37" s="215"/>
      <c r="AS37" s="215"/>
      <c r="AT37" s="215"/>
      <c r="AU37" s="215"/>
      <c r="AV37" s="215"/>
      <c r="AW37" s="215"/>
      <c r="AX37" s="215"/>
      <c r="AY37" s="215"/>
      <c r="AZ37" s="215"/>
      <c r="BA37" s="215"/>
      <c r="BB37" s="396"/>
      <c r="BC37" s="6"/>
    </row>
    <row r="38" spans="1:55" ht="13.5">
      <c r="A38" s="6"/>
      <c r="B38" s="586"/>
      <c r="C38" s="162" t="s">
        <v>235</v>
      </c>
      <c r="D38" s="616"/>
      <c r="E38" s="24"/>
      <c r="F38" s="179">
        <v>1.1022838239390342</v>
      </c>
      <c r="G38" s="179">
        <v>1.1022838239390342</v>
      </c>
      <c r="H38" s="179">
        <v>1.1022838239390342</v>
      </c>
      <c r="I38" s="179">
        <v>1.1022838239390342</v>
      </c>
      <c r="J38" s="179">
        <v>1.1022838239390342</v>
      </c>
      <c r="K38" s="179">
        <v>1.1022838239390342</v>
      </c>
      <c r="L38" s="179">
        <v>1.0793406922068645</v>
      </c>
      <c r="M38" s="179">
        <v>1.0793406922068645</v>
      </c>
      <c r="N38" s="24"/>
      <c r="O38" s="179">
        <v>1.0793406922068645</v>
      </c>
      <c r="P38" s="179">
        <v>1.0691809004923407</v>
      </c>
      <c r="Q38" s="179">
        <v>1.0643929790286373</v>
      </c>
      <c r="R38" s="179">
        <v>1.0555239077231648</v>
      </c>
      <c r="S38" s="24"/>
      <c r="T38" s="24"/>
      <c r="U38" s="24"/>
      <c r="V38" s="389">
        <v>1.0829159068068539</v>
      </c>
      <c r="W38" s="215"/>
      <c r="X38" s="215"/>
      <c r="Y38" s="215"/>
      <c r="Z38" s="24"/>
      <c r="AA38" s="215"/>
      <c r="AB38" s="215"/>
      <c r="AC38" s="215"/>
      <c r="AD38" s="215"/>
      <c r="AE38" s="215" t="s">
        <v>0</v>
      </c>
      <c r="AF38" s="215"/>
      <c r="AG38" s="215"/>
      <c r="AH38" s="215"/>
      <c r="AI38" s="215"/>
      <c r="AJ38" s="215"/>
      <c r="AK38" s="215"/>
      <c r="AL38" s="215"/>
      <c r="AM38" s="215"/>
      <c r="AN38" s="215"/>
      <c r="AO38" s="215"/>
      <c r="AP38" s="215"/>
      <c r="AQ38" s="215"/>
      <c r="AR38" s="215"/>
      <c r="AS38" s="215"/>
      <c r="AT38" s="215"/>
      <c r="AU38" s="215"/>
      <c r="AV38" s="215"/>
      <c r="AW38" s="215"/>
      <c r="AX38" s="215"/>
      <c r="AY38" s="215"/>
      <c r="AZ38" s="215"/>
      <c r="BA38" s="215"/>
      <c r="BB38" s="396"/>
      <c r="BC38" s="6"/>
    </row>
    <row r="39" spans="1:55" s="6" customFormat="1"/>
    <row r="40" spans="1:55" s="6" customFormat="1"/>
    <row r="41" spans="1:55" s="6" customFormat="1"/>
  </sheetData>
  <mergeCells count="14">
    <mergeCell ref="B11:B24"/>
    <mergeCell ref="D11:D24"/>
    <mergeCell ref="F7:M7"/>
    <mergeCell ref="O7:Y7"/>
    <mergeCell ref="B25:B38"/>
    <mergeCell ref="D25:D38"/>
    <mergeCell ref="B6:B10"/>
    <mergeCell ref="C6:C10"/>
    <mergeCell ref="D6:D7"/>
    <mergeCell ref="AA6:BB6"/>
    <mergeCell ref="AA7:BB7"/>
    <mergeCell ref="B3:G3"/>
    <mergeCell ref="F6:M6"/>
    <mergeCell ref="O6:Y6"/>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79998168889431442"/>
    <pageSetUpPr autoPageBreaks="0"/>
  </sheetPr>
  <dimension ref="A1:AZ373"/>
  <sheetViews>
    <sheetView zoomScale="70" zoomScaleNormal="70" workbookViewId="0"/>
  </sheetViews>
  <sheetFormatPr defaultColWidth="0" defaultRowHeight="12.5" zeroHeight="1"/>
  <cols>
    <col min="1" max="1" width="10" style="68" customWidth="1"/>
    <col min="2" max="2" width="47" style="71" customWidth="1"/>
    <col min="3" max="3" width="17.6328125" style="71" customWidth="1"/>
    <col min="4" max="10" width="17.6328125" style="68" customWidth="1"/>
    <col min="11" max="11" width="1.6328125" style="68" customWidth="1"/>
    <col min="12" max="22" width="17.6328125" style="68" customWidth="1"/>
    <col min="23" max="23" width="1.6328125" style="68" customWidth="1"/>
    <col min="24" max="24" width="20.6328125" style="68" customWidth="1"/>
    <col min="25" max="25" width="18.7265625" style="68" customWidth="1"/>
    <col min="26" max="26" width="19.36328125" style="68" customWidth="1"/>
    <col min="27" max="27" width="17.36328125" style="68" customWidth="1"/>
    <col min="28" max="29" width="19.26953125" style="68" customWidth="1"/>
    <col min="30" max="30" width="21.7265625" style="68" customWidth="1"/>
    <col min="31" max="31" width="19.6328125" style="68" customWidth="1"/>
    <col min="32" max="32" width="21" style="68" customWidth="1"/>
    <col min="33" max="33" width="19.6328125" style="68" customWidth="1"/>
    <col min="34" max="34" width="17.6328125" style="68" customWidth="1"/>
    <col min="35" max="36" width="20.26953125" style="68" customWidth="1"/>
    <col min="37" max="37" width="18.6328125" style="68" customWidth="1"/>
    <col min="38" max="38" width="20.6328125" style="68" customWidth="1"/>
    <col min="39" max="39" width="20.36328125" style="68" customWidth="1"/>
    <col min="40" max="40" width="22.6328125" style="68" customWidth="1"/>
    <col min="41" max="41" width="26.7265625" style="68" customWidth="1"/>
    <col min="42" max="42" width="18.36328125" style="68" customWidth="1"/>
    <col min="43" max="43" width="18.7265625" style="68" customWidth="1"/>
    <col min="44" max="44" width="18.26953125" style="68" customWidth="1"/>
    <col min="45" max="45" width="22.26953125" style="68" customWidth="1"/>
    <col min="46" max="46" width="20.6328125" style="68" customWidth="1"/>
    <col min="47" max="47" width="17.6328125" style="68" customWidth="1"/>
    <col min="48" max="48" width="16.36328125" style="68" customWidth="1"/>
    <col min="49" max="49" width="19.6328125" style="68" customWidth="1"/>
    <col min="50" max="50" width="20.6328125" style="68" customWidth="1"/>
    <col min="51" max="51" width="18.6328125" style="68" customWidth="1"/>
    <col min="52" max="52" width="10" style="71" customWidth="1"/>
    <col min="53" max="16384" width="10" style="71" hidden="1"/>
  </cols>
  <sheetData>
    <row r="1" spans="1:52" s="11" customFormat="1" ht="14.5"/>
    <row r="2" spans="1:52" s="11" customFormat="1" ht="17.5">
      <c r="B2" s="12" t="s">
        <v>514</v>
      </c>
      <c r="C2" s="12"/>
      <c r="D2" s="12"/>
      <c r="E2" s="12"/>
      <c r="F2" s="12"/>
      <c r="G2" s="12"/>
      <c r="H2" s="12"/>
      <c r="I2" s="12"/>
      <c r="Q2" s="12"/>
    </row>
    <row r="3" spans="1:52" s="11" customFormat="1" ht="29.25" customHeight="1">
      <c r="B3" s="624" t="s">
        <v>515</v>
      </c>
      <c r="C3" s="624"/>
      <c r="D3" s="624"/>
      <c r="E3" s="624"/>
      <c r="F3" s="624"/>
      <c r="G3" s="624"/>
      <c r="H3" s="624"/>
      <c r="I3" s="624"/>
      <c r="J3" s="624"/>
      <c r="K3" s="624"/>
      <c r="L3" s="624"/>
      <c r="M3" s="67"/>
      <c r="N3" s="67"/>
      <c r="O3" s="67"/>
      <c r="P3" s="67"/>
      <c r="Q3" s="67"/>
      <c r="R3" s="67"/>
      <c r="S3" s="67"/>
      <c r="T3" s="67"/>
      <c r="U3" s="67"/>
      <c r="V3" s="67"/>
      <c r="W3" s="67"/>
      <c r="X3" s="67"/>
      <c r="Y3" s="67"/>
      <c r="Z3" s="67"/>
      <c r="AA3" s="67"/>
      <c r="AB3" s="67"/>
    </row>
    <row r="4" spans="1:52" s="11" customFormat="1" ht="14.5"/>
    <row r="5" spans="1:52" s="1" customFormat="1" ht="14.5">
      <c r="Y5" s="68"/>
      <c r="Z5" s="68"/>
      <c r="AA5" s="68"/>
    </row>
    <row r="6" spans="1:52" s="68" customFormat="1"/>
    <row r="7" spans="1:52" s="69" customFormat="1" ht="13.5">
      <c r="B7" s="70" t="s">
        <v>516</v>
      </c>
    </row>
    <row r="8" spans="1:52" s="68" customFormat="1"/>
    <row r="9" spans="1:52">
      <c r="B9" s="210" t="s">
        <v>517</v>
      </c>
      <c r="C9" s="330">
        <f>G16</f>
        <v>102.2</v>
      </c>
      <c r="AZ9" s="68"/>
    </row>
    <row r="10" spans="1:52" s="72" customFormat="1" ht="13.5">
      <c r="AZ10" s="68"/>
    </row>
    <row r="11" spans="1:52" s="74" customFormat="1">
      <c r="A11" s="73"/>
      <c r="B11" s="625"/>
      <c r="C11" s="605" t="s">
        <v>93</v>
      </c>
      <c r="D11" s="606"/>
      <c r="E11" s="606"/>
      <c r="F11" s="606"/>
      <c r="G11" s="606"/>
      <c r="H11" s="606"/>
      <c r="I11" s="606"/>
      <c r="J11" s="607"/>
      <c r="K11" s="23"/>
      <c r="L11" s="605" t="s">
        <v>94</v>
      </c>
      <c r="M11" s="608"/>
      <c r="N11" s="608"/>
      <c r="O11" s="608"/>
      <c r="P11" s="608"/>
      <c r="Q11" s="608"/>
      <c r="R11" s="608"/>
      <c r="S11" s="608"/>
      <c r="T11" s="608"/>
      <c r="U11" s="608"/>
      <c r="V11" s="609"/>
      <c r="W11" s="23"/>
      <c r="X11" s="605" t="s">
        <v>94</v>
      </c>
      <c r="Y11" s="608"/>
      <c r="Z11" s="608"/>
      <c r="AA11" s="608"/>
      <c r="AB11" s="608"/>
      <c r="AC11" s="608"/>
      <c r="AD11" s="608"/>
      <c r="AE11" s="608"/>
      <c r="AF11" s="608"/>
      <c r="AG11" s="608"/>
      <c r="AH11" s="608"/>
      <c r="AI11" s="608"/>
      <c r="AJ11" s="608"/>
      <c r="AK11" s="608"/>
      <c r="AL11" s="608"/>
      <c r="AM11" s="608"/>
      <c r="AN11" s="608"/>
      <c r="AO11" s="608"/>
      <c r="AP11" s="608"/>
      <c r="AQ11" s="608"/>
      <c r="AR11" s="608"/>
      <c r="AS11" s="608"/>
      <c r="AT11" s="608"/>
      <c r="AU11" s="608"/>
      <c r="AV11" s="608"/>
      <c r="AW11" s="608"/>
      <c r="AX11" s="608"/>
      <c r="AY11" s="609"/>
      <c r="AZ11" s="68"/>
    </row>
    <row r="12" spans="1:52" s="74" customFormat="1" ht="11.25" customHeight="1">
      <c r="A12" s="73"/>
      <c r="B12" s="625"/>
      <c r="C12" s="612" t="s">
        <v>96</v>
      </c>
      <c r="D12" s="613"/>
      <c r="E12" s="613"/>
      <c r="F12" s="613"/>
      <c r="G12" s="613"/>
      <c r="H12" s="613"/>
      <c r="I12" s="613"/>
      <c r="J12" s="614"/>
      <c r="K12" s="23"/>
      <c r="L12" s="603" t="s">
        <v>97</v>
      </c>
      <c r="M12" s="604"/>
      <c r="N12" s="604"/>
      <c r="O12" s="604"/>
      <c r="P12" s="604"/>
      <c r="Q12" s="604"/>
      <c r="R12" s="604"/>
      <c r="S12" s="604"/>
      <c r="T12" s="604"/>
      <c r="U12" s="604"/>
      <c r="V12" s="615"/>
      <c r="W12" s="23"/>
      <c r="X12" s="603" t="s">
        <v>485</v>
      </c>
      <c r="Y12" s="604"/>
      <c r="Z12" s="604"/>
      <c r="AA12" s="604"/>
      <c r="AB12" s="604"/>
      <c r="AC12" s="604"/>
      <c r="AD12" s="604"/>
      <c r="AE12" s="604"/>
      <c r="AF12" s="604"/>
      <c r="AG12" s="604"/>
      <c r="AH12" s="604"/>
      <c r="AI12" s="604"/>
      <c r="AJ12" s="604"/>
      <c r="AK12" s="604"/>
      <c r="AL12" s="604"/>
      <c r="AM12" s="604"/>
      <c r="AN12" s="604"/>
      <c r="AO12" s="604"/>
      <c r="AP12" s="604"/>
      <c r="AQ12" s="604"/>
      <c r="AR12" s="604"/>
      <c r="AS12" s="604"/>
      <c r="AT12" s="604"/>
      <c r="AU12" s="604"/>
      <c r="AV12" s="604"/>
      <c r="AW12" s="604"/>
      <c r="AX12" s="604"/>
      <c r="AY12" s="615"/>
      <c r="AZ12" s="68"/>
    </row>
    <row r="13" spans="1:52" s="74" customFormat="1">
      <c r="A13" s="73"/>
      <c r="B13" s="475" t="s">
        <v>518</v>
      </c>
      <c r="C13" s="211" t="s">
        <v>519</v>
      </c>
      <c r="D13" s="211" t="s">
        <v>520</v>
      </c>
      <c r="E13" s="211" t="s">
        <v>521</v>
      </c>
      <c r="F13" s="211" t="s">
        <v>522</v>
      </c>
      <c r="G13" s="211" t="s">
        <v>523</v>
      </c>
      <c r="H13" s="211" t="s">
        <v>524</v>
      </c>
      <c r="I13" s="211" t="s">
        <v>525</v>
      </c>
      <c r="J13" s="211" t="s">
        <v>526</v>
      </c>
      <c r="K13" s="23"/>
      <c r="L13" s="211" t="s">
        <v>526</v>
      </c>
      <c r="M13" s="211" t="s">
        <v>527</v>
      </c>
      <c r="N13" s="211" t="s">
        <v>528</v>
      </c>
      <c r="O13" s="211" t="s">
        <v>529</v>
      </c>
      <c r="P13" s="211" t="s">
        <v>530</v>
      </c>
      <c r="Q13" s="211" t="s">
        <v>531</v>
      </c>
      <c r="R13" s="211" t="s">
        <v>532</v>
      </c>
      <c r="S13" s="211" t="s">
        <v>533</v>
      </c>
      <c r="T13" s="211" t="s">
        <v>534</v>
      </c>
      <c r="U13" s="211" t="s">
        <v>535</v>
      </c>
      <c r="V13" s="211" t="s">
        <v>536</v>
      </c>
      <c r="W13" s="23"/>
      <c r="X13" s="391" t="s">
        <v>536</v>
      </c>
      <c r="Y13" s="391" t="s">
        <v>537</v>
      </c>
      <c r="Z13" s="391" t="s">
        <v>537</v>
      </c>
      <c r="AA13" s="391" t="s">
        <v>538</v>
      </c>
      <c r="AB13" s="391" t="s">
        <v>538</v>
      </c>
      <c r="AC13" s="391" t="s">
        <v>539</v>
      </c>
      <c r="AD13" s="391" t="s">
        <v>539</v>
      </c>
      <c r="AE13" s="391" t="s">
        <v>540</v>
      </c>
      <c r="AF13" s="391" t="s">
        <v>540</v>
      </c>
      <c r="AG13" s="391" t="s">
        <v>541</v>
      </c>
      <c r="AH13" s="391" t="s">
        <v>541</v>
      </c>
      <c r="AI13" s="391" t="s">
        <v>542</v>
      </c>
      <c r="AJ13" s="391" t="s">
        <v>542</v>
      </c>
      <c r="AK13" s="391" t="s">
        <v>543</v>
      </c>
      <c r="AL13" s="391" t="s">
        <v>543</v>
      </c>
      <c r="AM13" s="391" t="s">
        <v>544</v>
      </c>
      <c r="AN13" s="391" t="s">
        <v>544</v>
      </c>
      <c r="AO13" s="391" t="s">
        <v>545</v>
      </c>
      <c r="AP13" s="391" t="s">
        <v>545</v>
      </c>
      <c r="AQ13" s="391" t="s">
        <v>546</v>
      </c>
      <c r="AR13" s="391" t="s">
        <v>546</v>
      </c>
      <c r="AS13" s="391" t="s">
        <v>547</v>
      </c>
      <c r="AT13" s="391" t="s">
        <v>547</v>
      </c>
      <c r="AU13" s="391" t="s">
        <v>548</v>
      </c>
      <c r="AV13" s="391" t="s">
        <v>548</v>
      </c>
      <c r="AW13" s="391" t="s">
        <v>549</v>
      </c>
      <c r="AX13" s="391" t="s">
        <v>549</v>
      </c>
      <c r="AY13" s="391" t="s">
        <v>550</v>
      </c>
      <c r="AZ13" s="68"/>
    </row>
    <row r="14" spans="1:52" s="74" customFormat="1" ht="27" customHeight="1">
      <c r="A14" s="73"/>
      <c r="B14" s="155" t="s">
        <v>100</v>
      </c>
      <c r="C14" s="461" t="s">
        <v>551</v>
      </c>
      <c r="D14" s="461" t="s">
        <v>552</v>
      </c>
      <c r="E14" s="461" t="s">
        <v>553</v>
      </c>
      <c r="F14" s="461" t="s">
        <v>554</v>
      </c>
      <c r="G14" s="461" t="s">
        <v>105</v>
      </c>
      <c r="H14" s="22" t="s">
        <v>106</v>
      </c>
      <c r="I14" s="461" t="s">
        <v>107</v>
      </c>
      <c r="J14" s="461" t="s">
        <v>108</v>
      </c>
      <c r="K14" s="23"/>
      <c r="L14" s="459" t="s">
        <v>109</v>
      </c>
      <c r="M14" s="459" t="s">
        <v>110</v>
      </c>
      <c r="N14" s="459" t="s">
        <v>111</v>
      </c>
      <c r="O14" s="114" t="s">
        <v>112</v>
      </c>
      <c r="P14" s="459" t="s">
        <v>113</v>
      </c>
      <c r="Q14" s="459" t="s">
        <v>114</v>
      </c>
      <c r="R14" s="459" t="s">
        <v>115</v>
      </c>
      <c r="S14" s="459" t="s">
        <v>116</v>
      </c>
      <c r="T14" s="459" t="s">
        <v>312</v>
      </c>
      <c r="U14" s="459" t="s">
        <v>313</v>
      </c>
      <c r="V14" s="459" t="s">
        <v>121</v>
      </c>
      <c r="W14" s="23"/>
      <c r="X14" s="459" t="s">
        <v>122</v>
      </c>
      <c r="Y14" s="459" t="s">
        <v>486</v>
      </c>
      <c r="Z14" s="459" t="s">
        <v>487</v>
      </c>
      <c r="AA14" s="459" t="s">
        <v>488</v>
      </c>
      <c r="AB14" s="459" t="s">
        <v>489</v>
      </c>
      <c r="AC14" s="459" t="s">
        <v>126</v>
      </c>
      <c r="AD14" s="459" t="s">
        <v>127</v>
      </c>
      <c r="AE14" s="459" t="s">
        <v>128</v>
      </c>
      <c r="AF14" s="459" t="s">
        <v>490</v>
      </c>
      <c r="AG14" s="459" t="s">
        <v>491</v>
      </c>
      <c r="AH14" s="459" t="s">
        <v>131</v>
      </c>
      <c r="AI14" s="459" t="s">
        <v>132</v>
      </c>
      <c r="AJ14" s="459" t="s">
        <v>492</v>
      </c>
      <c r="AK14" s="459" t="s">
        <v>493</v>
      </c>
      <c r="AL14" s="459" t="s">
        <v>494</v>
      </c>
      <c r="AM14" s="459" t="s">
        <v>136</v>
      </c>
      <c r="AN14" s="459" t="s">
        <v>137</v>
      </c>
      <c r="AO14" s="459" t="s">
        <v>495</v>
      </c>
      <c r="AP14" s="459" t="s">
        <v>496</v>
      </c>
      <c r="AQ14" s="459" t="s">
        <v>497</v>
      </c>
      <c r="AR14" s="459" t="s">
        <v>498</v>
      </c>
      <c r="AS14" s="459" t="s">
        <v>499</v>
      </c>
      <c r="AT14" s="459" t="s">
        <v>143</v>
      </c>
      <c r="AU14" s="459" t="s">
        <v>500</v>
      </c>
      <c r="AV14" s="459" t="s">
        <v>501</v>
      </c>
      <c r="AW14" s="459" t="s">
        <v>146</v>
      </c>
      <c r="AX14" s="459" t="s">
        <v>502</v>
      </c>
      <c r="AY14" s="459" t="s">
        <v>503</v>
      </c>
      <c r="AZ14" s="68"/>
    </row>
    <row r="15" spans="1:52" s="74" customFormat="1">
      <c r="A15" s="73"/>
      <c r="B15" s="155" t="s">
        <v>149</v>
      </c>
      <c r="C15" s="157" t="s">
        <v>150</v>
      </c>
      <c r="D15" s="157" t="s">
        <v>151</v>
      </c>
      <c r="E15" s="157" t="s">
        <v>152</v>
      </c>
      <c r="F15" s="157" t="s">
        <v>153</v>
      </c>
      <c r="G15" s="157" t="s">
        <v>154</v>
      </c>
      <c r="H15" s="136" t="s">
        <v>155</v>
      </c>
      <c r="I15" s="157" t="s">
        <v>156</v>
      </c>
      <c r="J15" s="157" t="s">
        <v>157</v>
      </c>
      <c r="K15" s="23"/>
      <c r="L15" s="157" t="s">
        <v>158</v>
      </c>
      <c r="M15" s="157" t="s">
        <v>159</v>
      </c>
      <c r="N15" s="157" t="s">
        <v>160</v>
      </c>
      <c r="O15" s="137" t="s">
        <v>161</v>
      </c>
      <c r="P15" s="157" t="s">
        <v>162</v>
      </c>
      <c r="Q15" s="157" t="s">
        <v>163</v>
      </c>
      <c r="R15" s="157" t="s">
        <v>164</v>
      </c>
      <c r="S15" s="157" t="s">
        <v>165</v>
      </c>
      <c r="T15" s="157" t="s">
        <v>166</v>
      </c>
      <c r="U15" s="157" t="s">
        <v>168</v>
      </c>
      <c r="V15" s="157" t="s">
        <v>170</v>
      </c>
      <c r="W15" s="23"/>
      <c r="X15" s="390" t="s">
        <v>170</v>
      </c>
      <c r="Y15" s="390" t="s">
        <v>172</v>
      </c>
      <c r="Z15" s="390" t="s">
        <v>172</v>
      </c>
      <c r="AA15" s="390" t="s">
        <v>174</v>
      </c>
      <c r="AB15" s="390" t="s">
        <v>174</v>
      </c>
      <c r="AC15" s="390" t="s">
        <v>176</v>
      </c>
      <c r="AD15" s="390" t="s">
        <v>176</v>
      </c>
      <c r="AE15" s="390" t="s">
        <v>178</v>
      </c>
      <c r="AF15" s="390" t="s">
        <v>178</v>
      </c>
      <c r="AG15" s="390" t="s">
        <v>180</v>
      </c>
      <c r="AH15" s="390" t="s">
        <v>180</v>
      </c>
      <c r="AI15" s="390" t="s">
        <v>182</v>
      </c>
      <c r="AJ15" s="390" t="s">
        <v>182</v>
      </c>
      <c r="AK15" s="390" t="s">
        <v>184</v>
      </c>
      <c r="AL15" s="390" t="s">
        <v>184</v>
      </c>
      <c r="AM15" s="390" t="s">
        <v>186</v>
      </c>
      <c r="AN15" s="390" t="s">
        <v>186</v>
      </c>
      <c r="AO15" s="390" t="s">
        <v>188</v>
      </c>
      <c r="AP15" s="390" t="s">
        <v>188</v>
      </c>
      <c r="AQ15" s="390" t="s">
        <v>190</v>
      </c>
      <c r="AR15" s="390" t="s">
        <v>190</v>
      </c>
      <c r="AS15" s="390" t="s">
        <v>192</v>
      </c>
      <c r="AT15" s="390" t="s">
        <v>192</v>
      </c>
      <c r="AU15" s="390" t="s">
        <v>194</v>
      </c>
      <c r="AV15" s="390" t="s">
        <v>194</v>
      </c>
      <c r="AW15" s="390" t="s">
        <v>196</v>
      </c>
      <c r="AX15" s="390" t="s">
        <v>196</v>
      </c>
      <c r="AY15" s="390" t="s">
        <v>198</v>
      </c>
      <c r="AZ15" s="68"/>
    </row>
    <row r="16" spans="1:52" s="74" customFormat="1">
      <c r="A16" s="73"/>
      <c r="B16" s="212" t="s">
        <v>514</v>
      </c>
      <c r="C16" s="213">
        <f>_xlfn.IFNA(VLOOKUP(C13,$B$33:$C$1500,2, FALSE),"-")</f>
        <v>99.9</v>
      </c>
      <c r="D16" s="213">
        <f t="shared" ref="D16:V16" si="0">_xlfn.IFNA(VLOOKUP(D13,$B$33:$C$1500,2, FALSE),"-")</f>
        <v>100.1</v>
      </c>
      <c r="E16" s="213">
        <f t="shared" si="0"/>
        <v>100.4</v>
      </c>
      <c r="F16" s="213">
        <f t="shared" si="0"/>
        <v>101</v>
      </c>
      <c r="G16" s="213">
        <f t="shared" si="0"/>
        <v>102.2</v>
      </c>
      <c r="H16" s="213">
        <f t="shared" si="0"/>
        <v>103.5</v>
      </c>
      <c r="I16" s="213">
        <f t="shared" si="0"/>
        <v>105</v>
      </c>
      <c r="J16" s="213">
        <f t="shared" si="0"/>
        <v>105.9</v>
      </c>
      <c r="K16" s="23"/>
      <c r="L16" s="213">
        <f>_xlfn.IFNA(VLOOKUP(L13,$B$33:$C$1500,2, FALSE),"-")</f>
        <v>105.9</v>
      </c>
      <c r="M16" s="213">
        <f t="shared" si="0"/>
        <v>107.1</v>
      </c>
      <c r="N16" s="213">
        <f t="shared" si="0"/>
        <v>107.9</v>
      </c>
      <c r="O16" s="213">
        <f>_xlfn.IFNA(VLOOKUP(O13,$B$33:$C$1500,2, FALSE),"-")</f>
        <v>108.5</v>
      </c>
      <c r="P16" s="213">
        <f>_xlfn.IFNA(VLOOKUP(P13,$B$33:$C$1500,2, FALSE),"-")</f>
        <v>108.8</v>
      </c>
      <c r="Q16" s="213">
        <f t="shared" si="0"/>
        <v>109.4</v>
      </c>
      <c r="R16" s="213">
        <f t="shared" si="0"/>
        <v>111.4</v>
      </c>
      <c r="S16" s="213">
        <f t="shared" si="0"/>
        <v>114.7</v>
      </c>
      <c r="T16" s="213">
        <f t="shared" si="0"/>
        <v>120.5</v>
      </c>
      <c r="U16" s="213">
        <f>_xlfn.IFNA(VLOOKUP(U13,$B$33:$C$1500,2, FALSE),"-")</f>
        <v>125.3</v>
      </c>
      <c r="V16" s="213" t="str">
        <f t="shared" si="0"/>
        <v>-</v>
      </c>
      <c r="W16" s="23"/>
      <c r="X16" s="213" t="str">
        <f>_xlfn.IFNA(VLOOKUP(X13,$B$33:$C$1500,2, FALSE),"-")</f>
        <v>-</v>
      </c>
      <c r="Y16" s="213" t="str">
        <f t="shared" ref="Y16:AY16" si="1">_xlfn.IFNA(VLOOKUP(Y13,$B$33:$C$1500,2, FALSE),"-")</f>
        <v>-</v>
      </c>
      <c r="Z16" s="213" t="str">
        <f t="shared" si="1"/>
        <v>-</v>
      </c>
      <c r="AA16" s="213" t="str">
        <f t="shared" si="1"/>
        <v>-</v>
      </c>
      <c r="AB16" s="213" t="str">
        <f t="shared" si="1"/>
        <v>-</v>
      </c>
      <c r="AC16" s="213" t="str">
        <f t="shared" si="1"/>
        <v>-</v>
      </c>
      <c r="AD16" s="213" t="str">
        <f t="shared" si="1"/>
        <v>-</v>
      </c>
      <c r="AE16" s="213" t="str">
        <f t="shared" si="1"/>
        <v>-</v>
      </c>
      <c r="AF16" s="213" t="str">
        <f t="shared" si="1"/>
        <v>-</v>
      </c>
      <c r="AG16" s="213" t="str">
        <f t="shared" si="1"/>
        <v>-</v>
      </c>
      <c r="AH16" s="213" t="str">
        <f t="shared" si="1"/>
        <v>-</v>
      </c>
      <c r="AI16" s="213" t="str">
        <f t="shared" si="1"/>
        <v>-</v>
      </c>
      <c r="AJ16" s="213" t="str">
        <f t="shared" si="1"/>
        <v>-</v>
      </c>
      <c r="AK16" s="213" t="str">
        <f t="shared" si="1"/>
        <v>-</v>
      </c>
      <c r="AL16" s="213" t="str">
        <f t="shared" si="1"/>
        <v>-</v>
      </c>
      <c r="AM16" s="213" t="str">
        <f t="shared" si="1"/>
        <v>-</v>
      </c>
      <c r="AN16" s="213" t="str">
        <f t="shared" si="1"/>
        <v>-</v>
      </c>
      <c r="AO16" s="213" t="str">
        <f t="shared" si="1"/>
        <v>-</v>
      </c>
      <c r="AP16" s="213" t="str">
        <f t="shared" si="1"/>
        <v>-</v>
      </c>
      <c r="AQ16" s="213" t="str">
        <f t="shared" si="1"/>
        <v>-</v>
      </c>
      <c r="AR16" s="213" t="str">
        <f t="shared" si="1"/>
        <v>-</v>
      </c>
      <c r="AS16" s="213" t="str">
        <f t="shared" si="1"/>
        <v>-</v>
      </c>
      <c r="AT16" s="213" t="str">
        <f t="shared" si="1"/>
        <v>-</v>
      </c>
      <c r="AU16" s="213" t="str">
        <f t="shared" si="1"/>
        <v>-</v>
      </c>
      <c r="AV16" s="213" t="str">
        <f t="shared" si="1"/>
        <v>-</v>
      </c>
      <c r="AW16" s="213" t="str">
        <f t="shared" si="1"/>
        <v>-</v>
      </c>
      <c r="AX16" s="213" t="str">
        <f t="shared" si="1"/>
        <v>-</v>
      </c>
      <c r="AY16" s="213" t="str">
        <f t="shared" si="1"/>
        <v>-</v>
      </c>
      <c r="AZ16" s="68"/>
    </row>
    <row r="17" spans="2:52" s="73" customFormat="1" ht="11.5">
      <c r="B17" s="75"/>
    </row>
    <row r="18" spans="2:52" s="72" customFormat="1" ht="13.5">
      <c r="B18" s="76"/>
    </row>
    <row r="19" spans="2:52" s="69" customFormat="1" ht="13.5">
      <c r="B19" s="70" t="s">
        <v>555</v>
      </c>
    </row>
    <row r="20" spans="2:52" s="68" customFormat="1"/>
    <row r="21" spans="2:52" s="68" customFormat="1" ht="42.75" customHeight="1">
      <c r="B21" s="214" t="s">
        <v>556</v>
      </c>
      <c r="C21" s="621" t="s">
        <v>557</v>
      </c>
      <c r="D21" s="621"/>
      <c r="E21" s="621"/>
      <c r="F21" s="621"/>
    </row>
    <row r="22" spans="2:52" s="68" customFormat="1" ht="27.75" customHeight="1">
      <c r="B22" s="214" t="s">
        <v>558</v>
      </c>
      <c r="C22" s="622" t="s">
        <v>559</v>
      </c>
      <c r="D22" s="623"/>
      <c r="E22" s="623"/>
      <c r="F22" s="623"/>
    </row>
    <row r="23" spans="2:52" s="68" customFormat="1"/>
    <row r="24" spans="2:52" s="68" customFormat="1"/>
    <row r="25" spans="2:52" ht="37.5">
      <c r="B25" s="138" t="s">
        <v>34</v>
      </c>
      <c r="C25" s="139" t="s">
        <v>560</v>
      </c>
      <c r="AZ25" s="68"/>
    </row>
    <row r="26" spans="2:52">
      <c r="B26" s="77" t="s">
        <v>561</v>
      </c>
      <c r="C26" s="78" t="s">
        <v>562</v>
      </c>
      <c r="AZ26" s="68"/>
    </row>
    <row r="27" spans="2:52">
      <c r="B27" s="77" t="s">
        <v>563</v>
      </c>
      <c r="C27" s="78" t="s">
        <v>564</v>
      </c>
      <c r="AZ27" s="68"/>
    </row>
    <row r="28" spans="2:52">
      <c r="B28" s="77" t="s">
        <v>565</v>
      </c>
      <c r="C28" s="78" t="s">
        <v>566</v>
      </c>
      <c r="AZ28" s="68"/>
    </row>
    <row r="29" spans="2:52" ht="25">
      <c r="B29" s="77" t="s">
        <v>92</v>
      </c>
      <c r="C29" s="78" t="s">
        <v>567</v>
      </c>
      <c r="AZ29" s="68"/>
    </row>
    <row r="30" spans="2:52">
      <c r="B30" s="77" t="s">
        <v>568</v>
      </c>
      <c r="C30" s="78" t="s">
        <v>569</v>
      </c>
      <c r="AZ30" s="68"/>
    </row>
    <row r="31" spans="2:52">
      <c r="B31" s="77" t="s">
        <v>570</v>
      </c>
      <c r="C31" s="78" t="s">
        <v>571</v>
      </c>
      <c r="AZ31" s="68"/>
    </row>
    <row r="32" spans="2:52">
      <c r="B32" s="77" t="s">
        <v>572</v>
      </c>
      <c r="C32" s="78"/>
      <c r="AZ32" s="68"/>
    </row>
    <row r="33" spans="2:52">
      <c r="B33" s="324" t="s">
        <v>573</v>
      </c>
      <c r="C33" s="325">
        <v>79.400000000000006</v>
      </c>
      <c r="AZ33" s="68"/>
    </row>
    <row r="34" spans="2:52">
      <c r="B34" s="324" t="s">
        <v>574</v>
      </c>
      <c r="C34" s="325">
        <v>81.400000000000006</v>
      </c>
      <c r="AZ34" s="68"/>
    </row>
    <row r="35" spans="2:52">
      <c r="B35" s="324" t="s">
        <v>575</v>
      </c>
      <c r="C35" s="325">
        <v>83.3</v>
      </c>
      <c r="AZ35" s="68"/>
    </row>
    <row r="36" spans="2:52">
      <c r="B36" s="324" t="s">
        <v>576</v>
      </c>
      <c r="C36" s="325">
        <v>86.2</v>
      </c>
      <c r="AZ36" s="68"/>
    </row>
    <row r="37" spans="2:52">
      <c r="B37" s="324" t="s">
        <v>577</v>
      </c>
      <c r="C37" s="325">
        <v>87.9</v>
      </c>
      <c r="AZ37" s="68"/>
    </row>
    <row r="38" spans="2:52">
      <c r="B38" s="324" t="s">
        <v>578</v>
      </c>
      <c r="C38" s="325">
        <v>90.1</v>
      </c>
      <c r="AZ38" s="68"/>
    </row>
    <row r="39" spans="2:52">
      <c r="B39" s="324" t="s">
        <v>579</v>
      </c>
      <c r="C39" s="325">
        <v>93.6</v>
      </c>
      <c r="AZ39" s="68"/>
    </row>
    <row r="40" spans="2:52">
      <c r="B40" s="324" t="s">
        <v>580</v>
      </c>
      <c r="C40" s="325">
        <v>96</v>
      </c>
      <c r="AZ40" s="68"/>
    </row>
    <row r="41" spans="2:52">
      <c r="B41" s="324" t="s">
        <v>581</v>
      </c>
      <c r="C41" s="325">
        <v>98.2</v>
      </c>
      <c r="AZ41" s="68"/>
    </row>
    <row r="42" spans="2:52">
      <c r="B42" s="324" t="s">
        <v>582</v>
      </c>
      <c r="C42" s="325">
        <v>99.6</v>
      </c>
      <c r="AZ42" s="68"/>
    </row>
    <row r="43" spans="2:52">
      <c r="B43" s="324" t="s">
        <v>583</v>
      </c>
      <c r="C43" s="325">
        <v>100</v>
      </c>
      <c r="AZ43" s="68"/>
    </row>
    <row r="44" spans="2:52">
      <c r="B44" s="324" t="s">
        <v>584</v>
      </c>
      <c r="C44" s="325">
        <v>101</v>
      </c>
      <c r="AZ44" s="68"/>
    </row>
    <row r="45" spans="2:52">
      <c r="B45" s="324" t="s">
        <v>585</v>
      </c>
      <c r="C45" s="325">
        <v>103.6</v>
      </c>
      <c r="AZ45" s="68"/>
    </row>
    <row r="46" spans="2:52">
      <c r="B46" s="326" t="s">
        <v>586</v>
      </c>
      <c r="C46" s="327">
        <v>78.5</v>
      </c>
      <c r="AZ46" s="68"/>
    </row>
    <row r="47" spans="2:52">
      <c r="B47" s="326" t="s">
        <v>587</v>
      </c>
      <c r="C47" s="327">
        <v>79.3</v>
      </c>
      <c r="AZ47" s="68"/>
    </row>
    <row r="48" spans="2:52">
      <c r="B48" s="326" t="s">
        <v>588</v>
      </c>
      <c r="C48" s="327">
        <v>79.7</v>
      </c>
      <c r="AZ48" s="68"/>
    </row>
    <row r="49" spans="2:52">
      <c r="B49" s="326" t="s">
        <v>589</v>
      </c>
      <c r="C49" s="327">
        <v>80.099999999999994</v>
      </c>
      <c r="AZ49" s="68"/>
    </row>
    <row r="50" spans="2:52">
      <c r="B50" s="326" t="s">
        <v>590</v>
      </c>
      <c r="C50" s="327">
        <v>80.2</v>
      </c>
      <c r="AZ50" s="68"/>
    </row>
    <row r="51" spans="2:52">
      <c r="B51" s="326" t="s">
        <v>591</v>
      </c>
      <c r="C51" s="327">
        <v>81.2</v>
      </c>
      <c r="AZ51" s="68"/>
    </row>
    <row r="52" spans="2:52">
      <c r="B52" s="326" t="s">
        <v>592</v>
      </c>
      <c r="C52" s="327">
        <v>81.7</v>
      </c>
      <c r="AZ52" s="68"/>
    </row>
    <row r="53" spans="2:52">
      <c r="B53" s="326" t="s">
        <v>593</v>
      </c>
      <c r="C53" s="327">
        <v>82.3</v>
      </c>
      <c r="AZ53" s="68"/>
    </row>
    <row r="54" spans="2:52">
      <c r="B54" s="326" t="s">
        <v>594</v>
      </c>
      <c r="C54" s="327">
        <v>82.4</v>
      </c>
      <c r="AZ54" s="68"/>
    </row>
    <row r="55" spans="2:52">
      <c r="B55" s="326" t="s">
        <v>595</v>
      </c>
      <c r="C55" s="327">
        <v>83.3</v>
      </c>
      <c r="AZ55" s="68"/>
    </row>
    <row r="56" spans="2:52">
      <c r="B56" s="326" t="s">
        <v>596</v>
      </c>
      <c r="C56" s="327">
        <v>83.3</v>
      </c>
      <c r="AZ56" s="68"/>
    </row>
    <row r="57" spans="2:52">
      <c r="B57" s="326" t="s">
        <v>597</v>
      </c>
      <c r="C57" s="327">
        <v>84.1</v>
      </c>
      <c r="AZ57" s="68"/>
    </row>
    <row r="58" spans="2:52">
      <c r="B58" s="326" t="s">
        <v>598</v>
      </c>
      <c r="C58" s="327">
        <v>84.5</v>
      </c>
      <c r="AZ58" s="68"/>
    </row>
    <row r="59" spans="2:52">
      <c r="B59" s="326" t="s">
        <v>599</v>
      </c>
      <c r="C59" s="327">
        <v>86.1</v>
      </c>
      <c r="AZ59" s="68"/>
    </row>
    <row r="60" spans="2:52">
      <c r="B60" s="326" t="s">
        <v>600</v>
      </c>
      <c r="C60" s="327">
        <v>87.1</v>
      </c>
      <c r="AZ60" s="68"/>
    </row>
    <row r="61" spans="2:52">
      <c r="B61" s="326" t="s">
        <v>601</v>
      </c>
      <c r="C61" s="327">
        <v>87.2</v>
      </c>
      <c r="AZ61" s="68"/>
    </row>
    <row r="62" spans="2:52">
      <c r="B62" s="326" t="s">
        <v>602</v>
      </c>
      <c r="C62" s="327">
        <v>87</v>
      </c>
      <c r="AZ62" s="68"/>
    </row>
    <row r="63" spans="2:52">
      <c r="B63" s="326" t="s">
        <v>603</v>
      </c>
      <c r="C63" s="327">
        <v>87.8</v>
      </c>
      <c r="AZ63" s="68"/>
    </row>
    <row r="64" spans="2:52">
      <c r="B64" s="326" t="s">
        <v>604</v>
      </c>
      <c r="C64" s="327">
        <v>88.2</v>
      </c>
      <c r="AZ64" s="68"/>
    </row>
    <row r="65" spans="2:52">
      <c r="B65" s="326" t="s">
        <v>605</v>
      </c>
      <c r="C65" s="327">
        <v>88.6</v>
      </c>
      <c r="AZ65" s="68"/>
    </row>
    <row r="66" spans="2:52">
      <c r="B66" s="326" t="s">
        <v>606</v>
      </c>
      <c r="C66" s="327">
        <v>89.1</v>
      </c>
      <c r="AZ66" s="68"/>
    </row>
    <row r="67" spans="2:52">
      <c r="B67" s="326" t="s">
        <v>607</v>
      </c>
      <c r="C67" s="327">
        <v>90</v>
      </c>
      <c r="AZ67" s="68"/>
    </row>
    <row r="68" spans="2:52">
      <c r="B68" s="326" t="s">
        <v>608</v>
      </c>
      <c r="C68" s="327">
        <v>90.3</v>
      </c>
      <c r="AZ68" s="68"/>
    </row>
    <row r="69" spans="2:52">
      <c r="B69" s="326" t="s">
        <v>609</v>
      </c>
      <c r="C69" s="327">
        <v>91.1</v>
      </c>
      <c r="AZ69" s="68"/>
    </row>
    <row r="70" spans="2:52">
      <c r="B70" s="326" t="s">
        <v>610</v>
      </c>
      <c r="C70" s="327">
        <v>92.2</v>
      </c>
      <c r="AZ70" s="68"/>
    </row>
    <row r="71" spans="2:52">
      <c r="B71" s="326" t="s">
        <v>611</v>
      </c>
      <c r="C71" s="327">
        <v>93.4</v>
      </c>
      <c r="AZ71" s="68"/>
    </row>
    <row r="72" spans="2:52">
      <c r="B72" s="326" t="s">
        <v>612</v>
      </c>
      <c r="C72" s="327">
        <v>93.9</v>
      </c>
      <c r="AZ72" s="68"/>
    </row>
    <row r="73" spans="2:52">
      <c r="B73" s="326" t="s">
        <v>613</v>
      </c>
      <c r="C73" s="327">
        <v>94.7</v>
      </c>
      <c r="AZ73" s="68"/>
    </row>
    <row r="74" spans="2:52">
      <c r="B74" s="326" t="s">
        <v>614</v>
      </c>
      <c r="C74" s="327">
        <v>95.1</v>
      </c>
      <c r="AZ74" s="68"/>
    </row>
    <row r="75" spans="2:52">
      <c r="B75" s="326" t="s">
        <v>615</v>
      </c>
      <c r="C75" s="327">
        <v>95.8</v>
      </c>
      <c r="AZ75" s="68"/>
    </row>
    <row r="76" spans="2:52">
      <c r="B76" s="326" t="s">
        <v>616</v>
      </c>
      <c r="C76" s="327">
        <v>96.1</v>
      </c>
      <c r="AZ76" s="68"/>
    </row>
    <row r="77" spans="2:52">
      <c r="B77" s="326" t="s">
        <v>617</v>
      </c>
      <c r="C77" s="327">
        <v>97</v>
      </c>
      <c r="AZ77" s="68"/>
    </row>
    <row r="78" spans="2:52">
      <c r="B78" s="326" t="s">
        <v>618</v>
      </c>
      <c r="C78" s="327">
        <v>97.4</v>
      </c>
      <c r="AZ78" s="68"/>
    </row>
    <row r="79" spans="2:52">
      <c r="B79" s="326" t="s">
        <v>619</v>
      </c>
      <c r="C79" s="327">
        <v>98.1</v>
      </c>
      <c r="AZ79" s="68"/>
    </row>
    <row r="80" spans="2:52">
      <c r="B80" s="326" t="s">
        <v>620</v>
      </c>
      <c r="C80" s="327">
        <v>98.4</v>
      </c>
      <c r="AZ80" s="68"/>
    </row>
    <row r="81" spans="2:52">
      <c r="B81" s="326" t="s">
        <v>621</v>
      </c>
      <c r="C81" s="327">
        <v>98.9</v>
      </c>
      <c r="AZ81" s="68"/>
    </row>
    <row r="82" spans="2:52">
      <c r="B82" s="326" t="s">
        <v>622</v>
      </c>
      <c r="C82" s="327">
        <v>99</v>
      </c>
      <c r="AZ82" s="68"/>
    </row>
    <row r="83" spans="2:52">
      <c r="B83" s="326" t="s">
        <v>623</v>
      </c>
      <c r="C83" s="327">
        <v>99.7</v>
      </c>
      <c r="AZ83" s="68"/>
    </row>
    <row r="84" spans="2:52">
      <c r="B84" s="326" t="s">
        <v>624</v>
      </c>
      <c r="C84" s="327">
        <v>99.8</v>
      </c>
      <c r="AZ84" s="68"/>
    </row>
    <row r="85" spans="2:52">
      <c r="B85" s="326" t="s">
        <v>625</v>
      </c>
      <c r="C85" s="327">
        <v>100</v>
      </c>
      <c r="AZ85" s="68"/>
    </row>
    <row r="86" spans="2:52">
      <c r="B86" s="326" t="s">
        <v>626</v>
      </c>
      <c r="C86" s="327">
        <v>99.4</v>
      </c>
      <c r="AZ86" s="68"/>
    </row>
    <row r="87" spans="2:52">
      <c r="B87" s="326" t="s">
        <v>627</v>
      </c>
      <c r="C87" s="327">
        <v>100</v>
      </c>
      <c r="AZ87" s="68"/>
    </row>
    <row r="88" spans="2:52">
      <c r="B88" s="326" t="s">
        <v>628</v>
      </c>
      <c r="C88" s="327">
        <v>100.2</v>
      </c>
      <c r="AZ88" s="68"/>
    </row>
    <row r="89" spans="2:52">
      <c r="B89" s="326" t="s">
        <v>629</v>
      </c>
      <c r="C89" s="327">
        <v>100.4</v>
      </c>
      <c r="AZ89" s="68"/>
    </row>
    <row r="90" spans="2:52">
      <c r="B90" s="326" t="s">
        <v>630</v>
      </c>
      <c r="C90" s="327">
        <v>100.1</v>
      </c>
      <c r="AZ90" s="68"/>
    </row>
    <row r="91" spans="2:52">
      <c r="B91" s="326" t="s">
        <v>631</v>
      </c>
      <c r="C91" s="327">
        <v>100.8</v>
      </c>
      <c r="AZ91" s="68"/>
    </row>
    <row r="92" spans="2:52">
      <c r="B92" s="326" t="s">
        <v>632</v>
      </c>
      <c r="C92" s="327">
        <v>101.2</v>
      </c>
      <c r="AZ92" s="68"/>
    </row>
    <row r="93" spans="2:52">
      <c r="B93" s="326" t="s">
        <v>633</v>
      </c>
      <c r="C93" s="327">
        <v>101.9</v>
      </c>
      <c r="AZ93" s="68"/>
    </row>
    <row r="94" spans="2:52">
      <c r="B94" s="326" t="s">
        <v>634</v>
      </c>
      <c r="C94" s="327">
        <v>102.3</v>
      </c>
      <c r="AZ94" s="68"/>
    </row>
    <row r="95" spans="2:52">
      <c r="B95" s="326" t="s">
        <v>635</v>
      </c>
      <c r="C95" s="327">
        <v>103.4</v>
      </c>
      <c r="AZ95" s="68"/>
    </row>
    <row r="96" spans="2:52">
      <c r="B96" s="326" t="s">
        <v>636</v>
      </c>
      <c r="C96" s="327">
        <v>103.9</v>
      </c>
      <c r="AZ96" s="68"/>
    </row>
    <row r="97" spans="2:52">
      <c r="B97" s="326" t="s">
        <v>637</v>
      </c>
      <c r="C97" s="327">
        <v>104.7</v>
      </c>
      <c r="AZ97" s="68"/>
    </row>
    <row r="98" spans="2:52">
      <c r="B98" s="326" t="s">
        <v>638</v>
      </c>
      <c r="C98" s="327">
        <v>104.8</v>
      </c>
      <c r="AZ98" s="68"/>
    </row>
    <row r="99" spans="2:52">
      <c r="B99" s="326" t="s">
        <v>639</v>
      </c>
      <c r="C99" s="327">
        <v>105.8</v>
      </c>
      <c r="AZ99" s="68"/>
    </row>
    <row r="100" spans="2:52">
      <c r="B100" s="328" t="s">
        <v>640</v>
      </c>
      <c r="C100" s="329">
        <v>78.3</v>
      </c>
      <c r="AZ100" s="68"/>
    </row>
    <row r="101" spans="2:52">
      <c r="B101" s="328" t="s">
        <v>641</v>
      </c>
      <c r="C101" s="329">
        <v>78.5</v>
      </c>
      <c r="AZ101" s="68"/>
    </row>
    <row r="102" spans="2:52">
      <c r="B102" s="328" t="s">
        <v>642</v>
      </c>
      <c r="C102" s="329">
        <v>78.8</v>
      </c>
      <c r="AZ102" s="68"/>
    </row>
    <row r="103" spans="2:52">
      <c r="B103" s="328" t="s">
        <v>643</v>
      </c>
      <c r="C103" s="329">
        <v>79.099999999999994</v>
      </c>
      <c r="AZ103" s="68"/>
    </row>
    <row r="104" spans="2:52">
      <c r="B104" s="328" t="s">
        <v>644</v>
      </c>
      <c r="C104" s="329">
        <v>79.400000000000006</v>
      </c>
      <c r="AZ104" s="68"/>
    </row>
    <row r="105" spans="2:52">
      <c r="B105" s="328" t="s">
        <v>645</v>
      </c>
      <c r="C105" s="329">
        <v>79.400000000000006</v>
      </c>
      <c r="AZ105" s="68"/>
    </row>
    <row r="106" spans="2:52">
      <c r="B106" s="328" t="s">
        <v>646</v>
      </c>
      <c r="C106" s="329">
        <v>79.5</v>
      </c>
      <c r="AZ106" s="68"/>
    </row>
    <row r="107" spans="2:52">
      <c r="B107" s="328" t="s">
        <v>647</v>
      </c>
      <c r="C107" s="329">
        <v>79.7</v>
      </c>
      <c r="AZ107" s="68"/>
    </row>
    <row r="108" spans="2:52">
      <c r="B108" s="328" t="s">
        <v>648</v>
      </c>
      <c r="C108" s="329">
        <v>79.900000000000006</v>
      </c>
      <c r="AZ108" s="68"/>
    </row>
    <row r="109" spans="2:52">
      <c r="B109" s="328" t="s">
        <v>649</v>
      </c>
      <c r="C109" s="329">
        <v>80</v>
      </c>
      <c r="AZ109" s="68"/>
    </row>
    <row r="110" spans="2:52">
      <c r="B110" s="328" t="s">
        <v>650</v>
      </c>
      <c r="C110" s="329">
        <v>80</v>
      </c>
      <c r="AZ110" s="68"/>
    </row>
    <row r="111" spans="2:52">
      <c r="B111" s="328" t="s">
        <v>651</v>
      </c>
      <c r="C111" s="329">
        <v>80.3</v>
      </c>
      <c r="AZ111" s="68"/>
    </row>
    <row r="112" spans="2:52">
      <c r="B112" s="328" t="s">
        <v>652</v>
      </c>
      <c r="C112" s="329">
        <v>80</v>
      </c>
      <c r="AZ112" s="68"/>
    </row>
    <row r="113" spans="2:52">
      <c r="B113" s="328" t="s">
        <v>653</v>
      </c>
      <c r="C113" s="329">
        <v>80.2</v>
      </c>
      <c r="AZ113" s="68"/>
    </row>
    <row r="114" spans="2:52">
      <c r="B114" s="328" t="s">
        <v>654</v>
      </c>
      <c r="C114" s="329">
        <v>80.400000000000006</v>
      </c>
      <c r="AZ114" s="68"/>
    </row>
    <row r="115" spans="2:52">
      <c r="B115" s="328" t="s">
        <v>655</v>
      </c>
      <c r="C115" s="329">
        <v>80.900000000000006</v>
      </c>
      <c r="AZ115" s="68"/>
    </row>
    <row r="116" spans="2:52">
      <c r="B116" s="328" t="s">
        <v>656</v>
      </c>
      <c r="C116" s="329">
        <v>81.3</v>
      </c>
      <c r="AZ116" s="68"/>
    </row>
    <row r="117" spans="2:52">
      <c r="B117" s="328" t="s">
        <v>657</v>
      </c>
      <c r="C117" s="329">
        <v>81.5</v>
      </c>
      <c r="AZ117" s="68"/>
    </row>
    <row r="118" spans="2:52">
      <c r="B118" s="328" t="s">
        <v>658</v>
      </c>
      <c r="C118" s="329">
        <v>81.5</v>
      </c>
      <c r="AZ118" s="68"/>
    </row>
    <row r="119" spans="2:52">
      <c r="B119" s="328" t="s">
        <v>659</v>
      </c>
      <c r="C119" s="329">
        <v>81.8</v>
      </c>
      <c r="AZ119" s="68"/>
    </row>
    <row r="120" spans="2:52">
      <c r="B120" s="328" t="s">
        <v>660</v>
      </c>
      <c r="C120" s="329">
        <v>81.900000000000006</v>
      </c>
      <c r="AZ120" s="68"/>
    </row>
    <row r="121" spans="2:52">
      <c r="B121" s="328" t="s">
        <v>661</v>
      </c>
      <c r="C121" s="329">
        <v>82</v>
      </c>
      <c r="AZ121" s="68"/>
    </row>
    <row r="122" spans="2:52">
      <c r="B122" s="328" t="s">
        <v>662</v>
      </c>
      <c r="C122" s="329">
        <v>82.2</v>
      </c>
      <c r="AZ122" s="68"/>
    </row>
    <row r="123" spans="2:52">
      <c r="B123" s="328" t="s">
        <v>663</v>
      </c>
      <c r="C123" s="329">
        <v>82.6</v>
      </c>
      <c r="AZ123" s="68"/>
    </row>
    <row r="124" spans="2:52">
      <c r="B124" s="328" t="s">
        <v>664</v>
      </c>
      <c r="C124" s="329">
        <v>82.1</v>
      </c>
      <c r="AZ124" s="68"/>
    </row>
    <row r="125" spans="2:52">
      <c r="B125" s="328" t="s">
        <v>665</v>
      </c>
      <c r="C125" s="329">
        <v>82.4</v>
      </c>
      <c r="AZ125" s="68"/>
    </row>
    <row r="126" spans="2:52">
      <c r="B126" s="328" t="s">
        <v>666</v>
      </c>
      <c r="C126" s="329">
        <v>82.8</v>
      </c>
      <c r="AZ126" s="68"/>
    </row>
    <row r="127" spans="2:52">
      <c r="B127" s="328" t="s">
        <v>667</v>
      </c>
      <c r="C127" s="329">
        <v>83.1</v>
      </c>
      <c r="AZ127" s="68"/>
    </row>
    <row r="128" spans="2:52">
      <c r="B128" s="328" t="s">
        <v>668</v>
      </c>
      <c r="C128" s="329">
        <v>83.3</v>
      </c>
      <c r="AZ128" s="68"/>
    </row>
    <row r="129" spans="2:52">
      <c r="B129" s="328" t="s">
        <v>669</v>
      </c>
      <c r="C129" s="329">
        <v>83.5</v>
      </c>
      <c r="AZ129" s="68"/>
    </row>
    <row r="130" spans="2:52">
      <c r="B130" s="328" t="s">
        <v>670</v>
      </c>
      <c r="C130" s="329">
        <v>83.1</v>
      </c>
      <c r="AZ130" s="68"/>
    </row>
    <row r="131" spans="2:52">
      <c r="B131" s="328" t="s">
        <v>671</v>
      </c>
      <c r="C131" s="329">
        <v>83.4</v>
      </c>
      <c r="AZ131" s="68"/>
    </row>
    <row r="132" spans="2:52">
      <c r="B132" s="328" t="s">
        <v>672</v>
      </c>
      <c r="C132" s="329">
        <v>83.5</v>
      </c>
      <c r="AZ132" s="68"/>
    </row>
    <row r="133" spans="2:52">
      <c r="B133" s="328" t="s">
        <v>673</v>
      </c>
      <c r="C133" s="329">
        <v>83.8</v>
      </c>
      <c r="AZ133" s="68"/>
    </row>
    <row r="134" spans="2:52">
      <c r="B134" s="328" t="s">
        <v>674</v>
      </c>
      <c r="C134" s="329">
        <v>84.1</v>
      </c>
      <c r="AZ134" s="68"/>
    </row>
    <row r="135" spans="2:52">
      <c r="B135" s="328" t="s">
        <v>675</v>
      </c>
      <c r="C135" s="329">
        <v>84.5</v>
      </c>
      <c r="AZ135" s="68"/>
    </row>
    <row r="136" spans="2:52">
      <c r="B136" s="328" t="s">
        <v>676</v>
      </c>
      <c r="C136" s="329">
        <v>84.1</v>
      </c>
      <c r="AZ136" s="68"/>
    </row>
    <row r="137" spans="2:52">
      <c r="B137" s="328" t="s">
        <v>677</v>
      </c>
      <c r="C137" s="329">
        <v>84.6</v>
      </c>
      <c r="AZ137" s="68"/>
    </row>
    <row r="138" spans="2:52">
      <c r="B138" s="328" t="s">
        <v>678</v>
      </c>
      <c r="C138" s="329">
        <v>84.9</v>
      </c>
      <c r="AZ138" s="68"/>
    </row>
    <row r="139" spans="2:52">
      <c r="B139" s="328" t="s">
        <v>679</v>
      </c>
      <c r="C139" s="329">
        <v>85.6</v>
      </c>
      <c r="AZ139" s="68"/>
    </row>
    <row r="140" spans="2:52">
      <c r="B140" s="328" t="s">
        <v>680</v>
      </c>
      <c r="C140" s="329">
        <v>86.1</v>
      </c>
      <c r="AZ140" s="68"/>
    </row>
    <row r="141" spans="2:52">
      <c r="B141" s="328" t="s">
        <v>681</v>
      </c>
      <c r="C141" s="329">
        <v>86.6</v>
      </c>
      <c r="AZ141" s="68"/>
    </row>
    <row r="142" spans="2:52">
      <c r="B142" s="328" t="s">
        <v>682</v>
      </c>
      <c r="C142" s="329">
        <v>86.6</v>
      </c>
      <c r="AZ142" s="68"/>
    </row>
    <row r="143" spans="2:52">
      <c r="B143" s="328" t="s">
        <v>683</v>
      </c>
      <c r="C143" s="329">
        <v>87.1</v>
      </c>
      <c r="AZ143" s="68"/>
    </row>
    <row r="144" spans="2:52">
      <c r="B144" s="328" t="s">
        <v>684</v>
      </c>
      <c r="C144" s="329">
        <v>87.5</v>
      </c>
      <c r="AZ144" s="68"/>
    </row>
    <row r="145" spans="2:52">
      <c r="B145" s="328" t="s">
        <v>685</v>
      </c>
      <c r="C145" s="329">
        <v>87.3</v>
      </c>
      <c r="AZ145" s="68"/>
    </row>
    <row r="146" spans="2:52">
      <c r="B146" s="328" t="s">
        <v>686</v>
      </c>
      <c r="C146" s="329">
        <v>87.3</v>
      </c>
      <c r="AZ146" s="68"/>
    </row>
    <row r="147" spans="2:52">
      <c r="B147" s="328" t="s">
        <v>687</v>
      </c>
      <c r="C147" s="329">
        <v>87.1</v>
      </c>
      <c r="AZ147" s="68"/>
    </row>
    <row r="148" spans="2:52">
      <c r="B148" s="328" t="s">
        <v>688</v>
      </c>
      <c r="C148" s="329">
        <v>86.6</v>
      </c>
      <c r="AZ148" s="68"/>
    </row>
    <row r="149" spans="2:52">
      <c r="B149" s="328" t="s">
        <v>689</v>
      </c>
      <c r="C149" s="329">
        <v>87.2</v>
      </c>
      <c r="AZ149" s="68"/>
    </row>
    <row r="150" spans="2:52">
      <c r="B150" s="328" t="s">
        <v>690</v>
      </c>
      <c r="C150" s="329">
        <v>87.3</v>
      </c>
      <c r="AZ150" s="68"/>
    </row>
    <row r="151" spans="2:52">
      <c r="B151" s="328" t="s">
        <v>691</v>
      </c>
      <c r="C151" s="329">
        <v>87.5</v>
      </c>
      <c r="AZ151" s="68"/>
    </row>
    <row r="152" spans="2:52">
      <c r="B152" s="328" t="s">
        <v>692</v>
      </c>
      <c r="C152" s="329">
        <v>87.9</v>
      </c>
      <c r="AZ152" s="68"/>
    </row>
    <row r="153" spans="2:52">
      <c r="B153" s="328" t="s">
        <v>693</v>
      </c>
      <c r="C153" s="329">
        <v>88.1</v>
      </c>
      <c r="AZ153" s="68"/>
    </row>
    <row r="154" spans="2:52">
      <c r="B154" s="328" t="s">
        <v>694</v>
      </c>
      <c r="C154" s="329">
        <v>88</v>
      </c>
      <c r="AZ154" s="68"/>
    </row>
    <row r="155" spans="2:52">
      <c r="B155" s="328" t="s">
        <v>695</v>
      </c>
      <c r="C155" s="329">
        <v>88.3</v>
      </c>
      <c r="AZ155" s="68"/>
    </row>
    <row r="156" spans="2:52">
      <c r="B156" s="328" t="s">
        <v>696</v>
      </c>
      <c r="C156" s="329">
        <v>88.3</v>
      </c>
      <c r="AZ156" s="68"/>
    </row>
    <row r="157" spans="2:52">
      <c r="B157" s="328" t="s">
        <v>697</v>
      </c>
      <c r="C157" s="329">
        <v>88.4</v>
      </c>
      <c r="AZ157" s="68"/>
    </row>
    <row r="158" spans="2:52">
      <c r="B158" s="328" t="s">
        <v>698</v>
      </c>
      <c r="C158" s="329">
        <v>88.6</v>
      </c>
      <c r="AZ158" s="68"/>
    </row>
    <row r="159" spans="2:52">
      <c r="B159" s="328" t="s">
        <v>699</v>
      </c>
      <c r="C159" s="329">
        <v>88.9</v>
      </c>
      <c r="AZ159" s="68"/>
    </row>
    <row r="160" spans="2:52">
      <c r="B160" s="328" t="s">
        <v>700</v>
      </c>
      <c r="C160" s="329">
        <v>88.8</v>
      </c>
      <c r="AZ160" s="68"/>
    </row>
    <row r="161" spans="2:52">
      <c r="B161" s="328" t="s">
        <v>701</v>
      </c>
      <c r="C161" s="329">
        <v>89</v>
      </c>
      <c r="AZ161" s="68"/>
    </row>
    <row r="162" spans="2:52">
      <c r="B162" s="328" t="s">
        <v>702</v>
      </c>
      <c r="C162" s="329">
        <v>89.4</v>
      </c>
      <c r="AZ162" s="68"/>
    </row>
    <row r="163" spans="2:52">
      <c r="B163" s="328" t="s">
        <v>703</v>
      </c>
      <c r="C163" s="329">
        <v>89.9</v>
      </c>
      <c r="AZ163" s="68"/>
    </row>
    <row r="164" spans="2:52">
      <c r="B164" s="328" t="s">
        <v>704</v>
      </c>
      <c r="C164" s="329">
        <v>90.1</v>
      </c>
      <c r="AZ164" s="68"/>
    </row>
    <row r="165" spans="2:52">
      <c r="B165" s="328" t="s">
        <v>705</v>
      </c>
      <c r="C165" s="329">
        <v>90.2</v>
      </c>
      <c r="AZ165" s="68"/>
    </row>
    <row r="166" spans="2:52">
      <c r="B166" s="328" t="s">
        <v>706</v>
      </c>
      <c r="C166" s="329">
        <v>90</v>
      </c>
      <c r="AZ166" s="68"/>
    </row>
    <row r="167" spans="2:52">
      <c r="B167" s="328" t="s">
        <v>707</v>
      </c>
      <c r="C167" s="329">
        <v>90.4</v>
      </c>
      <c r="AZ167" s="68"/>
    </row>
    <row r="168" spans="2:52">
      <c r="B168" s="328" t="s">
        <v>708</v>
      </c>
      <c r="C168" s="329">
        <v>90.4</v>
      </c>
      <c r="AZ168" s="68"/>
    </row>
    <row r="169" spans="2:52">
      <c r="B169" s="328" t="s">
        <v>709</v>
      </c>
      <c r="C169" s="329">
        <v>90.6</v>
      </c>
      <c r="AZ169" s="68"/>
    </row>
    <row r="170" spans="2:52">
      <c r="B170" s="328" t="s">
        <v>710</v>
      </c>
      <c r="C170" s="329">
        <v>90.9</v>
      </c>
      <c r="AZ170" s="68"/>
    </row>
    <row r="171" spans="2:52">
      <c r="B171" s="328" t="s">
        <v>711</v>
      </c>
      <c r="C171" s="329">
        <v>91.7</v>
      </c>
      <c r="AZ171" s="68"/>
    </row>
    <row r="172" spans="2:52">
      <c r="B172" s="328" t="s">
        <v>712</v>
      </c>
      <c r="C172" s="329">
        <v>91.8</v>
      </c>
      <c r="AZ172" s="68"/>
    </row>
    <row r="173" spans="2:52">
      <c r="B173" s="328" t="s">
        <v>713</v>
      </c>
      <c r="C173" s="329">
        <v>92.3</v>
      </c>
      <c r="AZ173" s="68"/>
    </row>
    <row r="174" spans="2:52">
      <c r="B174" s="328" t="s">
        <v>714</v>
      </c>
      <c r="C174" s="329">
        <v>92.6</v>
      </c>
      <c r="AZ174" s="68"/>
    </row>
    <row r="175" spans="2:52">
      <c r="B175" s="328" t="s">
        <v>715</v>
      </c>
      <c r="C175" s="329">
        <v>93.3</v>
      </c>
      <c r="AZ175" s="68"/>
    </row>
    <row r="176" spans="2:52">
      <c r="B176" s="328" t="s">
        <v>716</v>
      </c>
      <c r="C176" s="329">
        <v>93.5</v>
      </c>
      <c r="AZ176" s="68"/>
    </row>
    <row r="177" spans="2:52">
      <c r="B177" s="328" t="s">
        <v>717</v>
      </c>
      <c r="C177" s="329">
        <v>93.5</v>
      </c>
      <c r="AZ177" s="68"/>
    </row>
    <row r="178" spans="2:52">
      <c r="B178" s="328" t="s">
        <v>718</v>
      </c>
      <c r="C178" s="329">
        <v>93.5</v>
      </c>
      <c r="AZ178" s="68"/>
    </row>
    <row r="179" spans="2:52">
      <c r="B179" s="328" t="s">
        <v>719</v>
      </c>
      <c r="C179" s="329">
        <v>93.9</v>
      </c>
      <c r="AZ179" s="68"/>
    </row>
    <row r="180" spans="2:52">
      <c r="B180" s="328" t="s">
        <v>720</v>
      </c>
      <c r="C180" s="329">
        <v>94.5</v>
      </c>
      <c r="AZ180" s="68"/>
    </row>
    <row r="181" spans="2:52">
      <c r="B181" s="328" t="s">
        <v>721</v>
      </c>
      <c r="C181" s="329">
        <v>94.5</v>
      </c>
      <c r="AZ181" s="68"/>
    </row>
    <row r="182" spans="2:52">
      <c r="B182" s="328" t="s">
        <v>722</v>
      </c>
      <c r="C182" s="329">
        <v>94.7</v>
      </c>
      <c r="AZ182" s="68"/>
    </row>
    <row r="183" spans="2:52">
      <c r="B183" s="328" t="s">
        <v>723</v>
      </c>
      <c r="C183" s="329">
        <v>95</v>
      </c>
      <c r="AZ183" s="68"/>
    </row>
    <row r="184" spans="2:52">
      <c r="B184" s="328" t="s">
        <v>724</v>
      </c>
      <c r="C184" s="329">
        <v>94.7</v>
      </c>
      <c r="AZ184" s="68"/>
    </row>
    <row r="185" spans="2:52">
      <c r="B185" s="328" t="s">
        <v>725</v>
      </c>
      <c r="C185" s="329">
        <v>95.2</v>
      </c>
      <c r="AZ185" s="68"/>
    </row>
    <row r="186" spans="2:52">
      <c r="B186" s="328" t="s">
        <v>726</v>
      </c>
      <c r="C186" s="329">
        <v>95.4</v>
      </c>
      <c r="AZ186" s="68"/>
    </row>
    <row r="187" spans="2:52">
      <c r="B187" s="328" t="s">
        <v>727</v>
      </c>
      <c r="C187" s="329">
        <v>95.9</v>
      </c>
      <c r="AZ187" s="68"/>
    </row>
    <row r="188" spans="2:52">
      <c r="B188" s="328" t="s">
        <v>728</v>
      </c>
      <c r="C188" s="329">
        <v>95.9</v>
      </c>
      <c r="AZ188" s="68"/>
    </row>
    <row r="189" spans="2:52">
      <c r="B189" s="328" t="s">
        <v>729</v>
      </c>
      <c r="C189" s="329">
        <v>95.6</v>
      </c>
      <c r="AZ189" s="68"/>
    </row>
    <row r="190" spans="2:52">
      <c r="B190" s="328" t="s">
        <v>730</v>
      </c>
      <c r="C190" s="329">
        <v>95.7</v>
      </c>
      <c r="AZ190" s="68"/>
    </row>
    <row r="191" spans="2:52">
      <c r="B191" s="328" t="s">
        <v>731</v>
      </c>
      <c r="C191" s="329">
        <v>96.1</v>
      </c>
      <c r="AZ191" s="68"/>
    </row>
    <row r="192" spans="2:52">
      <c r="B192" s="328" t="s">
        <v>732</v>
      </c>
      <c r="C192" s="329">
        <v>96.4</v>
      </c>
      <c r="AZ192" s="68"/>
    </row>
    <row r="193" spans="2:52">
      <c r="B193" s="328" t="s">
        <v>733</v>
      </c>
      <c r="C193" s="329">
        <v>96.8</v>
      </c>
      <c r="AZ193" s="68"/>
    </row>
    <row r="194" spans="2:52">
      <c r="B194" s="328" t="s">
        <v>734</v>
      </c>
      <c r="C194" s="329">
        <v>97</v>
      </c>
      <c r="AZ194" s="68"/>
    </row>
    <row r="195" spans="2:52">
      <c r="B195" s="328" t="s">
        <v>735</v>
      </c>
      <c r="C195" s="329">
        <v>97.3</v>
      </c>
      <c r="AZ195" s="68"/>
    </row>
    <row r="196" spans="2:52">
      <c r="B196" s="328" t="s">
        <v>736</v>
      </c>
      <c r="C196" s="329">
        <v>97</v>
      </c>
      <c r="AZ196" s="68"/>
    </row>
    <row r="197" spans="2:52">
      <c r="B197" s="328" t="s">
        <v>737</v>
      </c>
      <c r="C197" s="329">
        <v>97.5</v>
      </c>
      <c r="AZ197" s="68"/>
    </row>
    <row r="198" spans="2:52">
      <c r="B198" s="328" t="s">
        <v>738</v>
      </c>
      <c r="C198" s="329">
        <v>97.8</v>
      </c>
      <c r="AZ198" s="68"/>
    </row>
    <row r="199" spans="2:52">
      <c r="B199" s="328" t="s">
        <v>739</v>
      </c>
      <c r="C199" s="329">
        <v>98</v>
      </c>
      <c r="AZ199" s="68"/>
    </row>
    <row r="200" spans="2:52">
      <c r="B200" s="328" t="s">
        <v>740</v>
      </c>
      <c r="C200" s="329">
        <v>98.2</v>
      </c>
      <c r="AZ200" s="68"/>
    </row>
    <row r="201" spans="2:52">
      <c r="B201" s="328" t="s">
        <v>741</v>
      </c>
      <c r="C201" s="329">
        <v>98</v>
      </c>
      <c r="AZ201" s="68"/>
    </row>
    <row r="202" spans="2:52">
      <c r="B202" s="328" t="s">
        <v>742</v>
      </c>
      <c r="C202" s="329">
        <v>98</v>
      </c>
      <c r="AZ202" s="68"/>
    </row>
    <row r="203" spans="2:52">
      <c r="B203" s="328" t="s">
        <v>743</v>
      </c>
      <c r="C203" s="329">
        <v>98.4</v>
      </c>
      <c r="AZ203" s="68"/>
    </row>
    <row r="204" spans="2:52">
      <c r="B204" s="328" t="s">
        <v>744</v>
      </c>
      <c r="C204" s="329">
        <v>98.7</v>
      </c>
      <c r="AZ204" s="68"/>
    </row>
    <row r="205" spans="2:52">
      <c r="B205" s="328" t="s">
        <v>745</v>
      </c>
      <c r="C205" s="329">
        <v>98.8</v>
      </c>
      <c r="AZ205" s="68"/>
    </row>
    <row r="206" spans="2:52">
      <c r="B206" s="328" t="s">
        <v>746</v>
      </c>
      <c r="C206" s="329">
        <v>98.8</v>
      </c>
      <c r="AZ206" s="68"/>
    </row>
    <row r="207" spans="2:52">
      <c r="B207" s="328" t="s">
        <v>747</v>
      </c>
      <c r="C207" s="329">
        <v>99.2</v>
      </c>
      <c r="AZ207" s="68"/>
    </row>
    <row r="208" spans="2:52">
      <c r="B208" s="328" t="s">
        <v>748</v>
      </c>
      <c r="C208" s="329">
        <v>98.7</v>
      </c>
      <c r="AZ208" s="68"/>
    </row>
    <row r="209" spans="2:52">
      <c r="B209" s="328" t="s">
        <v>749</v>
      </c>
      <c r="C209" s="329">
        <v>99.1</v>
      </c>
      <c r="AZ209" s="68"/>
    </row>
    <row r="210" spans="2:52">
      <c r="B210" s="328" t="s">
        <v>750</v>
      </c>
      <c r="C210" s="329">
        <v>99.3</v>
      </c>
      <c r="AZ210" s="68"/>
    </row>
    <row r="211" spans="2:52">
      <c r="B211" s="328" t="s">
        <v>751</v>
      </c>
      <c r="C211" s="329">
        <v>99.6</v>
      </c>
      <c r="AZ211" s="68"/>
    </row>
    <row r="212" spans="2:52">
      <c r="B212" s="328" t="s">
        <v>752</v>
      </c>
      <c r="C212" s="329">
        <v>99.6</v>
      </c>
      <c r="AZ212" s="68"/>
    </row>
    <row r="213" spans="2:52">
      <c r="B213" s="328" t="s">
        <v>753</v>
      </c>
      <c r="C213" s="329">
        <v>99.8</v>
      </c>
      <c r="AZ213" s="68"/>
    </row>
    <row r="214" spans="2:52">
      <c r="B214" s="328" t="s">
        <v>754</v>
      </c>
      <c r="C214" s="329">
        <v>99.6</v>
      </c>
      <c r="AZ214" s="68"/>
    </row>
    <row r="215" spans="2:52">
      <c r="B215" s="328" t="s">
        <v>755</v>
      </c>
      <c r="C215" s="329">
        <v>99.9</v>
      </c>
      <c r="AZ215" s="68"/>
    </row>
    <row r="216" spans="2:52">
      <c r="B216" s="328" t="s">
        <v>756</v>
      </c>
      <c r="C216" s="329">
        <v>100</v>
      </c>
      <c r="AZ216" s="68"/>
    </row>
    <row r="217" spans="2:52">
      <c r="B217" s="328" t="s">
        <v>757</v>
      </c>
      <c r="C217" s="329">
        <v>100.1</v>
      </c>
      <c r="AZ217" s="68"/>
    </row>
    <row r="218" spans="2:52">
      <c r="B218" s="328" t="s">
        <v>758</v>
      </c>
      <c r="C218" s="329">
        <v>99.9</v>
      </c>
      <c r="AZ218" s="68"/>
    </row>
    <row r="219" spans="2:52">
      <c r="B219" s="328" t="s">
        <v>519</v>
      </c>
      <c r="C219" s="329">
        <v>99.9</v>
      </c>
      <c r="AZ219" s="68"/>
    </row>
    <row r="220" spans="2:52">
      <c r="B220" s="328" t="s">
        <v>759</v>
      </c>
      <c r="C220" s="329">
        <v>99.2</v>
      </c>
      <c r="AZ220" s="68"/>
    </row>
    <row r="221" spans="2:52">
      <c r="B221" s="328" t="s">
        <v>760</v>
      </c>
      <c r="C221" s="329">
        <v>99.5</v>
      </c>
      <c r="AZ221" s="68"/>
    </row>
    <row r="222" spans="2:52">
      <c r="B222" s="328" t="s">
        <v>761</v>
      </c>
      <c r="C222" s="329">
        <v>99.6</v>
      </c>
      <c r="AZ222" s="68"/>
    </row>
    <row r="223" spans="2:52">
      <c r="B223" s="328" t="s">
        <v>762</v>
      </c>
      <c r="C223" s="329">
        <v>99.9</v>
      </c>
      <c r="AZ223" s="68"/>
    </row>
    <row r="224" spans="2:52">
      <c r="B224" s="328" t="s">
        <v>763</v>
      </c>
      <c r="C224" s="329">
        <v>100.1</v>
      </c>
      <c r="AZ224" s="68"/>
    </row>
    <row r="225" spans="2:52">
      <c r="B225" s="328" t="s">
        <v>520</v>
      </c>
      <c r="C225" s="329">
        <v>100.1</v>
      </c>
      <c r="AZ225" s="68"/>
    </row>
    <row r="226" spans="2:52">
      <c r="B226" s="328" t="s">
        <v>764</v>
      </c>
      <c r="C226" s="329">
        <v>100</v>
      </c>
      <c r="AZ226" s="68"/>
    </row>
    <row r="227" spans="2:52">
      <c r="B227" s="328" t="s">
        <v>765</v>
      </c>
      <c r="C227" s="329">
        <v>100.3</v>
      </c>
      <c r="AZ227" s="68"/>
    </row>
    <row r="228" spans="2:52">
      <c r="B228" s="328" t="s">
        <v>766</v>
      </c>
      <c r="C228" s="329">
        <v>100.2</v>
      </c>
      <c r="AZ228" s="68"/>
    </row>
    <row r="229" spans="2:52">
      <c r="B229" s="328" t="s">
        <v>767</v>
      </c>
      <c r="C229" s="329">
        <v>100.3</v>
      </c>
      <c r="AZ229" s="68"/>
    </row>
    <row r="230" spans="2:52">
      <c r="B230" s="328" t="s">
        <v>768</v>
      </c>
      <c r="C230" s="329">
        <v>100.3</v>
      </c>
      <c r="AZ230" s="68"/>
    </row>
    <row r="231" spans="2:52">
      <c r="B231" s="328" t="s">
        <v>521</v>
      </c>
      <c r="C231" s="329">
        <v>100.4</v>
      </c>
      <c r="AZ231" s="68"/>
    </row>
    <row r="232" spans="2:52">
      <c r="B232" s="328" t="s">
        <v>769</v>
      </c>
      <c r="C232" s="329">
        <v>99.9</v>
      </c>
      <c r="AZ232" s="68"/>
    </row>
    <row r="233" spans="2:52">
      <c r="B233" s="328" t="s">
        <v>770</v>
      </c>
      <c r="C233" s="329">
        <v>100.1</v>
      </c>
      <c r="AZ233" s="68"/>
    </row>
    <row r="234" spans="2:52">
      <c r="B234" s="328" t="s">
        <v>771</v>
      </c>
      <c r="C234" s="329">
        <v>100.4</v>
      </c>
      <c r="AZ234" s="68"/>
    </row>
    <row r="235" spans="2:52">
      <c r="B235" s="328" t="s">
        <v>772</v>
      </c>
      <c r="C235" s="329">
        <v>100.6</v>
      </c>
      <c r="AZ235" s="68"/>
    </row>
    <row r="236" spans="2:52">
      <c r="B236" s="328" t="s">
        <v>773</v>
      </c>
      <c r="C236" s="329">
        <v>100.8</v>
      </c>
      <c r="AZ236" s="68"/>
    </row>
    <row r="237" spans="2:52">
      <c r="B237" s="328" t="s">
        <v>522</v>
      </c>
      <c r="C237" s="329">
        <v>101</v>
      </c>
      <c r="AZ237" s="68"/>
    </row>
    <row r="238" spans="2:52">
      <c r="B238" s="328" t="s">
        <v>774</v>
      </c>
      <c r="C238" s="329">
        <v>100.9</v>
      </c>
      <c r="AZ238" s="68"/>
    </row>
    <row r="239" spans="2:52">
      <c r="B239" s="328" t="s">
        <v>775</v>
      </c>
      <c r="C239" s="329">
        <v>101.2</v>
      </c>
      <c r="AZ239" s="68"/>
    </row>
    <row r="240" spans="2:52">
      <c r="B240" s="328" t="s">
        <v>776</v>
      </c>
      <c r="C240" s="329">
        <v>101.5</v>
      </c>
      <c r="AZ240" s="68"/>
    </row>
    <row r="241" spans="2:52">
      <c r="B241" s="328" t="s">
        <v>777</v>
      </c>
      <c r="C241" s="329">
        <v>101.6</v>
      </c>
      <c r="AZ241" s="68"/>
    </row>
    <row r="242" spans="2:52">
      <c r="B242" s="328" t="s">
        <v>778</v>
      </c>
      <c r="C242" s="329">
        <v>101.8</v>
      </c>
      <c r="AZ242" s="68"/>
    </row>
    <row r="243" spans="2:52">
      <c r="B243" s="328" t="s">
        <v>523</v>
      </c>
      <c r="C243" s="329">
        <v>102.2</v>
      </c>
      <c r="AZ243" s="68"/>
    </row>
    <row r="244" spans="2:52">
      <c r="B244" s="328" t="s">
        <v>779</v>
      </c>
      <c r="C244" s="329">
        <v>101.8</v>
      </c>
      <c r="AZ244" s="68"/>
    </row>
    <row r="245" spans="2:52">
      <c r="B245" s="328" t="s">
        <v>780</v>
      </c>
      <c r="C245" s="329">
        <v>102.4</v>
      </c>
      <c r="AZ245" s="68"/>
    </row>
    <row r="246" spans="2:52">
      <c r="B246" s="328" t="s">
        <v>781</v>
      </c>
      <c r="C246" s="329">
        <v>102.7</v>
      </c>
      <c r="AZ246" s="68"/>
    </row>
    <row r="247" spans="2:52">
      <c r="B247" s="328" t="s">
        <v>782</v>
      </c>
      <c r="C247" s="329">
        <v>103.2</v>
      </c>
      <c r="AZ247" s="68"/>
    </row>
    <row r="248" spans="2:52">
      <c r="B248" s="328" t="s">
        <v>783</v>
      </c>
      <c r="C248" s="329">
        <v>103.5</v>
      </c>
      <c r="AZ248" s="68"/>
    </row>
    <row r="249" spans="2:52">
      <c r="B249" s="328" t="s">
        <v>524</v>
      </c>
      <c r="C249" s="329">
        <v>103.5</v>
      </c>
      <c r="AZ249" s="68"/>
    </row>
    <row r="250" spans="2:52">
      <c r="B250" s="328" t="s">
        <v>784</v>
      </c>
      <c r="C250" s="329">
        <v>103.5</v>
      </c>
      <c r="AZ250" s="68"/>
    </row>
    <row r="251" spans="2:52">
      <c r="B251" s="328" t="s">
        <v>785</v>
      </c>
      <c r="C251" s="329">
        <v>104</v>
      </c>
      <c r="AZ251" s="68"/>
    </row>
    <row r="252" spans="2:52">
      <c r="B252" s="328" t="s">
        <v>786</v>
      </c>
      <c r="C252" s="329">
        <v>104.3</v>
      </c>
      <c r="AZ252" s="68"/>
    </row>
    <row r="253" spans="2:52">
      <c r="B253" s="328" t="s">
        <v>787</v>
      </c>
      <c r="C253" s="329">
        <v>104.4</v>
      </c>
      <c r="AZ253" s="68"/>
    </row>
    <row r="254" spans="2:52">
      <c r="B254" s="328" t="s">
        <v>788</v>
      </c>
      <c r="C254" s="329">
        <v>104.7</v>
      </c>
      <c r="AZ254" s="68"/>
    </row>
    <row r="255" spans="2:52">
      <c r="B255" s="328" t="s">
        <v>525</v>
      </c>
      <c r="C255" s="329">
        <v>105</v>
      </c>
      <c r="AZ255" s="68"/>
    </row>
    <row r="256" spans="2:52">
      <c r="B256" s="328" t="s">
        <v>789</v>
      </c>
      <c r="C256" s="329">
        <v>104.5</v>
      </c>
      <c r="AZ256" s="68"/>
    </row>
    <row r="257" spans="2:52">
      <c r="B257" s="328" t="s">
        <v>790</v>
      </c>
      <c r="C257" s="329">
        <v>104.9</v>
      </c>
      <c r="AZ257" s="68"/>
    </row>
    <row r="258" spans="2:52">
      <c r="B258" s="328" t="s">
        <v>791</v>
      </c>
      <c r="C258" s="329">
        <v>105.1</v>
      </c>
      <c r="AZ258" s="68"/>
    </row>
    <row r="259" spans="2:52">
      <c r="B259" s="328" t="s">
        <v>792</v>
      </c>
      <c r="C259" s="329">
        <v>105.5</v>
      </c>
      <c r="AZ259" s="68"/>
    </row>
    <row r="260" spans="2:52">
      <c r="B260" s="328" t="s">
        <v>793</v>
      </c>
      <c r="C260" s="329">
        <v>105.9</v>
      </c>
      <c r="AZ260" s="68"/>
    </row>
    <row r="261" spans="2:52">
      <c r="B261" s="328" t="s">
        <v>526</v>
      </c>
      <c r="C261" s="329">
        <v>105.9</v>
      </c>
      <c r="AZ261" s="68"/>
    </row>
    <row r="262" spans="2:52">
      <c r="B262" s="328" t="s">
        <v>794</v>
      </c>
      <c r="C262" s="329">
        <v>105.9</v>
      </c>
      <c r="AZ262" s="68"/>
    </row>
    <row r="263" spans="2:52">
      <c r="B263" s="328" t="s">
        <v>795</v>
      </c>
      <c r="C263" s="329">
        <v>106.5</v>
      </c>
      <c r="AZ263" s="68"/>
    </row>
    <row r="264" spans="2:52">
      <c r="B264" s="328" t="s">
        <v>796</v>
      </c>
      <c r="C264" s="329">
        <v>106.6</v>
      </c>
      <c r="AZ264" s="68"/>
    </row>
    <row r="265" spans="2:52">
      <c r="B265" s="328" t="s">
        <v>797</v>
      </c>
      <c r="C265" s="329">
        <v>106.7</v>
      </c>
      <c r="AZ265" s="68"/>
    </row>
    <row r="266" spans="2:52">
      <c r="B266" s="328" t="s">
        <v>798</v>
      </c>
      <c r="C266" s="329">
        <v>106.9</v>
      </c>
      <c r="AZ266" s="68"/>
    </row>
    <row r="267" spans="2:52">
      <c r="B267" s="328" t="s">
        <v>527</v>
      </c>
      <c r="C267" s="329">
        <v>107.1</v>
      </c>
      <c r="AZ267" s="68"/>
    </row>
    <row r="268" spans="2:52">
      <c r="B268" s="328" t="s">
        <v>799</v>
      </c>
      <c r="C268" s="329">
        <v>106.4</v>
      </c>
      <c r="AZ268" s="68"/>
    </row>
    <row r="269" spans="2:52">
      <c r="B269" s="328" t="s">
        <v>800</v>
      </c>
      <c r="C269" s="329">
        <v>106.8</v>
      </c>
      <c r="AZ269" s="68"/>
    </row>
    <row r="270" spans="2:52">
      <c r="B270" s="328" t="s">
        <v>801</v>
      </c>
      <c r="C270" s="329">
        <v>107</v>
      </c>
      <c r="AZ270" s="68"/>
    </row>
    <row r="271" spans="2:52">
      <c r="B271" s="328" t="s">
        <v>802</v>
      </c>
      <c r="C271" s="329">
        <v>107.6</v>
      </c>
      <c r="AZ271" s="68"/>
    </row>
    <row r="272" spans="2:52">
      <c r="B272" s="328" t="s">
        <v>803</v>
      </c>
      <c r="C272" s="329">
        <v>107.9</v>
      </c>
      <c r="AZ272" s="68"/>
    </row>
    <row r="273" spans="2:52">
      <c r="B273" s="328" t="s">
        <v>528</v>
      </c>
      <c r="C273" s="329">
        <v>107.9</v>
      </c>
      <c r="AZ273" s="68"/>
    </row>
    <row r="274" spans="2:52">
      <c r="B274" s="328" t="s">
        <v>804</v>
      </c>
      <c r="C274" s="329">
        <v>108</v>
      </c>
      <c r="AZ274" s="68"/>
    </row>
    <row r="275" spans="2:52">
      <c r="B275" s="328" t="s">
        <v>805</v>
      </c>
      <c r="C275" s="329">
        <v>108.3</v>
      </c>
      <c r="AZ275" s="68"/>
    </row>
    <row r="276" spans="2:52">
      <c r="B276" s="328" t="s">
        <v>806</v>
      </c>
      <c r="C276" s="329">
        <v>108.4</v>
      </c>
      <c r="AZ276" s="68"/>
    </row>
    <row r="277" spans="2:52">
      <c r="B277" s="328" t="s">
        <v>807</v>
      </c>
      <c r="C277" s="329">
        <v>108.3</v>
      </c>
      <c r="AZ277" s="68"/>
    </row>
    <row r="278" spans="2:52">
      <c r="B278" s="328" t="s">
        <v>808</v>
      </c>
      <c r="C278" s="329">
        <v>108.5</v>
      </c>
      <c r="AZ278" s="68"/>
    </row>
    <row r="279" spans="2:52">
      <c r="B279" s="328" t="s">
        <v>529</v>
      </c>
      <c r="C279" s="329">
        <v>108.5</v>
      </c>
      <c r="AZ279" s="68"/>
    </row>
    <row r="280" spans="2:52">
      <c r="B280" s="328" t="s">
        <v>809</v>
      </c>
      <c r="C280" s="329">
        <v>108.3</v>
      </c>
      <c r="AZ280" s="68"/>
    </row>
    <row r="281" spans="2:52">
      <c r="B281" s="328" t="s">
        <v>810</v>
      </c>
      <c r="C281" s="329">
        <v>108.6</v>
      </c>
      <c r="AZ281" s="68"/>
    </row>
    <row r="282" spans="2:52">
      <c r="B282" s="328" t="s">
        <v>811</v>
      </c>
      <c r="C282" s="329">
        <v>108.6</v>
      </c>
      <c r="AZ282" s="68"/>
    </row>
    <row r="283" spans="2:52">
      <c r="B283" s="328" t="s">
        <v>812</v>
      </c>
      <c r="C283" s="329">
        <v>108.6</v>
      </c>
      <c r="AZ283" s="68"/>
    </row>
    <row r="284" spans="2:52">
      <c r="B284" s="328" t="s">
        <v>813</v>
      </c>
      <c r="C284" s="329">
        <v>108.6</v>
      </c>
      <c r="AZ284" s="68"/>
    </row>
    <row r="285" spans="2:52">
      <c r="B285" s="328" t="s">
        <v>530</v>
      </c>
      <c r="C285" s="329">
        <v>108.8</v>
      </c>
      <c r="AZ285" s="68"/>
    </row>
    <row r="286" spans="2:52">
      <c r="B286" s="328" t="s">
        <v>814</v>
      </c>
      <c r="C286" s="329">
        <v>109.2</v>
      </c>
      <c r="AZ286" s="68"/>
    </row>
    <row r="287" spans="2:52">
      <c r="B287" s="328" t="s">
        <v>815</v>
      </c>
      <c r="C287" s="329">
        <v>108.8</v>
      </c>
      <c r="AZ287" s="68"/>
    </row>
    <row r="288" spans="2:52">
      <c r="B288" s="328" t="s">
        <v>816</v>
      </c>
      <c r="C288" s="329">
        <v>109.2</v>
      </c>
      <c r="AZ288" s="68"/>
    </row>
    <row r="289" spans="2:52">
      <c r="B289" s="328" t="s">
        <v>817</v>
      </c>
      <c r="C289" s="329">
        <v>109.2</v>
      </c>
      <c r="AZ289" s="68"/>
    </row>
    <row r="290" spans="2:52">
      <c r="B290" s="328" t="s">
        <v>818</v>
      </c>
      <c r="C290" s="329">
        <v>109.1</v>
      </c>
      <c r="AZ290" s="68"/>
    </row>
    <row r="291" spans="2:52">
      <c r="B291" s="328" t="s">
        <v>531</v>
      </c>
      <c r="C291" s="329">
        <v>109.4</v>
      </c>
      <c r="AZ291" s="68"/>
    </row>
    <row r="292" spans="2:52">
      <c r="B292" s="328" t="s">
        <v>819</v>
      </c>
      <c r="C292" s="329">
        <v>109.3</v>
      </c>
      <c r="AZ292" s="68"/>
    </row>
    <row r="293" spans="2:52">
      <c r="B293" s="328" t="s">
        <v>820</v>
      </c>
      <c r="C293" s="329">
        <v>109.4</v>
      </c>
      <c r="AZ293" s="68"/>
    </row>
    <row r="294" spans="2:52">
      <c r="B294" s="328" t="s">
        <v>821</v>
      </c>
      <c r="C294" s="329">
        <v>109.7</v>
      </c>
      <c r="AZ294" s="68"/>
    </row>
    <row r="295" spans="2:52">
      <c r="B295" s="328" t="s">
        <v>822</v>
      </c>
      <c r="C295" s="329">
        <v>110.4</v>
      </c>
      <c r="AZ295" s="68"/>
    </row>
    <row r="296" spans="2:52">
      <c r="B296" s="328" t="s">
        <v>823</v>
      </c>
      <c r="C296" s="329">
        <v>111</v>
      </c>
      <c r="AZ296" s="68"/>
    </row>
    <row r="297" spans="2:52">
      <c r="B297" s="328" t="s">
        <v>532</v>
      </c>
      <c r="C297" s="329">
        <v>111.4</v>
      </c>
      <c r="AZ297" s="68"/>
    </row>
    <row r="298" spans="2:52">
      <c r="B298" s="328" t="s">
        <v>824</v>
      </c>
      <c r="C298" s="329">
        <v>111.4</v>
      </c>
      <c r="AZ298" s="68"/>
    </row>
    <row r="299" spans="2:52">
      <c r="B299" s="328" t="s">
        <v>825</v>
      </c>
      <c r="C299" s="329">
        <v>112.1</v>
      </c>
      <c r="AZ299" s="68"/>
    </row>
    <row r="300" spans="2:52">
      <c r="B300" s="328" t="s">
        <v>826</v>
      </c>
      <c r="C300" s="329">
        <v>112.4</v>
      </c>
      <c r="AZ300" s="68"/>
    </row>
    <row r="301" spans="2:52">
      <c r="B301" s="328" t="s">
        <v>827</v>
      </c>
      <c r="C301" s="329">
        <v>113.4</v>
      </c>
      <c r="AZ301" s="68"/>
    </row>
    <row r="302" spans="2:52">
      <c r="B302" s="328" t="s">
        <v>828</v>
      </c>
      <c r="C302" s="329">
        <v>114.1</v>
      </c>
      <c r="AZ302" s="68"/>
    </row>
    <row r="303" spans="2:52">
      <c r="B303" s="328" t="s">
        <v>533</v>
      </c>
      <c r="C303" s="329">
        <v>114.7</v>
      </c>
      <c r="AZ303" s="68"/>
    </row>
    <row r="304" spans="2:52">
      <c r="B304" s="328" t="s">
        <v>829</v>
      </c>
      <c r="C304" s="329">
        <v>114.6</v>
      </c>
      <c r="AZ304" s="68"/>
    </row>
    <row r="305" spans="2:52">
      <c r="B305" s="328" t="s">
        <v>830</v>
      </c>
      <c r="C305" s="329">
        <v>115.4</v>
      </c>
      <c r="AZ305" s="68"/>
    </row>
    <row r="306" spans="2:52">
      <c r="B306" s="328" t="s">
        <v>831</v>
      </c>
      <c r="C306" s="329">
        <v>116.5</v>
      </c>
      <c r="AZ306" s="68"/>
    </row>
    <row r="307" spans="2:52">
      <c r="B307" s="328" t="s">
        <v>832</v>
      </c>
      <c r="C307" s="329">
        <v>119</v>
      </c>
      <c r="AZ307" s="68"/>
    </row>
    <row r="308" spans="2:52">
      <c r="B308" s="328" t="s">
        <v>833</v>
      </c>
      <c r="C308" s="329">
        <v>119.7</v>
      </c>
      <c r="AZ308" s="68"/>
    </row>
    <row r="309" spans="2:52">
      <c r="B309" s="328" t="s">
        <v>534</v>
      </c>
      <c r="C309" s="329">
        <v>120.5</v>
      </c>
      <c r="D309" s="364"/>
      <c r="AZ309" s="68"/>
    </row>
    <row r="310" spans="2:52">
      <c r="B310" s="328" t="s">
        <v>834</v>
      </c>
      <c r="C310" s="329">
        <v>121.2</v>
      </c>
      <c r="D310" s="364"/>
      <c r="AZ310" s="68"/>
    </row>
    <row r="311" spans="2:52">
      <c r="B311" s="328" t="s">
        <v>835</v>
      </c>
      <c r="C311" s="329">
        <v>121.8</v>
      </c>
      <c r="D311" s="364"/>
      <c r="AZ311" s="68"/>
    </row>
    <row r="312" spans="2:52">
      <c r="B312" s="328" t="s">
        <v>836</v>
      </c>
      <c r="C312" s="329">
        <v>122.3</v>
      </c>
      <c r="D312" s="364"/>
      <c r="AZ312" s="68"/>
    </row>
    <row r="313" spans="2:52">
      <c r="B313" s="328" t="s">
        <v>837</v>
      </c>
      <c r="C313" s="329">
        <v>124.3</v>
      </c>
      <c r="D313" s="364"/>
      <c r="E313" s="364"/>
      <c r="AZ313" s="68"/>
    </row>
    <row r="314" spans="2:52">
      <c r="B314" s="367" t="s">
        <v>838</v>
      </c>
      <c r="C314" s="368">
        <v>124.8</v>
      </c>
      <c r="D314" s="364"/>
      <c r="AZ314" s="68"/>
    </row>
    <row r="315" spans="2:52">
      <c r="B315" s="367" t="s">
        <v>535</v>
      </c>
      <c r="C315" s="80">
        <v>125.3</v>
      </c>
      <c r="D315" s="364"/>
      <c r="AZ315" s="68"/>
    </row>
    <row r="316" spans="2:52">
      <c r="B316" s="79"/>
      <c r="C316" s="80"/>
      <c r="AZ316" s="68"/>
    </row>
    <row r="317" spans="2:52">
      <c r="B317" s="79"/>
      <c r="C317" s="80"/>
      <c r="AZ317" s="68"/>
    </row>
    <row r="318" spans="2:52">
      <c r="B318" s="79"/>
      <c r="C318" s="80"/>
      <c r="AZ318" s="68"/>
    </row>
    <row r="319" spans="2:52">
      <c r="B319" s="79"/>
      <c r="C319" s="80"/>
      <c r="AZ319" s="68"/>
    </row>
    <row r="320" spans="2:52">
      <c r="B320" s="79"/>
      <c r="C320" s="80"/>
      <c r="AZ320" s="68"/>
    </row>
    <row r="321" spans="2:52">
      <c r="B321" s="79"/>
      <c r="C321" s="80"/>
      <c r="AZ321" s="68"/>
    </row>
    <row r="322" spans="2:52">
      <c r="B322" s="79"/>
      <c r="C322" s="80"/>
      <c r="AZ322" s="68"/>
    </row>
    <row r="323" spans="2:52">
      <c r="B323" s="79"/>
      <c r="C323" s="80"/>
      <c r="AZ323" s="68"/>
    </row>
    <row r="324" spans="2:52">
      <c r="B324" s="79"/>
      <c r="C324" s="80"/>
      <c r="AZ324" s="68"/>
    </row>
    <row r="325" spans="2:52">
      <c r="B325" s="79"/>
      <c r="C325" s="80"/>
      <c r="AZ325" s="68"/>
    </row>
    <row r="326" spans="2:52">
      <c r="B326" s="79"/>
      <c r="C326" s="80"/>
      <c r="AZ326" s="68"/>
    </row>
    <row r="327" spans="2:52">
      <c r="B327" s="79"/>
      <c r="C327" s="80"/>
      <c r="AZ327" s="68"/>
    </row>
    <row r="328" spans="2:52">
      <c r="B328" s="79"/>
      <c r="C328" s="80"/>
      <c r="AZ328" s="68"/>
    </row>
    <row r="329" spans="2:52">
      <c r="B329" s="79"/>
      <c r="C329" s="80"/>
      <c r="AZ329" s="68"/>
    </row>
    <row r="330" spans="2:52">
      <c r="B330" s="79"/>
      <c r="C330" s="80"/>
      <c r="AZ330" s="68"/>
    </row>
    <row r="331" spans="2:52">
      <c r="B331" s="79"/>
      <c r="C331" s="80"/>
      <c r="AZ331" s="68"/>
    </row>
    <row r="332" spans="2:52">
      <c r="B332" s="79"/>
      <c r="C332" s="80"/>
      <c r="AZ332" s="68"/>
    </row>
    <row r="333" spans="2:52">
      <c r="B333" s="79"/>
      <c r="C333" s="80"/>
      <c r="AZ333" s="68"/>
    </row>
    <row r="334" spans="2:52">
      <c r="B334" s="79"/>
      <c r="C334" s="80"/>
      <c r="AZ334" s="68"/>
    </row>
    <row r="335" spans="2:52">
      <c r="B335" s="79"/>
      <c r="C335" s="80"/>
      <c r="AZ335" s="68"/>
    </row>
    <row r="336" spans="2:52">
      <c r="B336" s="79"/>
      <c r="C336" s="80"/>
      <c r="AZ336" s="68"/>
    </row>
    <row r="337" spans="2:52">
      <c r="B337" s="79"/>
      <c r="C337" s="80"/>
      <c r="AZ337" s="68"/>
    </row>
    <row r="338" spans="2:52">
      <c r="B338" s="79"/>
      <c r="C338" s="80"/>
      <c r="AZ338" s="68"/>
    </row>
    <row r="339" spans="2:52">
      <c r="B339" s="79"/>
      <c r="C339" s="80"/>
      <c r="AZ339" s="68"/>
    </row>
    <row r="340" spans="2:52">
      <c r="B340" s="79"/>
      <c r="C340" s="80"/>
      <c r="AZ340" s="68"/>
    </row>
    <row r="341" spans="2:52">
      <c r="B341" s="79"/>
      <c r="C341" s="80"/>
      <c r="AZ341" s="68"/>
    </row>
    <row r="342" spans="2:52">
      <c r="B342" s="79"/>
      <c r="C342" s="80"/>
      <c r="AZ342" s="68"/>
    </row>
    <row r="343" spans="2:52">
      <c r="B343" s="79"/>
      <c r="C343" s="80"/>
      <c r="AZ343" s="68"/>
    </row>
    <row r="344" spans="2:52">
      <c r="B344" s="79"/>
      <c r="C344" s="80"/>
      <c r="AZ344" s="68"/>
    </row>
    <row r="345" spans="2:52">
      <c r="B345" s="79"/>
      <c r="C345" s="80"/>
      <c r="AZ345" s="68"/>
    </row>
    <row r="346" spans="2:52">
      <c r="B346" s="79"/>
      <c r="C346" s="80"/>
      <c r="AZ346" s="68"/>
    </row>
    <row r="347" spans="2:52">
      <c r="B347" s="79"/>
      <c r="C347" s="80"/>
      <c r="AZ347" s="68"/>
    </row>
    <row r="348" spans="2:52">
      <c r="B348" s="79"/>
      <c r="C348" s="80"/>
      <c r="AZ348" s="68"/>
    </row>
    <row r="349" spans="2:52">
      <c r="B349" s="79"/>
      <c r="C349" s="80"/>
      <c r="AZ349" s="68"/>
    </row>
    <row r="350" spans="2:52">
      <c r="B350" s="79"/>
      <c r="C350" s="80"/>
      <c r="AZ350" s="68"/>
    </row>
    <row r="351" spans="2:52">
      <c r="B351" s="79"/>
      <c r="C351" s="80"/>
      <c r="AZ351" s="68"/>
    </row>
    <row r="352" spans="2:52">
      <c r="B352" s="79"/>
      <c r="C352" s="80"/>
      <c r="AZ352" s="68"/>
    </row>
    <row r="353" spans="2:52">
      <c r="B353" s="79"/>
      <c r="C353" s="80"/>
      <c r="AZ353" s="68"/>
    </row>
    <row r="354" spans="2:52">
      <c r="B354" s="79"/>
      <c r="C354" s="80"/>
      <c r="AZ354" s="68"/>
    </row>
    <row r="355" spans="2:52">
      <c r="B355" s="79"/>
      <c r="C355" s="80"/>
      <c r="AZ355" s="68"/>
    </row>
    <row r="356" spans="2:52">
      <c r="B356" s="79"/>
      <c r="C356" s="80"/>
      <c r="AZ356" s="68"/>
    </row>
    <row r="357" spans="2:52">
      <c r="B357" s="79"/>
      <c r="C357" s="80"/>
      <c r="AZ357" s="68"/>
    </row>
    <row r="358" spans="2:52">
      <c r="B358" s="79"/>
      <c r="C358" s="80"/>
      <c r="AZ358" s="68"/>
    </row>
    <row r="359" spans="2:52">
      <c r="B359" s="79"/>
      <c r="C359" s="80"/>
      <c r="AZ359" s="68"/>
    </row>
    <row r="360" spans="2:52">
      <c r="B360" s="79"/>
      <c r="C360" s="80"/>
      <c r="AZ360" s="68"/>
    </row>
    <row r="361" spans="2:52">
      <c r="B361" s="79"/>
      <c r="C361" s="80"/>
      <c r="AZ361" s="68"/>
    </row>
    <row r="362" spans="2:52">
      <c r="B362" s="79"/>
      <c r="C362" s="80"/>
      <c r="AZ362" s="68"/>
    </row>
    <row r="363" spans="2:52">
      <c r="B363" s="79"/>
      <c r="C363" s="80"/>
      <c r="AZ363" s="68"/>
    </row>
    <row r="364" spans="2:52">
      <c r="B364" s="79"/>
      <c r="C364" s="80"/>
      <c r="AZ364" s="68"/>
    </row>
    <row r="365" spans="2:52">
      <c r="B365" s="79"/>
      <c r="C365" s="80"/>
      <c r="AZ365" s="68"/>
    </row>
    <row r="366" spans="2:52">
      <c r="B366" s="79"/>
      <c r="C366" s="80"/>
      <c r="AZ366" s="68"/>
    </row>
    <row r="367" spans="2:52">
      <c r="B367" s="79"/>
      <c r="C367" s="80"/>
      <c r="AZ367" s="68"/>
    </row>
    <row r="368" spans="2:52">
      <c r="B368" s="79"/>
      <c r="C368" s="80"/>
      <c r="AZ368" s="68"/>
    </row>
    <row r="369" spans="2:52">
      <c r="B369" s="79"/>
      <c r="C369" s="80"/>
      <c r="AZ369" s="68"/>
    </row>
    <row r="370" spans="2:52">
      <c r="B370" s="79"/>
      <c r="C370" s="80"/>
      <c r="AZ370" s="68"/>
    </row>
    <row r="371" spans="2:52">
      <c r="B371" s="79"/>
      <c r="C371" s="80"/>
      <c r="AZ371" s="68"/>
    </row>
    <row r="372" spans="2:52">
      <c r="B372" s="81"/>
      <c r="C372" s="82"/>
      <c r="AZ372" s="68"/>
    </row>
    <row r="373" spans="2:52" s="68" customFormat="1"/>
  </sheetData>
  <mergeCells count="10">
    <mergeCell ref="X11:AY11"/>
    <mergeCell ref="X12:AY12"/>
    <mergeCell ref="C21:F21"/>
    <mergeCell ref="C22:F22"/>
    <mergeCell ref="B3:L3"/>
    <mergeCell ref="B11:B12"/>
    <mergeCell ref="C11:J11"/>
    <mergeCell ref="L11:V11"/>
    <mergeCell ref="C12:J12"/>
    <mergeCell ref="L12:V12"/>
  </mergeCells>
  <phoneticPr fontId="110" type="noConversion"/>
  <hyperlinks>
    <hyperlink ref="C22" r:id="rId1" xr:uid="{00000000-0004-0000-0C00-000000000000}"/>
  </hyperlinks>
  <pageMargins left="0.7" right="0.7" top="0.75" bottom="0.75" header="0.3" footer="0.3"/>
  <pageSetup orientation="portrait" r:id="rId2"/>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79998168889431442"/>
    <pageSetUpPr autoPageBreaks="0"/>
  </sheetPr>
  <dimension ref="A1:BG49"/>
  <sheetViews>
    <sheetView showGridLines="0" zoomScaleNormal="100" workbookViewId="0"/>
  </sheetViews>
  <sheetFormatPr defaultColWidth="0" defaultRowHeight="14.25" customHeight="1" zeroHeight="1"/>
  <cols>
    <col min="1" max="1" width="38.36328125" customWidth="1"/>
    <col min="2" max="2" width="17.6328125" customWidth="1"/>
    <col min="3" max="3" width="13.6328125" customWidth="1"/>
    <col min="4" max="4" width="17.6328125" customWidth="1"/>
    <col min="5" max="5" width="110.36328125" customWidth="1"/>
    <col min="6" max="59" width="0" hidden="1" customWidth="1"/>
    <col min="60" max="16384" width="9" hidden="1"/>
  </cols>
  <sheetData>
    <row r="1" spans="1:41" s="28" customFormat="1" ht="12.75" customHeight="1"/>
    <row r="2" spans="1:41" s="28" customFormat="1" ht="18.75" customHeight="1">
      <c r="A2" s="12" t="s">
        <v>839</v>
      </c>
      <c r="B2" s="12"/>
      <c r="C2" s="29"/>
      <c r="D2" s="29"/>
      <c r="E2" s="29"/>
      <c r="F2" s="29"/>
      <c r="G2" s="29"/>
      <c r="H2" s="29"/>
      <c r="I2" s="29"/>
      <c r="J2" s="29"/>
      <c r="K2" s="29"/>
      <c r="L2" s="29"/>
      <c r="P2" s="29"/>
      <c r="Q2" s="29"/>
      <c r="R2" s="29"/>
      <c r="S2" s="29"/>
      <c r="T2" s="29"/>
      <c r="V2" s="29"/>
      <c r="W2" s="29"/>
      <c r="X2" s="29"/>
      <c r="Y2" s="29"/>
      <c r="Z2" s="29"/>
      <c r="AC2" s="29"/>
      <c r="AD2" s="29"/>
      <c r="AE2" s="29"/>
      <c r="AF2" s="29"/>
      <c r="AG2" s="29"/>
      <c r="AI2" s="29"/>
      <c r="AJ2" s="29"/>
      <c r="AK2" s="29"/>
      <c r="AL2" s="29"/>
      <c r="AM2" s="29"/>
    </row>
    <row r="3" spans="1:41" s="28" customFormat="1" ht="28.5" customHeight="1">
      <c r="A3" s="579" t="s">
        <v>840</v>
      </c>
      <c r="B3" s="579"/>
      <c r="C3" s="579"/>
      <c r="D3" s="579"/>
      <c r="E3" s="579"/>
      <c r="F3" s="464"/>
      <c r="G3" s="464"/>
      <c r="H3" s="464"/>
      <c r="I3" s="464"/>
      <c r="J3" s="464"/>
      <c r="K3" s="464"/>
      <c r="L3" s="464"/>
      <c r="M3" s="464"/>
      <c r="O3" s="30"/>
      <c r="P3" s="464"/>
      <c r="Q3" s="464"/>
      <c r="R3" s="464"/>
      <c r="S3" s="464"/>
      <c r="T3" s="464"/>
      <c r="U3" s="464"/>
      <c r="V3" s="464"/>
      <c r="W3" s="464"/>
      <c r="X3" s="464"/>
      <c r="Y3" s="464"/>
      <c r="Z3" s="464"/>
      <c r="AA3" s="464"/>
      <c r="AB3" s="30"/>
      <c r="AC3" s="464"/>
      <c r="AD3" s="464"/>
      <c r="AE3" s="464"/>
      <c r="AF3" s="464"/>
      <c r="AG3" s="464"/>
      <c r="AH3" s="464"/>
      <c r="AI3" s="464"/>
      <c r="AJ3" s="464"/>
      <c r="AK3" s="464"/>
      <c r="AL3" s="464"/>
      <c r="AM3" s="464"/>
      <c r="AN3" s="464"/>
      <c r="AO3" s="30"/>
    </row>
    <row r="4" spans="1:41" s="28" customFormat="1" ht="12.75" customHeight="1"/>
    <row r="5" spans="1:41" s="6" customFormat="1" ht="12.75" customHeight="1">
      <c r="A5" s="6" t="s">
        <v>558</v>
      </c>
      <c r="B5" s="454" t="s">
        <v>841</v>
      </c>
    </row>
    <row r="6" spans="1:41" s="14" customFormat="1" ht="11.5">
      <c r="A6" s="15" t="s">
        <v>216</v>
      </c>
      <c r="B6" s="15"/>
      <c r="C6" s="16"/>
      <c r="D6" s="16"/>
      <c r="E6" s="17"/>
    </row>
    <row r="7" spans="1:41" s="6" customFormat="1" ht="11.5">
      <c r="A7" s="36"/>
      <c r="B7" s="36"/>
      <c r="C7" s="13"/>
      <c r="D7" s="13"/>
      <c r="E7" s="8"/>
    </row>
    <row r="8" spans="1:41" s="33" customFormat="1" ht="11.5">
      <c r="A8" s="167"/>
      <c r="B8" s="163" t="s">
        <v>92</v>
      </c>
      <c r="C8" s="180" t="s">
        <v>842</v>
      </c>
      <c r="D8" s="180" t="s">
        <v>843</v>
      </c>
      <c r="E8" s="8"/>
    </row>
    <row r="9" spans="1:41" s="6" customFormat="1" ht="11.5">
      <c r="A9" s="181" t="s">
        <v>272</v>
      </c>
      <c r="B9" s="181" t="s">
        <v>844</v>
      </c>
      <c r="C9" s="274">
        <v>81.733639651153254</v>
      </c>
      <c r="D9" s="274">
        <v>608.87797008194536</v>
      </c>
      <c r="E9" s="8"/>
    </row>
    <row r="10" spans="1:41" s="6" customFormat="1" ht="11.5">
      <c r="A10" s="181" t="s">
        <v>262</v>
      </c>
      <c r="B10" s="181" t="s">
        <v>844</v>
      </c>
      <c r="C10" s="274">
        <v>84.76467225905651</v>
      </c>
      <c r="D10" s="274">
        <v>610.66270636711056</v>
      </c>
      <c r="E10" s="8"/>
    </row>
    <row r="11" spans="1:41" s="6" customFormat="1" ht="11.5">
      <c r="A11" s="181" t="s">
        <v>265</v>
      </c>
      <c r="B11" s="181" t="s">
        <v>844</v>
      </c>
      <c r="C11" s="316"/>
      <c r="D11" s="317"/>
      <c r="E11" s="8"/>
    </row>
    <row r="12" spans="1:41" s="6" customFormat="1" ht="11.5">
      <c r="A12" s="181" t="s">
        <v>266</v>
      </c>
      <c r="B12" s="181" t="s">
        <v>844</v>
      </c>
      <c r="C12" s="318"/>
      <c r="D12" s="319"/>
      <c r="E12" s="8"/>
    </row>
    <row r="13" spans="1:41" s="6" customFormat="1" ht="11.5">
      <c r="A13" s="181" t="s">
        <v>333</v>
      </c>
      <c r="B13" s="181" t="s">
        <v>844</v>
      </c>
      <c r="C13" s="318"/>
      <c r="D13" s="319"/>
      <c r="E13" s="8"/>
    </row>
    <row r="14" spans="1:41" s="6" customFormat="1" ht="11.5">
      <c r="A14" s="181" t="s">
        <v>845</v>
      </c>
      <c r="B14" s="181" t="s">
        <v>844</v>
      </c>
      <c r="C14" s="320"/>
      <c r="D14" s="321"/>
      <c r="E14" s="8"/>
    </row>
    <row r="15" spans="1:41" s="6" customFormat="1" ht="11.5">
      <c r="A15" s="362" t="s">
        <v>372</v>
      </c>
      <c r="B15" s="362" t="s">
        <v>844</v>
      </c>
      <c r="C15" s="369">
        <v>161.13999999999999</v>
      </c>
      <c r="D15" s="369">
        <v>1693.0192726465332</v>
      </c>
      <c r="E15" s="312"/>
    </row>
    <row r="16" spans="1:41" s="6" customFormat="1" ht="11.5">
      <c r="A16" s="181" t="s">
        <v>373</v>
      </c>
      <c r="B16" s="181" t="s">
        <v>844</v>
      </c>
      <c r="C16" s="370">
        <v>161.13999999999999</v>
      </c>
      <c r="D16" s="370">
        <v>2153.12</v>
      </c>
      <c r="E16" s="8"/>
    </row>
    <row r="17" spans="1:5" s="6" customFormat="1" ht="11.5">
      <c r="A17" s="181" t="s">
        <v>846</v>
      </c>
      <c r="B17" s="181" t="s">
        <v>844</v>
      </c>
      <c r="C17" s="316"/>
      <c r="D17" s="317"/>
      <c r="E17" s="8"/>
    </row>
    <row r="18" spans="1:5" s="6" customFormat="1" ht="11.5">
      <c r="A18" s="181" t="s">
        <v>847</v>
      </c>
      <c r="B18" s="181" t="s">
        <v>844</v>
      </c>
      <c r="C18" s="318"/>
      <c r="D18" s="319"/>
      <c r="E18" s="8"/>
    </row>
    <row r="19" spans="1:5" s="6" customFormat="1" ht="11.5">
      <c r="A19" s="181" t="s">
        <v>848</v>
      </c>
      <c r="B19" s="181" t="s">
        <v>844</v>
      </c>
      <c r="C19" s="318"/>
      <c r="D19" s="319"/>
      <c r="E19" s="8"/>
    </row>
    <row r="20" spans="1:5" s="6" customFormat="1" ht="11.5">
      <c r="A20" s="200" t="s">
        <v>402</v>
      </c>
      <c r="B20" s="200" t="s">
        <v>844</v>
      </c>
      <c r="C20" s="370">
        <v>185.44</v>
      </c>
      <c r="D20" s="370">
        <v>1030.3</v>
      </c>
      <c r="E20" s="8"/>
    </row>
    <row r="21" spans="1:5" s="6" customFormat="1" ht="11.5">
      <c r="A21" s="294"/>
      <c r="B21" s="294"/>
      <c r="C21" s="295"/>
      <c r="D21" s="295"/>
      <c r="E21" s="8"/>
    </row>
    <row r="22" spans="1:5" s="14" customFormat="1" ht="11.5">
      <c r="A22" s="15" t="s">
        <v>240</v>
      </c>
      <c r="B22" s="15"/>
      <c r="C22" s="16"/>
      <c r="D22" s="16"/>
      <c r="E22" s="17"/>
    </row>
    <row r="23" spans="1:5" s="1" customFormat="1" ht="14.5"/>
    <row r="24" spans="1:5" s="33" customFormat="1" ht="11.5">
      <c r="A24" s="167"/>
      <c r="B24" s="163" t="s">
        <v>92</v>
      </c>
      <c r="C24" s="180" t="s">
        <v>219</v>
      </c>
      <c r="D24" s="180" t="s">
        <v>849</v>
      </c>
      <c r="E24" s="8"/>
    </row>
    <row r="25" spans="1:5" s="33" customFormat="1" ht="11.5">
      <c r="A25" s="181" t="s">
        <v>272</v>
      </c>
      <c r="B25" s="181" t="s">
        <v>844</v>
      </c>
      <c r="C25" s="274">
        <v>92.858635018132276</v>
      </c>
      <c r="D25" s="274">
        <v>513.57545202158155</v>
      </c>
      <c r="E25" s="8"/>
    </row>
    <row r="26" spans="1:5" s="33" customFormat="1" ht="11.5">
      <c r="A26" s="181" t="s">
        <v>262</v>
      </c>
      <c r="B26" s="181" t="s">
        <v>844</v>
      </c>
      <c r="C26" s="323">
        <v>95.053517306958852</v>
      </c>
      <c r="D26" s="323">
        <v>495.60091432828915</v>
      </c>
      <c r="E26" s="8"/>
    </row>
    <row r="27" spans="1:5" ht="14.25" customHeight="1">
      <c r="A27" s="181" t="s">
        <v>265</v>
      </c>
      <c r="B27" s="322" t="s">
        <v>844</v>
      </c>
      <c r="C27" s="316"/>
      <c r="D27" s="317"/>
    </row>
    <row r="28" spans="1:5" ht="14.25" customHeight="1">
      <c r="A28" s="181" t="s">
        <v>266</v>
      </c>
      <c r="B28" s="322" t="s">
        <v>844</v>
      </c>
      <c r="C28" s="318"/>
      <c r="D28" s="319"/>
    </row>
    <row r="29" spans="1:5" ht="14.25" customHeight="1">
      <c r="A29" s="181" t="s">
        <v>333</v>
      </c>
      <c r="B29" s="322" t="s">
        <v>844</v>
      </c>
      <c r="C29" s="318"/>
      <c r="D29" s="319"/>
    </row>
    <row r="30" spans="1:5" ht="14.25" customHeight="1">
      <c r="A30" s="181" t="s">
        <v>845</v>
      </c>
      <c r="B30" s="322" t="s">
        <v>844</v>
      </c>
      <c r="C30" s="320"/>
      <c r="D30" s="321"/>
    </row>
    <row r="31" spans="1:5" ht="14.25" customHeight="1">
      <c r="A31" s="363" t="s">
        <v>372</v>
      </c>
      <c r="B31" s="363" t="s">
        <v>844</v>
      </c>
      <c r="C31" s="371">
        <v>99.02</v>
      </c>
      <c r="D31" s="371">
        <v>1785.66</v>
      </c>
      <c r="E31" s="312"/>
    </row>
    <row r="32" spans="1:5" ht="14.25" customHeight="1">
      <c r="A32" s="363" t="s">
        <v>373</v>
      </c>
      <c r="B32" s="363" t="s">
        <v>844</v>
      </c>
      <c r="C32" s="372">
        <v>99.02</v>
      </c>
      <c r="D32" s="372">
        <v>2050.61</v>
      </c>
    </row>
    <row r="33" spans="1:4" ht="14.25" customHeight="1">
      <c r="A33" s="363" t="s">
        <v>846</v>
      </c>
      <c r="B33" s="363" t="s">
        <v>844</v>
      </c>
      <c r="C33" s="318"/>
      <c r="D33" s="319"/>
    </row>
    <row r="34" spans="1:4" ht="14.25" customHeight="1">
      <c r="A34" s="363" t="s">
        <v>847</v>
      </c>
      <c r="B34" s="420" t="s">
        <v>844</v>
      </c>
      <c r="C34" s="24"/>
      <c r="D34" s="24"/>
    </row>
    <row r="35" spans="1:4" ht="14.25" customHeight="1">
      <c r="A35" s="363" t="s">
        <v>848</v>
      </c>
      <c r="B35" s="363" t="s">
        <v>844</v>
      </c>
      <c r="C35" s="320"/>
      <c r="D35" s="321"/>
    </row>
    <row r="36" spans="1:4" ht="14.25" customHeight="1">
      <c r="A36" s="161" t="s">
        <v>402</v>
      </c>
      <c r="B36" s="161" t="s">
        <v>844</v>
      </c>
      <c r="C36" s="372">
        <v>102.89</v>
      </c>
      <c r="D36" s="372">
        <v>950.55</v>
      </c>
    </row>
    <row r="37" spans="1:4" ht="14.25" customHeight="1"/>
    <row r="38" spans="1:4" ht="14.25" customHeight="1"/>
    <row r="39" spans="1:4" ht="14.25" customHeight="1"/>
    <row r="40" spans="1:4" ht="14.25" customHeight="1"/>
    <row r="41" spans="1:4" ht="14.25" customHeight="1"/>
    <row r="42" spans="1:4" ht="14.25" customHeight="1"/>
    <row r="43" spans="1:4" ht="14.25" customHeight="1"/>
    <row r="44" spans="1:4" ht="14.25" customHeight="1"/>
    <row r="45" spans="1:4" ht="14.25" customHeight="1"/>
    <row r="46" spans="1:4" ht="14.25" customHeight="1"/>
    <row r="47" spans="1:4" ht="14.25" customHeight="1"/>
    <row r="48" spans="1:4" ht="14.25" customHeight="1"/>
    <row r="49" customFormat="1" ht="14.25" customHeight="1"/>
  </sheetData>
  <mergeCells count="1">
    <mergeCell ref="A3:E3"/>
  </mergeCells>
  <phoneticPr fontId="110" type="noConversion"/>
  <hyperlinks>
    <hyperlink ref="B5" r:id="rId1" display="https://view.officeapps.live.com/op/view.aspx?src=https%3A%2F%2Fwww.ofgem.gov.uk%2Fsites%2Fdefault%2Ffiles%2F2023-11%2FDefault_tariff_cap_level_v1.20.xlsx&amp;wdOrigin=BROWSELINK" xr:uid="{CD7647BE-AFD0-4C8B-8938-1C336BA99D1B}"/>
  </hyperlinks>
  <pageMargins left="0.7" right="0.7" top="0.75" bottom="0.75" header="0.3" footer="0.3"/>
  <pageSetup paperSize="9" orientation="portrait" r:id="rId2"/>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71A4-BD6A-4EB9-9092-FFE08F6B560E}">
  <sheetPr>
    <tabColor theme="7" tint="0.79998168889431442"/>
    <pageSetUpPr autoPageBreaks="0"/>
  </sheetPr>
  <dimension ref="A1:K48"/>
  <sheetViews>
    <sheetView showGridLines="0" workbookViewId="0"/>
  </sheetViews>
  <sheetFormatPr defaultColWidth="0" defaultRowHeight="14.5" zeroHeight="1"/>
  <cols>
    <col min="1" max="1" width="38.36328125" customWidth="1"/>
    <col min="2" max="3" width="13.6328125" customWidth="1"/>
    <col min="4" max="4" width="9" customWidth="1"/>
    <col min="5" max="6" width="17.36328125" hidden="1" customWidth="1"/>
    <col min="7" max="11" width="0" hidden="1" customWidth="1"/>
    <col min="12" max="16384" width="8.6328125" hidden="1"/>
  </cols>
  <sheetData>
    <row r="1" spans="1:11">
      <c r="A1" s="28"/>
      <c r="B1" s="28"/>
      <c r="C1" s="28"/>
      <c r="D1" s="28"/>
      <c r="E1" s="7"/>
    </row>
    <row r="2" spans="1:11" ht="17.5">
      <c r="A2" s="12" t="s">
        <v>850</v>
      </c>
      <c r="B2" s="29"/>
      <c r="C2" s="29"/>
      <c r="D2" s="29"/>
      <c r="E2" s="113"/>
      <c r="G2" s="109"/>
    </row>
    <row r="3" spans="1:11" ht="42" customHeight="1">
      <c r="A3" s="579" t="s">
        <v>851</v>
      </c>
      <c r="B3" s="579"/>
      <c r="C3" s="579"/>
      <c r="D3" s="579"/>
      <c r="E3" s="455"/>
    </row>
    <row r="4" spans="1:11">
      <c r="A4" s="28"/>
      <c r="B4" s="28"/>
      <c r="C4" s="28"/>
      <c r="D4" s="28"/>
      <c r="E4" s="7"/>
    </row>
    <row r="5" spans="1:11">
      <c r="A5" s="6"/>
      <c r="B5" s="6"/>
      <c r="C5" s="6"/>
      <c r="D5" s="6"/>
      <c r="E5" s="7"/>
    </row>
    <row r="6" spans="1:11">
      <c r="A6" s="36"/>
      <c r="B6" s="13"/>
      <c r="C6" s="13"/>
      <c r="D6" s="8"/>
      <c r="E6" s="110"/>
      <c r="F6" s="110"/>
    </row>
    <row r="7" spans="1:11">
      <c r="A7" s="15" t="s">
        <v>240</v>
      </c>
      <c r="B7" s="16"/>
      <c r="C7" s="16"/>
      <c r="D7" s="17"/>
      <c r="E7" s="110"/>
      <c r="F7" s="110"/>
    </row>
    <row r="8" spans="1:11">
      <c r="A8" s="1"/>
      <c r="B8" s="1"/>
      <c r="C8" s="1"/>
      <c r="D8" s="1"/>
      <c r="E8" s="111"/>
    </row>
    <row r="9" spans="1:11">
      <c r="A9" s="180"/>
      <c r="B9" s="180" t="s">
        <v>852</v>
      </c>
      <c r="C9" s="180" t="s">
        <v>853</v>
      </c>
      <c r="D9" s="8"/>
      <c r="E9" s="457"/>
      <c r="F9" s="457"/>
    </row>
    <row r="10" spans="1:11">
      <c r="A10" s="181" t="s">
        <v>452</v>
      </c>
      <c r="B10" s="182">
        <v>1.8200000000000001E-2</v>
      </c>
      <c r="C10" s="182">
        <v>5.3400000000000003E-2</v>
      </c>
      <c r="D10" s="1"/>
      <c r="E10" s="112"/>
      <c r="F10" s="112"/>
    </row>
    <row r="11" spans="1:11">
      <c r="A11" s="458"/>
      <c r="B11" s="110"/>
      <c r="C11" s="110"/>
      <c r="D11" s="1"/>
      <c r="E11" s="110"/>
      <c r="F11" s="110"/>
    </row>
    <row r="12" spans="1:11">
      <c r="A12" s="1"/>
      <c r="B12" s="1"/>
      <c r="C12" s="1"/>
      <c r="D12" s="1"/>
      <c r="E12" s="111"/>
    </row>
    <row r="13" spans="1:11" hidden="1">
      <c r="A13" s="34"/>
      <c r="B13" s="34"/>
      <c r="C13" s="34"/>
      <c r="D13" s="34"/>
      <c r="E13" s="98"/>
      <c r="F13" s="98"/>
      <c r="G13" s="98"/>
      <c r="H13" s="98"/>
      <c r="I13" s="98"/>
      <c r="J13" s="98"/>
      <c r="K13" s="98"/>
    </row>
    <row r="14" spans="1:11" hidden="1">
      <c r="A14" s="34"/>
      <c r="B14" s="34"/>
      <c r="C14" s="34"/>
      <c r="D14" s="34"/>
    </row>
    <row r="15" spans="1:11" hidden="1">
      <c r="A15" s="34"/>
      <c r="B15" s="34"/>
      <c r="C15" s="34"/>
      <c r="D15" s="34"/>
    </row>
    <row r="16" spans="1:11" hidden="1">
      <c r="A16" s="34"/>
      <c r="B16" s="34"/>
      <c r="C16" s="34"/>
      <c r="D16" s="34"/>
      <c r="E16" s="457"/>
      <c r="F16" s="457"/>
    </row>
    <row r="17" spans="5:6" hidden="1">
      <c r="E17" s="112"/>
      <c r="F17" s="112"/>
    </row>
    <row r="18" spans="5:6" hidden="1">
      <c r="E18" s="112"/>
      <c r="F18" s="112"/>
    </row>
    <row r="19" spans="5:6" hidden="1">
      <c r="E19" s="112"/>
      <c r="F19" s="112"/>
    </row>
    <row r="20" spans="5:6" hidden="1">
      <c r="E20" s="112"/>
      <c r="F20" s="112"/>
    </row>
    <row r="21" spans="5:6" hidden="1">
      <c r="E21" s="112"/>
      <c r="F21" s="112"/>
    </row>
    <row r="22" spans="5:6" hidden="1">
      <c r="E22" s="112"/>
      <c r="F22" s="112"/>
    </row>
    <row r="23" spans="5:6" hidden="1">
      <c r="E23" s="110"/>
      <c r="F23" s="110"/>
    </row>
    <row r="24" spans="5:6" hidden="1">
      <c r="E24" s="110"/>
      <c r="F24" s="110"/>
    </row>
    <row r="25" spans="5:6"/>
    <row r="26" spans="5:6" hidden="1">
      <c r="E26" s="457"/>
      <c r="F26" s="457"/>
    </row>
    <row r="27" spans="5:6" hidden="1">
      <c r="E27" s="112"/>
      <c r="F27" s="112"/>
    </row>
    <row r="28" spans="5:6" hidden="1">
      <c r="E28" s="112"/>
      <c r="F28" s="112"/>
    </row>
    <row r="29" spans="5:6" hidden="1">
      <c r="E29" s="112"/>
      <c r="F29" s="112"/>
    </row>
    <row r="30" spans="5:6" hidden="1">
      <c r="E30" s="112"/>
      <c r="F30" s="112"/>
    </row>
    <row r="31" spans="5:6" hidden="1">
      <c r="E31" s="112"/>
      <c r="F31" s="112"/>
    </row>
    <row r="32" spans="5:6" hidden="1">
      <c r="E32" s="112"/>
      <c r="F32" s="112"/>
    </row>
    <row r="33" spans="5:6" hidden="1">
      <c r="E33" s="110"/>
      <c r="F33" s="110"/>
    </row>
    <row r="34" spans="5:6"/>
    <row r="35" spans="5:6"/>
    <row r="36" spans="5:6"/>
    <row r="37" spans="5:6"/>
    <row r="38" spans="5:6"/>
    <row r="39" spans="5:6"/>
    <row r="40" spans="5:6"/>
    <row r="42" spans="5:6"/>
    <row r="43" spans="5:6"/>
    <row r="44" spans="5:6"/>
    <row r="45" spans="5:6"/>
    <row r="46" spans="5:6"/>
    <row r="47" spans="5:6"/>
    <row r="48" spans="5:6"/>
  </sheetData>
  <mergeCells count="1">
    <mergeCell ref="A3:D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2433-5406-4767-888B-DE164BA58423}">
  <sheetPr>
    <tabColor theme="7" tint="0.79998168889431442"/>
    <pageSetUpPr autoPageBreaks="0"/>
  </sheetPr>
  <dimension ref="A1:AO23"/>
  <sheetViews>
    <sheetView showGridLines="0" workbookViewId="0"/>
  </sheetViews>
  <sheetFormatPr defaultColWidth="0" defaultRowHeight="14.25" customHeight="1" zeroHeight="1"/>
  <cols>
    <col min="1" max="1" width="38.36328125" customWidth="1"/>
    <col min="2" max="2" width="22.36328125" bestFit="1" customWidth="1"/>
    <col min="3" max="3" width="26.36328125" bestFit="1" customWidth="1"/>
    <col min="4" max="4" width="16.36328125" customWidth="1"/>
    <col min="5" max="5" width="9" customWidth="1"/>
    <col min="6" max="16384" width="9" hidden="1"/>
  </cols>
  <sheetData>
    <row r="1" spans="1:41" s="28" customFormat="1" ht="11.5"/>
    <row r="2" spans="1:41" s="28" customFormat="1" ht="17.5">
      <c r="A2" s="12" t="s">
        <v>854</v>
      </c>
      <c r="B2" s="12"/>
      <c r="C2" s="29"/>
      <c r="D2" s="29"/>
      <c r="E2" s="29"/>
      <c r="F2" s="29"/>
      <c r="G2" s="29"/>
      <c r="H2" s="29"/>
      <c r="I2" s="29"/>
      <c r="J2" s="29"/>
      <c r="K2" s="29"/>
      <c r="L2" s="29"/>
      <c r="P2" s="29"/>
      <c r="Q2" s="29"/>
      <c r="R2" s="29"/>
      <c r="S2" s="29"/>
      <c r="T2" s="29"/>
      <c r="V2" s="29"/>
      <c r="W2" s="29"/>
      <c r="X2" s="29"/>
      <c r="Y2" s="29"/>
      <c r="Z2" s="29"/>
      <c r="AC2" s="29"/>
      <c r="AD2" s="29"/>
      <c r="AE2" s="29"/>
      <c r="AF2" s="29"/>
      <c r="AG2" s="29"/>
      <c r="AI2" s="29"/>
      <c r="AJ2" s="29"/>
      <c r="AK2" s="29"/>
      <c r="AL2" s="29"/>
      <c r="AM2" s="29"/>
    </row>
    <row r="3" spans="1:41" s="28" customFormat="1" ht="54" customHeight="1">
      <c r="A3" s="579" t="s">
        <v>855</v>
      </c>
      <c r="B3" s="579"/>
      <c r="C3" s="579"/>
      <c r="D3" s="579"/>
      <c r="E3" s="579"/>
      <c r="F3" s="464"/>
      <c r="G3" s="464"/>
      <c r="H3" s="464"/>
      <c r="I3" s="464"/>
      <c r="J3" s="464"/>
      <c r="K3" s="464"/>
      <c r="L3" s="464"/>
      <c r="M3" s="464"/>
      <c r="O3" s="30"/>
      <c r="P3" s="464"/>
      <c r="Q3" s="464"/>
      <c r="R3" s="464"/>
      <c r="S3" s="464"/>
      <c r="T3" s="464"/>
      <c r="U3" s="464"/>
      <c r="V3" s="464"/>
      <c r="W3" s="464"/>
      <c r="X3" s="464"/>
      <c r="Y3" s="464"/>
      <c r="Z3" s="464"/>
      <c r="AA3" s="464"/>
      <c r="AB3" s="30"/>
      <c r="AC3" s="464"/>
      <c r="AD3" s="464"/>
      <c r="AE3" s="464"/>
      <c r="AF3" s="464"/>
      <c r="AG3" s="464"/>
      <c r="AH3" s="464"/>
      <c r="AI3" s="464"/>
      <c r="AJ3" s="464"/>
      <c r="AK3" s="464"/>
      <c r="AL3" s="464"/>
      <c r="AM3" s="464"/>
      <c r="AN3" s="464"/>
      <c r="AO3" s="30"/>
    </row>
    <row r="4" spans="1:41" s="28" customFormat="1" ht="11.5"/>
    <row r="5" spans="1:41" s="6" customFormat="1" ht="11.5"/>
    <row r="6" spans="1:41" s="14" customFormat="1" ht="11.5">
      <c r="A6" s="15" t="s">
        <v>216</v>
      </c>
      <c r="B6" s="15"/>
      <c r="C6" s="16"/>
      <c r="D6" s="16"/>
      <c r="E6" s="17"/>
    </row>
    <row r="7" spans="1:41" s="6" customFormat="1" ht="11.5">
      <c r="A7" s="36"/>
      <c r="B7" s="36"/>
      <c r="C7" s="13"/>
      <c r="D7" s="13"/>
      <c r="E7" s="8"/>
    </row>
    <row r="8" spans="1:41" s="33" customFormat="1" ht="11.5">
      <c r="A8" s="163" t="s">
        <v>89</v>
      </c>
      <c r="B8" s="163" t="s">
        <v>92</v>
      </c>
      <c r="C8" s="163" t="s">
        <v>856</v>
      </c>
      <c r="D8" s="107"/>
      <c r="E8" s="8"/>
    </row>
    <row r="9" spans="1:41" s="6" customFormat="1" ht="11.5">
      <c r="A9" s="181" t="s">
        <v>315</v>
      </c>
      <c r="B9" s="181" t="s">
        <v>857</v>
      </c>
      <c r="C9" s="246">
        <v>15.570075187680892</v>
      </c>
      <c r="D9" s="108"/>
      <c r="E9" s="8"/>
    </row>
    <row r="10" spans="1:41" s="6" customFormat="1" ht="11.5">
      <c r="A10" s="36"/>
      <c r="B10" s="36"/>
      <c r="C10" s="13"/>
      <c r="D10" s="13"/>
      <c r="E10" s="8"/>
    </row>
    <row r="11" spans="1:41" s="14" customFormat="1" ht="11.5">
      <c r="A11" s="15" t="s">
        <v>240</v>
      </c>
      <c r="B11" s="15"/>
      <c r="C11" s="16"/>
      <c r="D11" s="16"/>
      <c r="E11" s="17"/>
    </row>
    <row r="12" spans="1:41" s="1" customFormat="1" ht="14.5"/>
    <row r="13" spans="1:41" s="33" customFormat="1" ht="11.5">
      <c r="A13" s="163" t="s">
        <v>89</v>
      </c>
      <c r="B13" s="163" t="s">
        <v>92</v>
      </c>
      <c r="C13" s="163" t="s">
        <v>856</v>
      </c>
      <c r="D13" s="107"/>
      <c r="E13" s="8"/>
    </row>
    <row r="14" spans="1:41" s="33" customFormat="1" ht="11.5">
      <c r="A14" s="181" t="s">
        <v>315</v>
      </c>
      <c r="B14" s="181" t="s">
        <v>385</v>
      </c>
      <c r="C14" s="246">
        <v>23.379170722192356</v>
      </c>
      <c r="D14" s="108"/>
      <c r="E14" s="8"/>
    </row>
    <row r="15" spans="1:41" ht="14.5"/>
    <row r="16" spans="1:41" ht="14.25" customHeight="1"/>
    <row r="17" ht="14.25" customHeight="1"/>
    <row r="18" ht="14.25" customHeight="1"/>
    <row r="19" ht="14.25" customHeight="1"/>
    <row r="20" ht="14.25" customHeight="1"/>
    <row r="21" ht="14.25" customHeight="1"/>
    <row r="22" ht="14.25" customHeight="1"/>
    <row r="23" ht="14.25" customHeight="1"/>
  </sheetData>
  <mergeCells count="1">
    <mergeCell ref="A3:E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CAFF3-DD3F-4DB1-9E54-A0E507A56228}">
  <sheetPr>
    <tabColor theme="7" tint="0.79998168889431442"/>
    <pageSetUpPr autoPageBreaks="0"/>
  </sheetPr>
  <dimension ref="A1:AO33"/>
  <sheetViews>
    <sheetView showGridLines="0" workbookViewId="0"/>
  </sheetViews>
  <sheetFormatPr defaultColWidth="0" defaultRowHeight="14.5" zeroHeight="1"/>
  <cols>
    <col min="1" max="1" width="49.6328125" bestFit="1" customWidth="1"/>
    <col min="2" max="2" width="22.36328125" bestFit="1" customWidth="1"/>
    <col min="3" max="3" width="26.36328125" bestFit="1" customWidth="1"/>
    <col min="4" max="6" width="8.6328125" customWidth="1"/>
    <col min="7" max="41" width="0" hidden="1" customWidth="1"/>
    <col min="42" max="16384" width="8.6328125" hidden="1"/>
  </cols>
  <sheetData>
    <row r="1" spans="1:41" s="28" customFormat="1" ht="11.5"/>
    <row r="2" spans="1:41" s="28" customFormat="1" ht="17.5">
      <c r="A2" s="12" t="s">
        <v>858</v>
      </c>
      <c r="B2" s="12"/>
      <c r="C2" s="29"/>
      <c r="D2" s="29"/>
      <c r="E2" s="29"/>
      <c r="F2" s="29"/>
      <c r="G2" s="29"/>
      <c r="H2" s="29"/>
      <c r="I2" s="29"/>
      <c r="J2" s="29"/>
      <c r="K2" s="29"/>
      <c r="L2" s="29"/>
      <c r="P2" s="29"/>
      <c r="Q2" s="29"/>
      <c r="R2" s="29"/>
      <c r="S2" s="29"/>
      <c r="T2" s="29"/>
      <c r="V2" s="29"/>
      <c r="W2" s="29"/>
      <c r="X2" s="29"/>
      <c r="Y2" s="29"/>
      <c r="Z2" s="29"/>
      <c r="AC2" s="29"/>
      <c r="AD2" s="29"/>
      <c r="AE2" s="29"/>
      <c r="AF2" s="29"/>
      <c r="AG2" s="29"/>
      <c r="AI2" s="29"/>
      <c r="AJ2" s="29"/>
      <c r="AK2" s="29"/>
      <c r="AL2" s="29"/>
      <c r="AM2" s="29"/>
    </row>
    <row r="3" spans="1:41" s="28" customFormat="1" ht="54" customHeight="1">
      <c r="A3" s="579" t="s">
        <v>859</v>
      </c>
      <c r="B3" s="579"/>
      <c r="C3" s="579"/>
      <c r="D3" s="579"/>
      <c r="E3" s="579"/>
      <c r="F3" s="464"/>
      <c r="G3" s="464"/>
      <c r="H3" s="464"/>
      <c r="I3" s="464"/>
      <c r="J3" s="464"/>
      <c r="K3" s="464"/>
      <c r="L3" s="464"/>
      <c r="M3" s="464"/>
      <c r="O3" s="30"/>
      <c r="P3" s="464"/>
      <c r="Q3" s="464"/>
      <c r="R3" s="464"/>
      <c r="S3" s="464"/>
      <c r="T3" s="464"/>
      <c r="U3" s="464"/>
      <c r="V3" s="464"/>
      <c r="W3" s="464"/>
      <c r="X3" s="464"/>
      <c r="Y3" s="464"/>
      <c r="Z3" s="464"/>
      <c r="AA3" s="464"/>
      <c r="AB3" s="30"/>
      <c r="AC3" s="464"/>
      <c r="AD3" s="464"/>
      <c r="AE3" s="464"/>
      <c r="AF3" s="464"/>
      <c r="AG3" s="464"/>
      <c r="AH3" s="464"/>
      <c r="AI3" s="464"/>
      <c r="AJ3" s="464"/>
      <c r="AK3" s="464"/>
      <c r="AL3" s="464"/>
      <c r="AM3" s="464"/>
      <c r="AN3" s="464"/>
      <c r="AO3" s="30"/>
    </row>
    <row r="4" spans="1:41" s="28" customFormat="1" ht="11.5"/>
    <row r="5" spans="1:41" s="6" customFormat="1" ht="11.5"/>
    <row r="6" spans="1:41" s="14" customFormat="1" ht="11.5">
      <c r="A6" s="15" t="s">
        <v>216</v>
      </c>
      <c r="B6" s="15"/>
      <c r="C6" s="16"/>
      <c r="D6" s="16"/>
      <c r="E6" s="17"/>
    </row>
    <row r="7" spans="1:41" s="6" customFormat="1" ht="11.5">
      <c r="A7" s="36"/>
      <c r="B7" s="36"/>
      <c r="C7" s="13"/>
      <c r="D7" s="13"/>
      <c r="E7" s="8"/>
    </row>
    <row r="8" spans="1:41" s="33" customFormat="1" ht="11.5">
      <c r="A8" s="163"/>
      <c r="B8" s="163" t="s">
        <v>92</v>
      </c>
      <c r="C8" s="163" t="s">
        <v>856</v>
      </c>
      <c r="D8" s="107"/>
      <c r="E8" s="8"/>
      <c r="F8" s="7"/>
    </row>
    <row r="9" spans="1:41" s="6" customFormat="1" ht="11.5">
      <c r="A9" s="181" t="s">
        <v>860</v>
      </c>
      <c r="B9" s="181" t="s">
        <v>385</v>
      </c>
      <c r="C9" s="246">
        <v>3.3019560591178236</v>
      </c>
      <c r="D9" s="108"/>
      <c r="E9" s="8"/>
      <c r="F9" s="7"/>
    </row>
    <row r="10" spans="1:41" s="6" customFormat="1" ht="11.5">
      <c r="A10" s="36"/>
      <c r="B10" s="36"/>
      <c r="C10" s="13"/>
      <c r="D10" s="13"/>
      <c r="E10" s="8"/>
    </row>
    <row r="11" spans="1:41" s="14" customFormat="1" ht="11.5">
      <c r="A11" s="15" t="s">
        <v>240</v>
      </c>
      <c r="B11" s="15"/>
      <c r="C11" s="16"/>
      <c r="D11" s="16"/>
      <c r="E11" s="17"/>
    </row>
    <row r="12" spans="1:41" s="1" customFormat="1"/>
    <row r="13" spans="1:41" s="33" customFormat="1" ht="11.5">
      <c r="A13" s="163"/>
      <c r="B13" s="163" t="s">
        <v>92</v>
      </c>
      <c r="C13" s="163" t="s">
        <v>856</v>
      </c>
      <c r="D13" s="107"/>
      <c r="E13" s="8"/>
      <c r="F13" s="7"/>
    </row>
    <row r="14" spans="1:41" s="33" customFormat="1" ht="11.5">
      <c r="A14" s="181" t="s">
        <v>860</v>
      </c>
      <c r="B14" s="181" t="s">
        <v>385</v>
      </c>
      <c r="C14" s="246">
        <v>2.8234858461727446</v>
      </c>
      <c r="D14" s="108"/>
      <c r="E14" s="8"/>
      <c r="F14" s="7"/>
    </row>
    <row r="15" spans="1:41"/>
    <row r="16" spans="1:41" ht="14.25" customHeight="1"/>
    <row r="17"/>
    <row r="18"/>
    <row r="19"/>
    <row r="20"/>
    <row r="32"/>
    <row r="33"/>
  </sheetData>
  <mergeCells count="1">
    <mergeCell ref="A3:E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75AF8-ADB8-4D03-B592-5FB4DBEDEDCD}">
  <sheetPr>
    <tabColor theme="7" tint="0.79998168889431442"/>
    <pageSetUpPr autoPageBreaks="0"/>
  </sheetPr>
  <dimension ref="A1:XFC83"/>
  <sheetViews>
    <sheetView showGridLines="0" zoomScale="85" zoomScaleNormal="85" workbookViewId="0"/>
  </sheetViews>
  <sheetFormatPr defaultColWidth="0" defaultRowHeight="14.5" zeroHeight="1"/>
  <cols>
    <col min="1" max="1" width="29.6328125" customWidth="1"/>
    <col min="2" max="2" width="26.26953125" customWidth="1"/>
    <col min="3" max="3" width="21.36328125" customWidth="1"/>
    <col min="4" max="4" width="20.6328125" customWidth="1"/>
    <col min="5" max="5" width="20" customWidth="1"/>
    <col min="6" max="7" width="19.26953125" customWidth="1"/>
    <col min="8" max="8" width="18.7265625" customWidth="1"/>
    <col min="9" max="9" width="8.7265625" customWidth="1"/>
    <col min="10" max="12" width="8.7265625" hidden="1"/>
    <col min="16384" max="16384" width="8.7265625" hidden="1"/>
  </cols>
  <sheetData>
    <row r="1" spans="1:94">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row>
    <row r="2" spans="1:94" ht="17.5">
      <c r="A2" s="12" t="s">
        <v>861</v>
      </c>
      <c r="B2" s="12"/>
      <c r="C2" s="29"/>
      <c r="D2" s="29"/>
      <c r="E2" s="29"/>
      <c r="F2" s="249"/>
      <c r="G2" s="249"/>
      <c r="H2" s="249"/>
      <c r="I2" s="249"/>
      <c r="J2" s="249"/>
      <c r="K2" s="249"/>
      <c r="L2" s="249"/>
      <c r="M2" s="249"/>
      <c r="N2" s="247"/>
      <c r="O2" s="249"/>
      <c r="P2" s="249"/>
      <c r="Q2" s="249"/>
      <c r="R2" s="249"/>
      <c r="S2" s="249"/>
      <c r="T2" s="247"/>
      <c r="U2" s="247"/>
      <c r="V2" s="249"/>
      <c r="W2" s="249"/>
      <c r="X2" s="249"/>
      <c r="Y2" s="249"/>
      <c r="Z2" s="249"/>
      <c r="AA2" s="247"/>
      <c r="AB2" s="249"/>
      <c r="AC2" s="249"/>
      <c r="AD2" s="249"/>
      <c r="AE2" s="249"/>
      <c r="AF2" s="249"/>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row>
    <row r="3" spans="1:94" ht="47.25" customHeight="1">
      <c r="A3" s="579" t="s">
        <v>862</v>
      </c>
      <c r="B3" s="579"/>
      <c r="C3" s="579"/>
      <c r="D3" s="579"/>
      <c r="E3" s="579"/>
      <c r="F3" s="469"/>
      <c r="G3" s="469"/>
      <c r="H3" s="469"/>
      <c r="I3" s="469"/>
      <c r="J3" s="469"/>
      <c r="K3" s="469"/>
      <c r="L3" s="469"/>
      <c r="M3" s="469"/>
      <c r="N3" s="469"/>
      <c r="O3" s="469"/>
      <c r="P3" s="469"/>
      <c r="Q3" s="469"/>
      <c r="R3" s="469"/>
      <c r="S3" s="469"/>
      <c r="T3" s="469"/>
      <c r="U3" s="250"/>
      <c r="V3" s="469"/>
      <c r="W3" s="469"/>
      <c r="X3" s="469"/>
      <c r="Y3" s="469"/>
      <c r="Z3" s="469"/>
      <c r="AA3" s="469"/>
      <c r="AB3" s="469"/>
      <c r="AC3" s="469"/>
      <c r="AD3" s="469"/>
      <c r="AE3" s="469"/>
      <c r="AF3" s="469"/>
      <c r="AG3" s="469"/>
      <c r="AH3" s="250"/>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row>
    <row r="4" spans="1:94">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row>
    <row r="5" spans="1:94">
      <c r="A5" s="251"/>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row>
    <row r="6" spans="1:94" ht="37.5" customHeight="1">
      <c r="A6" s="334" t="s">
        <v>326</v>
      </c>
      <c r="B6" s="259" t="s">
        <v>327</v>
      </c>
      <c r="C6" s="259" t="s">
        <v>87</v>
      </c>
      <c r="D6" s="259" t="s">
        <v>89</v>
      </c>
      <c r="E6" s="301" t="s">
        <v>328</v>
      </c>
      <c r="F6" s="301" t="s">
        <v>329</v>
      </c>
      <c r="G6" s="301" t="s">
        <v>330</v>
      </c>
      <c r="H6" s="301" t="s">
        <v>331</v>
      </c>
      <c r="I6" s="256"/>
      <c r="J6" s="256"/>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60"/>
    </row>
    <row r="7" spans="1:94">
      <c r="A7" s="262" t="s">
        <v>332</v>
      </c>
      <c r="B7" s="262" t="s">
        <v>262</v>
      </c>
      <c r="C7" s="262" t="s">
        <v>216</v>
      </c>
      <c r="D7" s="262" t="s">
        <v>263</v>
      </c>
      <c r="E7" s="263">
        <v>3.2476244925954698</v>
      </c>
      <c r="F7" s="263">
        <v>3.2476244925954698</v>
      </c>
      <c r="G7" s="263">
        <v>3.2476244925954698</v>
      </c>
      <c r="H7" s="263">
        <v>3.2476244925954698</v>
      </c>
      <c r="I7" s="256"/>
      <c r="J7" s="256"/>
      <c r="K7" s="256"/>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c r="BJ7" s="261"/>
      <c r="BK7" s="261"/>
      <c r="BL7" s="261"/>
      <c r="BM7" s="261"/>
      <c r="BN7" s="261"/>
      <c r="BO7" s="261"/>
      <c r="BP7" s="261"/>
      <c r="BQ7" s="261"/>
      <c r="BR7" s="261"/>
      <c r="BS7" s="261"/>
      <c r="BT7" s="261"/>
      <c r="BU7" s="261"/>
      <c r="BV7" s="261"/>
      <c r="BW7" s="261"/>
      <c r="BX7" s="261"/>
      <c r="BY7" s="261"/>
      <c r="BZ7" s="261"/>
      <c r="CA7" s="261"/>
      <c r="CB7" s="261"/>
      <c r="CC7" s="261"/>
      <c r="CD7" s="261"/>
      <c r="CE7" s="261"/>
      <c r="CF7" s="261"/>
      <c r="CG7" s="261"/>
      <c r="CH7" s="261"/>
      <c r="CI7" s="261"/>
      <c r="CJ7" s="261"/>
      <c r="CK7" s="261"/>
      <c r="CL7" s="261"/>
      <c r="CM7" s="261"/>
      <c r="CN7" s="261"/>
      <c r="CO7" s="261"/>
      <c r="CP7" s="261"/>
    </row>
    <row r="8" spans="1:94">
      <c r="A8" s="262" t="s">
        <v>332</v>
      </c>
      <c r="B8" s="262" t="s">
        <v>262</v>
      </c>
      <c r="C8" s="262" t="s">
        <v>216</v>
      </c>
      <c r="D8" s="262" t="s">
        <v>264</v>
      </c>
      <c r="E8" s="263">
        <v>3.2476244925954698</v>
      </c>
      <c r="F8" s="263">
        <v>3.2476244925954698</v>
      </c>
      <c r="G8" s="263">
        <v>3.2476244925954698</v>
      </c>
      <c r="H8" s="263">
        <v>3.2476244925954698</v>
      </c>
      <c r="I8" s="256"/>
      <c r="J8" s="256"/>
      <c r="K8" s="256"/>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c r="BI8" s="261"/>
      <c r="BJ8" s="261"/>
      <c r="BK8" s="261"/>
      <c r="BL8" s="261"/>
      <c r="BM8" s="261"/>
      <c r="BN8" s="261"/>
      <c r="BO8" s="261"/>
      <c r="BP8" s="261"/>
      <c r="BQ8" s="261"/>
      <c r="BR8" s="261"/>
      <c r="BS8" s="261"/>
      <c r="BT8" s="261"/>
      <c r="BU8" s="261"/>
      <c r="BV8" s="261"/>
      <c r="BW8" s="261"/>
      <c r="BX8" s="261"/>
      <c r="BY8" s="261"/>
      <c r="BZ8" s="261"/>
      <c r="CA8" s="261"/>
      <c r="CB8" s="261"/>
      <c r="CC8" s="261"/>
      <c r="CD8" s="261"/>
      <c r="CE8" s="261"/>
      <c r="CF8" s="261"/>
      <c r="CG8" s="261"/>
      <c r="CH8" s="261"/>
      <c r="CI8" s="261"/>
      <c r="CJ8" s="261"/>
      <c r="CK8" s="261"/>
      <c r="CL8" s="261"/>
      <c r="CM8" s="261"/>
      <c r="CN8" s="261"/>
      <c r="CO8" s="261"/>
      <c r="CP8" s="261"/>
    </row>
    <row r="9" spans="1:94">
      <c r="A9" s="262" t="s">
        <v>332</v>
      </c>
      <c r="B9" s="262" t="s">
        <v>262</v>
      </c>
      <c r="C9" s="262" t="s">
        <v>216</v>
      </c>
      <c r="D9" s="262" t="s">
        <v>238</v>
      </c>
      <c r="E9" s="263">
        <v>0</v>
      </c>
      <c r="F9" s="263">
        <v>0</v>
      </c>
      <c r="G9" s="263">
        <v>0</v>
      </c>
      <c r="H9" s="263">
        <v>0</v>
      </c>
      <c r="I9" s="256"/>
      <c r="J9" s="256"/>
      <c r="K9" s="256"/>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1"/>
      <c r="CB9" s="261"/>
      <c r="CC9" s="261"/>
      <c r="CD9" s="261"/>
      <c r="CE9" s="261"/>
      <c r="CF9" s="261"/>
      <c r="CG9" s="261"/>
      <c r="CH9" s="261"/>
      <c r="CI9" s="261"/>
      <c r="CJ9" s="261"/>
      <c r="CK9" s="261"/>
      <c r="CL9" s="261"/>
      <c r="CM9" s="261"/>
      <c r="CN9" s="261"/>
      <c r="CO9" s="261"/>
      <c r="CP9" s="261"/>
    </row>
    <row r="10" spans="1:94">
      <c r="A10" s="262" t="s">
        <v>332</v>
      </c>
      <c r="B10" s="262" t="s">
        <v>262</v>
      </c>
      <c r="C10" s="262" t="s">
        <v>240</v>
      </c>
      <c r="D10" s="262" t="s">
        <v>263</v>
      </c>
      <c r="E10" s="263">
        <v>3.2476244925954698</v>
      </c>
      <c r="F10" s="263">
        <v>3.2476244925954698</v>
      </c>
      <c r="G10" s="263">
        <v>3.2476244925954698</v>
      </c>
      <c r="H10" s="263">
        <v>3.2476244925954698</v>
      </c>
      <c r="I10" s="256"/>
      <c r="J10" s="256"/>
      <c r="K10" s="256"/>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61"/>
      <c r="CO10" s="261"/>
      <c r="CP10" s="261"/>
    </row>
    <row r="11" spans="1:94">
      <c r="A11" s="262" t="s">
        <v>332</v>
      </c>
      <c r="B11" s="262" t="s">
        <v>262</v>
      </c>
      <c r="C11" s="262" t="s">
        <v>240</v>
      </c>
      <c r="D11" s="262" t="s">
        <v>264</v>
      </c>
      <c r="E11" s="263">
        <v>3.2476244925954698</v>
      </c>
      <c r="F11" s="263">
        <v>3.2476244925954698</v>
      </c>
      <c r="G11" s="263">
        <v>3.2476244925954698</v>
      </c>
      <c r="H11" s="263">
        <v>3.2476244925954698</v>
      </c>
      <c r="I11" s="256"/>
      <c r="J11" s="256"/>
      <c r="K11" s="256"/>
      <c r="L11" s="261"/>
      <c r="M11" s="261"/>
      <c r="N11" s="261"/>
      <c r="O11" s="261"/>
      <c r="P11" s="261"/>
      <c r="Q11" s="261"/>
      <c r="R11" s="261"/>
      <c r="S11" s="261"/>
      <c r="T11" s="261"/>
      <c r="U11" s="261"/>
      <c r="V11" s="261"/>
      <c r="W11" s="261"/>
      <c r="X11" s="261"/>
      <c r="Y11" s="261"/>
      <c r="Z11" s="261"/>
      <c r="AA11" s="261"/>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c r="CC11" s="261"/>
      <c r="CD11" s="261"/>
      <c r="CE11" s="261"/>
      <c r="CF11" s="261"/>
      <c r="CG11" s="261"/>
      <c r="CH11" s="261"/>
      <c r="CI11" s="261"/>
      <c r="CJ11" s="261"/>
      <c r="CK11" s="261"/>
      <c r="CL11" s="261"/>
      <c r="CM11" s="261"/>
      <c r="CN11" s="261"/>
      <c r="CO11" s="261"/>
      <c r="CP11" s="261"/>
    </row>
    <row r="12" spans="1:94">
      <c r="A12" s="262" t="s">
        <v>332</v>
      </c>
      <c r="B12" s="262" t="s">
        <v>262</v>
      </c>
      <c r="C12" s="262" t="s">
        <v>240</v>
      </c>
      <c r="D12" s="262" t="s">
        <v>238</v>
      </c>
      <c r="E12" s="263">
        <v>0</v>
      </c>
      <c r="F12" s="263">
        <v>0</v>
      </c>
      <c r="G12" s="263">
        <v>0</v>
      </c>
      <c r="H12" s="263">
        <v>0</v>
      </c>
      <c r="I12" s="256"/>
      <c r="J12" s="256"/>
      <c r="K12" s="256"/>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1"/>
      <c r="BL12" s="261"/>
      <c r="BM12" s="261"/>
      <c r="BN12" s="261"/>
      <c r="BO12" s="261"/>
      <c r="BP12" s="261"/>
      <c r="BQ12" s="261"/>
      <c r="BR12" s="261"/>
      <c r="BS12" s="261"/>
      <c r="BT12" s="261"/>
      <c r="BU12" s="261"/>
      <c r="BV12" s="261"/>
      <c r="BW12" s="261"/>
      <c r="BX12" s="261"/>
      <c r="BY12" s="261"/>
      <c r="BZ12" s="261"/>
      <c r="CA12" s="261"/>
      <c r="CB12" s="261"/>
      <c r="CC12" s="261"/>
      <c r="CD12" s="261"/>
      <c r="CE12" s="261"/>
      <c r="CF12" s="261"/>
      <c r="CG12" s="261"/>
      <c r="CH12" s="261"/>
      <c r="CI12" s="261"/>
      <c r="CJ12" s="261"/>
      <c r="CK12" s="261"/>
      <c r="CL12" s="261"/>
      <c r="CM12" s="261"/>
      <c r="CN12" s="261"/>
      <c r="CO12" s="261"/>
      <c r="CP12" s="261"/>
    </row>
    <row r="13" spans="1:94">
      <c r="A13" s="262" t="s">
        <v>332</v>
      </c>
      <c r="B13" s="262" t="s">
        <v>265</v>
      </c>
      <c r="C13" s="262" t="s">
        <v>216</v>
      </c>
      <c r="D13" s="262" t="s">
        <v>263</v>
      </c>
      <c r="E13" s="263">
        <v>3.7304962623653264</v>
      </c>
      <c r="F13" s="263">
        <v>3.7304962623653264</v>
      </c>
      <c r="G13" s="263">
        <v>3.7304962623653264</v>
      </c>
      <c r="H13" s="263">
        <v>3.7304962623653264</v>
      </c>
      <c r="I13" s="256"/>
      <c r="J13" s="256"/>
      <c r="K13" s="256"/>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row>
    <row r="14" spans="1:94">
      <c r="A14" s="262" t="s">
        <v>332</v>
      </c>
      <c r="B14" s="262" t="s">
        <v>265</v>
      </c>
      <c r="C14" s="262" t="s">
        <v>216</v>
      </c>
      <c r="D14" s="262" t="s">
        <v>264</v>
      </c>
      <c r="E14" s="263">
        <v>3.7304962623653264</v>
      </c>
      <c r="F14" s="263">
        <v>3.7304962623653264</v>
      </c>
      <c r="G14" s="263">
        <v>3.7304962623653264</v>
      </c>
      <c r="H14" s="263">
        <v>3.7304962623653264</v>
      </c>
      <c r="I14" s="256"/>
      <c r="J14" s="256"/>
      <c r="K14" s="256"/>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row>
    <row r="15" spans="1:94">
      <c r="A15" s="262" t="s">
        <v>332</v>
      </c>
      <c r="B15" s="262" t="s">
        <v>265</v>
      </c>
      <c r="C15" s="262" t="s">
        <v>216</v>
      </c>
      <c r="D15" s="262" t="s">
        <v>238</v>
      </c>
      <c r="E15" s="263">
        <v>0</v>
      </c>
      <c r="F15" s="263">
        <v>0</v>
      </c>
      <c r="G15" s="263">
        <v>0</v>
      </c>
      <c r="H15" s="263">
        <v>0</v>
      </c>
      <c r="I15" s="256"/>
      <c r="J15" s="256"/>
      <c r="K15" s="256"/>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row>
    <row r="16" spans="1:94">
      <c r="A16" s="262" t="s">
        <v>332</v>
      </c>
      <c r="B16" s="262" t="s">
        <v>265</v>
      </c>
      <c r="C16" s="262" t="s">
        <v>240</v>
      </c>
      <c r="D16" s="262" t="s">
        <v>263</v>
      </c>
      <c r="E16" s="263">
        <v>3.7304962623653264</v>
      </c>
      <c r="F16" s="263">
        <v>3.7304962623653264</v>
      </c>
      <c r="G16" s="263">
        <v>3.7304962623653264</v>
      </c>
      <c r="H16" s="263">
        <v>3.7304962623653264</v>
      </c>
      <c r="I16" s="256"/>
      <c r="J16" s="256"/>
      <c r="K16" s="256"/>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row>
    <row r="17" spans="1:94">
      <c r="A17" s="262" t="s">
        <v>332</v>
      </c>
      <c r="B17" s="262" t="s">
        <v>265</v>
      </c>
      <c r="C17" s="262" t="s">
        <v>240</v>
      </c>
      <c r="D17" s="262" t="s">
        <v>264</v>
      </c>
      <c r="E17" s="263">
        <v>3.7304962623653264</v>
      </c>
      <c r="F17" s="263">
        <v>3.7304962623653264</v>
      </c>
      <c r="G17" s="263">
        <v>3.7304962623653264</v>
      </c>
      <c r="H17" s="263">
        <v>3.7304962623653264</v>
      </c>
      <c r="I17" s="256"/>
      <c r="J17" s="256"/>
      <c r="K17" s="256"/>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c r="BI17" s="261"/>
      <c r="BJ17" s="261"/>
      <c r="BK17" s="261"/>
      <c r="BL17" s="261"/>
      <c r="BM17" s="261"/>
      <c r="BN17" s="261"/>
      <c r="BO17" s="261"/>
      <c r="BP17" s="261"/>
      <c r="BQ17" s="261"/>
      <c r="BR17" s="261"/>
      <c r="BS17" s="261"/>
      <c r="BT17" s="261"/>
      <c r="BU17" s="261"/>
      <c r="BV17" s="261"/>
      <c r="BW17" s="261"/>
      <c r="BX17" s="261"/>
      <c r="BY17" s="261"/>
      <c r="BZ17" s="261"/>
      <c r="CA17" s="261"/>
      <c r="CB17" s="261"/>
      <c r="CC17" s="261"/>
      <c r="CD17" s="261"/>
      <c r="CE17" s="261"/>
      <c r="CF17" s="261"/>
      <c r="CG17" s="261"/>
      <c r="CH17" s="261"/>
      <c r="CI17" s="261"/>
      <c r="CJ17" s="261"/>
      <c r="CK17" s="261"/>
      <c r="CL17" s="261"/>
      <c r="CM17" s="261"/>
      <c r="CN17" s="261"/>
      <c r="CO17" s="261"/>
      <c r="CP17" s="261"/>
    </row>
    <row r="18" spans="1:94">
      <c r="A18" s="262" t="s">
        <v>332</v>
      </c>
      <c r="B18" s="262" t="s">
        <v>265</v>
      </c>
      <c r="C18" s="262" t="s">
        <v>240</v>
      </c>
      <c r="D18" s="262" t="s">
        <v>238</v>
      </c>
      <c r="E18" s="263">
        <v>0</v>
      </c>
      <c r="F18" s="263">
        <v>0</v>
      </c>
      <c r="G18" s="263">
        <v>0</v>
      </c>
      <c r="H18" s="263">
        <v>0</v>
      </c>
      <c r="I18" s="256"/>
      <c r="J18" s="256"/>
      <c r="K18" s="256"/>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row>
    <row r="19" spans="1:94">
      <c r="A19" s="262" t="s">
        <v>332</v>
      </c>
      <c r="B19" s="262" t="s">
        <v>266</v>
      </c>
      <c r="C19" s="262" t="s">
        <v>216</v>
      </c>
      <c r="D19" s="262" t="s">
        <v>263</v>
      </c>
      <c r="E19" s="263">
        <v>2.3701291404882334</v>
      </c>
      <c r="F19" s="263">
        <v>2.3701291404882334</v>
      </c>
      <c r="G19" s="263">
        <v>2.3701291404882334</v>
      </c>
      <c r="H19" s="263">
        <v>2.3701291404882334</v>
      </c>
      <c r="I19" s="256"/>
      <c r="J19" s="256"/>
      <c r="K19" s="256"/>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c r="CC19" s="261"/>
      <c r="CD19" s="261"/>
      <c r="CE19" s="261"/>
      <c r="CF19" s="261"/>
      <c r="CG19" s="261"/>
      <c r="CH19" s="261"/>
      <c r="CI19" s="261"/>
      <c r="CJ19" s="261"/>
      <c r="CK19" s="261"/>
      <c r="CL19" s="261"/>
      <c r="CM19" s="261"/>
      <c r="CN19" s="261"/>
      <c r="CO19" s="261"/>
      <c r="CP19" s="261"/>
    </row>
    <row r="20" spans="1:94">
      <c r="A20" s="262" t="s">
        <v>332</v>
      </c>
      <c r="B20" s="262" t="s">
        <v>266</v>
      </c>
      <c r="C20" s="262" t="s">
        <v>216</v>
      </c>
      <c r="D20" s="262" t="s">
        <v>264</v>
      </c>
      <c r="E20" s="263">
        <v>2.3701291404882334</v>
      </c>
      <c r="F20" s="263">
        <v>2.3701291404882334</v>
      </c>
      <c r="G20" s="263">
        <v>2.3701291404882334</v>
      </c>
      <c r="H20" s="263">
        <v>2.3701291404882334</v>
      </c>
      <c r="I20" s="256"/>
      <c r="J20" s="256"/>
      <c r="K20" s="256"/>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c r="CC20" s="261"/>
      <c r="CD20" s="261"/>
      <c r="CE20" s="261"/>
      <c r="CF20" s="261"/>
      <c r="CG20" s="261"/>
      <c r="CH20" s="261"/>
      <c r="CI20" s="261"/>
      <c r="CJ20" s="261"/>
      <c r="CK20" s="261"/>
      <c r="CL20" s="261"/>
      <c r="CM20" s="261"/>
      <c r="CN20" s="261"/>
      <c r="CO20" s="261"/>
      <c r="CP20" s="261"/>
    </row>
    <row r="21" spans="1:94">
      <c r="A21" s="262" t="s">
        <v>332</v>
      </c>
      <c r="B21" s="262" t="s">
        <v>266</v>
      </c>
      <c r="C21" s="262" t="s">
        <v>216</v>
      </c>
      <c r="D21" s="262" t="s">
        <v>238</v>
      </c>
      <c r="E21" s="263">
        <v>0</v>
      </c>
      <c r="F21" s="263">
        <v>0</v>
      </c>
      <c r="G21" s="263">
        <v>0</v>
      </c>
      <c r="H21" s="263">
        <v>0</v>
      </c>
      <c r="I21" s="256"/>
      <c r="J21" s="256"/>
      <c r="K21" s="256"/>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1"/>
      <c r="CN21" s="261"/>
      <c r="CO21" s="261"/>
      <c r="CP21" s="261"/>
    </row>
    <row r="22" spans="1:94">
      <c r="A22" s="262" t="s">
        <v>332</v>
      </c>
      <c r="B22" s="262" t="s">
        <v>266</v>
      </c>
      <c r="C22" s="262" t="s">
        <v>240</v>
      </c>
      <c r="D22" s="262" t="s">
        <v>263</v>
      </c>
      <c r="E22" s="263">
        <v>2.3701291404882334</v>
      </c>
      <c r="F22" s="263">
        <v>2.3701291404882334</v>
      </c>
      <c r="G22" s="263">
        <v>2.3701291404882334</v>
      </c>
      <c r="H22" s="263">
        <v>2.3701291404882334</v>
      </c>
      <c r="I22" s="256"/>
      <c r="J22" s="256"/>
      <c r="K22" s="256"/>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row>
    <row r="23" spans="1:94">
      <c r="A23" s="262" t="s">
        <v>332</v>
      </c>
      <c r="B23" s="262" t="s">
        <v>266</v>
      </c>
      <c r="C23" s="262" t="s">
        <v>240</v>
      </c>
      <c r="D23" s="262" t="s">
        <v>264</v>
      </c>
      <c r="E23" s="263">
        <v>2.3701291404882334</v>
      </c>
      <c r="F23" s="263">
        <v>2.3701291404882334</v>
      </c>
      <c r="G23" s="263">
        <v>2.3701291404882334</v>
      </c>
      <c r="H23" s="263">
        <v>2.3701291404882334</v>
      </c>
      <c r="I23" s="256"/>
      <c r="J23" s="256"/>
      <c r="K23" s="256"/>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c r="CC23" s="261"/>
      <c r="CD23" s="261"/>
      <c r="CE23" s="261"/>
      <c r="CF23" s="261"/>
      <c r="CG23" s="261"/>
      <c r="CH23" s="261"/>
      <c r="CI23" s="261"/>
      <c r="CJ23" s="261"/>
      <c r="CK23" s="261"/>
      <c r="CL23" s="261"/>
      <c r="CM23" s="261"/>
      <c r="CN23" s="261"/>
      <c r="CO23" s="261"/>
      <c r="CP23" s="261"/>
    </row>
    <row r="24" spans="1:94">
      <c r="A24" s="262" t="s">
        <v>332</v>
      </c>
      <c r="B24" s="262" t="s">
        <v>266</v>
      </c>
      <c r="C24" s="262" t="s">
        <v>240</v>
      </c>
      <c r="D24" s="262" t="s">
        <v>238</v>
      </c>
      <c r="E24" s="263">
        <v>0</v>
      </c>
      <c r="F24" s="263">
        <v>0</v>
      </c>
      <c r="G24" s="263">
        <v>0</v>
      </c>
      <c r="H24" s="263">
        <v>0</v>
      </c>
      <c r="I24" s="256"/>
      <c r="J24" s="256"/>
      <c r="K24" s="256"/>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c r="CI24" s="261"/>
      <c r="CJ24" s="261"/>
      <c r="CK24" s="261"/>
      <c r="CL24" s="261"/>
      <c r="CM24" s="261"/>
      <c r="CN24" s="261"/>
      <c r="CO24" s="261"/>
      <c r="CP24" s="261"/>
    </row>
    <row r="25" spans="1:94">
      <c r="A25" s="262" t="s">
        <v>332</v>
      </c>
      <c r="B25" s="262" t="s">
        <v>333</v>
      </c>
      <c r="C25" s="262" t="s">
        <v>216</v>
      </c>
      <c r="D25" s="262" t="s">
        <v>263</v>
      </c>
      <c r="E25" s="263">
        <v>2.8520872256286256</v>
      </c>
      <c r="F25" s="263">
        <v>2.8520872256286256</v>
      </c>
      <c r="G25" s="263">
        <v>2.8520872256286256</v>
      </c>
      <c r="H25" s="263">
        <v>2.8520872256286256</v>
      </c>
      <c r="I25" s="256"/>
      <c r="J25" s="256"/>
      <c r="K25" s="256"/>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c r="CI25" s="261"/>
      <c r="CJ25" s="261"/>
      <c r="CK25" s="261"/>
      <c r="CL25" s="261"/>
      <c r="CM25" s="261"/>
      <c r="CN25" s="261"/>
      <c r="CO25" s="261"/>
      <c r="CP25" s="261"/>
    </row>
    <row r="26" spans="1:94">
      <c r="A26" s="262" t="s">
        <v>332</v>
      </c>
      <c r="B26" s="262" t="s">
        <v>333</v>
      </c>
      <c r="C26" s="262" t="s">
        <v>216</v>
      </c>
      <c r="D26" s="262" t="s">
        <v>264</v>
      </c>
      <c r="E26" s="263">
        <v>2.8520872256286256</v>
      </c>
      <c r="F26" s="263">
        <v>2.8520872256286256</v>
      </c>
      <c r="G26" s="263">
        <v>2.8520872256286256</v>
      </c>
      <c r="H26" s="263">
        <v>2.8520872256286256</v>
      </c>
      <c r="I26" s="256"/>
      <c r="J26" s="256"/>
      <c r="K26" s="256"/>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c r="CC26" s="261"/>
      <c r="CD26" s="261"/>
      <c r="CE26" s="261"/>
      <c r="CF26" s="261"/>
      <c r="CG26" s="261"/>
      <c r="CH26" s="261"/>
      <c r="CI26" s="261"/>
      <c r="CJ26" s="261"/>
      <c r="CK26" s="261"/>
      <c r="CL26" s="261"/>
      <c r="CM26" s="261"/>
      <c r="CN26" s="261"/>
      <c r="CO26" s="261"/>
      <c r="CP26" s="261"/>
    </row>
    <row r="27" spans="1:94">
      <c r="A27" s="262" t="s">
        <v>332</v>
      </c>
      <c r="B27" s="262" t="s">
        <v>333</v>
      </c>
      <c r="C27" s="262" t="s">
        <v>216</v>
      </c>
      <c r="D27" s="262" t="s">
        <v>238</v>
      </c>
      <c r="E27" s="263">
        <v>0</v>
      </c>
      <c r="F27" s="263">
        <v>0</v>
      </c>
      <c r="G27" s="263">
        <v>0</v>
      </c>
      <c r="H27" s="263">
        <v>0</v>
      </c>
      <c r="I27" s="256"/>
      <c r="J27" s="256"/>
      <c r="K27" s="256"/>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1"/>
      <c r="CO27" s="261"/>
      <c r="CP27" s="261"/>
    </row>
    <row r="28" spans="1:94">
      <c r="A28" s="262" t="s">
        <v>332</v>
      </c>
      <c r="B28" s="262" t="s">
        <v>333</v>
      </c>
      <c r="C28" s="262" t="s">
        <v>240</v>
      </c>
      <c r="D28" s="262" t="s">
        <v>263</v>
      </c>
      <c r="E28" s="263">
        <v>2.8520872256286256</v>
      </c>
      <c r="F28" s="263">
        <v>2.8520872256286256</v>
      </c>
      <c r="G28" s="263">
        <v>2.8520872256286256</v>
      </c>
      <c r="H28" s="263">
        <v>2.8520872256286256</v>
      </c>
      <c r="I28" s="256"/>
      <c r="J28" s="256"/>
      <c r="K28" s="256"/>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1"/>
      <c r="CN28" s="261"/>
      <c r="CO28" s="261"/>
      <c r="CP28" s="261"/>
    </row>
    <row r="29" spans="1:94">
      <c r="A29" s="262" t="s">
        <v>332</v>
      </c>
      <c r="B29" s="262" t="s">
        <v>333</v>
      </c>
      <c r="C29" s="262" t="s">
        <v>240</v>
      </c>
      <c r="D29" s="262" t="s">
        <v>264</v>
      </c>
      <c r="E29" s="263">
        <v>2.8520872256286256</v>
      </c>
      <c r="F29" s="263">
        <v>2.8520872256286256</v>
      </c>
      <c r="G29" s="263">
        <v>2.8520872256286256</v>
      </c>
      <c r="H29" s="263">
        <v>2.8520872256286256</v>
      </c>
      <c r="I29" s="256"/>
      <c r="J29" s="256"/>
      <c r="K29" s="256"/>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c r="BM29" s="261"/>
      <c r="BN29" s="261"/>
      <c r="BO29" s="261"/>
      <c r="BP29" s="261"/>
      <c r="BQ29" s="261"/>
      <c r="BR29" s="261"/>
      <c r="BS29" s="261"/>
      <c r="BT29" s="261"/>
      <c r="BU29" s="261"/>
      <c r="BV29" s="261"/>
      <c r="BW29" s="261"/>
      <c r="BX29" s="261"/>
      <c r="BY29" s="261"/>
      <c r="BZ29" s="261"/>
      <c r="CA29" s="261"/>
      <c r="CB29" s="261"/>
      <c r="CC29" s="261"/>
      <c r="CD29" s="261"/>
      <c r="CE29" s="261"/>
      <c r="CF29" s="261"/>
      <c r="CG29" s="261"/>
      <c r="CH29" s="261"/>
      <c r="CI29" s="261"/>
      <c r="CJ29" s="261"/>
      <c r="CK29" s="261"/>
      <c r="CL29" s="261"/>
      <c r="CM29" s="261"/>
      <c r="CN29" s="261"/>
      <c r="CO29" s="261"/>
      <c r="CP29" s="261"/>
    </row>
    <row r="30" spans="1:94">
      <c r="A30" s="262" t="s">
        <v>332</v>
      </c>
      <c r="B30" s="262" t="s">
        <v>333</v>
      </c>
      <c r="C30" s="262" t="s">
        <v>240</v>
      </c>
      <c r="D30" s="262" t="s">
        <v>238</v>
      </c>
      <c r="E30" s="263">
        <v>0</v>
      </c>
      <c r="F30" s="263">
        <v>0</v>
      </c>
      <c r="G30" s="263">
        <v>0</v>
      </c>
      <c r="H30" s="263">
        <v>0</v>
      </c>
      <c r="I30" s="256"/>
      <c r="J30" s="256"/>
      <c r="K30" s="256"/>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1"/>
      <c r="BP30" s="261"/>
      <c r="BQ30" s="261"/>
      <c r="BR30" s="261"/>
      <c r="BS30" s="261"/>
      <c r="BT30" s="261"/>
      <c r="BU30" s="261"/>
      <c r="BV30" s="261"/>
      <c r="BW30" s="261"/>
      <c r="BX30" s="261"/>
      <c r="BY30" s="261"/>
      <c r="BZ30" s="261"/>
      <c r="CA30" s="261"/>
      <c r="CB30" s="261"/>
      <c r="CC30" s="261"/>
      <c r="CD30" s="261"/>
      <c r="CE30" s="261"/>
      <c r="CF30" s="261"/>
      <c r="CG30" s="261"/>
      <c r="CH30" s="261"/>
      <c r="CI30" s="261"/>
      <c r="CJ30" s="261"/>
      <c r="CK30" s="261"/>
      <c r="CL30" s="261"/>
      <c r="CM30" s="261"/>
      <c r="CN30" s="261"/>
      <c r="CO30" s="261"/>
      <c r="CP30" s="261"/>
    </row>
    <row r="31" spans="1:94">
      <c r="A31" s="261"/>
      <c r="B31" s="261"/>
      <c r="C31" s="261"/>
      <c r="D31" s="261"/>
      <c r="E31" s="302"/>
      <c r="F31" s="302"/>
      <c r="G31" s="302"/>
      <c r="H31" s="302"/>
      <c r="I31" s="256"/>
      <c r="J31" s="256"/>
      <c r="K31" s="256"/>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c r="BS31" s="261"/>
      <c r="BT31" s="261"/>
      <c r="BU31" s="261"/>
      <c r="BV31" s="261"/>
      <c r="BW31" s="261"/>
      <c r="BX31" s="261"/>
      <c r="BY31" s="261"/>
      <c r="BZ31" s="261"/>
      <c r="CA31" s="261"/>
      <c r="CB31" s="261"/>
      <c r="CC31" s="261"/>
      <c r="CD31" s="261"/>
      <c r="CE31" s="261"/>
      <c r="CF31" s="261"/>
      <c r="CG31" s="261"/>
      <c r="CH31" s="261"/>
      <c r="CI31" s="261"/>
      <c r="CJ31" s="261"/>
      <c r="CK31" s="261"/>
      <c r="CL31" s="261"/>
      <c r="CM31" s="261"/>
      <c r="CN31" s="261"/>
      <c r="CO31" s="261"/>
      <c r="CP31" s="261"/>
    </row>
    <row r="32" spans="1:94" ht="40.5" customHeight="1">
      <c r="A32" s="334" t="s">
        <v>326</v>
      </c>
      <c r="B32" s="259" t="s">
        <v>258</v>
      </c>
      <c r="C32" s="259" t="s">
        <v>87</v>
      </c>
      <c r="D32" s="259" t="s">
        <v>89</v>
      </c>
      <c r="E32" s="301" t="s">
        <v>328</v>
      </c>
      <c r="F32" s="301" t="s">
        <v>329</v>
      </c>
      <c r="G32" s="301" t="s">
        <v>330</v>
      </c>
      <c r="H32" s="301" t="s">
        <v>331</v>
      </c>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6"/>
      <c r="AQ32" s="256"/>
      <c r="AR32" s="256"/>
      <c r="AS32" s="256"/>
      <c r="AT32" s="256"/>
      <c r="AU32" s="256"/>
      <c r="AV32" s="256"/>
      <c r="AW32" s="256"/>
      <c r="AX32" s="256"/>
      <c r="AY32" s="256"/>
      <c r="AZ32" s="256"/>
      <c r="BA32" s="256"/>
      <c r="BB32" s="256"/>
      <c r="BC32" s="256"/>
      <c r="BD32" s="256"/>
      <c r="BE32" s="256"/>
      <c r="BF32" s="256"/>
      <c r="BG32" s="256"/>
      <c r="BH32" s="256"/>
      <c r="BI32" s="256"/>
      <c r="BJ32" s="256"/>
      <c r="BK32" s="256"/>
      <c r="BL32" s="256"/>
      <c r="BM32" s="256"/>
      <c r="BN32" s="256"/>
      <c r="BO32" s="256"/>
      <c r="BP32" s="256"/>
      <c r="BQ32" s="256"/>
      <c r="BR32" s="256"/>
      <c r="BS32" s="256"/>
      <c r="BT32" s="256"/>
      <c r="BU32" s="256"/>
      <c r="BV32" s="256"/>
      <c r="BW32" s="256"/>
      <c r="BX32" s="256"/>
      <c r="BY32" s="256"/>
      <c r="BZ32" s="256"/>
      <c r="CA32" s="256"/>
      <c r="CB32" s="256"/>
      <c r="CC32" s="256"/>
      <c r="CD32" s="256"/>
      <c r="CE32" s="256"/>
      <c r="CF32" s="256"/>
      <c r="CG32" s="256"/>
      <c r="CH32" s="256"/>
      <c r="CI32" s="256"/>
      <c r="CJ32" s="256"/>
      <c r="CK32" s="256"/>
      <c r="CL32" s="256"/>
      <c r="CM32" s="256"/>
      <c r="CN32" s="256"/>
      <c r="CO32" s="256"/>
      <c r="CP32" s="260"/>
    </row>
    <row r="33" spans="1:94">
      <c r="A33" s="262" t="s">
        <v>334</v>
      </c>
      <c r="B33" s="262" t="s">
        <v>262</v>
      </c>
      <c r="C33" s="262" t="s">
        <v>216</v>
      </c>
      <c r="D33" s="262" t="s">
        <v>263</v>
      </c>
      <c r="E33" s="263">
        <v>-0.47441479667168973</v>
      </c>
      <c r="F33" s="263">
        <v>-0.47441479667168973</v>
      </c>
      <c r="G33" s="263">
        <v>-0.47441479667168973</v>
      </c>
      <c r="H33" s="263">
        <v>-0.47441479667168973</v>
      </c>
      <c r="I33" s="256"/>
      <c r="J33" s="256"/>
      <c r="K33" s="256"/>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row>
    <row r="34" spans="1:94">
      <c r="A34" s="262" t="s">
        <v>334</v>
      </c>
      <c r="B34" s="262" t="s">
        <v>262</v>
      </c>
      <c r="C34" s="262" t="s">
        <v>216</v>
      </c>
      <c r="D34" s="262" t="s">
        <v>264</v>
      </c>
      <c r="E34" s="263">
        <v>-0.47441479667168973</v>
      </c>
      <c r="F34" s="263">
        <v>-0.47441479667168973</v>
      </c>
      <c r="G34" s="263">
        <v>-0.47441479667168973</v>
      </c>
      <c r="H34" s="263">
        <v>-0.47441479667168973</v>
      </c>
      <c r="I34" s="256"/>
      <c r="J34" s="256"/>
      <c r="K34" s="256"/>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row>
    <row r="35" spans="1:94">
      <c r="A35" s="262" t="s">
        <v>334</v>
      </c>
      <c r="B35" s="262" t="s">
        <v>262</v>
      </c>
      <c r="C35" s="262" t="s">
        <v>216</v>
      </c>
      <c r="D35" s="262" t="s">
        <v>238</v>
      </c>
      <c r="E35" s="263">
        <v>0</v>
      </c>
      <c r="F35" s="263">
        <v>0</v>
      </c>
      <c r="G35" s="263">
        <v>0</v>
      </c>
      <c r="H35" s="263">
        <v>0</v>
      </c>
      <c r="I35" s="256"/>
      <c r="J35" s="256"/>
      <c r="K35" s="256"/>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row>
    <row r="36" spans="1:94">
      <c r="A36" s="262" t="s">
        <v>334</v>
      </c>
      <c r="B36" s="262" t="s">
        <v>262</v>
      </c>
      <c r="C36" s="262" t="s">
        <v>240</v>
      </c>
      <c r="D36" s="262" t="s">
        <v>263</v>
      </c>
      <c r="E36" s="263">
        <v>-0.47441479667168973</v>
      </c>
      <c r="F36" s="263">
        <v>-0.47441479667168973</v>
      </c>
      <c r="G36" s="263">
        <v>-0.47441479667168973</v>
      </c>
      <c r="H36" s="263">
        <v>-0.47441479667168973</v>
      </c>
      <c r="I36" s="256"/>
      <c r="J36" s="256"/>
      <c r="K36" s="256"/>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c r="CH36" s="261"/>
      <c r="CI36" s="261"/>
      <c r="CJ36" s="261"/>
      <c r="CK36" s="261"/>
      <c r="CL36" s="261"/>
      <c r="CM36" s="261"/>
      <c r="CN36" s="261"/>
      <c r="CO36" s="261"/>
      <c r="CP36" s="261"/>
    </row>
    <row r="37" spans="1:94">
      <c r="A37" s="262" t="s">
        <v>334</v>
      </c>
      <c r="B37" s="262" t="s">
        <v>262</v>
      </c>
      <c r="C37" s="262" t="s">
        <v>240</v>
      </c>
      <c r="D37" s="262" t="s">
        <v>264</v>
      </c>
      <c r="E37" s="263">
        <v>-0.47441479667168973</v>
      </c>
      <c r="F37" s="263">
        <v>-0.47441479667168973</v>
      </c>
      <c r="G37" s="263">
        <v>-0.47441479667168973</v>
      </c>
      <c r="H37" s="263">
        <v>-0.47441479667168973</v>
      </c>
      <c r="I37" s="256"/>
      <c r="J37" s="256"/>
      <c r="K37" s="256"/>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1"/>
      <c r="BM37" s="261"/>
      <c r="BN37" s="261"/>
      <c r="BO37" s="261"/>
      <c r="BP37" s="261"/>
      <c r="BQ37" s="261"/>
      <c r="BR37" s="261"/>
      <c r="BS37" s="261"/>
      <c r="BT37" s="261"/>
      <c r="BU37" s="261"/>
      <c r="BV37" s="261"/>
      <c r="BW37" s="261"/>
      <c r="BX37" s="261"/>
      <c r="BY37" s="261"/>
      <c r="BZ37" s="261"/>
      <c r="CA37" s="261"/>
      <c r="CB37" s="261"/>
      <c r="CC37" s="261"/>
      <c r="CD37" s="261"/>
      <c r="CE37" s="261"/>
      <c r="CF37" s="261"/>
      <c r="CG37" s="261"/>
      <c r="CH37" s="261"/>
      <c r="CI37" s="261"/>
      <c r="CJ37" s="261"/>
      <c r="CK37" s="261"/>
      <c r="CL37" s="261"/>
      <c r="CM37" s="261"/>
      <c r="CN37" s="261"/>
      <c r="CO37" s="261"/>
      <c r="CP37" s="261"/>
    </row>
    <row r="38" spans="1:94">
      <c r="A38" s="262" t="s">
        <v>334</v>
      </c>
      <c r="B38" s="262" t="s">
        <v>262</v>
      </c>
      <c r="C38" s="262" t="s">
        <v>240</v>
      </c>
      <c r="D38" s="262" t="s">
        <v>238</v>
      </c>
      <c r="E38" s="263">
        <v>0</v>
      </c>
      <c r="F38" s="263">
        <v>0</v>
      </c>
      <c r="G38" s="263">
        <v>0</v>
      </c>
      <c r="H38" s="263">
        <v>0</v>
      </c>
      <c r="I38" s="256"/>
      <c r="J38" s="256"/>
      <c r="K38" s="256"/>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261"/>
      <c r="CF38" s="261"/>
      <c r="CG38" s="261"/>
      <c r="CH38" s="261"/>
      <c r="CI38" s="261"/>
      <c r="CJ38" s="261"/>
      <c r="CK38" s="261"/>
      <c r="CL38" s="261"/>
      <c r="CM38" s="261"/>
      <c r="CN38" s="261"/>
      <c r="CO38" s="261"/>
      <c r="CP38" s="261"/>
    </row>
    <row r="39" spans="1:94">
      <c r="A39" s="262" t="s">
        <v>334</v>
      </c>
      <c r="B39" s="262" t="s">
        <v>265</v>
      </c>
      <c r="C39" s="262" t="s">
        <v>216</v>
      </c>
      <c r="D39" s="262" t="s">
        <v>263</v>
      </c>
      <c r="E39" s="263">
        <v>-6.7801596158983554E-2</v>
      </c>
      <c r="F39" s="263">
        <v>-6.7801596158983554E-2</v>
      </c>
      <c r="G39" s="263">
        <v>-6.7801596158983554E-2</v>
      </c>
      <c r="H39" s="263">
        <v>-6.7801596158983554E-2</v>
      </c>
      <c r="I39" s="256"/>
      <c r="J39" s="256"/>
      <c r="K39" s="256"/>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c r="BJ39" s="261"/>
      <c r="BK39" s="261"/>
      <c r="BL39" s="261"/>
      <c r="BM39" s="261"/>
      <c r="BN39" s="261"/>
      <c r="BO39" s="261"/>
      <c r="BP39" s="261"/>
      <c r="BQ39" s="261"/>
      <c r="BR39" s="261"/>
      <c r="BS39" s="261"/>
      <c r="BT39" s="261"/>
      <c r="BU39" s="261"/>
      <c r="BV39" s="261"/>
      <c r="BW39" s="261"/>
      <c r="BX39" s="261"/>
      <c r="BY39" s="261"/>
      <c r="BZ39" s="261"/>
      <c r="CA39" s="261"/>
      <c r="CB39" s="261"/>
      <c r="CC39" s="261"/>
      <c r="CD39" s="261"/>
      <c r="CE39" s="261"/>
      <c r="CF39" s="261"/>
      <c r="CG39" s="261"/>
      <c r="CH39" s="261"/>
      <c r="CI39" s="261"/>
      <c r="CJ39" s="261"/>
      <c r="CK39" s="261"/>
      <c r="CL39" s="261"/>
      <c r="CM39" s="261"/>
      <c r="CN39" s="261"/>
      <c r="CO39" s="261"/>
      <c r="CP39" s="261"/>
    </row>
    <row r="40" spans="1:94">
      <c r="A40" s="262" t="s">
        <v>334</v>
      </c>
      <c r="B40" s="262" t="s">
        <v>265</v>
      </c>
      <c r="C40" s="262" t="s">
        <v>216</v>
      </c>
      <c r="D40" s="262" t="s">
        <v>264</v>
      </c>
      <c r="E40" s="263">
        <v>-6.7801596158983554E-2</v>
      </c>
      <c r="F40" s="263">
        <v>-6.7801596158983554E-2</v>
      </c>
      <c r="G40" s="263">
        <v>-6.7801596158983554E-2</v>
      </c>
      <c r="H40" s="263">
        <v>-6.7801596158983554E-2</v>
      </c>
      <c r="I40" s="256"/>
      <c r="J40" s="256"/>
      <c r="K40" s="256"/>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261"/>
      <c r="CF40" s="261"/>
      <c r="CG40" s="261"/>
      <c r="CH40" s="261"/>
      <c r="CI40" s="261"/>
      <c r="CJ40" s="261"/>
      <c r="CK40" s="261"/>
      <c r="CL40" s="261"/>
      <c r="CM40" s="261"/>
      <c r="CN40" s="261"/>
      <c r="CO40" s="261"/>
      <c r="CP40" s="261"/>
    </row>
    <row r="41" spans="1:94">
      <c r="A41" s="262" t="s">
        <v>334</v>
      </c>
      <c r="B41" s="262" t="s">
        <v>265</v>
      </c>
      <c r="C41" s="262" t="s">
        <v>216</v>
      </c>
      <c r="D41" s="262" t="s">
        <v>238</v>
      </c>
      <c r="E41" s="263">
        <v>0</v>
      </c>
      <c r="F41" s="263">
        <v>0</v>
      </c>
      <c r="G41" s="263">
        <v>0</v>
      </c>
      <c r="H41" s="263">
        <v>0</v>
      </c>
      <c r="I41" s="256"/>
      <c r="J41" s="256"/>
      <c r="K41" s="256"/>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row>
    <row r="42" spans="1:94">
      <c r="A42" s="262" t="s">
        <v>334</v>
      </c>
      <c r="B42" s="262" t="s">
        <v>265</v>
      </c>
      <c r="C42" s="262" t="s">
        <v>240</v>
      </c>
      <c r="D42" s="262" t="s">
        <v>263</v>
      </c>
      <c r="E42" s="263">
        <v>-6.7801596158983554E-2</v>
      </c>
      <c r="F42" s="263">
        <v>-6.7801596158983554E-2</v>
      </c>
      <c r="G42" s="263">
        <v>-6.7801596158983554E-2</v>
      </c>
      <c r="H42" s="263">
        <v>-6.7801596158983554E-2</v>
      </c>
      <c r="I42" s="256"/>
      <c r="J42" s="256"/>
      <c r="K42" s="256"/>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row>
    <row r="43" spans="1:94">
      <c r="A43" s="262" t="s">
        <v>334</v>
      </c>
      <c r="B43" s="262" t="s">
        <v>265</v>
      </c>
      <c r="C43" s="262" t="s">
        <v>240</v>
      </c>
      <c r="D43" s="262" t="s">
        <v>264</v>
      </c>
      <c r="E43" s="263">
        <v>-6.7801596158983554E-2</v>
      </c>
      <c r="F43" s="263">
        <v>-6.7801596158983554E-2</v>
      </c>
      <c r="G43" s="263">
        <v>-6.7801596158983554E-2</v>
      </c>
      <c r="H43" s="263">
        <v>-6.7801596158983554E-2</v>
      </c>
      <c r="I43" s="256"/>
      <c r="J43" s="256"/>
      <c r="K43" s="256"/>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row>
    <row r="44" spans="1:94">
      <c r="A44" s="262" t="s">
        <v>334</v>
      </c>
      <c r="B44" s="262" t="s">
        <v>265</v>
      </c>
      <c r="C44" s="262" t="s">
        <v>240</v>
      </c>
      <c r="D44" s="262" t="s">
        <v>238</v>
      </c>
      <c r="E44" s="263">
        <v>0</v>
      </c>
      <c r="F44" s="263">
        <v>0</v>
      </c>
      <c r="G44" s="263">
        <v>0</v>
      </c>
      <c r="H44" s="263">
        <v>0</v>
      </c>
      <c r="I44" s="256"/>
      <c r="J44" s="256"/>
      <c r="K44" s="256"/>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c r="CH44" s="261"/>
      <c r="CI44" s="261"/>
      <c r="CJ44" s="261"/>
      <c r="CK44" s="261"/>
      <c r="CL44" s="261"/>
      <c r="CM44" s="261"/>
      <c r="CN44" s="261"/>
      <c r="CO44" s="261"/>
      <c r="CP44" s="261"/>
    </row>
    <row r="45" spans="1:94">
      <c r="A45" s="262" t="s">
        <v>334</v>
      </c>
      <c r="B45" s="262" t="s">
        <v>266</v>
      </c>
      <c r="C45" s="262" t="s">
        <v>216</v>
      </c>
      <c r="D45" s="262" t="s">
        <v>263</v>
      </c>
      <c r="E45" s="263">
        <v>-0.12168212958991824</v>
      </c>
      <c r="F45" s="263">
        <v>-0.12168212958991824</v>
      </c>
      <c r="G45" s="263">
        <v>-0.12168212958991824</v>
      </c>
      <c r="H45" s="263">
        <v>-0.12168212958991824</v>
      </c>
      <c r="I45" s="256"/>
      <c r="J45" s="256"/>
      <c r="K45" s="256"/>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c r="CH45" s="261"/>
      <c r="CI45" s="261"/>
      <c r="CJ45" s="261"/>
      <c r="CK45" s="261"/>
      <c r="CL45" s="261"/>
      <c r="CM45" s="261"/>
      <c r="CN45" s="261"/>
      <c r="CO45" s="261"/>
      <c r="CP45" s="261"/>
    </row>
    <row r="46" spans="1:94">
      <c r="A46" s="262" t="s">
        <v>334</v>
      </c>
      <c r="B46" s="262" t="s">
        <v>266</v>
      </c>
      <c r="C46" s="262" t="s">
        <v>216</v>
      </c>
      <c r="D46" s="262" t="s">
        <v>264</v>
      </c>
      <c r="E46" s="263">
        <v>-0.12168212958991824</v>
      </c>
      <c r="F46" s="263">
        <v>-0.12168212958991824</v>
      </c>
      <c r="G46" s="263">
        <v>-0.12168212958991824</v>
      </c>
      <c r="H46" s="263">
        <v>-0.12168212958991824</v>
      </c>
      <c r="I46" s="256"/>
      <c r="J46" s="256"/>
      <c r="K46" s="256"/>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261"/>
      <c r="CF46" s="261"/>
      <c r="CG46" s="261"/>
      <c r="CH46" s="261"/>
      <c r="CI46" s="261"/>
      <c r="CJ46" s="261"/>
      <c r="CK46" s="261"/>
      <c r="CL46" s="261"/>
      <c r="CM46" s="261"/>
      <c r="CN46" s="261"/>
      <c r="CO46" s="261"/>
      <c r="CP46" s="261"/>
    </row>
    <row r="47" spans="1:94">
      <c r="A47" s="262" t="s">
        <v>334</v>
      </c>
      <c r="B47" s="262" t="s">
        <v>266</v>
      </c>
      <c r="C47" s="262" t="s">
        <v>216</v>
      </c>
      <c r="D47" s="262" t="s">
        <v>238</v>
      </c>
      <c r="E47" s="263">
        <v>0</v>
      </c>
      <c r="F47" s="263">
        <v>0</v>
      </c>
      <c r="G47" s="263">
        <v>0</v>
      </c>
      <c r="H47" s="263">
        <v>0</v>
      </c>
      <c r="I47" s="256"/>
      <c r="J47" s="256"/>
      <c r="K47" s="256"/>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c r="CH47" s="261"/>
      <c r="CI47" s="261"/>
      <c r="CJ47" s="261"/>
      <c r="CK47" s="261"/>
      <c r="CL47" s="261"/>
      <c r="CM47" s="261"/>
      <c r="CN47" s="261"/>
      <c r="CO47" s="261"/>
      <c r="CP47" s="261"/>
    </row>
    <row r="48" spans="1:94">
      <c r="A48" s="262" t="s">
        <v>334</v>
      </c>
      <c r="B48" s="262" t="s">
        <v>266</v>
      </c>
      <c r="C48" s="262" t="s">
        <v>240</v>
      </c>
      <c r="D48" s="262" t="s">
        <v>263</v>
      </c>
      <c r="E48" s="263">
        <v>-0.12168212958991824</v>
      </c>
      <c r="F48" s="263">
        <v>-0.12168212958991824</v>
      </c>
      <c r="G48" s="263">
        <v>-0.12168212958991824</v>
      </c>
      <c r="H48" s="263">
        <v>-0.12168212958991824</v>
      </c>
      <c r="I48" s="256"/>
      <c r="J48" s="256"/>
      <c r="K48" s="256"/>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1"/>
      <c r="BN48" s="261"/>
      <c r="BO48" s="261"/>
      <c r="BP48" s="261"/>
      <c r="BQ48" s="261"/>
      <c r="BR48" s="261"/>
      <c r="BS48" s="261"/>
      <c r="BT48" s="261"/>
      <c r="BU48" s="261"/>
      <c r="BV48" s="261"/>
      <c r="BW48" s="261"/>
      <c r="BX48" s="261"/>
      <c r="BY48" s="261"/>
      <c r="BZ48" s="261"/>
      <c r="CA48" s="261"/>
      <c r="CB48" s="261"/>
      <c r="CC48" s="261"/>
      <c r="CD48" s="261"/>
      <c r="CE48" s="261"/>
      <c r="CF48" s="261"/>
      <c r="CG48" s="261"/>
      <c r="CH48" s="261"/>
      <c r="CI48" s="261"/>
      <c r="CJ48" s="261"/>
      <c r="CK48" s="261"/>
      <c r="CL48" s="261"/>
      <c r="CM48" s="261"/>
      <c r="CN48" s="261"/>
      <c r="CO48" s="261"/>
      <c r="CP48" s="261"/>
    </row>
    <row r="49" spans="1:94">
      <c r="A49" s="262" t="s">
        <v>334</v>
      </c>
      <c r="B49" s="262" t="s">
        <v>266</v>
      </c>
      <c r="C49" s="262" t="s">
        <v>240</v>
      </c>
      <c r="D49" s="262" t="s">
        <v>264</v>
      </c>
      <c r="E49" s="263">
        <v>-0.12168212958991824</v>
      </c>
      <c r="F49" s="263">
        <v>-0.12168212958991824</v>
      </c>
      <c r="G49" s="263">
        <v>-0.12168212958991824</v>
      </c>
      <c r="H49" s="263">
        <v>-0.12168212958991824</v>
      </c>
      <c r="I49" s="256"/>
      <c r="J49" s="256"/>
      <c r="K49" s="256"/>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1"/>
      <c r="AQ49" s="261"/>
      <c r="AR49" s="261"/>
      <c r="AS49" s="261"/>
      <c r="AT49" s="261"/>
      <c r="AU49" s="261"/>
      <c r="AV49" s="261"/>
      <c r="AW49" s="261"/>
      <c r="AX49" s="261"/>
      <c r="AY49" s="261"/>
      <c r="AZ49" s="261"/>
      <c r="BA49" s="261"/>
      <c r="BB49" s="261"/>
      <c r="BC49" s="261"/>
      <c r="BD49" s="261"/>
      <c r="BE49" s="261"/>
      <c r="BF49" s="261"/>
      <c r="BG49" s="261"/>
      <c r="BH49" s="261"/>
      <c r="BI49" s="261"/>
      <c r="BJ49" s="261"/>
      <c r="BK49" s="261"/>
      <c r="BL49" s="261"/>
      <c r="BM49" s="261"/>
      <c r="BN49" s="261"/>
      <c r="BO49" s="261"/>
      <c r="BP49" s="261"/>
      <c r="BQ49" s="261"/>
      <c r="BR49" s="261"/>
      <c r="BS49" s="261"/>
      <c r="BT49" s="261"/>
      <c r="BU49" s="261"/>
      <c r="BV49" s="261"/>
      <c r="BW49" s="261"/>
      <c r="BX49" s="261"/>
      <c r="BY49" s="261"/>
      <c r="BZ49" s="261"/>
      <c r="CA49" s="261"/>
      <c r="CB49" s="261"/>
      <c r="CC49" s="261"/>
      <c r="CD49" s="261"/>
      <c r="CE49" s="261"/>
      <c r="CF49" s="261"/>
      <c r="CG49" s="261"/>
      <c r="CH49" s="261"/>
      <c r="CI49" s="261"/>
      <c r="CJ49" s="261"/>
      <c r="CK49" s="261"/>
      <c r="CL49" s="261"/>
      <c r="CM49" s="261"/>
      <c r="CN49" s="261"/>
      <c r="CO49" s="261"/>
      <c r="CP49" s="261"/>
    </row>
    <row r="50" spans="1:94">
      <c r="A50" s="262" t="s">
        <v>334</v>
      </c>
      <c r="B50" s="262" t="s">
        <v>266</v>
      </c>
      <c r="C50" s="262" t="s">
        <v>240</v>
      </c>
      <c r="D50" s="262" t="s">
        <v>238</v>
      </c>
      <c r="E50" s="263">
        <v>0</v>
      </c>
      <c r="F50" s="263">
        <v>0</v>
      </c>
      <c r="G50" s="263">
        <v>0</v>
      </c>
      <c r="H50" s="263">
        <v>0</v>
      </c>
      <c r="I50" s="256"/>
      <c r="J50" s="256"/>
      <c r="K50" s="256"/>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c r="BJ50" s="261"/>
      <c r="BK50" s="261"/>
      <c r="BL50" s="261"/>
      <c r="BM50" s="261"/>
      <c r="BN50" s="261"/>
      <c r="BO50" s="261"/>
      <c r="BP50" s="261"/>
      <c r="BQ50" s="261"/>
      <c r="BR50" s="261"/>
      <c r="BS50" s="261"/>
      <c r="BT50" s="261"/>
      <c r="BU50" s="261"/>
      <c r="BV50" s="261"/>
      <c r="BW50" s="261"/>
      <c r="BX50" s="261"/>
      <c r="BY50" s="261"/>
      <c r="BZ50" s="261"/>
      <c r="CA50" s="261"/>
      <c r="CB50" s="261"/>
      <c r="CC50" s="261"/>
      <c r="CD50" s="261"/>
      <c r="CE50" s="261"/>
      <c r="CF50" s="261"/>
      <c r="CG50" s="261"/>
      <c r="CH50" s="261"/>
      <c r="CI50" s="261"/>
      <c r="CJ50" s="261"/>
      <c r="CK50" s="261"/>
      <c r="CL50" s="261"/>
      <c r="CM50" s="261"/>
      <c r="CN50" s="261"/>
      <c r="CO50" s="261"/>
      <c r="CP50" s="261"/>
    </row>
    <row r="51" spans="1:94">
      <c r="A51" s="262" t="s">
        <v>334</v>
      </c>
      <c r="B51" s="262" t="s">
        <v>333</v>
      </c>
      <c r="C51" s="262" t="s">
        <v>216</v>
      </c>
      <c r="D51" s="262" t="s">
        <v>263</v>
      </c>
      <c r="E51" s="263">
        <v>-0.21496704527591501</v>
      </c>
      <c r="F51" s="263">
        <v>-0.21496704527591501</v>
      </c>
      <c r="G51" s="263">
        <v>-0.21496704527591501</v>
      </c>
      <c r="H51" s="263">
        <v>-0.21496704527591501</v>
      </c>
      <c r="I51" s="256"/>
      <c r="J51" s="256"/>
      <c r="K51" s="256"/>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s="261"/>
      <c r="AJ51" s="261"/>
      <c r="AK51" s="261"/>
      <c r="AL51" s="261"/>
      <c r="AM51" s="261"/>
      <c r="AN51" s="261"/>
      <c r="AO51" s="261"/>
      <c r="AP51" s="261"/>
      <c r="AQ51" s="261"/>
      <c r="AR51" s="261"/>
      <c r="AS51" s="261"/>
      <c r="AT51" s="261"/>
      <c r="AU51" s="261"/>
      <c r="AV51" s="261"/>
      <c r="AW51" s="261"/>
      <c r="AX51" s="261"/>
      <c r="AY51" s="261"/>
      <c r="AZ51" s="261"/>
      <c r="BA51" s="261"/>
      <c r="BB51" s="261"/>
      <c r="BC51" s="261"/>
      <c r="BD51" s="261"/>
      <c r="BE51" s="261"/>
      <c r="BF51" s="261"/>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c r="CC51" s="261"/>
      <c r="CD51" s="261"/>
      <c r="CE51" s="261"/>
      <c r="CF51" s="261"/>
      <c r="CG51" s="261"/>
      <c r="CH51" s="261"/>
      <c r="CI51" s="261"/>
      <c r="CJ51" s="261"/>
      <c r="CK51" s="261"/>
      <c r="CL51" s="261"/>
      <c r="CM51" s="261"/>
      <c r="CN51" s="261"/>
      <c r="CO51" s="261"/>
      <c r="CP51" s="261"/>
    </row>
    <row r="52" spans="1:94">
      <c r="A52" s="262" t="s">
        <v>334</v>
      </c>
      <c r="B52" s="262" t="s">
        <v>333</v>
      </c>
      <c r="C52" s="262" t="s">
        <v>216</v>
      </c>
      <c r="D52" s="262" t="s">
        <v>264</v>
      </c>
      <c r="E52" s="263">
        <v>-0.21496704527591501</v>
      </c>
      <c r="F52" s="263">
        <v>-0.21496704527591501</v>
      </c>
      <c r="G52" s="263">
        <v>-0.21496704527591501</v>
      </c>
      <c r="H52" s="263">
        <v>-0.21496704527591501</v>
      </c>
      <c r="I52" s="256"/>
      <c r="J52" s="256"/>
      <c r="K52" s="256"/>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1"/>
      <c r="CK52" s="261"/>
      <c r="CL52" s="261"/>
      <c r="CM52" s="261"/>
      <c r="CN52" s="261"/>
      <c r="CO52" s="261"/>
      <c r="CP52" s="261"/>
    </row>
    <row r="53" spans="1:94">
      <c r="A53" s="262" t="s">
        <v>334</v>
      </c>
      <c r="B53" s="262" t="s">
        <v>333</v>
      </c>
      <c r="C53" s="262" t="s">
        <v>216</v>
      </c>
      <c r="D53" s="262" t="s">
        <v>238</v>
      </c>
      <c r="E53" s="263">
        <v>0</v>
      </c>
      <c r="F53" s="263">
        <v>0</v>
      </c>
      <c r="G53" s="263">
        <v>0</v>
      </c>
      <c r="H53" s="263">
        <v>0</v>
      </c>
      <c r="I53" s="256"/>
      <c r="J53" s="256"/>
      <c r="K53" s="256"/>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1"/>
      <c r="AZ53" s="261"/>
      <c r="BA53" s="261"/>
      <c r="BB53" s="261"/>
      <c r="BC53" s="261"/>
      <c r="BD53" s="261"/>
      <c r="BE53" s="261"/>
      <c r="BF53" s="261"/>
      <c r="BG53" s="261"/>
      <c r="BH53" s="261"/>
      <c r="BI53" s="261"/>
      <c r="BJ53" s="261"/>
      <c r="BK53" s="261"/>
      <c r="BL53" s="261"/>
      <c r="BM53" s="261"/>
      <c r="BN53" s="261"/>
      <c r="BO53" s="261"/>
      <c r="BP53" s="261"/>
      <c r="BQ53" s="261"/>
      <c r="BR53" s="261"/>
      <c r="BS53" s="261"/>
      <c r="BT53" s="261"/>
      <c r="BU53" s="261"/>
      <c r="BV53" s="261"/>
      <c r="BW53" s="261"/>
      <c r="BX53" s="261"/>
      <c r="BY53" s="261"/>
      <c r="BZ53" s="261"/>
      <c r="CA53" s="261"/>
      <c r="CB53" s="261"/>
      <c r="CC53" s="261"/>
      <c r="CD53" s="261"/>
      <c r="CE53" s="261"/>
      <c r="CF53" s="261"/>
      <c r="CG53" s="261"/>
      <c r="CH53" s="261"/>
      <c r="CI53" s="261"/>
      <c r="CJ53" s="261"/>
      <c r="CK53" s="261"/>
      <c r="CL53" s="261"/>
      <c r="CM53" s="261"/>
      <c r="CN53" s="261"/>
      <c r="CO53" s="261"/>
      <c r="CP53" s="261"/>
    </row>
    <row r="54" spans="1:94">
      <c r="A54" s="262" t="s">
        <v>334</v>
      </c>
      <c r="B54" s="262" t="s">
        <v>333</v>
      </c>
      <c r="C54" s="262" t="s">
        <v>240</v>
      </c>
      <c r="D54" s="262" t="s">
        <v>263</v>
      </c>
      <c r="E54" s="263">
        <v>-0.21496704527591501</v>
      </c>
      <c r="F54" s="263">
        <v>-0.21496704527591501</v>
      </c>
      <c r="G54" s="263">
        <v>-0.21496704527591501</v>
      </c>
      <c r="H54" s="263">
        <v>-0.21496704527591501</v>
      </c>
      <c r="I54" s="256"/>
      <c r="J54" s="256"/>
      <c r="K54" s="256"/>
      <c r="L54" s="261"/>
      <c r="M54" s="261"/>
      <c r="N54" s="261"/>
      <c r="O54" s="261"/>
      <c r="P54" s="261"/>
      <c r="Q54" s="261"/>
      <c r="R54" s="261"/>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1"/>
      <c r="AY54" s="261"/>
      <c r="AZ54" s="261"/>
      <c r="BA54" s="261"/>
      <c r="BB54" s="261"/>
      <c r="BC54" s="261"/>
      <c r="BD54" s="261"/>
      <c r="BE54" s="261"/>
      <c r="BF54" s="261"/>
      <c r="BG54" s="261"/>
      <c r="BH54" s="261"/>
      <c r="BI54" s="261"/>
      <c r="BJ54" s="261"/>
      <c r="BK54" s="261"/>
      <c r="BL54" s="261"/>
      <c r="BM54" s="261"/>
      <c r="BN54" s="261"/>
      <c r="BO54" s="261"/>
      <c r="BP54" s="261"/>
      <c r="BQ54" s="261"/>
      <c r="BR54" s="261"/>
      <c r="BS54" s="261"/>
      <c r="BT54" s="261"/>
      <c r="BU54" s="261"/>
      <c r="BV54" s="261"/>
      <c r="BW54" s="261"/>
      <c r="BX54" s="261"/>
      <c r="BY54" s="261"/>
      <c r="BZ54" s="261"/>
      <c r="CA54" s="261"/>
      <c r="CB54" s="261"/>
      <c r="CC54" s="261"/>
      <c r="CD54" s="261"/>
      <c r="CE54" s="261"/>
      <c r="CF54" s="261"/>
      <c r="CG54" s="261"/>
      <c r="CH54" s="261"/>
      <c r="CI54" s="261"/>
      <c r="CJ54" s="261"/>
      <c r="CK54" s="261"/>
      <c r="CL54" s="261"/>
      <c r="CM54" s="261"/>
      <c r="CN54" s="261"/>
      <c r="CO54" s="261"/>
      <c r="CP54" s="261"/>
    </row>
    <row r="55" spans="1:94">
      <c r="A55" s="262" t="s">
        <v>334</v>
      </c>
      <c r="B55" s="262" t="s">
        <v>333</v>
      </c>
      <c r="C55" s="262" t="s">
        <v>240</v>
      </c>
      <c r="D55" s="262" t="s">
        <v>264</v>
      </c>
      <c r="E55" s="263">
        <v>-0.21496704527591501</v>
      </c>
      <c r="F55" s="263">
        <v>-0.21496704527591501</v>
      </c>
      <c r="G55" s="263">
        <v>-0.21496704527591501</v>
      </c>
      <c r="H55" s="263">
        <v>-0.21496704527591501</v>
      </c>
      <c r="I55" s="256"/>
      <c r="J55" s="256"/>
      <c r="K55" s="256"/>
      <c r="L55" s="261"/>
      <c r="M55" s="261"/>
      <c r="N55" s="261"/>
      <c r="O55" s="261"/>
      <c r="P55" s="261"/>
      <c r="Q55" s="261"/>
      <c r="R55" s="261"/>
      <c r="S55" s="261"/>
      <c r="T55" s="261"/>
      <c r="U55" s="261"/>
      <c r="V55" s="261"/>
      <c r="W55" s="261"/>
      <c r="X55" s="261"/>
      <c r="Y55" s="261"/>
      <c r="Z55" s="261"/>
      <c r="AA55" s="261"/>
      <c r="AB55" s="261"/>
      <c r="AC55" s="261"/>
      <c r="AD55" s="261"/>
      <c r="AE55" s="261"/>
      <c r="AF55" s="261"/>
      <c r="AG55" s="261"/>
      <c r="AH55" s="261"/>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261"/>
      <c r="BE55" s="261"/>
      <c r="BF55" s="261"/>
      <c r="BG55" s="261"/>
      <c r="BH55" s="261"/>
      <c r="BI55" s="261"/>
      <c r="BJ55" s="261"/>
      <c r="BK55" s="261"/>
      <c r="BL55" s="261"/>
      <c r="BM55" s="261"/>
      <c r="BN55" s="261"/>
      <c r="BO55" s="261"/>
      <c r="BP55" s="261"/>
      <c r="BQ55" s="261"/>
      <c r="BR55" s="261"/>
      <c r="BS55" s="261"/>
      <c r="BT55" s="261"/>
      <c r="BU55" s="261"/>
      <c r="BV55" s="261"/>
      <c r="BW55" s="261"/>
      <c r="BX55" s="261"/>
      <c r="BY55" s="261"/>
      <c r="BZ55" s="261"/>
      <c r="CA55" s="261"/>
      <c r="CB55" s="261"/>
      <c r="CC55" s="261"/>
      <c r="CD55" s="261"/>
      <c r="CE55" s="261"/>
      <c r="CF55" s="261"/>
      <c r="CG55" s="261"/>
      <c r="CH55" s="261"/>
      <c r="CI55" s="261"/>
      <c r="CJ55" s="261"/>
      <c r="CK55" s="261"/>
      <c r="CL55" s="261"/>
      <c r="CM55" s="261"/>
      <c r="CN55" s="261"/>
      <c r="CO55" s="261"/>
      <c r="CP55" s="261"/>
    </row>
    <row r="56" spans="1:94">
      <c r="A56" s="262" t="s">
        <v>334</v>
      </c>
      <c r="B56" s="262" t="s">
        <v>333</v>
      </c>
      <c r="C56" s="262" t="s">
        <v>240</v>
      </c>
      <c r="D56" s="262" t="s">
        <v>238</v>
      </c>
      <c r="E56" s="263">
        <v>0</v>
      </c>
      <c r="F56" s="263">
        <v>0</v>
      </c>
      <c r="G56" s="263">
        <v>0</v>
      </c>
      <c r="H56" s="263">
        <v>0</v>
      </c>
      <c r="I56" s="256"/>
      <c r="J56" s="256"/>
      <c r="K56" s="256"/>
      <c r="L56" s="261"/>
      <c r="M56" s="261"/>
      <c r="N56" s="261"/>
      <c r="O56" s="261"/>
      <c r="P56" s="261"/>
      <c r="Q56" s="261"/>
      <c r="R56" s="261"/>
      <c r="S56" s="261"/>
      <c r="T56" s="261"/>
      <c r="U56" s="261"/>
      <c r="V56" s="261"/>
      <c r="W56" s="261"/>
      <c r="X56" s="261"/>
      <c r="Y56" s="261"/>
      <c r="Z56" s="261"/>
      <c r="AA56" s="261"/>
      <c r="AB56" s="261"/>
      <c r="AC56" s="261"/>
      <c r="AD56" s="261"/>
      <c r="AE56" s="261"/>
      <c r="AF56" s="261"/>
      <c r="AG56" s="261"/>
      <c r="AH56" s="261"/>
      <c r="AI56" s="261"/>
      <c r="AJ56" s="261"/>
      <c r="AK56" s="261"/>
      <c r="AL56" s="261"/>
      <c r="AM56" s="261"/>
      <c r="AN56" s="261"/>
      <c r="AO56" s="261"/>
      <c r="AP56" s="261"/>
      <c r="AQ56" s="261"/>
      <c r="AR56" s="261"/>
      <c r="AS56" s="261"/>
      <c r="AT56" s="261"/>
      <c r="AU56" s="261"/>
      <c r="AV56" s="261"/>
      <c r="AW56" s="261"/>
      <c r="AX56" s="261"/>
      <c r="AY56" s="261"/>
      <c r="AZ56" s="261"/>
      <c r="BA56" s="261"/>
      <c r="BB56" s="261"/>
      <c r="BC56" s="261"/>
      <c r="BD56" s="261"/>
      <c r="BE56" s="261"/>
      <c r="BF56" s="261"/>
      <c r="BG56" s="261"/>
      <c r="BH56" s="261"/>
      <c r="BI56" s="261"/>
      <c r="BJ56" s="261"/>
      <c r="BK56" s="261"/>
      <c r="BL56" s="261"/>
      <c r="BM56" s="261"/>
      <c r="BN56" s="261"/>
      <c r="BO56" s="261"/>
      <c r="BP56" s="261"/>
      <c r="BQ56" s="261"/>
      <c r="BR56" s="261"/>
      <c r="BS56" s="261"/>
      <c r="BT56" s="261"/>
      <c r="BU56" s="261"/>
      <c r="BV56" s="261"/>
      <c r="BW56" s="261"/>
      <c r="BX56" s="261"/>
      <c r="BY56" s="261"/>
      <c r="BZ56" s="261"/>
      <c r="CA56" s="261"/>
      <c r="CB56" s="261"/>
      <c r="CC56" s="261"/>
      <c r="CD56" s="261"/>
      <c r="CE56" s="261"/>
      <c r="CF56" s="261"/>
      <c r="CG56" s="261"/>
      <c r="CH56" s="261"/>
      <c r="CI56" s="261"/>
      <c r="CJ56" s="261"/>
      <c r="CK56" s="261"/>
      <c r="CL56" s="261"/>
      <c r="CM56" s="261"/>
      <c r="CN56" s="261"/>
      <c r="CO56" s="261"/>
      <c r="CP56" s="261"/>
    </row>
    <row r="57" spans="1:94">
      <c r="A57" s="261"/>
      <c r="B57" s="261"/>
      <c r="C57" s="261"/>
      <c r="D57" s="261"/>
      <c r="E57" s="302"/>
      <c r="F57" s="302"/>
      <c r="G57" s="302"/>
      <c r="H57" s="302"/>
      <c r="I57" s="256"/>
      <c r="J57" s="256"/>
      <c r="K57" s="256"/>
      <c r="L57" s="261"/>
      <c r="M57" s="261"/>
      <c r="N57" s="261"/>
      <c r="O57" s="261"/>
      <c r="P57" s="261"/>
      <c r="Q57" s="261"/>
      <c r="R57" s="261"/>
      <c r="S57" s="261"/>
      <c r="T57" s="261"/>
      <c r="U57" s="261"/>
      <c r="V57" s="261"/>
      <c r="W57" s="261"/>
      <c r="X57" s="261"/>
      <c r="Y57" s="261"/>
      <c r="Z57" s="261"/>
      <c r="AA57" s="261"/>
      <c r="AB57" s="261"/>
      <c r="AC57" s="261"/>
      <c r="AD57" s="261"/>
      <c r="AE57" s="261"/>
      <c r="AF57" s="261"/>
      <c r="AG57" s="261"/>
      <c r="AH57" s="261"/>
      <c r="AI57" s="261"/>
      <c r="AJ57" s="261"/>
      <c r="AK57" s="261"/>
      <c r="AL57" s="261"/>
      <c r="AM57" s="261"/>
      <c r="AN57" s="261"/>
      <c r="AO57" s="261"/>
      <c r="AP57" s="261"/>
      <c r="AQ57" s="261"/>
      <c r="AR57" s="261"/>
      <c r="AS57" s="261"/>
      <c r="AT57" s="261"/>
      <c r="AU57" s="261"/>
      <c r="AV57" s="261"/>
      <c r="AW57" s="261"/>
      <c r="AX57" s="261"/>
      <c r="AY57" s="261"/>
      <c r="AZ57" s="261"/>
      <c r="BA57" s="261"/>
      <c r="BB57" s="261"/>
      <c r="BC57" s="261"/>
      <c r="BD57" s="261"/>
      <c r="BE57" s="261"/>
      <c r="BF57" s="261"/>
      <c r="BG57" s="261"/>
      <c r="BH57" s="261"/>
      <c r="BI57" s="261"/>
      <c r="BJ57" s="261"/>
      <c r="BK57" s="261"/>
      <c r="BL57" s="261"/>
      <c r="BM57" s="261"/>
      <c r="BN57" s="261"/>
      <c r="BO57" s="261"/>
      <c r="BP57" s="261"/>
      <c r="BQ57" s="261"/>
      <c r="BR57" s="261"/>
      <c r="BS57" s="261"/>
      <c r="BT57" s="261"/>
      <c r="BU57" s="261"/>
      <c r="BV57" s="261"/>
      <c r="BW57" s="261"/>
      <c r="BX57" s="261"/>
      <c r="BY57" s="261"/>
      <c r="BZ57" s="261"/>
      <c r="CA57" s="261"/>
      <c r="CB57" s="261"/>
      <c r="CC57" s="261"/>
      <c r="CD57" s="261"/>
      <c r="CE57" s="261"/>
      <c r="CF57" s="261"/>
      <c r="CG57" s="261"/>
      <c r="CH57" s="261"/>
      <c r="CI57" s="261"/>
      <c r="CJ57" s="261"/>
      <c r="CK57" s="261"/>
      <c r="CL57" s="261"/>
      <c r="CM57" s="261"/>
      <c r="CN57" s="261"/>
      <c r="CO57" s="261"/>
      <c r="CP57" s="261"/>
    </row>
    <row r="58" spans="1:94" ht="39" customHeight="1">
      <c r="A58" s="334" t="s">
        <v>326</v>
      </c>
      <c r="B58" s="259" t="s">
        <v>327</v>
      </c>
      <c r="C58" s="259" t="s">
        <v>87</v>
      </c>
      <c r="D58" s="259" t="s">
        <v>89</v>
      </c>
      <c r="E58" s="301" t="s">
        <v>328</v>
      </c>
      <c r="F58" s="301" t="s">
        <v>329</v>
      </c>
      <c r="G58" s="301" t="s">
        <v>330</v>
      </c>
      <c r="H58" s="301" t="s">
        <v>331</v>
      </c>
      <c r="I58" s="256"/>
      <c r="J58" s="256"/>
      <c r="K58" s="256"/>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c r="AL58" s="261"/>
      <c r="AM58" s="261"/>
      <c r="AN58" s="261"/>
      <c r="AO58" s="261"/>
      <c r="AP58" s="261"/>
      <c r="AQ58" s="261"/>
      <c r="AR58" s="261"/>
      <c r="AS58" s="261"/>
      <c r="AT58" s="261"/>
      <c r="AU58" s="261"/>
      <c r="AV58" s="261"/>
      <c r="AW58" s="261"/>
      <c r="AX58" s="261"/>
      <c r="AY58" s="261"/>
      <c r="AZ58" s="261"/>
      <c r="BA58" s="261"/>
      <c r="BB58" s="261"/>
      <c r="BC58" s="261"/>
      <c r="BD58" s="261"/>
      <c r="BE58" s="261"/>
      <c r="BF58" s="261"/>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261"/>
      <c r="CF58" s="261"/>
      <c r="CG58" s="261"/>
      <c r="CH58" s="261"/>
      <c r="CI58" s="261"/>
      <c r="CJ58" s="261"/>
      <c r="CK58" s="261"/>
      <c r="CL58" s="261"/>
      <c r="CM58" s="261"/>
      <c r="CN58" s="261"/>
      <c r="CO58" s="261"/>
      <c r="CP58" s="261"/>
    </row>
    <row r="59" spans="1:94">
      <c r="A59" s="262" t="s">
        <v>335</v>
      </c>
      <c r="B59" s="262" t="s">
        <v>262</v>
      </c>
      <c r="C59" s="262" t="s">
        <v>216</v>
      </c>
      <c r="D59" s="262" t="s">
        <v>263</v>
      </c>
      <c r="E59" s="263">
        <v>0.86537765305019076</v>
      </c>
      <c r="F59" s="263">
        <v>0.86537765305019076</v>
      </c>
      <c r="G59" s="263">
        <v>0.86537765305019076</v>
      </c>
      <c r="H59" s="263">
        <v>0.86537765305019076</v>
      </c>
      <c r="I59" s="256"/>
      <c r="J59" s="256"/>
      <c r="K59" s="256"/>
      <c r="L59" s="261"/>
      <c r="M59" s="261"/>
      <c r="N59" s="261"/>
      <c r="O59" s="261"/>
      <c r="P59" s="261"/>
      <c r="Q59" s="261"/>
      <c r="R59" s="261"/>
      <c r="S59" s="261"/>
      <c r="T59" s="261"/>
      <c r="U59" s="261"/>
      <c r="V59" s="261"/>
      <c r="W59" s="261"/>
      <c r="X59" s="261"/>
      <c r="Y59" s="261"/>
      <c r="Z59" s="261"/>
      <c r="AA59" s="261"/>
      <c r="AB59" s="261"/>
      <c r="AC59" s="261"/>
      <c r="AD59" s="261"/>
      <c r="AE59" s="261"/>
      <c r="AF59" s="261"/>
      <c r="AG59" s="261"/>
      <c r="AH59" s="261"/>
      <c r="AI59" s="261"/>
      <c r="AJ59" s="261"/>
      <c r="AK59" s="261"/>
      <c r="AL59" s="261"/>
      <c r="AM59" s="261"/>
      <c r="AN59" s="261"/>
      <c r="AO59" s="261"/>
      <c r="AP59" s="261"/>
      <c r="AQ59" s="261"/>
      <c r="AR59" s="261"/>
      <c r="AS59" s="261"/>
      <c r="AT59" s="261"/>
      <c r="AU59" s="261"/>
      <c r="AV59" s="261"/>
      <c r="AW59" s="261"/>
      <c r="AX59" s="261"/>
      <c r="AY59" s="261"/>
      <c r="AZ59" s="261"/>
      <c r="BA59" s="261"/>
      <c r="BB59" s="261"/>
      <c r="BC59" s="261"/>
      <c r="BD59" s="261"/>
      <c r="BE59" s="261"/>
      <c r="BF59" s="261"/>
      <c r="BG59" s="261"/>
      <c r="BH59" s="261"/>
      <c r="BI59" s="261"/>
      <c r="BJ59" s="261"/>
      <c r="BK59" s="261"/>
      <c r="BL59" s="261"/>
      <c r="BM59" s="261"/>
      <c r="BN59" s="261"/>
      <c r="BO59" s="261"/>
      <c r="BP59" s="261"/>
      <c r="BQ59" s="261"/>
      <c r="BR59" s="261"/>
      <c r="BS59" s="261"/>
      <c r="BT59" s="261"/>
      <c r="BU59" s="261"/>
      <c r="BV59" s="261"/>
      <c r="BW59" s="261"/>
      <c r="BX59" s="261"/>
      <c r="BY59" s="261"/>
      <c r="BZ59" s="261"/>
      <c r="CA59" s="261"/>
      <c r="CB59" s="261"/>
      <c r="CC59" s="261"/>
      <c r="CD59" s="261"/>
      <c r="CE59" s="261"/>
      <c r="CF59" s="261"/>
      <c r="CG59" s="261"/>
      <c r="CH59" s="261"/>
      <c r="CI59" s="261"/>
      <c r="CJ59" s="261"/>
      <c r="CK59" s="261"/>
      <c r="CL59" s="261"/>
      <c r="CM59" s="261"/>
      <c r="CN59" s="261"/>
      <c r="CO59" s="261"/>
      <c r="CP59" s="261"/>
    </row>
    <row r="60" spans="1:94">
      <c r="A60" s="262" t="s">
        <v>336</v>
      </c>
      <c r="B60" s="262" t="s">
        <v>262</v>
      </c>
      <c r="C60" s="262" t="s">
        <v>216</v>
      </c>
      <c r="D60" s="262" t="s">
        <v>264</v>
      </c>
      <c r="E60" s="263">
        <v>0.86537765305019076</v>
      </c>
      <c r="F60" s="263">
        <v>0.86537765305019076</v>
      </c>
      <c r="G60" s="263">
        <v>0.86537765305019076</v>
      </c>
      <c r="H60" s="263">
        <v>0.86537765305019076</v>
      </c>
      <c r="I60" s="256"/>
      <c r="J60" s="256"/>
      <c r="K60" s="256"/>
      <c r="L60" s="261"/>
      <c r="M60" s="261"/>
      <c r="N60" s="261"/>
      <c r="O60" s="261"/>
      <c r="P60" s="261"/>
      <c r="Q60" s="261"/>
      <c r="R60" s="261"/>
      <c r="S60" s="261"/>
      <c r="T60" s="261"/>
      <c r="U60" s="261"/>
      <c r="V60" s="261"/>
      <c r="W60" s="261"/>
      <c r="X60" s="261"/>
      <c r="Y60" s="261"/>
      <c r="Z60" s="261"/>
      <c r="AA60" s="261"/>
      <c r="AB60" s="261"/>
      <c r="AC60" s="261"/>
      <c r="AD60" s="261"/>
      <c r="AE60" s="261"/>
      <c r="AF60" s="261"/>
      <c r="AG60" s="261"/>
      <c r="AH60" s="261"/>
      <c r="AI60" s="261"/>
      <c r="AJ60" s="261"/>
      <c r="AK60" s="261"/>
      <c r="AL60" s="261"/>
      <c r="AM60" s="261"/>
      <c r="AN60" s="261"/>
      <c r="AO60" s="261"/>
      <c r="AP60" s="261"/>
      <c r="AQ60" s="261"/>
      <c r="AR60" s="261"/>
      <c r="AS60" s="261"/>
      <c r="AT60" s="261"/>
      <c r="AU60" s="261"/>
      <c r="AV60" s="261"/>
      <c r="AW60" s="261"/>
      <c r="AX60" s="261"/>
      <c r="AY60" s="261"/>
      <c r="AZ60" s="261"/>
      <c r="BA60" s="261"/>
      <c r="BB60" s="261"/>
      <c r="BC60" s="261"/>
      <c r="BD60" s="261"/>
      <c r="BE60" s="261"/>
      <c r="BF60" s="261"/>
      <c r="BG60" s="261"/>
      <c r="BH60" s="261"/>
      <c r="BI60" s="261"/>
      <c r="BJ60" s="261"/>
      <c r="BK60" s="261"/>
      <c r="BL60" s="261"/>
      <c r="BM60" s="261"/>
      <c r="BN60" s="261"/>
      <c r="BO60" s="261"/>
      <c r="BP60" s="261"/>
      <c r="BQ60" s="261"/>
      <c r="BR60" s="261"/>
      <c r="BS60" s="261"/>
      <c r="BT60" s="261"/>
      <c r="BU60" s="261"/>
      <c r="BV60" s="261"/>
      <c r="BW60" s="261"/>
      <c r="BX60" s="261"/>
      <c r="BY60" s="261"/>
      <c r="BZ60" s="261"/>
      <c r="CA60" s="261"/>
      <c r="CB60" s="261"/>
      <c r="CC60" s="261"/>
      <c r="CD60" s="261"/>
      <c r="CE60" s="261"/>
      <c r="CF60" s="261"/>
      <c r="CG60" s="261"/>
      <c r="CH60" s="261"/>
      <c r="CI60" s="261"/>
      <c r="CJ60" s="261"/>
      <c r="CK60" s="261"/>
      <c r="CL60" s="261"/>
      <c r="CM60" s="261"/>
      <c r="CN60" s="261"/>
      <c r="CO60" s="261"/>
      <c r="CP60" s="261"/>
    </row>
    <row r="61" spans="1:94">
      <c r="A61" s="262" t="s">
        <v>336</v>
      </c>
      <c r="B61" s="262" t="s">
        <v>262</v>
      </c>
      <c r="C61" s="262" t="s">
        <v>216</v>
      </c>
      <c r="D61" s="262" t="s">
        <v>238</v>
      </c>
      <c r="E61" s="263">
        <v>0</v>
      </c>
      <c r="F61" s="263">
        <v>0</v>
      </c>
      <c r="G61" s="263">
        <v>0</v>
      </c>
      <c r="H61" s="263">
        <v>0</v>
      </c>
      <c r="I61" s="256"/>
      <c r="J61" s="256"/>
      <c r="K61" s="256"/>
      <c r="L61" s="261"/>
      <c r="M61" s="261"/>
      <c r="N61" s="261"/>
      <c r="O61" s="261"/>
      <c r="P61" s="261"/>
      <c r="Q61" s="261"/>
      <c r="R61" s="261"/>
      <c r="S61" s="261"/>
      <c r="T61" s="261"/>
      <c r="U61" s="261"/>
      <c r="V61" s="261"/>
      <c r="W61" s="261"/>
      <c r="X61" s="261"/>
      <c r="Y61" s="261"/>
      <c r="Z61" s="261"/>
      <c r="AA61" s="261"/>
      <c r="AB61" s="261"/>
      <c r="AC61" s="261"/>
      <c r="AD61" s="261"/>
      <c r="AE61" s="261"/>
      <c r="AF61" s="261"/>
      <c r="AG61" s="261"/>
      <c r="AH61" s="261"/>
      <c r="AI61" s="261"/>
      <c r="AJ61" s="261"/>
      <c r="AK61" s="261"/>
      <c r="AL61" s="261"/>
      <c r="AM61" s="261"/>
      <c r="AN61" s="261"/>
      <c r="AO61" s="261"/>
      <c r="AP61" s="261"/>
      <c r="AQ61" s="261"/>
      <c r="AR61" s="261"/>
      <c r="AS61" s="261"/>
      <c r="AT61" s="261"/>
      <c r="AU61" s="261"/>
      <c r="AV61" s="261"/>
      <c r="AW61" s="261"/>
      <c r="AX61" s="261"/>
      <c r="AY61" s="261"/>
      <c r="AZ61" s="261"/>
      <c r="BA61" s="261"/>
      <c r="BB61" s="261"/>
      <c r="BC61" s="261"/>
      <c r="BD61" s="261"/>
      <c r="BE61" s="261"/>
      <c r="BF61" s="261"/>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c r="CC61" s="261"/>
      <c r="CD61" s="261"/>
      <c r="CE61" s="261"/>
      <c r="CF61" s="261"/>
      <c r="CG61" s="261"/>
      <c r="CH61" s="261"/>
      <c r="CI61" s="261"/>
      <c r="CJ61" s="261"/>
      <c r="CK61" s="261"/>
      <c r="CL61" s="261"/>
      <c r="CM61" s="261"/>
      <c r="CN61" s="261"/>
      <c r="CO61" s="261"/>
      <c r="CP61" s="261"/>
    </row>
    <row r="62" spans="1:94">
      <c r="A62" s="262" t="s">
        <v>336</v>
      </c>
      <c r="B62" s="262" t="s">
        <v>262</v>
      </c>
      <c r="C62" s="262" t="s">
        <v>240</v>
      </c>
      <c r="D62" s="262" t="s">
        <v>263</v>
      </c>
      <c r="E62" s="263">
        <v>0.86537765305019076</v>
      </c>
      <c r="F62" s="263">
        <v>0.86537765305019076</v>
      </c>
      <c r="G62" s="263">
        <v>0.86537765305019076</v>
      </c>
      <c r="H62" s="263">
        <v>0.86537765305019076</v>
      </c>
      <c r="I62" s="256"/>
      <c r="J62" s="256"/>
      <c r="K62" s="256"/>
      <c r="L62" s="261"/>
      <c r="M62" s="261"/>
      <c r="N62" s="261"/>
      <c r="O62" s="261"/>
      <c r="P62" s="261"/>
      <c r="Q62" s="261"/>
      <c r="R62" s="261"/>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c r="CC62" s="261"/>
      <c r="CD62" s="261"/>
      <c r="CE62" s="261"/>
      <c r="CF62" s="261"/>
      <c r="CG62" s="261"/>
      <c r="CH62" s="261"/>
      <c r="CI62" s="261"/>
      <c r="CJ62" s="261"/>
      <c r="CK62" s="261"/>
      <c r="CL62" s="261"/>
      <c r="CM62" s="261"/>
      <c r="CN62" s="261"/>
      <c r="CO62" s="261"/>
      <c r="CP62" s="261"/>
    </row>
    <row r="63" spans="1:94">
      <c r="A63" s="262" t="s">
        <v>336</v>
      </c>
      <c r="B63" s="262" t="s">
        <v>262</v>
      </c>
      <c r="C63" s="262" t="s">
        <v>240</v>
      </c>
      <c r="D63" s="262" t="s">
        <v>264</v>
      </c>
      <c r="E63" s="263">
        <v>0.86537765305019076</v>
      </c>
      <c r="F63" s="263">
        <v>0.86537765305019076</v>
      </c>
      <c r="G63" s="263">
        <v>0.86537765305019076</v>
      </c>
      <c r="H63" s="263">
        <v>0.86537765305019076</v>
      </c>
      <c r="I63" s="256"/>
      <c r="J63" s="256"/>
      <c r="K63" s="256"/>
      <c r="L63" s="261"/>
      <c r="M63" s="261"/>
      <c r="N63" s="261"/>
      <c r="O63" s="261"/>
      <c r="P63" s="261"/>
      <c r="Q63" s="261"/>
      <c r="R63" s="261"/>
      <c r="S63" s="261"/>
      <c r="T63" s="261"/>
      <c r="U63" s="261"/>
      <c r="V63" s="261"/>
      <c r="W63" s="261"/>
      <c r="X63" s="261"/>
      <c r="Y63" s="261"/>
      <c r="Z63" s="261"/>
      <c r="AA63" s="261"/>
      <c r="AB63" s="261"/>
      <c r="AC63" s="261"/>
      <c r="AD63" s="261"/>
      <c r="AE63" s="261"/>
      <c r="AF63" s="261"/>
      <c r="AG63" s="261"/>
      <c r="AH63" s="261"/>
      <c r="AI63" s="261"/>
      <c r="AJ63" s="261"/>
      <c r="AK63" s="261"/>
      <c r="AL63" s="261"/>
      <c r="AM63" s="261"/>
      <c r="AN63" s="261"/>
      <c r="AO63" s="261"/>
      <c r="AP63" s="261"/>
      <c r="AQ63" s="261"/>
      <c r="AR63" s="261"/>
      <c r="AS63" s="261"/>
      <c r="AT63" s="261"/>
      <c r="AU63" s="261"/>
      <c r="AV63" s="261"/>
      <c r="AW63" s="261"/>
      <c r="AX63" s="261"/>
      <c r="AY63" s="261"/>
      <c r="AZ63" s="261"/>
      <c r="BA63" s="261"/>
      <c r="BB63" s="261"/>
      <c r="BC63" s="261"/>
      <c r="BD63" s="261"/>
      <c r="BE63" s="261"/>
      <c r="BF63" s="261"/>
      <c r="BG63" s="261"/>
      <c r="BH63" s="261"/>
      <c r="BI63" s="261"/>
      <c r="BJ63" s="261"/>
      <c r="BK63" s="261"/>
      <c r="BL63" s="261"/>
      <c r="BM63" s="261"/>
      <c r="BN63" s="261"/>
      <c r="BO63" s="261"/>
      <c r="BP63" s="261"/>
      <c r="BQ63" s="261"/>
      <c r="BR63" s="261"/>
      <c r="BS63" s="261"/>
      <c r="BT63" s="261"/>
      <c r="BU63" s="261"/>
      <c r="BV63" s="261"/>
      <c r="BW63" s="261"/>
      <c r="BX63" s="261"/>
      <c r="BY63" s="261"/>
      <c r="BZ63" s="261"/>
      <c r="CA63" s="261"/>
      <c r="CB63" s="261"/>
      <c r="CC63" s="261"/>
      <c r="CD63" s="261"/>
      <c r="CE63" s="261"/>
      <c r="CF63" s="261"/>
      <c r="CG63" s="261"/>
      <c r="CH63" s="261"/>
      <c r="CI63" s="261"/>
      <c r="CJ63" s="261"/>
      <c r="CK63" s="261"/>
      <c r="CL63" s="261"/>
      <c r="CM63" s="261"/>
      <c r="CN63" s="261"/>
      <c r="CO63" s="261"/>
      <c r="CP63" s="261"/>
    </row>
    <row r="64" spans="1:94">
      <c r="A64" s="262" t="s">
        <v>336</v>
      </c>
      <c r="B64" s="262" t="s">
        <v>262</v>
      </c>
      <c r="C64" s="262" t="s">
        <v>240</v>
      </c>
      <c r="D64" s="262" t="s">
        <v>238</v>
      </c>
      <c r="E64" s="263">
        <v>0</v>
      </c>
      <c r="F64" s="263">
        <v>0</v>
      </c>
      <c r="G64" s="263">
        <v>0</v>
      </c>
      <c r="H64" s="263">
        <v>0</v>
      </c>
      <c r="I64" s="256"/>
      <c r="J64" s="256"/>
      <c r="K64" s="256"/>
      <c r="L64" s="261"/>
      <c r="M64" s="261"/>
      <c r="N64" s="261"/>
      <c r="O64" s="261"/>
      <c r="P64" s="261"/>
      <c r="Q64" s="261"/>
      <c r="R64" s="261"/>
      <c r="S64" s="261"/>
      <c r="T64" s="261"/>
      <c r="U64" s="261"/>
      <c r="V64" s="261"/>
      <c r="W64" s="261"/>
      <c r="X64" s="261"/>
      <c r="Y64" s="261"/>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261"/>
      <c r="BG64" s="261"/>
      <c r="BH64" s="261"/>
      <c r="BI64" s="261"/>
      <c r="BJ64" s="261"/>
      <c r="BK64" s="261"/>
      <c r="BL64" s="261"/>
      <c r="BM64" s="261"/>
      <c r="BN64" s="261"/>
      <c r="BO64" s="261"/>
      <c r="BP64" s="261"/>
      <c r="BQ64" s="261"/>
      <c r="BR64" s="261"/>
      <c r="BS64" s="261"/>
      <c r="BT64" s="261"/>
      <c r="BU64" s="261"/>
      <c r="BV64" s="261"/>
      <c r="BW64" s="261"/>
      <c r="BX64" s="261"/>
      <c r="BY64" s="261"/>
      <c r="BZ64" s="261"/>
      <c r="CA64" s="261"/>
      <c r="CB64" s="261"/>
      <c r="CC64" s="261"/>
      <c r="CD64" s="261"/>
      <c r="CE64" s="261"/>
      <c r="CF64" s="261"/>
      <c r="CG64" s="261"/>
      <c r="CH64" s="261"/>
      <c r="CI64" s="261"/>
      <c r="CJ64" s="261"/>
      <c r="CK64" s="261"/>
      <c r="CL64" s="261"/>
      <c r="CM64" s="261"/>
      <c r="CN64" s="261"/>
      <c r="CO64" s="261"/>
      <c r="CP64" s="261"/>
    </row>
    <row r="65" spans="1:94">
      <c r="A65" s="262" t="s">
        <v>336</v>
      </c>
      <c r="B65" s="262" t="s">
        <v>265</v>
      </c>
      <c r="C65" s="262" t="s">
        <v>216</v>
      </c>
      <c r="D65" s="262" t="s">
        <v>263</v>
      </c>
      <c r="E65" s="263">
        <v>1.3743622787970815</v>
      </c>
      <c r="F65" s="263">
        <v>1.3743622787970815</v>
      </c>
      <c r="G65" s="263">
        <v>1.3743622787970815</v>
      </c>
      <c r="H65" s="263">
        <v>1.3743622787970815</v>
      </c>
      <c r="I65" s="256"/>
      <c r="J65" s="256"/>
      <c r="K65" s="256"/>
      <c r="L65" s="261"/>
      <c r="M65" s="261"/>
      <c r="N65" s="261"/>
      <c r="O65" s="261"/>
      <c r="P65" s="261"/>
      <c r="Q65" s="261"/>
      <c r="R65" s="261"/>
      <c r="S65" s="261"/>
      <c r="T65" s="261"/>
      <c r="U65" s="261"/>
      <c r="V65" s="261"/>
      <c r="W65" s="261"/>
      <c r="X65" s="261"/>
      <c r="Y65" s="261"/>
      <c r="Z65" s="261"/>
      <c r="AA65" s="261"/>
      <c r="AB65" s="261"/>
      <c r="AC65" s="261"/>
      <c r="AD65" s="261"/>
      <c r="AE65" s="261"/>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261"/>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261"/>
      <c r="CF65" s="261"/>
      <c r="CG65" s="261"/>
      <c r="CH65" s="261"/>
      <c r="CI65" s="261"/>
      <c r="CJ65" s="261"/>
      <c r="CK65" s="261"/>
      <c r="CL65" s="261"/>
      <c r="CM65" s="261"/>
      <c r="CN65" s="261"/>
      <c r="CO65" s="261"/>
      <c r="CP65" s="261"/>
    </row>
    <row r="66" spans="1:94">
      <c r="A66" s="262" t="s">
        <v>336</v>
      </c>
      <c r="B66" s="262" t="s">
        <v>265</v>
      </c>
      <c r="C66" s="262" t="s">
        <v>216</v>
      </c>
      <c r="D66" s="262" t="s">
        <v>264</v>
      </c>
      <c r="E66" s="263">
        <v>1.3743622787970815</v>
      </c>
      <c r="F66" s="263">
        <v>1.3743622787970815</v>
      </c>
      <c r="G66" s="263">
        <v>1.3743622787970815</v>
      </c>
      <c r="H66" s="263">
        <v>1.3743622787970815</v>
      </c>
      <c r="I66" s="256"/>
      <c r="J66" s="256"/>
      <c r="K66" s="256"/>
      <c r="L66" s="261"/>
      <c r="M66" s="261"/>
      <c r="N66" s="261"/>
      <c r="O66" s="261"/>
      <c r="P66" s="261"/>
      <c r="Q66" s="261"/>
      <c r="R66" s="261"/>
      <c r="S66" s="261"/>
      <c r="T66" s="261"/>
      <c r="U66" s="261"/>
      <c r="V66" s="261"/>
      <c r="W66" s="261"/>
      <c r="X66" s="261"/>
      <c r="Y66" s="261"/>
      <c r="Z66" s="261"/>
      <c r="AA66" s="261"/>
      <c r="AB66" s="261"/>
      <c r="AC66" s="261"/>
      <c r="AD66" s="261"/>
      <c r="AE66" s="261"/>
      <c r="AF66" s="261"/>
      <c r="AG66" s="261"/>
      <c r="AH66" s="261"/>
      <c r="AI66" s="261"/>
      <c r="AJ66" s="261"/>
      <c r="AK66" s="261"/>
      <c r="AL66" s="261"/>
      <c r="AM66" s="261"/>
      <c r="AN66" s="261"/>
      <c r="AO66" s="261"/>
      <c r="AP66" s="261"/>
      <c r="AQ66" s="261"/>
      <c r="AR66" s="261"/>
      <c r="AS66" s="261"/>
      <c r="AT66" s="261"/>
      <c r="AU66" s="261"/>
      <c r="AV66" s="261"/>
      <c r="AW66" s="261"/>
      <c r="AX66" s="261"/>
      <c r="AY66" s="261"/>
      <c r="AZ66" s="261"/>
      <c r="BA66" s="261"/>
      <c r="BB66" s="261"/>
      <c r="BC66" s="261"/>
      <c r="BD66" s="261"/>
      <c r="BE66" s="261"/>
      <c r="BF66" s="261"/>
      <c r="BG66" s="261"/>
      <c r="BH66" s="261"/>
      <c r="BI66" s="261"/>
      <c r="BJ66" s="261"/>
      <c r="BK66" s="261"/>
      <c r="BL66" s="261"/>
      <c r="BM66" s="261"/>
      <c r="BN66" s="261"/>
      <c r="BO66" s="261"/>
      <c r="BP66" s="261"/>
      <c r="BQ66" s="261"/>
      <c r="BR66" s="261"/>
      <c r="BS66" s="261"/>
      <c r="BT66" s="261"/>
      <c r="BU66" s="261"/>
      <c r="BV66" s="261"/>
      <c r="BW66" s="261"/>
      <c r="BX66" s="261"/>
      <c r="BY66" s="261"/>
      <c r="BZ66" s="261"/>
      <c r="CA66" s="261"/>
      <c r="CB66" s="261"/>
      <c r="CC66" s="261"/>
      <c r="CD66" s="261"/>
      <c r="CE66" s="261"/>
      <c r="CF66" s="261"/>
      <c r="CG66" s="261"/>
      <c r="CH66" s="261"/>
      <c r="CI66" s="261"/>
      <c r="CJ66" s="261"/>
      <c r="CK66" s="261"/>
      <c r="CL66" s="261"/>
      <c r="CM66" s="261"/>
      <c r="CN66" s="261"/>
      <c r="CO66" s="261"/>
      <c r="CP66" s="261"/>
    </row>
    <row r="67" spans="1:94">
      <c r="A67" s="262" t="s">
        <v>336</v>
      </c>
      <c r="B67" s="262" t="s">
        <v>265</v>
      </c>
      <c r="C67" s="262" t="s">
        <v>216</v>
      </c>
      <c r="D67" s="262" t="s">
        <v>238</v>
      </c>
      <c r="E67" s="263">
        <v>0</v>
      </c>
      <c r="F67" s="263">
        <v>0</v>
      </c>
      <c r="G67" s="263">
        <v>0</v>
      </c>
      <c r="H67" s="263">
        <v>0</v>
      </c>
      <c r="I67" s="256"/>
      <c r="J67" s="256"/>
      <c r="K67" s="256"/>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261"/>
      <c r="AQ67" s="261"/>
      <c r="AR67" s="261"/>
      <c r="AS67" s="261"/>
      <c r="AT67" s="261"/>
      <c r="AU67" s="261"/>
      <c r="AV67" s="261"/>
      <c r="AW67" s="261"/>
      <c r="AX67" s="261"/>
      <c r="AY67" s="261"/>
      <c r="AZ67" s="261"/>
      <c r="BA67" s="261"/>
      <c r="BB67" s="261"/>
      <c r="BC67" s="261"/>
      <c r="BD67" s="261"/>
      <c r="BE67" s="261"/>
      <c r="BF67" s="261"/>
      <c r="BG67" s="261"/>
      <c r="BH67" s="261"/>
      <c r="BI67" s="261"/>
      <c r="BJ67" s="261"/>
      <c r="BK67" s="261"/>
      <c r="BL67" s="261"/>
      <c r="BM67" s="261"/>
      <c r="BN67" s="261"/>
      <c r="BO67" s="261"/>
      <c r="BP67" s="261"/>
      <c r="BQ67" s="261"/>
      <c r="BR67" s="261"/>
      <c r="BS67" s="261"/>
      <c r="BT67" s="261"/>
      <c r="BU67" s="261"/>
      <c r="BV67" s="261"/>
      <c r="BW67" s="261"/>
      <c r="BX67" s="261"/>
      <c r="BY67" s="261"/>
      <c r="BZ67" s="261"/>
      <c r="CA67" s="261"/>
      <c r="CB67" s="261"/>
      <c r="CC67" s="261"/>
      <c r="CD67" s="261"/>
      <c r="CE67" s="261"/>
      <c r="CF67" s="261"/>
      <c r="CG67" s="261"/>
      <c r="CH67" s="261"/>
      <c r="CI67" s="261"/>
      <c r="CJ67" s="261"/>
      <c r="CK67" s="261"/>
      <c r="CL67" s="261"/>
      <c r="CM67" s="261"/>
      <c r="CN67" s="261"/>
      <c r="CO67" s="261"/>
      <c r="CP67" s="261"/>
    </row>
    <row r="68" spans="1:94">
      <c r="A68" s="262" t="s">
        <v>336</v>
      </c>
      <c r="B68" s="262" t="s">
        <v>265</v>
      </c>
      <c r="C68" s="262" t="s">
        <v>240</v>
      </c>
      <c r="D68" s="262" t="s">
        <v>263</v>
      </c>
      <c r="E68" s="263">
        <v>1.3743622787970815</v>
      </c>
      <c r="F68" s="263">
        <v>1.3743622787970815</v>
      </c>
      <c r="G68" s="263">
        <v>1.3743622787970815</v>
      </c>
      <c r="H68" s="263">
        <v>1.3743622787970815</v>
      </c>
      <c r="I68" s="256"/>
      <c r="J68" s="256"/>
      <c r="K68" s="256"/>
      <c r="L68" s="261"/>
      <c r="M68" s="261"/>
      <c r="N68" s="261"/>
      <c r="O68" s="261"/>
      <c r="P68" s="261"/>
      <c r="Q68" s="261"/>
      <c r="R68" s="261"/>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1"/>
      <c r="AQ68" s="261"/>
      <c r="AR68" s="261"/>
      <c r="AS68" s="261"/>
      <c r="AT68" s="261"/>
      <c r="AU68" s="261"/>
      <c r="AV68" s="261"/>
      <c r="AW68" s="261"/>
      <c r="AX68" s="261"/>
      <c r="AY68" s="261"/>
      <c r="AZ68" s="261"/>
      <c r="BA68" s="261"/>
      <c r="BB68" s="261"/>
      <c r="BC68" s="261"/>
      <c r="BD68" s="261"/>
      <c r="BE68" s="261"/>
      <c r="BF68" s="261"/>
      <c r="BG68" s="261"/>
      <c r="BH68" s="261"/>
      <c r="BI68" s="261"/>
      <c r="BJ68" s="261"/>
      <c r="BK68" s="261"/>
      <c r="BL68" s="261"/>
      <c r="BM68" s="261"/>
      <c r="BN68" s="261"/>
      <c r="BO68" s="261"/>
      <c r="BP68" s="261"/>
      <c r="BQ68" s="261"/>
      <c r="BR68" s="261"/>
      <c r="BS68" s="261"/>
      <c r="BT68" s="261"/>
      <c r="BU68" s="261"/>
      <c r="BV68" s="261"/>
      <c r="BW68" s="261"/>
      <c r="BX68" s="261"/>
      <c r="BY68" s="261"/>
      <c r="BZ68" s="261"/>
      <c r="CA68" s="261"/>
      <c r="CB68" s="261"/>
      <c r="CC68" s="261"/>
      <c r="CD68" s="261"/>
      <c r="CE68" s="261"/>
      <c r="CF68" s="261"/>
      <c r="CG68" s="261"/>
      <c r="CH68" s="261"/>
      <c r="CI68" s="261"/>
      <c r="CJ68" s="261"/>
      <c r="CK68" s="261"/>
      <c r="CL68" s="261"/>
      <c r="CM68" s="261"/>
      <c r="CN68" s="261"/>
      <c r="CO68" s="261"/>
      <c r="CP68" s="261"/>
    </row>
    <row r="69" spans="1:94">
      <c r="A69" s="262" t="s">
        <v>336</v>
      </c>
      <c r="B69" s="262" t="s">
        <v>265</v>
      </c>
      <c r="C69" s="262" t="s">
        <v>240</v>
      </c>
      <c r="D69" s="262" t="s">
        <v>264</v>
      </c>
      <c r="E69" s="263">
        <v>1.3743622787970815</v>
      </c>
      <c r="F69" s="263">
        <v>1.3743622787970815</v>
      </c>
      <c r="G69" s="263">
        <v>1.3743622787970815</v>
      </c>
      <c r="H69" s="263">
        <v>1.3743622787970815</v>
      </c>
      <c r="I69" s="256"/>
      <c r="J69" s="256"/>
      <c r="K69" s="256"/>
      <c r="L69" s="261"/>
      <c r="M69" s="261"/>
      <c r="N69" s="261"/>
      <c r="O69" s="261"/>
      <c r="P69" s="261"/>
      <c r="Q69" s="261"/>
      <c r="R69" s="261"/>
      <c r="S69" s="261"/>
      <c r="T69" s="261"/>
      <c r="U69" s="261"/>
      <c r="V69" s="261"/>
      <c r="W69" s="261"/>
      <c r="X69" s="261"/>
      <c r="Y69" s="261"/>
      <c r="Z69" s="261"/>
      <c r="AA69" s="261"/>
      <c r="AB69" s="261"/>
      <c r="AC69" s="261"/>
      <c r="AD69" s="261"/>
      <c r="AE69" s="261"/>
      <c r="AF69" s="261"/>
      <c r="AG69" s="261"/>
      <c r="AH69" s="261"/>
      <c r="AI69" s="261"/>
      <c r="AJ69" s="261"/>
      <c r="AK69" s="261"/>
      <c r="AL69" s="261"/>
      <c r="AM69" s="261"/>
      <c r="AN69" s="261"/>
      <c r="AO69" s="261"/>
      <c r="AP69" s="261"/>
      <c r="AQ69" s="261"/>
      <c r="AR69" s="261"/>
      <c r="AS69" s="261"/>
      <c r="AT69" s="261"/>
      <c r="AU69" s="261"/>
      <c r="AV69" s="261"/>
      <c r="AW69" s="261"/>
      <c r="AX69" s="261"/>
      <c r="AY69" s="261"/>
      <c r="AZ69" s="261"/>
      <c r="BA69" s="261"/>
      <c r="BB69" s="261"/>
      <c r="BC69" s="261"/>
      <c r="BD69" s="261"/>
      <c r="BE69" s="261"/>
      <c r="BF69" s="261"/>
      <c r="BG69" s="261"/>
      <c r="BH69" s="261"/>
      <c r="BI69" s="261"/>
      <c r="BJ69" s="261"/>
      <c r="BK69" s="261"/>
      <c r="BL69" s="261"/>
      <c r="BM69" s="261"/>
      <c r="BN69" s="261"/>
      <c r="BO69" s="261"/>
      <c r="BP69" s="261"/>
      <c r="BQ69" s="261"/>
      <c r="BR69" s="261"/>
      <c r="BS69" s="261"/>
      <c r="BT69" s="261"/>
      <c r="BU69" s="261"/>
      <c r="BV69" s="261"/>
      <c r="BW69" s="261"/>
      <c r="BX69" s="261"/>
      <c r="BY69" s="261"/>
      <c r="BZ69" s="261"/>
      <c r="CA69" s="261"/>
      <c r="CB69" s="261"/>
      <c r="CC69" s="261"/>
      <c r="CD69" s="261"/>
      <c r="CE69" s="261"/>
      <c r="CF69" s="261"/>
      <c r="CG69" s="261"/>
      <c r="CH69" s="261"/>
      <c r="CI69" s="261"/>
      <c r="CJ69" s="261"/>
      <c r="CK69" s="261"/>
      <c r="CL69" s="261"/>
      <c r="CM69" s="261"/>
      <c r="CN69" s="261"/>
      <c r="CO69" s="261"/>
      <c r="CP69" s="261"/>
    </row>
    <row r="70" spans="1:94">
      <c r="A70" s="262" t="s">
        <v>336</v>
      </c>
      <c r="B70" s="262" t="s">
        <v>265</v>
      </c>
      <c r="C70" s="262" t="s">
        <v>240</v>
      </c>
      <c r="D70" s="262" t="s">
        <v>238</v>
      </c>
      <c r="E70" s="263">
        <v>0</v>
      </c>
      <c r="F70" s="263">
        <v>0</v>
      </c>
      <c r="G70" s="263">
        <v>0</v>
      </c>
      <c r="H70" s="263">
        <v>0</v>
      </c>
      <c r="I70" s="256"/>
      <c r="J70" s="256"/>
      <c r="K70" s="256"/>
      <c r="L70" s="261"/>
      <c r="M70" s="261"/>
      <c r="N70" s="261"/>
      <c r="O70" s="261"/>
      <c r="P70" s="261"/>
      <c r="Q70" s="261"/>
      <c r="R70" s="261"/>
      <c r="S70" s="261"/>
      <c r="T70" s="261"/>
      <c r="U70" s="261"/>
      <c r="V70" s="261"/>
      <c r="W70" s="261"/>
      <c r="X70" s="261"/>
      <c r="Y70" s="261"/>
      <c r="Z70" s="261"/>
      <c r="AA70" s="261"/>
      <c r="AB70" s="261"/>
      <c r="AC70" s="261"/>
      <c r="AD70" s="261"/>
      <c r="AE70" s="261"/>
      <c r="AF70" s="261"/>
      <c r="AG70" s="261"/>
      <c r="AH70" s="261"/>
      <c r="AI70" s="261"/>
      <c r="AJ70" s="261"/>
      <c r="AK70" s="261"/>
      <c r="AL70" s="261"/>
      <c r="AM70" s="261"/>
      <c r="AN70" s="261"/>
      <c r="AO70" s="261"/>
      <c r="AP70" s="261"/>
      <c r="AQ70" s="261"/>
      <c r="AR70" s="261"/>
      <c r="AS70" s="261"/>
      <c r="AT70" s="261"/>
      <c r="AU70" s="261"/>
      <c r="AV70" s="261"/>
      <c r="AW70" s="261"/>
      <c r="AX70" s="261"/>
      <c r="AY70" s="261"/>
      <c r="AZ70" s="261"/>
      <c r="BA70" s="261"/>
      <c r="BB70" s="261"/>
      <c r="BC70" s="261"/>
      <c r="BD70" s="261"/>
      <c r="BE70" s="261"/>
      <c r="BF70" s="261"/>
      <c r="BG70" s="261"/>
      <c r="BH70" s="261"/>
      <c r="BI70" s="261"/>
      <c r="BJ70" s="261"/>
      <c r="BK70" s="261"/>
      <c r="BL70" s="261"/>
      <c r="BM70" s="261"/>
      <c r="BN70" s="261"/>
      <c r="BO70" s="261"/>
      <c r="BP70" s="261"/>
      <c r="BQ70" s="261"/>
      <c r="BR70" s="261"/>
      <c r="BS70" s="261"/>
      <c r="BT70" s="261"/>
      <c r="BU70" s="261"/>
      <c r="BV70" s="261"/>
      <c r="BW70" s="261"/>
      <c r="BX70" s="261"/>
      <c r="BY70" s="261"/>
      <c r="BZ70" s="261"/>
      <c r="CA70" s="261"/>
      <c r="CB70" s="261"/>
      <c r="CC70" s="261"/>
      <c r="CD70" s="261"/>
      <c r="CE70" s="261"/>
      <c r="CF70" s="261"/>
      <c r="CG70" s="261"/>
      <c r="CH70" s="261"/>
      <c r="CI70" s="261"/>
      <c r="CJ70" s="261"/>
      <c r="CK70" s="261"/>
      <c r="CL70" s="261"/>
      <c r="CM70" s="261"/>
      <c r="CN70" s="261"/>
      <c r="CO70" s="261"/>
      <c r="CP70" s="261"/>
    </row>
    <row r="71" spans="1:94">
      <c r="A71" s="262" t="s">
        <v>336</v>
      </c>
      <c r="B71" s="262" t="s">
        <v>266</v>
      </c>
      <c r="C71" s="262" t="s">
        <v>216</v>
      </c>
      <c r="D71" s="262" t="s">
        <v>263</v>
      </c>
      <c r="E71" s="263">
        <v>1.4462005621691945</v>
      </c>
      <c r="F71" s="263">
        <v>1.4462005621691945</v>
      </c>
      <c r="G71" s="263">
        <v>1.4462005621691945</v>
      </c>
      <c r="H71" s="263">
        <v>1.4462005621691945</v>
      </c>
      <c r="I71" s="256"/>
      <c r="J71" s="256"/>
      <c r="K71" s="256"/>
      <c r="L71" s="261"/>
      <c r="M71" s="261"/>
      <c r="N71" s="261"/>
      <c r="O71" s="261"/>
      <c r="P71" s="261"/>
      <c r="Q71" s="261"/>
      <c r="R71" s="261"/>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261"/>
      <c r="BF71" s="261"/>
      <c r="BG71" s="261"/>
      <c r="BH71" s="261"/>
      <c r="BI71" s="261"/>
      <c r="BJ71" s="261"/>
      <c r="BK71" s="261"/>
      <c r="BL71" s="261"/>
      <c r="BM71" s="261"/>
      <c r="BN71" s="261"/>
      <c r="BO71" s="261"/>
      <c r="BP71" s="261"/>
      <c r="BQ71" s="261"/>
      <c r="BR71" s="261"/>
      <c r="BS71" s="261"/>
      <c r="BT71" s="261"/>
      <c r="BU71" s="261"/>
      <c r="BV71" s="261"/>
      <c r="BW71" s="261"/>
      <c r="BX71" s="261"/>
      <c r="BY71" s="261"/>
      <c r="BZ71" s="261"/>
      <c r="CA71" s="261"/>
      <c r="CB71" s="261"/>
      <c r="CC71" s="261"/>
      <c r="CD71" s="261"/>
      <c r="CE71" s="261"/>
      <c r="CF71" s="261"/>
      <c r="CG71" s="261"/>
      <c r="CH71" s="261"/>
      <c r="CI71" s="261"/>
      <c r="CJ71" s="261"/>
      <c r="CK71" s="261"/>
      <c r="CL71" s="261"/>
      <c r="CM71" s="261"/>
      <c r="CN71" s="261"/>
      <c r="CO71" s="261"/>
      <c r="CP71" s="261"/>
    </row>
    <row r="72" spans="1:94">
      <c r="A72" s="262" t="s">
        <v>336</v>
      </c>
      <c r="B72" s="262" t="s">
        <v>266</v>
      </c>
      <c r="C72" s="262" t="s">
        <v>216</v>
      </c>
      <c r="D72" s="262" t="s">
        <v>264</v>
      </c>
      <c r="E72" s="263">
        <v>1.4462005621691945</v>
      </c>
      <c r="F72" s="263">
        <v>1.4462005621691945</v>
      </c>
      <c r="G72" s="263">
        <v>1.4462005621691945</v>
      </c>
      <c r="H72" s="263">
        <v>1.4462005621691945</v>
      </c>
      <c r="I72" s="256"/>
      <c r="J72" s="256"/>
      <c r="K72" s="256"/>
      <c r="L72" s="261"/>
      <c r="M72" s="261"/>
      <c r="N72" s="261"/>
      <c r="O72" s="261"/>
      <c r="P72" s="261"/>
      <c r="Q72" s="261"/>
      <c r="R72" s="261"/>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1"/>
      <c r="BU72" s="261"/>
      <c r="BV72" s="261"/>
      <c r="BW72" s="261"/>
      <c r="BX72" s="261"/>
      <c r="BY72" s="261"/>
      <c r="BZ72" s="261"/>
      <c r="CA72" s="261"/>
      <c r="CB72" s="261"/>
      <c r="CC72" s="261"/>
      <c r="CD72" s="261"/>
      <c r="CE72" s="261"/>
      <c r="CF72" s="261"/>
      <c r="CG72" s="261"/>
      <c r="CH72" s="261"/>
      <c r="CI72" s="261"/>
      <c r="CJ72" s="261"/>
      <c r="CK72" s="261"/>
      <c r="CL72" s="261"/>
      <c r="CM72" s="261"/>
      <c r="CN72" s="261"/>
      <c r="CO72" s="261"/>
      <c r="CP72" s="261"/>
    </row>
    <row r="73" spans="1:94">
      <c r="A73" s="262" t="s">
        <v>336</v>
      </c>
      <c r="B73" s="262" t="s">
        <v>266</v>
      </c>
      <c r="C73" s="262" t="s">
        <v>216</v>
      </c>
      <c r="D73" s="262" t="s">
        <v>238</v>
      </c>
      <c r="E73" s="263">
        <v>0</v>
      </c>
      <c r="F73" s="263">
        <v>0</v>
      </c>
      <c r="G73" s="263">
        <v>0</v>
      </c>
      <c r="H73" s="263">
        <v>0</v>
      </c>
      <c r="I73" s="256"/>
      <c r="J73" s="256"/>
      <c r="K73" s="256"/>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P73" s="261"/>
      <c r="BQ73" s="261"/>
      <c r="BR73" s="261"/>
      <c r="BS73" s="261"/>
      <c r="BT73" s="261"/>
      <c r="BU73" s="261"/>
      <c r="BV73" s="261"/>
      <c r="BW73" s="261"/>
      <c r="BX73" s="261"/>
      <c r="BY73" s="261"/>
      <c r="BZ73" s="261"/>
      <c r="CA73" s="261"/>
      <c r="CB73" s="261"/>
      <c r="CC73" s="261"/>
      <c r="CD73" s="261"/>
      <c r="CE73" s="261"/>
      <c r="CF73" s="261"/>
      <c r="CG73" s="261"/>
      <c r="CH73" s="261"/>
      <c r="CI73" s="261"/>
      <c r="CJ73" s="261"/>
      <c r="CK73" s="261"/>
      <c r="CL73" s="261"/>
      <c r="CM73" s="261"/>
      <c r="CN73" s="261"/>
      <c r="CO73" s="261"/>
      <c r="CP73" s="261"/>
    </row>
    <row r="74" spans="1:94">
      <c r="A74" s="262" t="s">
        <v>336</v>
      </c>
      <c r="B74" s="262" t="s">
        <v>266</v>
      </c>
      <c r="C74" s="262" t="s">
        <v>240</v>
      </c>
      <c r="D74" s="262" t="s">
        <v>263</v>
      </c>
      <c r="E74" s="263">
        <v>1.4462005621691945</v>
      </c>
      <c r="F74" s="263">
        <v>1.4462005621691945</v>
      </c>
      <c r="G74" s="263">
        <v>1.4462005621691945</v>
      </c>
      <c r="H74" s="263">
        <v>1.4462005621691945</v>
      </c>
      <c r="I74" s="256"/>
      <c r="J74" s="256"/>
      <c r="K74" s="256"/>
      <c r="L74" s="261"/>
      <c r="M74" s="261"/>
      <c r="N74" s="261"/>
      <c r="O74" s="261"/>
      <c r="P74" s="261"/>
      <c r="Q74" s="261"/>
      <c r="R74" s="261"/>
      <c r="S74" s="261"/>
      <c r="T74" s="261"/>
      <c r="U74" s="261"/>
      <c r="V74" s="261"/>
      <c r="W74" s="261"/>
      <c r="X74" s="261"/>
      <c r="Y74" s="261"/>
      <c r="Z74" s="261"/>
      <c r="AA74" s="261"/>
      <c r="AB74" s="261"/>
      <c r="AC74" s="261"/>
      <c r="AD74" s="261"/>
      <c r="AE74" s="261"/>
      <c r="AF74" s="261"/>
      <c r="AG74" s="261"/>
      <c r="AH74" s="261"/>
      <c r="AI74" s="261"/>
      <c r="AJ74" s="261"/>
      <c r="AK74" s="261"/>
      <c r="AL74" s="261"/>
      <c r="AM74" s="261"/>
      <c r="AN74" s="261"/>
      <c r="AO74" s="261"/>
      <c r="AP74" s="261"/>
      <c r="AQ74" s="261"/>
      <c r="AR74" s="261"/>
      <c r="AS74" s="261"/>
      <c r="AT74" s="261"/>
      <c r="AU74" s="261"/>
      <c r="AV74" s="261"/>
      <c r="AW74" s="261"/>
      <c r="AX74" s="261"/>
      <c r="AY74" s="261"/>
      <c r="AZ74" s="261"/>
      <c r="BA74" s="261"/>
      <c r="BB74" s="261"/>
      <c r="BC74" s="261"/>
      <c r="BD74" s="261"/>
      <c r="BE74" s="261"/>
      <c r="BF74" s="261"/>
      <c r="BG74" s="261"/>
      <c r="BH74" s="261"/>
      <c r="BI74" s="261"/>
      <c r="BJ74" s="261"/>
      <c r="BK74" s="261"/>
      <c r="BL74" s="261"/>
      <c r="BM74" s="261"/>
      <c r="BN74" s="261"/>
      <c r="BO74" s="261"/>
      <c r="BP74" s="261"/>
      <c r="BQ74" s="261"/>
      <c r="BR74" s="261"/>
      <c r="BS74" s="261"/>
      <c r="BT74" s="261"/>
      <c r="BU74" s="261"/>
      <c r="BV74" s="261"/>
      <c r="BW74" s="261"/>
      <c r="BX74" s="261"/>
      <c r="BY74" s="261"/>
      <c r="BZ74" s="261"/>
      <c r="CA74" s="261"/>
      <c r="CB74" s="261"/>
      <c r="CC74" s="261"/>
      <c r="CD74" s="261"/>
      <c r="CE74" s="261"/>
      <c r="CF74" s="261"/>
      <c r="CG74" s="261"/>
      <c r="CH74" s="261"/>
      <c r="CI74" s="261"/>
      <c r="CJ74" s="261"/>
      <c r="CK74" s="261"/>
      <c r="CL74" s="261"/>
      <c r="CM74" s="261"/>
      <c r="CN74" s="261"/>
      <c r="CO74" s="261"/>
      <c r="CP74" s="261"/>
    </row>
    <row r="75" spans="1:94">
      <c r="A75" s="262" t="s">
        <v>336</v>
      </c>
      <c r="B75" s="262" t="s">
        <v>266</v>
      </c>
      <c r="C75" s="262" t="s">
        <v>240</v>
      </c>
      <c r="D75" s="262" t="s">
        <v>264</v>
      </c>
      <c r="E75" s="263">
        <v>1.4462005621691945</v>
      </c>
      <c r="F75" s="263">
        <v>1.4462005621691945</v>
      </c>
      <c r="G75" s="263">
        <v>1.4462005621691945</v>
      </c>
      <c r="H75" s="263">
        <v>1.4462005621691945</v>
      </c>
      <c r="I75" s="256"/>
      <c r="J75" s="256"/>
      <c r="K75" s="256"/>
      <c r="L75" s="261"/>
      <c r="M75" s="261"/>
      <c r="N75" s="261"/>
      <c r="O75" s="261"/>
      <c r="P75" s="261"/>
      <c r="Q75" s="261"/>
      <c r="R75" s="261"/>
      <c r="S75" s="261"/>
      <c r="T75" s="261"/>
      <c r="U75" s="261"/>
      <c r="V75" s="261"/>
      <c r="W75" s="261"/>
      <c r="X75" s="261"/>
      <c r="Y75" s="261"/>
      <c r="Z75" s="261"/>
      <c r="AA75" s="261"/>
      <c r="AB75" s="261"/>
      <c r="AC75" s="261"/>
      <c r="AD75" s="261"/>
      <c r="AE75" s="261"/>
      <c r="AF75" s="261"/>
      <c r="AG75" s="261"/>
      <c r="AH75" s="261"/>
      <c r="AI75" s="261"/>
      <c r="AJ75" s="261"/>
      <c r="AK75" s="261"/>
      <c r="AL75" s="261"/>
      <c r="AM75" s="261"/>
      <c r="AN75" s="261"/>
      <c r="AO75" s="261"/>
      <c r="AP75" s="261"/>
      <c r="AQ75" s="261"/>
      <c r="AR75" s="261"/>
      <c r="AS75" s="261"/>
      <c r="AT75" s="261"/>
      <c r="AU75" s="261"/>
      <c r="AV75" s="261"/>
      <c r="AW75" s="261"/>
      <c r="AX75" s="261"/>
      <c r="AY75" s="261"/>
      <c r="AZ75" s="261"/>
      <c r="BA75" s="261"/>
      <c r="BB75" s="261"/>
      <c r="BC75" s="261"/>
      <c r="BD75" s="261"/>
      <c r="BE75" s="261"/>
      <c r="BF75" s="261"/>
      <c r="BG75" s="261"/>
      <c r="BH75" s="261"/>
      <c r="BI75" s="261"/>
      <c r="BJ75" s="261"/>
      <c r="BK75" s="261"/>
      <c r="BL75" s="261"/>
      <c r="BM75" s="261"/>
      <c r="BN75" s="261"/>
      <c r="BO75" s="261"/>
      <c r="BP75" s="261"/>
      <c r="BQ75" s="261"/>
      <c r="BR75" s="261"/>
      <c r="BS75" s="261"/>
      <c r="BT75" s="261"/>
      <c r="BU75" s="261"/>
      <c r="BV75" s="261"/>
      <c r="BW75" s="261"/>
      <c r="BX75" s="261"/>
      <c r="BY75" s="261"/>
      <c r="BZ75" s="261"/>
      <c r="CA75" s="261"/>
      <c r="CB75" s="261"/>
      <c r="CC75" s="261"/>
      <c r="CD75" s="261"/>
      <c r="CE75" s="261"/>
      <c r="CF75" s="261"/>
      <c r="CG75" s="261"/>
      <c r="CH75" s="261"/>
      <c r="CI75" s="261"/>
      <c r="CJ75" s="261"/>
      <c r="CK75" s="261"/>
      <c r="CL75" s="261"/>
      <c r="CM75" s="261"/>
      <c r="CN75" s="261"/>
      <c r="CO75" s="261"/>
      <c r="CP75" s="261"/>
    </row>
    <row r="76" spans="1:94">
      <c r="A76" s="262" t="s">
        <v>336</v>
      </c>
      <c r="B76" s="262" t="s">
        <v>266</v>
      </c>
      <c r="C76" s="262" t="s">
        <v>240</v>
      </c>
      <c r="D76" s="262" t="s">
        <v>238</v>
      </c>
      <c r="E76" s="263">
        <v>0</v>
      </c>
      <c r="F76" s="263">
        <v>0</v>
      </c>
      <c r="G76" s="263">
        <v>0</v>
      </c>
      <c r="H76" s="263">
        <v>0</v>
      </c>
      <c r="I76" s="256"/>
      <c r="J76" s="256"/>
      <c r="K76" s="256"/>
      <c r="L76" s="261"/>
      <c r="M76" s="261"/>
      <c r="N76" s="261"/>
      <c r="O76" s="261"/>
      <c r="P76" s="261"/>
      <c r="Q76" s="261"/>
      <c r="R76" s="261"/>
      <c r="S76" s="261"/>
      <c r="T76" s="261"/>
      <c r="U76" s="261"/>
      <c r="V76" s="261"/>
      <c r="W76" s="261"/>
      <c r="X76" s="261"/>
      <c r="Y76" s="261"/>
      <c r="Z76" s="261"/>
      <c r="AA76" s="261"/>
      <c r="AB76" s="261"/>
      <c r="AC76" s="261"/>
      <c r="AD76" s="261"/>
      <c r="AE76" s="261"/>
      <c r="AF76" s="261"/>
      <c r="AG76" s="261"/>
      <c r="AH76" s="261"/>
      <c r="AI76" s="261"/>
      <c r="AJ76" s="261"/>
      <c r="AK76" s="261"/>
      <c r="AL76" s="261"/>
      <c r="AM76" s="261"/>
      <c r="AN76" s="261"/>
      <c r="AO76" s="261"/>
      <c r="AP76" s="261"/>
      <c r="AQ76" s="261"/>
      <c r="AR76" s="261"/>
      <c r="AS76" s="261"/>
      <c r="AT76" s="261"/>
      <c r="AU76" s="261"/>
      <c r="AV76" s="261"/>
      <c r="AW76" s="261"/>
      <c r="AX76" s="261"/>
      <c r="AY76" s="261"/>
      <c r="AZ76" s="261"/>
      <c r="BA76" s="261"/>
      <c r="BB76" s="261"/>
      <c r="BC76" s="261"/>
      <c r="BD76" s="261"/>
      <c r="BE76" s="261"/>
      <c r="BF76" s="261"/>
      <c r="BG76" s="261"/>
      <c r="BH76" s="261"/>
      <c r="BI76" s="261"/>
      <c r="BJ76" s="261"/>
      <c r="BK76" s="261"/>
      <c r="BL76" s="261"/>
      <c r="BM76" s="261"/>
      <c r="BN76" s="261"/>
      <c r="BO76" s="261"/>
      <c r="BP76" s="261"/>
      <c r="BQ76" s="261"/>
      <c r="BR76" s="261"/>
      <c r="BS76" s="261"/>
      <c r="BT76" s="261"/>
      <c r="BU76" s="261"/>
      <c r="BV76" s="261"/>
      <c r="BW76" s="261"/>
      <c r="BX76" s="261"/>
      <c r="BY76" s="261"/>
      <c r="BZ76" s="261"/>
      <c r="CA76" s="261"/>
      <c r="CB76" s="261"/>
      <c r="CC76" s="261"/>
      <c r="CD76" s="261"/>
      <c r="CE76" s="261"/>
      <c r="CF76" s="261"/>
      <c r="CG76" s="261"/>
      <c r="CH76" s="261"/>
      <c r="CI76" s="261"/>
      <c r="CJ76" s="261"/>
      <c r="CK76" s="261"/>
      <c r="CL76" s="261"/>
      <c r="CM76" s="261"/>
      <c r="CN76" s="261"/>
      <c r="CO76" s="261"/>
      <c r="CP76" s="261"/>
    </row>
    <row r="77" spans="1:94">
      <c r="A77" s="262" t="s">
        <v>336</v>
      </c>
      <c r="B77" s="262" t="s">
        <v>333</v>
      </c>
      <c r="C77" s="262" t="s">
        <v>216</v>
      </c>
      <c r="D77" s="262" t="s">
        <v>263</v>
      </c>
      <c r="E77" s="263">
        <v>0</v>
      </c>
      <c r="F77" s="263">
        <v>0</v>
      </c>
      <c r="G77" s="263">
        <v>0</v>
      </c>
      <c r="H77" s="263">
        <v>0</v>
      </c>
      <c r="I77" s="256"/>
      <c r="J77" s="256"/>
      <c r="K77" s="256"/>
      <c r="L77" s="261"/>
      <c r="M77" s="261"/>
      <c r="N77" s="261"/>
      <c r="O77" s="261"/>
      <c r="P77" s="261"/>
      <c r="Q77" s="261"/>
      <c r="R77" s="261"/>
      <c r="S77" s="261"/>
      <c r="T77" s="261"/>
      <c r="U77" s="261"/>
      <c r="V77" s="261"/>
      <c r="W77" s="261"/>
      <c r="X77" s="261"/>
      <c r="Y77" s="261"/>
      <c r="Z77" s="261"/>
      <c r="AA77" s="261"/>
      <c r="AB77" s="261"/>
      <c r="AC77" s="261"/>
      <c r="AD77" s="261"/>
      <c r="AE77" s="261"/>
      <c r="AF77" s="261"/>
      <c r="AG77" s="261"/>
      <c r="AH77" s="261"/>
      <c r="AI77" s="261"/>
      <c r="AJ77" s="261"/>
      <c r="AK77" s="261"/>
      <c r="AL77" s="261"/>
      <c r="AM77" s="261"/>
      <c r="AN77" s="261"/>
      <c r="AO77" s="261"/>
      <c r="AP77" s="261"/>
      <c r="AQ77" s="261"/>
      <c r="AR77" s="261"/>
      <c r="AS77" s="261"/>
      <c r="AT77" s="261"/>
      <c r="AU77" s="261"/>
      <c r="AV77" s="261"/>
      <c r="AW77" s="261"/>
      <c r="AX77" s="261"/>
      <c r="AY77" s="261"/>
      <c r="AZ77" s="261"/>
      <c r="BA77" s="261"/>
      <c r="BB77" s="261"/>
      <c r="BC77" s="261"/>
      <c r="BD77" s="261"/>
      <c r="BE77" s="261"/>
      <c r="BF77" s="261"/>
      <c r="BG77" s="261"/>
      <c r="BH77" s="261"/>
      <c r="BI77" s="261"/>
      <c r="BJ77" s="261"/>
      <c r="BK77" s="261"/>
      <c r="BL77" s="261"/>
      <c r="BM77" s="261"/>
      <c r="BN77" s="261"/>
      <c r="BO77" s="261"/>
      <c r="BP77" s="261"/>
      <c r="BQ77" s="261"/>
      <c r="BR77" s="261"/>
      <c r="BS77" s="261"/>
      <c r="BT77" s="261"/>
      <c r="BU77" s="261"/>
      <c r="BV77" s="261"/>
      <c r="BW77" s="261"/>
      <c r="BX77" s="261"/>
      <c r="BY77" s="261"/>
      <c r="BZ77" s="261"/>
      <c r="CA77" s="261"/>
      <c r="CB77" s="261"/>
      <c r="CC77" s="261"/>
      <c r="CD77" s="261"/>
      <c r="CE77" s="261"/>
      <c r="CF77" s="261"/>
      <c r="CG77" s="261"/>
      <c r="CH77" s="261"/>
      <c r="CI77" s="261"/>
      <c r="CJ77" s="261"/>
      <c r="CK77" s="261"/>
      <c r="CL77" s="261"/>
      <c r="CM77" s="261"/>
      <c r="CN77" s="261"/>
      <c r="CO77" s="261"/>
      <c r="CP77" s="261"/>
    </row>
    <row r="78" spans="1:94">
      <c r="A78" s="262" t="s">
        <v>336</v>
      </c>
      <c r="B78" s="262" t="s">
        <v>333</v>
      </c>
      <c r="C78" s="262" t="s">
        <v>216</v>
      </c>
      <c r="D78" s="262" t="s">
        <v>264</v>
      </c>
      <c r="E78" s="263">
        <v>0</v>
      </c>
      <c r="F78" s="263">
        <v>0</v>
      </c>
      <c r="G78" s="263">
        <v>0</v>
      </c>
      <c r="H78" s="263">
        <v>0</v>
      </c>
      <c r="I78" s="256"/>
      <c r="J78" s="256"/>
      <c r="K78" s="256"/>
      <c r="L78" s="261"/>
      <c r="M78" s="261"/>
      <c r="N78" s="261"/>
      <c r="O78" s="261"/>
      <c r="P78" s="261"/>
      <c r="Q78" s="261"/>
      <c r="R78" s="261"/>
      <c r="S78" s="261"/>
      <c r="T78" s="261"/>
      <c r="U78" s="261"/>
      <c r="V78" s="261"/>
      <c r="W78" s="261"/>
      <c r="X78" s="261"/>
      <c r="Y78" s="261"/>
      <c r="Z78" s="261"/>
      <c r="AA78" s="261"/>
      <c r="AB78" s="261"/>
      <c r="AC78" s="261"/>
      <c r="AD78" s="261"/>
      <c r="AE78" s="261"/>
      <c r="AF78" s="261"/>
      <c r="AG78" s="261"/>
      <c r="AH78" s="261"/>
      <c r="AI78" s="261"/>
      <c r="AJ78" s="261"/>
      <c r="AK78" s="261"/>
      <c r="AL78" s="261"/>
      <c r="AM78" s="261"/>
      <c r="AN78" s="261"/>
      <c r="AO78" s="261"/>
      <c r="AP78" s="261"/>
      <c r="AQ78" s="261"/>
      <c r="AR78" s="261"/>
      <c r="AS78" s="261"/>
      <c r="AT78" s="261"/>
      <c r="AU78" s="261"/>
      <c r="AV78" s="261"/>
      <c r="AW78" s="261"/>
      <c r="AX78" s="261"/>
      <c r="AY78" s="261"/>
      <c r="AZ78" s="261"/>
      <c r="BA78" s="261"/>
      <c r="BB78" s="261"/>
      <c r="BC78" s="261"/>
      <c r="BD78" s="261"/>
      <c r="BE78" s="261"/>
      <c r="BF78" s="261"/>
      <c r="BG78" s="261"/>
      <c r="BH78" s="261"/>
      <c r="BI78" s="261"/>
      <c r="BJ78" s="261"/>
      <c r="BK78" s="261"/>
      <c r="BL78" s="261"/>
      <c r="BM78" s="261"/>
      <c r="BN78" s="261"/>
      <c r="BO78" s="261"/>
      <c r="BP78" s="261"/>
      <c r="BQ78" s="261"/>
      <c r="BR78" s="261"/>
      <c r="BS78" s="261"/>
      <c r="BT78" s="261"/>
      <c r="BU78" s="261"/>
      <c r="BV78" s="261"/>
      <c r="BW78" s="261"/>
      <c r="BX78" s="261"/>
      <c r="BY78" s="261"/>
      <c r="BZ78" s="261"/>
      <c r="CA78" s="261"/>
      <c r="CB78" s="261"/>
      <c r="CC78" s="261"/>
      <c r="CD78" s="261"/>
      <c r="CE78" s="261"/>
      <c r="CF78" s="261"/>
      <c r="CG78" s="261"/>
      <c r="CH78" s="261"/>
      <c r="CI78" s="261"/>
      <c r="CJ78" s="261"/>
      <c r="CK78" s="261"/>
      <c r="CL78" s="261"/>
      <c r="CM78" s="261"/>
      <c r="CN78" s="261"/>
      <c r="CO78" s="261"/>
      <c r="CP78" s="261"/>
    </row>
    <row r="79" spans="1:94">
      <c r="A79" s="262" t="s">
        <v>336</v>
      </c>
      <c r="B79" s="262" t="s">
        <v>333</v>
      </c>
      <c r="C79" s="262" t="s">
        <v>216</v>
      </c>
      <c r="D79" s="262" t="s">
        <v>238</v>
      </c>
      <c r="E79" s="263">
        <v>0</v>
      </c>
      <c r="F79" s="263">
        <v>0</v>
      </c>
      <c r="G79" s="263">
        <v>0</v>
      </c>
      <c r="H79" s="263">
        <v>0</v>
      </c>
      <c r="I79" s="256"/>
      <c r="J79" s="256"/>
      <c r="K79" s="256"/>
      <c r="L79" s="261"/>
      <c r="M79" s="261"/>
      <c r="N79" s="261"/>
      <c r="O79" s="261"/>
      <c r="P79" s="261"/>
      <c r="Q79" s="261"/>
      <c r="R79" s="261"/>
      <c r="S79" s="261"/>
      <c r="T79" s="261"/>
      <c r="U79" s="261"/>
      <c r="V79" s="261"/>
      <c r="W79" s="261"/>
      <c r="X79" s="261"/>
      <c r="Y79" s="261"/>
      <c r="Z79" s="261"/>
      <c r="AA79" s="261"/>
      <c r="AB79" s="261"/>
      <c r="AC79" s="261"/>
      <c r="AD79" s="261"/>
      <c r="AE79" s="261"/>
      <c r="AF79" s="261"/>
      <c r="AG79" s="261"/>
      <c r="AH79" s="261"/>
      <c r="AI79" s="261"/>
      <c r="AJ79" s="261"/>
      <c r="AK79" s="261"/>
      <c r="AL79" s="261"/>
      <c r="AM79" s="261"/>
      <c r="AN79" s="261"/>
      <c r="AO79" s="261"/>
      <c r="AP79" s="261"/>
      <c r="AQ79" s="261"/>
      <c r="AR79" s="261"/>
      <c r="AS79" s="261"/>
      <c r="AT79" s="261"/>
      <c r="AU79" s="261"/>
      <c r="AV79" s="261"/>
      <c r="AW79" s="261"/>
      <c r="AX79" s="261"/>
      <c r="AY79" s="261"/>
      <c r="AZ79" s="261"/>
      <c r="BA79" s="261"/>
      <c r="BB79" s="261"/>
      <c r="BC79" s="261"/>
      <c r="BD79" s="261"/>
      <c r="BE79" s="261"/>
      <c r="BF79" s="261"/>
      <c r="BG79" s="261"/>
      <c r="BH79" s="261"/>
      <c r="BI79" s="261"/>
      <c r="BJ79" s="261"/>
      <c r="BK79" s="261"/>
      <c r="BL79" s="261"/>
      <c r="BM79" s="261"/>
      <c r="BN79" s="261"/>
      <c r="BO79" s="261"/>
      <c r="BP79" s="261"/>
      <c r="BQ79" s="261"/>
      <c r="BR79" s="261"/>
      <c r="BS79" s="261"/>
      <c r="BT79" s="261"/>
      <c r="BU79" s="261"/>
      <c r="BV79" s="261"/>
      <c r="BW79" s="261"/>
      <c r="BX79" s="261"/>
      <c r="BY79" s="261"/>
      <c r="BZ79" s="261"/>
      <c r="CA79" s="261"/>
      <c r="CB79" s="261"/>
      <c r="CC79" s="261"/>
      <c r="CD79" s="261"/>
      <c r="CE79" s="261"/>
      <c r="CF79" s="261"/>
      <c r="CG79" s="261"/>
      <c r="CH79" s="261"/>
      <c r="CI79" s="261"/>
      <c r="CJ79" s="261"/>
      <c r="CK79" s="261"/>
      <c r="CL79" s="261"/>
      <c r="CM79" s="261"/>
      <c r="CN79" s="261"/>
      <c r="CO79" s="261"/>
      <c r="CP79" s="261"/>
    </row>
    <row r="80" spans="1:94">
      <c r="A80" s="262" t="s">
        <v>336</v>
      </c>
      <c r="B80" s="262" t="s">
        <v>333</v>
      </c>
      <c r="C80" s="262" t="s">
        <v>240</v>
      </c>
      <c r="D80" s="262" t="s">
        <v>263</v>
      </c>
      <c r="E80" s="263">
        <v>0</v>
      </c>
      <c r="F80" s="263">
        <v>0</v>
      </c>
      <c r="G80" s="263">
        <v>0</v>
      </c>
      <c r="H80" s="263">
        <v>0</v>
      </c>
      <c r="I80" s="256"/>
      <c r="J80" s="256"/>
      <c r="K80" s="256"/>
      <c r="L80" s="261"/>
      <c r="M80" s="261"/>
      <c r="N80" s="261"/>
      <c r="O80" s="261"/>
      <c r="P80" s="261"/>
      <c r="Q80" s="261"/>
      <c r="R80" s="261"/>
      <c r="S80" s="261"/>
      <c r="T80" s="261"/>
      <c r="U80" s="261"/>
      <c r="V80" s="261"/>
      <c r="W80" s="261"/>
      <c r="X80" s="261"/>
      <c r="Y80" s="261"/>
      <c r="Z80" s="261"/>
      <c r="AA80" s="261"/>
      <c r="AB80" s="261"/>
      <c r="AC80" s="261"/>
      <c r="AD80" s="261"/>
      <c r="AE80" s="261"/>
      <c r="AF80" s="261"/>
      <c r="AG80" s="261"/>
      <c r="AH80" s="261"/>
      <c r="AI80" s="261"/>
      <c r="AJ80" s="261"/>
      <c r="AK80" s="261"/>
      <c r="AL80" s="261"/>
      <c r="AM80" s="261"/>
      <c r="AN80" s="261"/>
      <c r="AO80" s="261"/>
      <c r="AP80" s="261"/>
      <c r="AQ80" s="261"/>
      <c r="AR80" s="261"/>
      <c r="AS80" s="261"/>
      <c r="AT80" s="261"/>
      <c r="AU80" s="261"/>
      <c r="AV80" s="261"/>
      <c r="AW80" s="261"/>
      <c r="AX80" s="261"/>
      <c r="AY80" s="261"/>
      <c r="AZ80" s="261"/>
      <c r="BA80" s="261"/>
      <c r="BB80" s="261"/>
      <c r="BC80" s="261"/>
      <c r="BD80" s="261"/>
      <c r="BE80" s="261"/>
      <c r="BF80" s="261"/>
      <c r="BG80" s="261"/>
      <c r="BH80" s="261"/>
      <c r="BI80" s="261"/>
      <c r="BJ80" s="261"/>
      <c r="BK80" s="261"/>
      <c r="BL80" s="261"/>
      <c r="BM80" s="261"/>
      <c r="BN80" s="261"/>
      <c r="BO80" s="261"/>
      <c r="BP80" s="261"/>
      <c r="BQ80" s="261"/>
      <c r="BR80" s="261"/>
      <c r="BS80" s="261"/>
      <c r="BT80" s="261"/>
      <c r="BU80" s="261"/>
      <c r="BV80" s="261"/>
      <c r="BW80" s="261"/>
      <c r="BX80" s="261"/>
      <c r="BY80" s="261"/>
      <c r="BZ80" s="261"/>
      <c r="CA80" s="261"/>
      <c r="CB80" s="261"/>
      <c r="CC80" s="261"/>
      <c r="CD80" s="261"/>
      <c r="CE80" s="261"/>
      <c r="CF80" s="261"/>
      <c r="CG80" s="261"/>
      <c r="CH80" s="261"/>
      <c r="CI80" s="261"/>
      <c r="CJ80" s="261"/>
      <c r="CK80" s="261"/>
      <c r="CL80" s="261"/>
      <c r="CM80" s="261"/>
      <c r="CN80" s="261"/>
      <c r="CO80" s="261"/>
      <c r="CP80" s="261"/>
    </row>
    <row r="81" spans="1:94">
      <c r="A81" s="262" t="s">
        <v>336</v>
      </c>
      <c r="B81" s="262" t="s">
        <v>333</v>
      </c>
      <c r="C81" s="262" t="s">
        <v>240</v>
      </c>
      <c r="D81" s="262" t="s">
        <v>264</v>
      </c>
      <c r="E81" s="263">
        <v>0</v>
      </c>
      <c r="F81" s="263">
        <v>0</v>
      </c>
      <c r="G81" s="263">
        <v>0</v>
      </c>
      <c r="H81" s="263">
        <v>0</v>
      </c>
      <c r="I81" s="256"/>
      <c r="J81" s="256"/>
      <c r="K81" s="256"/>
      <c r="L81" s="261"/>
      <c r="M81" s="261"/>
      <c r="N81" s="261"/>
      <c r="O81" s="261"/>
      <c r="P81" s="261"/>
      <c r="Q81" s="261"/>
      <c r="R81" s="261"/>
      <c r="S81" s="261"/>
      <c r="T81" s="261"/>
      <c r="U81" s="261"/>
      <c r="V81" s="261"/>
      <c r="W81" s="261"/>
      <c r="X81" s="261"/>
      <c r="Y81" s="261"/>
      <c r="Z81" s="261"/>
      <c r="AA81" s="261"/>
      <c r="AB81" s="261"/>
      <c r="AC81" s="261"/>
      <c r="AD81" s="261"/>
      <c r="AE81" s="261"/>
      <c r="AF81" s="261"/>
      <c r="AG81" s="261"/>
      <c r="AH81" s="261"/>
      <c r="AI81" s="261"/>
      <c r="AJ81" s="261"/>
      <c r="AK81" s="261"/>
      <c r="AL81" s="261"/>
      <c r="AM81" s="261"/>
      <c r="AN81" s="261"/>
      <c r="AO81" s="261"/>
      <c r="AP81" s="261"/>
      <c r="AQ81" s="261"/>
      <c r="AR81" s="261"/>
      <c r="AS81" s="261"/>
      <c r="AT81" s="261"/>
      <c r="AU81" s="261"/>
      <c r="AV81" s="261"/>
      <c r="AW81" s="261"/>
      <c r="AX81" s="261"/>
      <c r="AY81" s="261"/>
      <c r="AZ81" s="261"/>
      <c r="BA81" s="261"/>
      <c r="BB81" s="261"/>
      <c r="BC81" s="261"/>
      <c r="BD81" s="261"/>
      <c r="BE81" s="261"/>
      <c r="BF81" s="261"/>
      <c r="BG81" s="261"/>
      <c r="BH81" s="261"/>
      <c r="BI81" s="261"/>
      <c r="BJ81" s="261"/>
      <c r="BK81" s="261"/>
      <c r="BL81" s="261"/>
      <c r="BM81" s="261"/>
      <c r="BN81" s="261"/>
      <c r="BO81" s="261"/>
      <c r="BP81" s="261"/>
      <c r="BQ81" s="261"/>
      <c r="BR81" s="261"/>
      <c r="BS81" s="261"/>
      <c r="BT81" s="261"/>
      <c r="BU81" s="261"/>
      <c r="BV81" s="261"/>
      <c r="BW81" s="261"/>
      <c r="BX81" s="261"/>
      <c r="BY81" s="261"/>
      <c r="BZ81" s="261"/>
      <c r="CA81" s="261"/>
      <c r="CB81" s="261"/>
      <c r="CC81" s="261"/>
      <c r="CD81" s="261"/>
      <c r="CE81" s="261"/>
      <c r="CF81" s="261"/>
      <c r="CG81" s="261"/>
      <c r="CH81" s="261"/>
      <c r="CI81" s="261"/>
      <c r="CJ81" s="261"/>
      <c r="CK81" s="261"/>
      <c r="CL81" s="261"/>
      <c r="CM81" s="261"/>
      <c r="CN81" s="261"/>
      <c r="CO81" s="261"/>
      <c r="CP81" s="261"/>
    </row>
    <row r="82" spans="1:94">
      <c r="A82" s="262" t="s">
        <v>336</v>
      </c>
      <c r="B82" s="262" t="s">
        <v>333</v>
      </c>
      <c r="C82" s="262" t="s">
        <v>240</v>
      </c>
      <c r="D82" s="262" t="s">
        <v>238</v>
      </c>
      <c r="E82" s="263">
        <v>0</v>
      </c>
      <c r="F82" s="263">
        <v>0</v>
      </c>
      <c r="G82" s="263">
        <v>0</v>
      </c>
      <c r="H82" s="263">
        <v>0</v>
      </c>
      <c r="I82" s="256"/>
      <c r="J82" s="256"/>
      <c r="K82" s="256"/>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261"/>
      <c r="AI82" s="261"/>
      <c r="AJ82" s="261"/>
      <c r="AK82" s="261"/>
      <c r="AL82" s="261"/>
      <c r="AM82" s="261"/>
      <c r="AN82" s="261"/>
      <c r="AO82" s="261"/>
      <c r="AP82" s="261"/>
      <c r="AQ82" s="261"/>
      <c r="AR82" s="261"/>
      <c r="AS82" s="261"/>
      <c r="AT82" s="261"/>
      <c r="AU82" s="261"/>
      <c r="AV82" s="261"/>
      <c r="AW82" s="261"/>
      <c r="AX82" s="261"/>
      <c r="AY82" s="261"/>
      <c r="AZ82" s="261"/>
      <c r="BA82" s="261"/>
      <c r="BB82" s="261"/>
      <c r="BC82" s="261"/>
      <c r="BD82" s="261"/>
      <c r="BE82" s="261"/>
      <c r="BF82" s="261"/>
      <c r="BG82" s="261"/>
      <c r="BH82" s="261"/>
      <c r="BI82" s="261"/>
      <c r="BJ82" s="261"/>
      <c r="BK82" s="261"/>
      <c r="BL82" s="261"/>
      <c r="BM82" s="261"/>
      <c r="BN82" s="261"/>
      <c r="BO82" s="261"/>
      <c r="BP82" s="261"/>
      <c r="BQ82" s="261"/>
      <c r="BR82" s="261"/>
      <c r="BS82" s="261"/>
      <c r="BT82" s="261"/>
      <c r="BU82" s="261"/>
      <c r="BV82" s="261"/>
      <c r="BW82" s="261"/>
      <c r="BX82" s="261"/>
      <c r="BY82" s="261"/>
      <c r="BZ82" s="261"/>
      <c r="CA82" s="261"/>
      <c r="CB82" s="261"/>
      <c r="CC82" s="261"/>
      <c r="CD82" s="261"/>
      <c r="CE82" s="261"/>
      <c r="CF82" s="261"/>
      <c r="CG82" s="261"/>
      <c r="CH82" s="261"/>
      <c r="CI82" s="261"/>
      <c r="CJ82" s="261"/>
      <c r="CK82" s="261"/>
      <c r="CL82" s="261"/>
      <c r="CM82" s="261"/>
      <c r="CN82" s="261"/>
      <c r="CO82" s="261"/>
      <c r="CP82" s="261"/>
    </row>
    <row r="83" spans="1:94">
      <c r="A83" s="261"/>
      <c r="B83" s="261"/>
      <c r="C83" s="261"/>
      <c r="D83" s="261"/>
      <c r="E83" s="302"/>
      <c r="F83" s="302"/>
      <c r="G83" s="302"/>
      <c r="H83" s="302"/>
      <c r="I83" s="256"/>
      <c r="J83" s="256"/>
      <c r="K83" s="256"/>
      <c r="L83" s="261"/>
      <c r="M83" s="261"/>
      <c r="N83" s="261"/>
      <c r="O83" s="261"/>
      <c r="P83" s="261"/>
      <c r="Q83" s="261"/>
      <c r="R83" s="261"/>
      <c r="S83" s="261"/>
      <c r="T83" s="261"/>
      <c r="U83" s="261"/>
      <c r="V83" s="261"/>
      <c r="W83" s="261"/>
      <c r="X83" s="261"/>
      <c r="Y83" s="261"/>
      <c r="Z83" s="261"/>
      <c r="AA83" s="261"/>
      <c r="AB83" s="261"/>
      <c r="AC83" s="261"/>
      <c r="AD83" s="261"/>
      <c r="AE83" s="261"/>
      <c r="AF83" s="261"/>
      <c r="AG83" s="261"/>
      <c r="AH83" s="261"/>
      <c r="AI83" s="261"/>
      <c r="AJ83" s="261"/>
      <c r="AK83" s="261"/>
      <c r="AL83" s="261"/>
      <c r="AM83" s="261"/>
      <c r="AN83" s="261"/>
      <c r="AO83" s="261"/>
      <c r="AP83" s="261"/>
      <c r="AQ83" s="261"/>
      <c r="AR83" s="261"/>
      <c r="AS83" s="261"/>
      <c r="AT83" s="261"/>
      <c r="AU83" s="261"/>
      <c r="AV83" s="261"/>
      <c r="AW83" s="261"/>
      <c r="AX83" s="261"/>
      <c r="AY83" s="261"/>
      <c r="AZ83" s="261"/>
      <c r="BA83" s="261"/>
      <c r="BB83" s="261"/>
      <c r="BC83" s="261"/>
      <c r="BD83" s="261"/>
      <c r="BE83" s="261"/>
      <c r="BF83" s="261"/>
      <c r="BG83" s="261"/>
      <c r="BH83" s="261"/>
      <c r="BI83" s="261"/>
      <c r="BJ83" s="261"/>
      <c r="BK83" s="261"/>
      <c r="BL83" s="261"/>
      <c r="BM83" s="261"/>
      <c r="BN83" s="261"/>
      <c r="BO83" s="261"/>
      <c r="BP83" s="261"/>
      <c r="BQ83" s="261"/>
      <c r="BR83" s="261"/>
      <c r="BS83" s="261"/>
      <c r="BT83" s="261"/>
      <c r="BU83" s="261"/>
      <c r="BV83" s="261"/>
      <c r="BW83" s="261"/>
      <c r="BX83" s="261"/>
      <c r="BY83" s="261"/>
      <c r="BZ83" s="261"/>
      <c r="CA83" s="261"/>
      <c r="CB83" s="261"/>
      <c r="CC83" s="261"/>
      <c r="CD83" s="261"/>
      <c r="CE83" s="261"/>
      <c r="CF83" s="261"/>
      <c r="CG83" s="261"/>
      <c r="CH83" s="261"/>
      <c r="CI83" s="261"/>
      <c r="CJ83" s="261"/>
      <c r="CK83" s="261"/>
      <c r="CL83" s="261"/>
      <c r="CM83" s="261"/>
      <c r="CN83" s="261"/>
      <c r="CO83" s="261"/>
      <c r="CP83" s="261"/>
    </row>
  </sheetData>
  <mergeCells count="1">
    <mergeCell ref="A3:E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6C3D-DFAF-49DB-B8F8-2C952CD53904}">
  <sheetPr>
    <tabColor theme="7" tint="0.79998168889431442"/>
  </sheetPr>
  <dimension ref="A1:S85"/>
  <sheetViews>
    <sheetView topLeftCell="A33" workbookViewId="0">
      <selection activeCell="D54" sqref="D54"/>
    </sheetView>
  </sheetViews>
  <sheetFormatPr defaultColWidth="0" defaultRowHeight="14.5" zeroHeight="1"/>
  <cols>
    <col min="1" max="1" width="54.36328125" customWidth="1"/>
    <col min="2" max="3" width="17.7265625" customWidth="1"/>
    <col min="4" max="4" width="18.6328125" customWidth="1"/>
    <col min="5" max="5" width="16.36328125" customWidth="1"/>
    <col min="6" max="6" width="14.26953125" customWidth="1"/>
    <col min="7" max="8" width="16.6328125" customWidth="1"/>
    <col min="9" max="9" width="8.7265625" hidden="1" customWidth="1"/>
    <col min="10" max="19" width="0" hidden="1" customWidth="1"/>
    <col min="20" max="16384" width="8.7265625" hidden="1"/>
  </cols>
  <sheetData>
    <row r="1" spans="1:19">
      <c r="A1" s="247"/>
      <c r="B1" s="247"/>
      <c r="C1" s="247"/>
      <c r="D1" s="247"/>
      <c r="E1" s="247"/>
      <c r="F1" s="247"/>
      <c r="G1" s="247"/>
      <c r="H1" s="247"/>
      <c r="I1" s="261"/>
      <c r="J1" s="261"/>
      <c r="K1" s="261"/>
      <c r="L1" s="261"/>
      <c r="M1" s="261"/>
      <c r="N1" s="261"/>
      <c r="O1" s="261"/>
      <c r="P1" s="261"/>
      <c r="Q1" s="261"/>
      <c r="R1" s="261"/>
      <c r="S1" s="261"/>
    </row>
    <row r="2" spans="1:19" ht="17.5">
      <c r="A2" s="248" t="s">
        <v>863</v>
      </c>
      <c r="B2" s="249"/>
      <c r="C2" s="249"/>
      <c r="D2" s="249"/>
      <c r="E2" s="249"/>
      <c r="F2" s="249"/>
      <c r="G2" s="249"/>
      <c r="H2" s="249"/>
      <c r="I2" s="261"/>
      <c r="J2" s="261"/>
      <c r="K2" s="261"/>
      <c r="L2" s="261"/>
      <c r="M2" s="261"/>
      <c r="N2" s="261"/>
      <c r="O2" s="261"/>
      <c r="P2" s="261"/>
      <c r="Q2" s="261"/>
      <c r="R2" s="261"/>
      <c r="S2" s="261"/>
    </row>
    <row r="3" spans="1:19" ht="30" customHeight="1">
      <c r="A3" s="595" t="s">
        <v>864</v>
      </c>
      <c r="B3" s="595"/>
      <c r="C3" s="595"/>
      <c r="D3" s="595"/>
      <c r="E3" s="469"/>
      <c r="F3" s="469"/>
      <c r="G3" s="469"/>
      <c r="H3" s="469"/>
      <c r="I3" s="261"/>
      <c r="J3" s="261"/>
      <c r="K3" s="261"/>
      <c r="L3" s="261"/>
      <c r="M3" s="261"/>
      <c r="N3" s="261"/>
      <c r="O3" s="261"/>
      <c r="P3" s="261"/>
      <c r="Q3" s="261"/>
      <c r="R3" s="261"/>
      <c r="S3" s="261"/>
    </row>
    <row r="4" spans="1:19">
      <c r="A4" s="595"/>
      <c r="B4" s="595"/>
      <c r="C4" s="595"/>
      <c r="D4" s="595"/>
      <c r="E4" s="247"/>
      <c r="F4" s="247"/>
      <c r="G4" s="247"/>
      <c r="H4" s="247"/>
      <c r="I4" s="261"/>
      <c r="J4" s="261"/>
      <c r="K4" s="261"/>
      <c r="L4" s="261"/>
      <c r="M4" s="261"/>
      <c r="N4" s="261"/>
      <c r="O4" s="261"/>
      <c r="P4" s="261"/>
      <c r="Q4" s="261"/>
      <c r="R4" s="261"/>
      <c r="S4" s="261"/>
    </row>
    <row r="5" spans="1:19">
      <c r="A5" s="261"/>
      <c r="B5" s="261"/>
      <c r="C5" s="261"/>
      <c r="D5" s="261"/>
      <c r="E5" s="261"/>
      <c r="F5" s="261"/>
      <c r="G5" s="261"/>
      <c r="H5" s="261"/>
      <c r="I5" s="261"/>
      <c r="J5" s="261"/>
      <c r="K5" s="261"/>
      <c r="L5" s="261"/>
      <c r="M5" s="261"/>
      <c r="N5" s="261"/>
      <c r="O5" s="261"/>
      <c r="P5" s="261"/>
      <c r="Q5" s="261"/>
      <c r="R5" s="261"/>
      <c r="S5" s="261"/>
    </row>
    <row r="6" spans="1:19">
      <c r="A6" s="276" t="s">
        <v>865</v>
      </c>
      <c r="B6" s="273"/>
      <c r="C6" s="273"/>
      <c r="D6" s="273"/>
      <c r="E6" s="273"/>
      <c r="F6" s="273"/>
      <c r="G6" s="273"/>
      <c r="H6" s="273"/>
      <c r="I6" s="261"/>
      <c r="J6" s="261"/>
      <c r="K6" s="261"/>
      <c r="L6" s="261"/>
      <c r="M6" s="261"/>
      <c r="N6" s="261"/>
      <c r="O6" s="261"/>
      <c r="P6" s="261"/>
      <c r="Q6" s="261"/>
      <c r="R6" s="261"/>
      <c r="S6" s="261"/>
    </row>
    <row r="7" spans="1:19">
      <c r="A7" s="277" t="s">
        <v>866</v>
      </c>
      <c r="B7" s="277"/>
      <c r="C7" s="277"/>
      <c r="D7" s="277"/>
      <c r="E7" s="277"/>
      <c r="F7" s="277"/>
      <c r="G7" s="277"/>
      <c r="H7" s="277"/>
      <c r="I7" s="261"/>
      <c r="J7" s="261"/>
      <c r="K7" s="261"/>
      <c r="L7" s="261"/>
      <c r="M7" s="261"/>
      <c r="N7" s="261"/>
      <c r="O7" s="261"/>
      <c r="P7" s="261"/>
      <c r="Q7" s="261"/>
      <c r="R7" s="261"/>
      <c r="S7" s="261"/>
    </row>
    <row r="8" spans="1:19">
      <c r="A8" s="278" t="s">
        <v>867</v>
      </c>
      <c r="B8" s="471">
        <v>4</v>
      </c>
      <c r="C8" s="471">
        <v>5</v>
      </c>
      <c r="D8" s="471">
        <v>6</v>
      </c>
      <c r="E8" s="471">
        <v>7</v>
      </c>
      <c r="F8" s="471">
        <v>8</v>
      </c>
      <c r="G8" s="471">
        <v>9</v>
      </c>
      <c r="H8" s="471">
        <v>10</v>
      </c>
      <c r="I8" s="261"/>
      <c r="J8" s="261"/>
      <c r="K8" s="261"/>
      <c r="L8" s="261"/>
      <c r="M8" s="261"/>
      <c r="N8" s="261"/>
      <c r="O8" s="261"/>
      <c r="P8" s="261"/>
      <c r="Q8" s="261"/>
      <c r="R8" s="261"/>
      <c r="S8" s="261"/>
    </row>
    <row r="9" spans="1:19">
      <c r="A9" s="278" t="s">
        <v>868</v>
      </c>
      <c r="B9" s="259" t="s">
        <v>529</v>
      </c>
      <c r="C9" s="259" t="s">
        <v>530</v>
      </c>
      <c r="D9" s="259" t="s">
        <v>531</v>
      </c>
      <c r="E9" s="259" t="s">
        <v>532</v>
      </c>
      <c r="F9" s="259" t="s">
        <v>533</v>
      </c>
      <c r="G9" s="259" t="s">
        <v>534</v>
      </c>
      <c r="H9" s="259" t="s">
        <v>535</v>
      </c>
      <c r="I9" s="261"/>
      <c r="J9" s="261"/>
      <c r="K9" s="261"/>
      <c r="L9" s="261"/>
      <c r="M9" s="261"/>
      <c r="N9" s="261"/>
      <c r="O9" s="261"/>
      <c r="P9" s="261"/>
      <c r="Q9" s="261"/>
      <c r="R9" s="261"/>
      <c r="S9" s="261"/>
    </row>
    <row r="10" spans="1:19" ht="34.5">
      <c r="A10" s="279" t="s">
        <v>869</v>
      </c>
      <c r="B10" s="25" t="s">
        <v>112</v>
      </c>
      <c r="C10" s="280" t="s">
        <v>113</v>
      </c>
      <c r="D10" s="280" t="s">
        <v>114</v>
      </c>
      <c r="E10" s="280" t="s">
        <v>115</v>
      </c>
      <c r="F10" s="280" t="s">
        <v>116</v>
      </c>
      <c r="G10" s="280" t="s">
        <v>312</v>
      </c>
      <c r="H10" s="280" t="s">
        <v>313</v>
      </c>
      <c r="I10" s="261"/>
      <c r="J10" s="261"/>
      <c r="K10" s="261"/>
      <c r="L10" s="261"/>
      <c r="M10" s="261"/>
      <c r="N10" s="261"/>
      <c r="O10" s="261"/>
      <c r="P10" s="261"/>
      <c r="Q10" s="261"/>
      <c r="R10" s="261"/>
      <c r="S10" s="261"/>
    </row>
    <row r="11" spans="1:19">
      <c r="A11" s="278" t="s">
        <v>870</v>
      </c>
      <c r="B11" s="189">
        <f>'3e CPIH'!O16</f>
        <v>108.5</v>
      </c>
      <c r="C11" s="189">
        <f>'3e CPIH'!P16</f>
        <v>108.8</v>
      </c>
      <c r="D11" s="189">
        <f>'3e CPIH'!Q16</f>
        <v>109.4</v>
      </c>
      <c r="E11" s="189">
        <f>'3e CPIH'!R16</f>
        <v>111.4</v>
      </c>
      <c r="F11" s="189">
        <f>'3e CPIH'!S16</f>
        <v>114.7</v>
      </c>
      <c r="G11" s="189">
        <f>'3e CPIH'!T16</f>
        <v>120.5</v>
      </c>
      <c r="H11" s="189">
        <f>'3e CPIH'!U16</f>
        <v>125.3</v>
      </c>
      <c r="I11" s="261"/>
      <c r="J11" s="261"/>
      <c r="K11" s="261"/>
      <c r="L11" s="261"/>
      <c r="M11" s="261"/>
      <c r="N11" s="261"/>
      <c r="O11" s="261"/>
      <c r="P11" s="261"/>
      <c r="Q11" s="261"/>
      <c r="R11" s="261"/>
      <c r="S11" s="261"/>
    </row>
    <row r="12" spans="1:19">
      <c r="A12" s="281"/>
      <c r="B12" s="277"/>
      <c r="C12" s="277"/>
      <c r="D12" s="277"/>
      <c r="E12" s="277"/>
      <c r="F12" s="277"/>
      <c r="G12" s="277"/>
      <c r="H12" s="277"/>
      <c r="I12" s="261"/>
      <c r="J12" s="261"/>
      <c r="K12" s="261"/>
      <c r="L12" s="261"/>
      <c r="M12" s="261"/>
      <c r="N12" s="261"/>
      <c r="O12" s="261"/>
      <c r="P12" s="261"/>
      <c r="Q12" s="261"/>
      <c r="R12" s="261"/>
      <c r="S12" s="261"/>
    </row>
    <row r="13" spans="1:19">
      <c r="A13" s="278" t="s">
        <v>871</v>
      </c>
      <c r="B13" s="352">
        <f>IFERROR($H$11/B11, "")</f>
        <v>1.1548387096774193</v>
      </c>
      <c r="C13" s="352">
        <f>IFERROR($H$11/C11, "")</f>
        <v>1.1516544117647058</v>
      </c>
      <c r="D13" s="352">
        <f t="shared" ref="D13:G13" si="0">IFERROR($H$11/D11, "")</f>
        <v>1.1453382084095063</v>
      </c>
      <c r="E13" s="352">
        <f>IFERROR($H$11/E11, "")</f>
        <v>1.1247755834829443</v>
      </c>
      <c r="F13" s="352">
        <f t="shared" si="0"/>
        <v>1.092414995640802</v>
      </c>
      <c r="G13" s="352">
        <f t="shared" si="0"/>
        <v>1.0398340248962656</v>
      </c>
      <c r="H13" s="352">
        <f>IFERROR($H$11/H11, "")</f>
        <v>1</v>
      </c>
      <c r="I13" s="261"/>
      <c r="J13" s="261"/>
      <c r="K13" s="261"/>
      <c r="L13" s="261"/>
      <c r="M13" s="261"/>
      <c r="N13" s="261"/>
      <c r="O13" s="261"/>
      <c r="P13" s="261"/>
      <c r="Q13" s="261"/>
      <c r="R13" s="261"/>
      <c r="S13" s="261"/>
    </row>
    <row r="14" spans="1:19">
      <c r="A14" s="278" t="s">
        <v>872</v>
      </c>
      <c r="B14" s="352">
        <f>IFERROR($B$11/B11, "")</f>
        <v>1</v>
      </c>
      <c r="C14" s="352">
        <f>IFERROR($B$11/C11, "")</f>
        <v>0.99724264705882359</v>
      </c>
      <c r="D14" s="352">
        <f>IFERROR($B$11/D11, "")</f>
        <v>0.99177330895795246</v>
      </c>
      <c r="E14" s="352">
        <f>IFERROR($B$11/E11, "")</f>
        <v>0.97396768402154399</v>
      </c>
      <c r="F14" s="352">
        <f t="shared" ref="F14" si="1">IFERROR($B$11/F11, "")</f>
        <v>0.94594594594594594</v>
      </c>
      <c r="G14" s="352">
        <f>IFERROR($B$11/G11, "")</f>
        <v>0.90041493775933612</v>
      </c>
      <c r="H14" s="352">
        <f>IFERROR($B$11/H11, "")</f>
        <v>0.86592178770949724</v>
      </c>
      <c r="I14" s="261"/>
      <c r="J14" s="261"/>
      <c r="K14" s="261"/>
      <c r="L14" s="261"/>
      <c r="M14" s="261"/>
      <c r="N14" s="261"/>
      <c r="O14" s="261"/>
      <c r="P14" s="261"/>
      <c r="Q14" s="261"/>
      <c r="R14" s="261"/>
      <c r="S14" s="261"/>
    </row>
    <row r="15" spans="1:19">
      <c r="A15" s="277"/>
      <c r="B15" s="277"/>
      <c r="C15" s="277"/>
      <c r="D15" s="277"/>
      <c r="E15" s="277"/>
      <c r="F15" s="277"/>
      <c r="G15" s="277"/>
      <c r="H15" s="277"/>
      <c r="I15" s="261"/>
      <c r="J15" s="261"/>
      <c r="K15" s="261"/>
      <c r="L15" s="261"/>
      <c r="M15" s="261"/>
      <c r="N15" s="261"/>
      <c r="O15" s="261"/>
      <c r="P15" s="261"/>
      <c r="Q15" s="261"/>
      <c r="R15" s="261"/>
      <c r="S15" s="261"/>
    </row>
    <row r="16" spans="1:19">
      <c r="A16" s="277"/>
      <c r="B16" s="277"/>
      <c r="C16" s="277"/>
      <c r="D16" s="277"/>
      <c r="E16" s="277"/>
      <c r="F16" s="277"/>
      <c r="G16" s="277"/>
      <c r="H16" s="277"/>
      <c r="I16" s="261"/>
      <c r="J16" s="261"/>
      <c r="K16" s="261"/>
      <c r="L16" s="261"/>
      <c r="M16" s="261"/>
      <c r="N16" s="261"/>
      <c r="O16" s="261"/>
      <c r="P16" s="261"/>
      <c r="Q16" s="261"/>
      <c r="R16" s="261"/>
      <c r="S16" s="261"/>
    </row>
    <row r="17" spans="1:19">
      <c r="A17" s="277"/>
      <c r="B17" s="277"/>
      <c r="C17" s="277"/>
      <c r="D17" s="358"/>
      <c r="E17" s="277"/>
      <c r="F17" s="277"/>
      <c r="G17" s="277"/>
      <c r="H17" s="277"/>
      <c r="I17" s="261"/>
      <c r="J17" s="261"/>
      <c r="K17" s="261"/>
      <c r="L17" s="261"/>
      <c r="M17" s="261"/>
      <c r="N17" s="261"/>
      <c r="O17" s="261"/>
      <c r="P17" s="261"/>
      <c r="Q17" s="261"/>
      <c r="R17" s="261"/>
      <c r="S17" s="261"/>
    </row>
    <row r="18" spans="1:19" s="55" customFormat="1">
      <c r="A18" s="276" t="s">
        <v>873</v>
      </c>
      <c r="B18" s="273"/>
      <c r="C18" s="273"/>
      <c r="D18" s="273"/>
      <c r="E18" s="273"/>
      <c r="F18" s="273"/>
      <c r="G18" s="273"/>
      <c r="H18" s="273"/>
      <c r="I18" s="297"/>
      <c r="J18" s="297"/>
      <c r="K18" s="297"/>
      <c r="L18" s="297"/>
      <c r="M18" s="297"/>
      <c r="N18" s="297"/>
      <c r="O18" s="297"/>
      <c r="P18" s="297"/>
      <c r="Q18" s="297"/>
      <c r="R18" s="297"/>
      <c r="S18" s="297"/>
    </row>
    <row r="19" spans="1:19">
      <c r="A19" s="282" t="s">
        <v>874</v>
      </c>
      <c r="B19" s="277"/>
      <c r="C19" s="277"/>
      <c r="D19" s="277"/>
      <c r="E19" s="277"/>
      <c r="F19" s="277"/>
      <c r="G19" s="277"/>
      <c r="H19" s="277"/>
      <c r="I19" s="261"/>
      <c r="J19" s="261"/>
      <c r="K19" s="261"/>
      <c r="L19" s="261"/>
      <c r="M19" s="261"/>
      <c r="N19" s="261"/>
      <c r="O19" s="261"/>
      <c r="P19" s="261"/>
      <c r="Q19" s="261"/>
      <c r="R19" s="261"/>
      <c r="S19" s="261"/>
    </row>
    <row r="20" spans="1:19">
      <c r="A20" s="626" t="s">
        <v>875</v>
      </c>
      <c r="B20" s="626"/>
      <c r="C20" s="626"/>
      <c r="D20" s="626"/>
      <c r="E20" s="626"/>
      <c r="F20" s="626"/>
      <c r="G20" s="626"/>
      <c r="H20" s="626"/>
      <c r="I20" s="283"/>
      <c r="J20" s="283"/>
      <c r="K20" s="283"/>
      <c r="L20" s="283"/>
      <c r="M20" s="283"/>
      <c r="N20" s="283"/>
      <c r="O20" s="283"/>
      <c r="P20" s="283"/>
      <c r="Q20" s="283"/>
      <c r="R20" s="283"/>
      <c r="S20" s="283"/>
    </row>
    <row r="21" spans="1:19">
      <c r="A21" s="626" t="s">
        <v>876</v>
      </c>
      <c r="B21" s="626"/>
      <c r="C21" s="626"/>
      <c r="D21" s="626"/>
      <c r="E21" s="626"/>
      <c r="F21" s="626"/>
      <c r="G21" s="626"/>
      <c r="H21" s="626"/>
      <c r="I21" s="261"/>
      <c r="J21" s="261"/>
      <c r="K21" s="261"/>
      <c r="L21" s="261"/>
      <c r="M21" s="261"/>
      <c r="N21" s="261"/>
      <c r="O21" s="261"/>
      <c r="P21" s="261"/>
      <c r="Q21" s="261"/>
      <c r="R21" s="261"/>
      <c r="S21" s="261"/>
    </row>
    <row r="22" spans="1:19">
      <c r="A22" s="277"/>
      <c r="B22" s="471" t="s">
        <v>877</v>
      </c>
      <c r="D22" s="284"/>
      <c r="E22" s="277"/>
      <c r="F22" s="277"/>
      <c r="G22" s="277"/>
      <c r="H22" s="277"/>
      <c r="I22" s="261"/>
      <c r="J22" s="261"/>
      <c r="K22" s="261"/>
      <c r="L22" s="261"/>
      <c r="M22" s="261"/>
      <c r="N22" s="261"/>
      <c r="O22" s="261"/>
      <c r="P22" s="261"/>
      <c r="Q22" s="261"/>
      <c r="R22" s="261"/>
      <c r="S22" s="261"/>
    </row>
    <row r="23" spans="1:19">
      <c r="A23" s="285" t="s">
        <v>878</v>
      </c>
      <c r="B23" s="331">
        <v>1</v>
      </c>
      <c r="C23" s="284"/>
      <c r="D23" s="284"/>
      <c r="E23" s="277"/>
      <c r="F23" s="277"/>
      <c r="G23" s="277"/>
      <c r="H23" s="277"/>
      <c r="I23" s="261"/>
      <c r="J23" s="261"/>
      <c r="K23" s="261"/>
      <c r="L23" s="261"/>
      <c r="M23" s="261"/>
      <c r="N23" s="261"/>
      <c r="O23" s="261"/>
      <c r="P23" s="261"/>
      <c r="Q23" s="261"/>
      <c r="R23" s="261"/>
      <c r="S23" s="261"/>
    </row>
    <row r="24" spans="1:19">
      <c r="A24" s="285" t="s">
        <v>879</v>
      </c>
      <c r="B24" s="331">
        <v>1.0074196035453786</v>
      </c>
      <c r="C24" s="284"/>
      <c r="D24" s="284"/>
      <c r="E24" s="277"/>
      <c r="F24" s="277"/>
      <c r="G24" s="277"/>
      <c r="H24" s="277"/>
      <c r="I24" s="261"/>
      <c r="J24" s="277"/>
      <c r="K24" s="261"/>
      <c r="L24" s="261"/>
      <c r="M24" s="261"/>
      <c r="N24" s="261"/>
      <c r="O24" s="261"/>
      <c r="P24" s="261"/>
      <c r="Q24" s="261"/>
      <c r="R24" s="261"/>
      <c r="S24" s="261"/>
    </row>
    <row r="25" spans="1:19">
      <c r="A25" s="285" t="s">
        <v>880</v>
      </c>
      <c r="B25" s="331">
        <v>1.0411475734311699</v>
      </c>
      <c r="C25" s="284"/>
      <c r="D25" s="284"/>
      <c r="E25" s="277"/>
      <c r="F25" s="277"/>
      <c r="G25" s="277"/>
      <c r="H25" s="277"/>
      <c r="I25" s="261"/>
      <c r="J25" s="277"/>
      <c r="K25" s="261"/>
      <c r="L25" s="261"/>
      <c r="M25" s="261"/>
      <c r="N25" s="261"/>
      <c r="O25" s="261"/>
      <c r="P25" s="261"/>
      <c r="Q25" s="261"/>
      <c r="R25" s="261"/>
      <c r="S25" s="261"/>
    </row>
    <row r="26" spans="1:19">
      <c r="A26" s="285" t="s">
        <v>881</v>
      </c>
      <c r="B26" s="331">
        <v>1.2059003996374431</v>
      </c>
      <c r="C26" s="284"/>
      <c r="D26" s="284"/>
      <c r="E26" s="277"/>
      <c r="F26" s="277"/>
      <c r="G26" s="277"/>
      <c r="H26" s="277"/>
      <c r="I26" s="261"/>
      <c r="J26" s="277"/>
      <c r="K26" s="261"/>
      <c r="L26" s="261"/>
      <c r="M26" s="261"/>
      <c r="N26" s="261"/>
      <c r="O26" s="261"/>
      <c r="P26" s="261"/>
      <c r="Q26" s="261"/>
      <c r="R26" s="261"/>
      <c r="S26" s="261"/>
    </row>
    <row r="27" spans="1:19">
      <c r="A27" s="284"/>
      <c r="B27" s="261"/>
      <c r="C27" s="284"/>
      <c r="D27" s="284"/>
      <c r="E27" s="277"/>
      <c r="F27" s="277"/>
      <c r="G27" s="277"/>
      <c r="H27" s="277"/>
      <c r="I27" s="261"/>
      <c r="J27" s="287"/>
      <c r="K27" s="261"/>
      <c r="L27" s="261"/>
      <c r="M27" s="261"/>
      <c r="N27" s="261"/>
      <c r="O27" s="261"/>
      <c r="P27" s="261"/>
      <c r="Q27" s="261"/>
      <c r="R27" s="261"/>
      <c r="S27" s="261"/>
    </row>
    <row r="28" spans="1:19">
      <c r="A28" s="276" t="s">
        <v>882</v>
      </c>
      <c r="B28" s="273"/>
      <c r="C28" s="273"/>
      <c r="D28" s="273"/>
      <c r="E28" s="273"/>
      <c r="F28" s="273"/>
      <c r="G28" s="273"/>
      <c r="H28" s="273"/>
      <c r="I28" s="261"/>
      <c r="J28" s="261"/>
      <c r="K28" s="261"/>
      <c r="L28" s="261"/>
      <c r="M28" s="261"/>
      <c r="N28" s="261"/>
      <c r="O28" s="261"/>
      <c r="P28" s="261"/>
      <c r="Q28" s="261"/>
      <c r="R28" s="261"/>
      <c r="S28" s="261"/>
    </row>
    <row r="29" spans="1:19">
      <c r="A29" s="282" t="s">
        <v>874</v>
      </c>
      <c r="B29" s="277"/>
      <c r="C29" s="277"/>
      <c r="D29" s="277"/>
      <c r="E29" s="277"/>
      <c r="F29" s="277"/>
      <c r="G29" s="277"/>
      <c r="H29" s="277"/>
      <c r="I29" s="261"/>
      <c r="J29" s="261"/>
      <c r="K29" s="261"/>
      <c r="L29" s="261"/>
      <c r="M29" s="261"/>
      <c r="N29" s="261"/>
      <c r="O29" s="261"/>
      <c r="P29" s="261"/>
      <c r="Q29" s="261"/>
      <c r="R29" s="261"/>
      <c r="S29" s="261"/>
    </row>
    <row r="30" spans="1:19">
      <c r="A30" s="626" t="s">
        <v>883</v>
      </c>
      <c r="B30" s="626"/>
      <c r="C30" s="626"/>
      <c r="D30" s="626"/>
      <c r="E30" s="626"/>
      <c r="F30" s="626"/>
      <c r="G30" s="626"/>
      <c r="H30" s="626"/>
      <c r="I30" s="283"/>
      <c r="J30" s="283"/>
      <c r="K30" s="283"/>
      <c r="L30" s="283"/>
      <c r="M30" s="283"/>
      <c r="N30" s="283"/>
      <c r="O30" s="283"/>
      <c r="P30" s="283"/>
      <c r="Q30" s="283"/>
      <c r="R30" s="283"/>
      <c r="S30" s="283"/>
    </row>
    <row r="31" spans="1:19" ht="39" customHeight="1">
      <c r="A31" s="626" t="s">
        <v>884</v>
      </c>
      <c r="B31" s="626"/>
      <c r="C31" s="626"/>
      <c r="D31" s="626"/>
      <c r="E31" s="626"/>
      <c r="F31" s="626"/>
      <c r="G31" s="626"/>
      <c r="H31" s="626"/>
      <c r="I31" s="261"/>
      <c r="J31" s="261"/>
      <c r="K31" s="261"/>
      <c r="L31" s="261"/>
      <c r="M31" s="261"/>
      <c r="N31" s="261"/>
      <c r="O31" s="261"/>
      <c r="P31" s="261"/>
      <c r="Q31" s="261"/>
      <c r="R31" s="261"/>
      <c r="S31" s="261"/>
    </row>
    <row r="32" spans="1:19" ht="23">
      <c r="A32" s="277"/>
      <c r="B32" s="471" t="s">
        <v>885</v>
      </c>
      <c r="D32" s="284"/>
      <c r="E32" s="277"/>
      <c r="F32" s="277"/>
      <c r="G32" s="277"/>
      <c r="H32" s="277"/>
      <c r="I32" s="261"/>
      <c r="J32" s="261"/>
      <c r="K32" s="261"/>
      <c r="L32" s="261"/>
      <c r="M32" s="261"/>
      <c r="N32" s="261"/>
      <c r="O32" s="261"/>
      <c r="P32" s="261"/>
      <c r="Q32" s="261"/>
      <c r="R32" s="261"/>
      <c r="S32" s="261"/>
    </row>
    <row r="33" spans="1:19">
      <c r="A33" s="285" t="s">
        <v>886</v>
      </c>
      <c r="B33" s="331">
        <v>0.10994334612769308</v>
      </c>
      <c r="C33" s="284"/>
      <c r="D33" s="284"/>
      <c r="E33" s="277"/>
      <c r="F33" s="277"/>
      <c r="G33" s="277"/>
      <c r="H33" s="277"/>
      <c r="I33" s="261"/>
      <c r="J33" s="261"/>
      <c r="K33" s="261"/>
      <c r="L33" s="261"/>
      <c r="M33" s="261"/>
      <c r="N33" s="261"/>
      <c r="O33" s="261"/>
      <c r="P33" s="261"/>
      <c r="Q33" s="261"/>
      <c r="R33" s="261"/>
      <c r="S33" s="261"/>
    </row>
    <row r="34" spans="1:19">
      <c r="A34" s="285" t="s">
        <v>887</v>
      </c>
      <c r="B34" s="331">
        <v>0.10333947862303428</v>
      </c>
      <c r="C34" s="284"/>
      <c r="D34" s="284"/>
      <c r="E34" s="277"/>
      <c r="F34" s="277"/>
      <c r="G34" s="277"/>
      <c r="H34" s="277"/>
      <c r="I34" s="261"/>
      <c r="J34" s="277"/>
      <c r="K34" s="261"/>
      <c r="L34" s="261"/>
      <c r="M34" s="261"/>
      <c r="N34" s="261"/>
      <c r="O34" s="261"/>
      <c r="P34" s="261"/>
      <c r="Q34" s="261"/>
      <c r="R34" s="261"/>
      <c r="S34" s="261"/>
    </row>
    <row r="35" spans="1:19">
      <c r="A35" s="285" t="s">
        <v>888</v>
      </c>
      <c r="B35" s="331">
        <v>0</v>
      </c>
      <c r="C35" s="284"/>
      <c r="D35" s="284"/>
      <c r="E35" s="277"/>
      <c r="F35" s="277"/>
      <c r="G35" s="277"/>
      <c r="H35" s="277"/>
      <c r="I35" s="261"/>
      <c r="J35" s="277"/>
      <c r="K35" s="261"/>
      <c r="L35" s="261"/>
      <c r="M35" s="261"/>
      <c r="N35" s="261"/>
      <c r="O35" s="261"/>
      <c r="P35" s="261"/>
      <c r="Q35" s="261"/>
      <c r="R35" s="261"/>
      <c r="S35" s="261"/>
    </row>
    <row r="36" spans="1:19">
      <c r="A36" s="285" t="s">
        <v>889</v>
      </c>
      <c r="B36" s="286"/>
      <c r="C36" s="284"/>
      <c r="D36" s="284"/>
      <c r="E36" s="277"/>
      <c r="F36" s="277"/>
      <c r="G36" s="277"/>
      <c r="H36" s="277"/>
      <c r="I36" s="261"/>
      <c r="J36" s="277"/>
      <c r="K36" s="261"/>
      <c r="L36" s="261"/>
      <c r="M36" s="261"/>
      <c r="N36" s="261"/>
      <c r="O36" s="261"/>
      <c r="P36" s="261"/>
      <c r="Q36" s="261"/>
      <c r="R36" s="261"/>
      <c r="S36" s="261"/>
    </row>
    <row r="37" spans="1:19">
      <c r="A37" s="284"/>
      <c r="B37" s="261"/>
      <c r="C37" s="284"/>
      <c r="D37" s="284"/>
      <c r="E37" s="277"/>
      <c r="F37" s="277"/>
      <c r="G37" s="277"/>
      <c r="H37" s="277"/>
      <c r="I37" s="261"/>
      <c r="J37" s="287"/>
      <c r="K37" s="261"/>
      <c r="L37" s="261"/>
      <c r="M37" s="261"/>
      <c r="N37" s="261"/>
      <c r="O37" s="261"/>
      <c r="P37" s="261"/>
      <c r="Q37" s="261"/>
      <c r="R37" s="261"/>
      <c r="S37" s="261"/>
    </row>
    <row r="38" spans="1:19">
      <c r="A38" s="285" t="s">
        <v>890</v>
      </c>
      <c r="B38" s="359">
        <f>1/(1-B33)</f>
        <v>1.123523986534307</v>
      </c>
      <c r="C38" s="284"/>
      <c r="D38" s="284"/>
      <c r="E38" s="277"/>
      <c r="F38" s="277"/>
      <c r="G38" s="277"/>
      <c r="H38" s="277"/>
      <c r="I38" s="261"/>
      <c r="J38" s="261"/>
      <c r="K38" s="261"/>
      <c r="L38" s="261"/>
      <c r="M38" s="261"/>
      <c r="N38" s="261"/>
      <c r="O38" s="261"/>
      <c r="P38" s="261"/>
      <c r="Q38" s="261"/>
      <c r="R38" s="261"/>
      <c r="S38" s="261"/>
    </row>
    <row r="39" spans="1:19">
      <c r="A39" s="285" t="s">
        <v>891</v>
      </c>
      <c r="B39" s="359">
        <f t="shared" ref="B39:B40" si="2">1/(1-B34)</f>
        <v>1.1152492790296376</v>
      </c>
      <c r="C39" s="284"/>
      <c r="D39" s="284"/>
      <c r="E39" s="277"/>
      <c r="F39" s="277"/>
      <c r="G39" s="277"/>
      <c r="H39" s="277"/>
      <c r="I39" s="261"/>
      <c r="J39" s="261"/>
      <c r="K39" s="261"/>
      <c r="L39" s="261"/>
      <c r="M39" s="261"/>
      <c r="N39" s="261"/>
      <c r="O39" s="261"/>
      <c r="P39" s="261"/>
      <c r="Q39" s="261"/>
      <c r="R39" s="261"/>
      <c r="S39" s="261"/>
    </row>
    <row r="40" spans="1:19">
      <c r="A40" s="285" t="s">
        <v>892</v>
      </c>
      <c r="B40" s="359">
        <f t="shared" si="2"/>
        <v>1</v>
      </c>
      <c r="D40" s="284"/>
      <c r="E40" s="277"/>
      <c r="F40" s="277"/>
      <c r="G40" s="277"/>
      <c r="H40" s="277"/>
      <c r="I40" s="261"/>
      <c r="J40" s="261"/>
      <c r="K40" s="261"/>
      <c r="L40" s="261"/>
      <c r="M40" s="261"/>
      <c r="N40" s="261"/>
      <c r="O40" s="261"/>
      <c r="P40" s="261"/>
      <c r="Q40" s="261"/>
      <c r="R40" s="261"/>
      <c r="S40" s="261"/>
    </row>
    <row r="41" spans="1:19">
      <c r="A41" s="285" t="s">
        <v>893</v>
      </c>
      <c r="B41" s="359">
        <f>1/(1-B36)</f>
        <v>1</v>
      </c>
      <c r="C41" s="284"/>
      <c r="D41" s="284"/>
      <c r="E41" s="277"/>
      <c r="F41" s="277"/>
      <c r="G41" s="277"/>
      <c r="H41" s="277"/>
      <c r="I41" s="261"/>
      <c r="J41" s="261"/>
      <c r="K41" s="261"/>
      <c r="L41" s="261"/>
      <c r="M41" s="261"/>
      <c r="N41" s="261"/>
      <c r="O41" s="261"/>
      <c r="P41" s="261"/>
      <c r="Q41" s="261"/>
      <c r="R41" s="261"/>
      <c r="S41" s="261"/>
    </row>
    <row r="42" spans="1:19">
      <c r="A42" s="277"/>
      <c r="B42" s="277"/>
      <c r="C42" s="277"/>
      <c r="D42" s="277"/>
      <c r="E42" s="277"/>
      <c r="F42" s="277"/>
      <c r="G42" s="277"/>
      <c r="H42" s="277"/>
      <c r="I42" s="261"/>
      <c r="J42" s="261"/>
      <c r="K42" s="261"/>
      <c r="L42" s="261"/>
      <c r="M42" s="261"/>
      <c r="N42" s="261"/>
      <c r="O42" s="261"/>
      <c r="P42" s="261"/>
      <c r="Q42" s="261"/>
      <c r="R42" s="261"/>
      <c r="S42" s="261"/>
    </row>
    <row r="43" spans="1:19">
      <c r="A43" s="276" t="s">
        <v>894</v>
      </c>
      <c r="B43" s="273"/>
      <c r="C43" s="273"/>
      <c r="D43" s="273"/>
      <c r="E43" s="273"/>
      <c r="F43" s="273"/>
      <c r="G43" s="273"/>
      <c r="H43" s="273"/>
      <c r="I43" s="261"/>
      <c r="J43" s="261"/>
      <c r="K43" s="261"/>
      <c r="L43" s="261"/>
      <c r="M43" s="261"/>
      <c r="N43" s="261"/>
      <c r="O43" s="261"/>
      <c r="P43" s="261"/>
      <c r="Q43" s="261"/>
      <c r="R43" s="261"/>
      <c r="S43" s="261"/>
    </row>
    <row r="44" spans="1:19">
      <c r="A44" s="277" t="s">
        <v>895</v>
      </c>
      <c r="B44" s="277"/>
      <c r="C44" s="277"/>
      <c r="D44" s="277"/>
      <c r="E44" s="277"/>
      <c r="F44" s="277"/>
      <c r="G44" s="277"/>
      <c r="H44" s="277"/>
      <c r="I44" s="261"/>
      <c r="J44" s="261"/>
      <c r="K44" s="261"/>
      <c r="L44" s="261"/>
      <c r="M44" s="261"/>
      <c r="N44" s="261"/>
      <c r="O44" s="261"/>
      <c r="P44" s="261"/>
      <c r="Q44" s="261"/>
      <c r="R44" s="261"/>
      <c r="S44" s="261"/>
    </row>
    <row r="45" spans="1:19" ht="23">
      <c r="A45" s="277"/>
      <c r="B45" s="471" t="s">
        <v>885</v>
      </c>
      <c r="C45" s="284"/>
      <c r="D45" s="284"/>
      <c r="E45" s="277"/>
      <c r="F45" s="277"/>
      <c r="G45" s="277"/>
      <c r="H45" s="277"/>
      <c r="I45" s="261"/>
      <c r="J45" s="261"/>
      <c r="K45" s="261"/>
      <c r="L45" s="261"/>
      <c r="M45" s="261"/>
      <c r="N45" s="261"/>
      <c r="O45" s="261"/>
      <c r="P45" s="261"/>
      <c r="Q45" s="261"/>
      <c r="R45" s="261"/>
      <c r="S45" s="261"/>
    </row>
    <row r="46" spans="1:19">
      <c r="A46" s="262" t="s">
        <v>896</v>
      </c>
      <c r="B46" s="353" cm="1">
        <f t="array" ref="B46">B23*INDEX($B$14:$H$14,,MATCH(INT(RIGHT($A46,1)),$B$8:$H$8,0))</f>
        <v>1</v>
      </c>
      <c r="C46" s="284"/>
      <c r="D46" s="284"/>
      <c r="E46" s="277"/>
      <c r="F46" s="277"/>
      <c r="G46" s="277"/>
      <c r="H46" s="277"/>
      <c r="I46" s="261"/>
      <c r="J46" s="261"/>
      <c r="K46" s="261"/>
      <c r="L46" s="261"/>
      <c r="M46" s="261"/>
      <c r="N46" s="261"/>
      <c r="O46" s="261"/>
      <c r="P46" s="261"/>
      <c r="Q46" s="261"/>
      <c r="R46" s="261"/>
      <c r="S46" s="261"/>
    </row>
    <row r="47" spans="1:19">
      <c r="A47" s="262" t="s">
        <v>897</v>
      </c>
      <c r="B47" s="353" cm="1">
        <f t="array" ref="B47">B24*INDEX($B$14:$H$14,,MATCH(INT(RIGHT($A47,1)),$B$8:$H$8,0))</f>
        <v>1.004641792138544</v>
      </c>
      <c r="C47" s="284"/>
      <c r="D47" s="284"/>
      <c r="E47" s="277"/>
      <c r="F47" s="277"/>
      <c r="G47" s="277"/>
      <c r="H47" s="277"/>
      <c r="I47" s="261"/>
      <c r="J47" s="261"/>
      <c r="K47" s="261"/>
      <c r="L47" s="261"/>
      <c r="M47" s="261"/>
      <c r="N47" s="261"/>
      <c r="O47" s="261"/>
      <c r="P47" s="261"/>
      <c r="Q47" s="261"/>
      <c r="R47" s="261"/>
      <c r="S47" s="261"/>
    </row>
    <row r="48" spans="1:19">
      <c r="A48" s="262" t="s">
        <v>898</v>
      </c>
      <c r="B48" s="353" cm="1">
        <f t="array" ref="B48">B25*INDEX($B$14:$H$14,,MATCH(INT(RIGHT($A48,1)),$B$8:$H$8,0))</f>
        <v>1.0325823740153741</v>
      </c>
      <c r="C48" s="284"/>
      <c r="D48" s="284"/>
      <c r="E48" s="277"/>
      <c r="F48" s="277"/>
      <c r="G48" s="277"/>
      <c r="H48" s="277"/>
      <c r="I48" s="261"/>
      <c r="J48" s="261"/>
      <c r="K48" s="261"/>
      <c r="L48" s="261"/>
      <c r="M48" s="261"/>
      <c r="N48" s="261"/>
      <c r="O48" s="261"/>
      <c r="P48" s="261"/>
      <c r="Q48" s="261"/>
      <c r="R48" s="261"/>
      <c r="S48" s="261"/>
    </row>
    <row r="49" spans="1:19">
      <c r="A49" s="262" t="s">
        <v>899</v>
      </c>
      <c r="B49" s="353" cm="1">
        <f t="array" ref="B49">B26*INDEX($B$14:$H$14,,MATCH(INT(RIGHT($A49,1)),$B$8:$H$8,0))</f>
        <v>1.1745080193955348</v>
      </c>
      <c r="C49" s="284"/>
      <c r="D49" s="284"/>
      <c r="E49" s="277"/>
      <c r="F49" s="277"/>
      <c r="G49" s="277"/>
      <c r="H49" s="277"/>
      <c r="I49" s="261"/>
      <c r="J49" s="261"/>
      <c r="K49" s="261"/>
      <c r="L49" s="261"/>
      <c r="M49" s="261"/>
      <c r="N49" s="261"/>
      <c r="O49" s="261"/>
      <c r="P49" s="261"/>
      <c r="Q49" s="261"/>
      <c r="R49" s="261"/>
      <c r="S49" s="261"/>
    </row>
    <row r="50" spans="1:19">
      <c r="A50" s="261"/>
      <c r="B50" s="284"/>
      <c r="C50" s="261"/>
      <c r="D50" s="277"/>
      <c r="E50" s="261"/>
      <c r="F50" s="261"/>
      <c r="G50" s="261"/>
      <c r="H50" s="261"/>
      <c r="I50" s="261"/>
      <c r="J50" s="261"/>
      <c r="K50" s="261"/>
      <c r="L50" s="261"/>
      <c r="M50" s="261"/>
      <c r="N50" s="261"/>
      <c r="O50" s="261"/>
      <c r="P50" s="261"/>
      <c r="Q50" s="261"/>
      <c r="R50" s="261"/>
      <c r="S50" s="261"/>
    </row>
    <row r="51" spans="1:19">
      <c r="A51" s="276" t="s">
        <v>900</v>
      </c>
      <c r="B51" s="273"/>
      <c r="C51" s="273"/>
      <c r="D51" s="273"/>
      <c r="E51" s="273"/>
      <c r="F51" s="273"/>
      <c r="G51" s="273"/>
      <c r="H51" s="273"/>
      <c r="I51" s="261"/>
      <c r="J51" s="261"/>
      <c r="K51" s="261"/>
      <c r="L51" s="261"/>
      <c r="M51" s="261"/>
      <c r="N51" s="261"/>
      <c r="O51" s="261"/>
      <c r="P51" s="261"/>
      <c r="Q51" s="261"/>
      <c r="R51" s="261"/>
      <c r="S51" s="261"/>
    </row>
    <row r="52" spans="1:19">
      <c r="A52" s="282" t="s">
        <v>874</v>
      </c>
      <c r="B52" s="288"/>
      <c r="C52" s="277"/>
      <c r="D52" s="277"/>
      <c r="E52" s="277"/>
      <c r="F52" s="277"/>
      <c r="G52" s="277"/>
      <c r="H52" s="277"/>
      <c r="I52" s="261"/>
      <c r="J52" s="261"/>
      <c r="K52" s="261"/>
      <c r="L52" s="261"/>
      <c r="M52" s="261"/>
      <c r="N52" s="261"/>
      <c r="O52" s="261"/>
      <c r="P52" s="261"/>
      <c r="Q52" s="261"/>
      <c r="R52" s="261"/>
      <c r="S52" s="261"/>
    </row>
    <row r="53" spans="1:19">
      <c r="A53" s="277" t="s">
        <v>901</v>
      </c>
      <c r="B53" s="277"/>
      <c r="C53" s="277"/>
      <c r="D53" s="277"/>
      <c r="E53" s="277"/>
      <c r="F53" s="277"/>
      <c r="G53" s="277"/>
      <c r="H53" s="277"/>
      <c r="I53" s="261"/>
      <c r="J53" s="261"/>
      <c r="K53" s="261"/>
      <c r="L53" s="261"/>
      <c r="M53" s="261"/>
      <c r="N53" s="261"/>
      <c r="O53" s="261"/>
      <c r="P53" s="261"/>
      <c r="Q53" s="261"/>
      <c r="R53" s="261"/>
      <c r="S53" s="261"/>
    </row>
    <row r="54" spans="1:19">
      <c r="A54" s="277"/>
      <c r="B54" s="277"/>
      <c r="C54" s="277"/>
      <c r="D54" s="277"/>
      <c r="E54" s="277"/>
      <c r="F54" s="277"/>
      <c r="G54" s="277"/>
      <c r="H54" s="277"/>
      <c r="I54" s="261"/>
      <c r="J54" s="261"/>
      <c r="K54" s="261"/>
      <c r="L54" s="261"/>
      <c r="M54" s="261"/>
      <c r="N54" s="261"/>
      <c r="O54" s="261"/>
      <c r="P54" s="261"/>
      <c r="Q54" s="261"/>
      <c r="R54" s="261"/>
      <c r="S54" s="261"/>
    </row>
    <row r="55" spans="1:19" ht="23">
      <c r="A55" s="277"/>
      <c r="B55" s="471" t="s">
        <v>902</v>
      </c>
      <c r="D55" s="277"/>
      <c r="E55" s="277"/>
      <c r="F55" s="277"/>
      <c r="G55" s="277"/>
      <c r="H55" s="277"/>
      <c r="I55" s="261"/>
      <c r="J55" s="261"/>
      <c r="K55" s="261"/>
      <c r="L55" s="261"/>
      <c r="M55" s="261"/>
      <c r="N55" s="261"/>
      <c r="O55" s="261"/>
      <c r="P55" s="261"/>
      <c r="Q55" s="261"/>
      <c r="R55" s="261"/>
      <c r="S55" s="261"/>
    </row>
    <row r="56" spans="1:19">
      <c r="A56" s="285" t="s">
        <v>886</v>
      </c>
      <c r="B56" s="289">
        <v>-0.54275666195588124</v>
      </c>
      <c r="C56" s="277"/>
      <c r="D56" s="277"/>
      <c r="E56" s="277"/>
      <c r="F56" s="277"/>
      <c r="G56" s="277"/>
      <c r="H56" s="277"/>
      <c r="I56" s="261"/>
      <c r="J56" s="261"/>
      <c r="K56" s="261"/>
      <c r="L56" s="261"/>
      <c r="M56" s="261"/>
      <c r="N56" s="261"/>
      <c r="O56" s="261"/>
      <c r="P56" s="261"/>
      <c r="Q56" s="261"/>
      <c r="R56" s="261"/>
      <c r="S56" s="261"/>
    </row>
    <row r="57" spans="1:19">
      <c r="A57" s="277"/>
      <c r="B57" s="277"/>
      <c r="C57" s="277"/>
      <c r="D57" s="277"/>
      <c r="E57" s="277"/>
      <c r="F57" s="277"/>
      <c r="G57" s="277"/>
      <c r="H57" s="277"/>
      <c r="I57" s="261"/>
      <c r="J57" s="261"/>
      <c r="K57" s="261"/>
      <c r="L57" s="261"/>
      <c r="M57" s="261"/>
      <c r="N57" s="261"/>
      <c r="O57" s="261"/>
      <c r="P57" s="261"/>
      <c r="Q57" s="261"/>
      <c r="R57" s="261"/>
      <c r="S57" s="261"/>
    </row>
    <row r="58" spans="1:19">
      <c r="A58" s="285" t="s">
        <v>890</v>
      </c>
      <c r="B58" s="354">
        <f>1/(1-B56)</f>
        <v>0.64819036252432494</v>
      </c>
      <c r="C58" s="277"/>
      <c r="D58" s="277"/>
      <c r="E58" s="277"/>
      <c r="F58" s="277"/>
      <c r="G58" s="277"/>
      <c r="H58" s="277"/>
      <c r="I58" s="261"/>
      <c r="J58" s="261"/>
      <c r="K58" s="261"/>
      <c r="L58" s="261"/>
      <c r="M58" s="261"/>
      <c r="N58" s="261"/>
      <c r="O58" s="261"/>
      <c r="P58" s="261"/>
      <c r="Q58" s="261"/>
      <c r="R58" s="261"/>
      <c r="S58" s="261"/>
    </row>
    <row r="59" spans="1:19">
      <c r="A59" s="277"/>
      <c r="B59" s="277"/>
      <c r="C59" s="277"/>
      <c r="D59" s="277"/>
      <c r="E59" s="277"/>
      <c r="F59" s="277"/>
      <c r="G59" s="277"/>
      <c r="H59" s="277"/>
      <c r="I59" s="261"/>
      <c r="J59" s="261"/>
      <c r="K59" s="261"/>
      <c r="L59" s="261"/>
      <c r="M59" s="261"/>
      <c r="N59" s="261"/>
      <c r="O59" s="261"/>
      <c r="P59" s="261"/>
      <c r="Q59" s="261"/>
      <c r="R59" s="261"/>
      <c r="S59" s="261"/>
    </row>
    <row r="60" spans="1:19">
      <c r="A60" s="276" t="s">
        <v>903</v>
      </c>
      <c r="B60" s="273"/>
      <c r="C60" s="273"/>
      <c r="D60" s="273"/>
      <c r="E60" s="273"/>
      <c r="F60" s="273"/>
      <c r="G60" s="273"/>
      <c r="H60" s="273"/>
      <c r="I60" s="261"/>
      <c r="J60" s="261"/>
      <c r="K60" s="261"/>
      <c r="L60" s="261"/>
      <c r="M60" s="261"/>
      <c r="N60" s="261"/>
      <c r="O60" s="261"/>
      <c r="P60" s="261"/>
      <c r="Q60" s="261"/>
      <c r="R60" s="261"/>
      <c r="S60" s="261"/>
    </row>
    <row r="61" spans="1:19">
      <c r="A61" s="277" t="s">
        <v>904</v>
      </c>
      <c r="B61" s="277"/>
      <c r="C61" s="277"/>
      <c r="D61" s="277"/>
      <c r="E61" s="277"/>
      <c r="F61" s="277"/>
      <c r="G61" s="277"/>
      <c r="H61" s="277"/>
      <c r="I61" s="261"/>
      <c r="J61" s="261"/>
      <c r="K61" s="261"/>
      <c r="L61" s="261"/>
      <c r="M61" s="261"/>
      <c r="N61" s="261"/>
      <c r="O61" s="261"/>
      <c r="P61" s="261"/>
      <c r="Q61" s="261"/>
      <c r="R61" s="261"/>
      <c r="S61" s="261"/>
    </row>
    <row r="62" spans="1:19" ht="23">
      <c r="A62" s="277"/>
      <c r="B62" s="471" t="s">
        <v>905</v>
      </c>
      <c r="C62" s="277"/>
      <c r="D62" s="277"/>
      <c r="E62" s="277"/>
      <c r="F62" s="277"/>
      <c r="G62" s="277"/>
      <c r="H62" s="277"/>
      <c r="I62" s="261"/>
      <c r="J62" s="261"/>
      <c r="K62" s="261"/>
      <c r="L62" s="261"/>
      <c r="M62" s="261"/>
      <c r="N62" s="261"/>
      <c r="O62" s="261"/>
      <c r="P62" s="261"/>
      <c r="Q62" s="261"/>
      <c r="R62" s="261"/>
      <c r="S62" s="261"/>
    </row>
    <row r="63" spans="1:19">
      <c r="A63" s="262" t="s">
        <v>896</v>
      </c>
      <c r="B63" s="355" cm="1">
        <f t="array" ref="B63">B58*INDEX($B$13:$H$13,,MATCH(INT(RIGHT($A63,1)),$B$8:$H$8,0))</f>
        <v>0.74855532188293006</v>
      </c>
      <c r="C63" s="277"/>
      <c r="D63" s="277"/>
      <c r="E63" s="277"/>
      <c r="F63" s="277"/>
      <c r="G63" s="277"/>
      <c r="H63" s="277"/>
      <c r="I63" s="261"/>
      <c r="J63" s="261"/>
      <c r="K63" s="261"/>
      <c r="L63" s="261"/>
      <c r="M63" s="261"/>
      <c r="N63" s="261"/>
      <c r="O63" s="261"/>
      <c r="P63" s="261"/>
      <c r="Q63" s="261"/>
      <c r="R63" s="261"/>
      <c r="S63" s="261"/>
    </row>
    <row r="64" spans="1:19" hidden="1">
      <c r="A64" s="277"/>
      <c r="B64" s="277"/>
      <c r="C64" s="277"/>
      <c r="D64" s="277"/>
      <c r="E64" s="277"/>
      <c r="F64" s="277"/>
      <c r="G64" s="277"/>
      <c r="H64" s="277"/>
      <c r="I64" s="261"/>
      <c r="J64" s="261"/>
      <c r="K64" s="261"/>
      <c r="L64" s="261"/>
      <c r="M64" s="261"/>
      <c r="N64" s="261"/>
      <c r="O64" s="261"/>
      <c r="P64" s="261"/>
      <c r="Q64" s="261"/>
      <c r="R64" s="261"/>
      <c r="S64" s="261"/>
    </row>
    <row r="65" spans="1:19" hidden="1">
      <c r="A65" s="277"/>
      <c r="B65" s="277"/>
      <c r="C65" s="277"/>
      <c r="D65" s="277"/>
      <c r="E65" s="277"/>
      <c r="F65" s="277"/>
      <c r="G65" s="277"/>
      <c r="H65" s="277"/>
      <c r="I65" s="261"/>
      <c r="J65" s="261"/>
      <c r="K65" s="261"/>
      <c r="L65" s="261"/>
      <c r="M65" s="261"/>
      <c r="N65" s="261"/>
      <c r="O65" s="261"/>
      <c r="P65" s="261"/>
      <c r="Q65" s="261"/>
      <c r="R65" s="261"/>
      <c r="S65" s="261"/>
    </row>
    <row r="66" spans="1:19" hidden="1">
      <c r="A66" s="261"/>
      <c r="B66" s="261"/>
      <c r="C66" s="277"/>
      <c r="D66" s="261"/>
      <c r="E66" s="261"/>
      <c r="F66" s="261"/>
      <c r="G66" s="261"/>
      <c r="H66" s="261"/>
      <c r="I66" s="261"/>
      <c r="J66" s="261"/>
      <c r="K66" s="261"/>
      <c r="L66" s="261"/>
      <c r="M66" s="261"/>
      <c r="N66" s="261"/>
      <c r="O66" s="261"/>
      <c r="P66" s="261"/>
      <c r="Q66" s="261"/>
      <c r="R66" s="261"/>
      <c r="S66" s="261"/>
    </row>
    <row r="67" spans="1:19" hidden="1">
      <c r="A67" s="261"/>
      <c r="B67" s="261"/>
      <c r="C67" s="261"/>
      <c r="D67" s="261"/>
      <c r="E67" s="261"/>
      <c r="F67" s="261"/>
      <c r="G67" s="261"/>
      <c r="H67" s="261"/>
      <c r="I67" s="261"/>
      <c r="J67" s="261"/>
      <c r="K67" s="261"/>
      <c r="L67" s="261"/>
      <c r="M67" s="261"/>
      <c r="N67" s="261"/>
      <c r="O67" s="261"/>
      <c r="P67" s="261"/>
      <c r="Q67" s="261"/>
      <c r="R67" s="261"/>
      <c r="S67" s="261"/>
    </row>
    <row r="68" spans="1:19" hidden="1">
      <c r="A68" s="261"/>
      <c r="B68" s="261"/>
      <c r="C68" s="261"/>
      <c r="D68" s="261"/>
      <c r="E68" s="261"/>
      <c r="F68" s="261"/>
      <c r="G68" s="261"/>
      <c r="H68" s="261"/>
      <c r="I68" s="261"/>
      <c r="J68" s="261"/>
      <c r="K68" s="261"/>
      <c r="L68" s="261"/>
      <c r="M68" s="261"/>
      <c r="N68" s="261"/>
      <c r="O68" s="261"/>
      <c r="P68" s="261"/>
      <c r="Q68" s="261"/>
      <c r="R68" s="261"/>
      <c r="S68" s="261"/>
    </row>
    <row r="69" spans="1:19" hidden="1">
      <c r="A69" s="261"/>
      <c r="B69" s="261"/>
      <c r="C69" s="261"/>
      <c r="D69" s="261"/>
      <c r="E69" s="261"/>
      <c r="F69" s="261"/>
      <c r="G69" s="261"/>
      <c r="H69" s="261"/>
      <c r="I69" s="261"/>
      <c r="J69" s="261"/>
      <c r="K69" s="261"/>
      <c r="L69" s="261"/>
      <c r="M69" s="261"/>
      <c r="N69" s="261"/>
      <c r="O69" s="261"/>
      <c r="P69" s="261"/>
      <c r="Q69" s="261"/>
      <c r="R69" s="261"/>
      <c r="S69" s="261"/>
    </row>
    <row r="70" spans="1:19" hidden="1">
      <c r="A70" s="277"/>
      <c r="B70" s="277"/>
      <c r="C70" s="277"/>
      <c r="D70" s="277"/>
      <c r="E70" s="277"/>
      <c r="F70" s="277"/>
      <c r="G70" s="277"/>
      <c r="H70" s="277"/>
      <c r="I70" s="261"/>
      <c r="J70" s="261"/>
      <c r="K70" s="261"/>
      <c r="L70" s="261"/>
      <c r="M70" s="261"/>
      <c r="N70" s="261"/>
      <c r="O70" s="261"/>
      <c r="P70" s="261"/>
      <c r="Q70" s="261"/>
      <c r="R70" s="261"/>
      <c r="S70" s="261"/>
    </row>
    <row r="71" spans="1:19" hidden="1">
      <c r="A71" s="277"/>
      <c r="B71" s="277"/>
      <c r="C71" s="277"/>
      <c r="D71" s="277"/>
      <c r="E71" s="277"/>
      <c r="F71" s="277"/>
      <c r="G71" s="277"/>
      <c r="H71" s="277"/>
      <c r="I71" s="261"/>
      <c r="J71" s="261"/>
      <c r="K71" s="261"/>
      <c r="L71" s="261"/>
      <c r="M71" s="261"/>
      <c r="N71" s="261"/>
      <c r="O71" s="261"/>
      <c r="P71" s="261"/>
      <c r="Q71" s="261"/>
      <c r="R71" s="261"/>
      <c r="S71" s="261"/>
    </row>
    <row r="72" spans="1:19" hidden="1">
      <c r="A72" s="277"/>
      <c r="B72" s="277"/>
      <c r="C72" s="277"/>
      <c r="D72" s="277"/>
      <c r="E72" s="277"/>
      <c r="F72" s="277"/>
      <c r="G72" s="277"/>
      <c r="H72" s="277"/>
      <c r="I72" s="261"/>
      <c r="J72" s="261"/>
      <c r="K72" s="261"/>
      <c r="L72" s="261"/>
      <c r="M72" s="261"/>
      <c r="N72" s="261"/>
      <c r="O72" s="261"/>
      <c r="P72" s="261"/>
      <c r="Q72" s="261"/>
      <c r="R72" s="261"/>
      <c r="S72" s="261"/>
    </row>
    <row r="73" spans="1:19" hidden="1">
      <c r="A73" s="261"/>
      <c r="B73" s="261"/>
      <c r="C73" s="261"/>
      <c r="D73" s="277"/>
      <c r="E73" s="261"/>
      <c r="F73" s="261"/>
      <c r="G73" s="261"/>
      <c r="H73" s="261"/>
      <c r="I73" s="261"/>
      <c r="J73" s="261"/>
      <c r="K73" s="261"/>
      <c r="L73" s="261"/>
      <c r="M73" s="261"/>
      <c r="N73" s="261"/>
      <c r="O73" s="261"/>
      <c r="P73" s="261"/>
      <c r="Q73" s="261"/>
      <c r="R73" s="261"/>
      <c r="S73" s="261"/>
    </row>
    <row r="74" spans="1:19" hidden="1">
      <c r="A74" s="261"/>
      <c r="B74" s="261"/>
      <c r="C74" s="261"/>
      <c r="D74" s="277"/>
      <c r="E74" s="261"/>
      <c r="F74" s="261"/>
      <c r="G74" s="261"/>
      <c r="H74" s="261"/>
      <c r="I74" s="261"/>
      <c r="J74" s="261"/>
      <c r="K74" s="261"/>
      <c r="L74" s="261"/>
      <c r="M74" s="261"/>
      <c r="N74" s="261"/>
      <c r="O74" s="261"/>
      <c r="P74" s="261"/>
      <c r="Q74" s="261"/>
      <c r="R74" s="261"/>
      <c r="S74" s="261"/>
    </row>
    <row r="75" spans="1:19" hidden="1">
      <c r="A75" s="261"/>
      <c r="B75" s="261"/>
      <c r="C75" s="261"/>
      <c r="D75" s="277"/>
      <c r="E75" s="261"/>
      <c r="F75" s="261"/>
      <c r="G75" s="261"/>
      <c r="H75" s="261"/>
      <c r="I75" s="261"/>
      <c r="J75" s="261"/>
      <c r="K75" s="261"/>
      <c r="L75" s="261"/>
      <c r="M75" s="261"/>
      <c r="N75" s="261"/>
      <c r="O75" s="261"/>
      <c r="P75" s="261"/>
      <c r="Q75" s="261"/>
      <c r="R75" s="261"/>
      <c r="S75" s="261"/>
    </row>
    <row r="76" spans="1:19" hidden="1">
      <c r="A76" s="261"/>
      <c r="B76" s="261"/>
      <c r="C76" s="261"/>
      <c r="D76" s="277"/>
      <c r="E76" s="261"/>
      <c r="F76" s="261"/>
      <c r="G76" s="261"/>
      <c r="H76" s="261"/>
      <c r="I76" s="261"/>
      <c r="J76" s="261"/>
      <c r="K76" s="261"/>
      <c r="L76" s="261"/>
      <c r="M76" s="261"/>
      <c r="N76" s="261"/>
      <c r="O76" s="261"/>
      <c r="P76" s="261"/>
      <c r="Q76" s="261"/>
      <c r="R76" s="261"/>
      <c r="S76" s="261"/>
    </row>
    <row r="77" spans="1:19" hidden="1">
      <c r="A77" s="261"/>
      <c r="B77" s="261"/>
      <c r="C77" s="261"/>
      <c r="D77" s="261"/>
      <c r="E77" s="261"/>
      <c r="F77" s="261"/>
      <c r="G77" s="261"/>
      <c r="H77" s="261"/>
      <c r="I77" s="261"/>
      <c r="J77" s="261"/>
      <c r="K77" s="261"/>
      <c r="L77" s="261"/>
      <c r="M77" s="261"/>
      <c r="N77" s="261"/>
      <c r="O77" s="261"/>
      <c r="P77" s="261"/>
      <c r="Q77" s="261"/>
      <c r="R77" s="261"/>
      <c r="S77" s="261"/>
    </row>
    <row r="78" spans="1:19" hidden="1">
      <c r="A78" s="261"/>
      <c r="B78" s="261"/>
      <c r="C78" s="261"/>
      <c r="D78" s="261"/>
      <c r="E78" s="261"/>
      <c r="F78" s="261"/>
      <c r="G78" s="261"/>
      <c r="H78" s="261"/>
      <c r="I78" s="261"/>
      <c r="J78" s="261"/>
      <c r="K78" s="261"/>
      <c r="L78" s="261"/>
      <c r="M78" s="261"/>
      <c r="N78" s="261"/>
      <c r="O78" s="261"/>
      <c r="P78" s="261"/>
      <c r="Q78" s="261"/>
      <c r="R78" s="261"/>
      <c r="S78" s="261"/>
    </row>
    <row r="79" spans="1:19" hidden="1">
      <c r="A79" s="261"/>
      <c r="B79" s="261"/>
      <c r="C79" s="261"/>
      <c r="D79" s="261"/>
      <c r="E79" s="261"/>
      <c r="F79" s="261"/>
      <c r="G79" s="261"/>
      <c r="H79" s="261"/>
      <c r="I79" s="261"/>
      <c r="J79" s="261"/>
      <c r="K79" s="261"/>
      <c r="L79" s="261"/>
      <c r="M79" s="261"/>
      <c r="N79" s="261"/>
      <c r="O79" s="261"/>
      <c r="P79" s="261"/>
      <c r="Q79" s="261"/>
      <c r="R79" s="261"/>
      <c r="S79" s="261"/>
    </row>
    <row r="80" spans="1:19" hidden="1">
      <c r="A80" s="261"/>
      <c r="B80" s="261"/>
      <c r="C80" s="261"/>
      <c r="D80" s="261"/>
      <c r="E80" s="261"/>
      <c r="F80" s="261"/>
      <c r="G80" s="261"/>
      <c r="H80" s="261"/>
      <c r="I80" s="261"/>
      <c r="J80" s="261"/>
      <c r="K80" s="261"/>
      <c r="L80" s="261"/>
      <c r="M80" s="261"/>
      <c r="N80" s="261"/>
      <c r="O80" s="261"/>
      <c r="P80" s="261"/>
      <c r="Q80" s="261"/>
      <c r="R80" s="261"/>
      <c r="S80" s="261"/>
    </row>
    <row r="81" spans="1:19" hidden="1">
      <c r="A81" s="261"/>
      <c r="B81" s="261"/>
      <c r="C81" s="261"/>
      <c r="D81" s="261"/>
      <c r="E81" s="261"/>
      <c r="F81" s="261"/>
      <c r="G81" s="261"/>
      <c r="H81" s="261"/>
      <c r="I81" s="261"/>
      <c r="J81" s="261"/>
      <c r="K81" s="261"/>
      <c r="L81" s="261"/>
      <c r="M81" s="261"/>
      <c r="N81" s="261"/>
      <c r="O81" s="261"/>
      <c r="P81" s="261"/>
      <c r="Q81" s="261"/>
      <c r="R81" s="261"/>
      <c r="S81" s="261"/>
    </row>
    <row r="82" spans="1:19" hidden="1">
      <c r="A82" s="261"/>
      <c r="B82" s="261"/>
      <c r="C82" s="261"/>
      <c r="D82" s="261"/>
      <c r="E82" s="261"/>
      <c r="F82" s="261"/>
      <c r="G82" s="261"/>
      <c r="H82" s="261"/>
      <c r="I82" s="261"/>
      <c r="J82" s="261"/>
      <c r="K82" s="261"/>
      <c r="L82" s="261"/>
      <c r="M82" s="261"/>
      <c r="N82" s="261"/>
      <c r="O82" s="261"/>
      <c r="P82" s="261"/>
      <c r="Q82" s="261"/>
      <c r="R82" s="261"/>
      <c r="S82" s="261"/>
    </row>
    <row r="83" spans="1:19" hidden="1">
      <c r="A83" s="261"/>
      <c r="B83" s="261"/>
      <c r="C83" s="261"/>
      <c r="D83" s="261"/>
      <c r="E83" s="261"/>
      <c r="F83" s="261"/>
      <c r="G83" s="261"/>
      <c r="H83" s="261"/>
      <c r="I83" s="261"/>
      <c r="J83" s="261"/>
      <c r="K83" s="261"/>
      <c r="L83" s="261"/>
      <c r="M83" s="261"/>
      <c r="N83" s="261"/>
      <c r="O83" s="261"/>
      <c r="P83" s="261"/>
      <c r="Q83" s="261"/>
      <c r="R83" s="261"/>
      <c r="S83" s="261"/>
    </row>
    <row r="84" spans="1:19" hidden="1">
      <c r="A84" s="261"/>
      <c r="B84" s="261"/>
      <c r="C84" s="261"/>
      <c r="D84" s="261"/>
      <c r="E84" s="261"/>
      <c r="F84" s="261"/>
      <c r="G84" s="261"/>
      <c r="H84" s="261"/>
      <c r="I84" s="261"/>
      <c r="J84" s="261"/>
      <c r="K84" s="261"/>
      <c r="L84" s="261"/>
      <c r="M84" s="261"/>
      <c r="N84" s="261"/>
      <c r="O84" s="261"/>
      <c r="P84" s="261"/>
      <c r="Q84" s="261"/>
      <c r="R84" s="261"/>
      <c r="S84" s="261"/>
    </row>
    <row r="85" spans="1:19" hidden="1">
      <c r="A85" s="261"/>
      <c r="B85" s="261"/>
      <c r="C85" s="261"/>
      <c r="D85" s="261"/>
      <c r="E85" s="261"/>
      <c r="F85" s="261"/>
      <c r="G85" s="261"/>
      <c r="H85" s="261"/>
      <c r="I85" s="261"/>
      <c r="J85" s="261"/>
      <c r="K85" s="261"/>
      <c r="L85" s="261"/>
      <c r="M85" s="261"/>
      <c r="N85" s="261"/>
      <c r="O85" s="261"/>
      <c r="P85" s="261"/>
      <c r="Q85" s="261"/>
      <c r="R85" s="261"/>
      <c r="S85" s="261"/>
    </row>
  </sheetData>
  <mergeCells count="6">
    <mergeCell ref="A31:H31"/>
    <mergeCell ref="A3:D3"/>
    <mergeCell ref="A4:D4"/>
    <mergeCell ref="A20:H20"/>
    <mergeCell ref="A21:H21"/>
    <mergeCell ref="A30:H30"/>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110B-FFF3-4016-9EC5-2617B356894C}">
  <sheetPr>
    <tabColor theme="7" tint="0.79998168889431442"/>
    <pageSetUpPr autoPageBreaks="0"/>
  </sheetPr>
  <dimension ref="A1:K34"/>
  <sheetViews>
    <sheetView showGridLines="0" zoomScale="90" zoomScaleNormal="90" workbookViewId="0">
      <selection activeCell="A16" sqref="A16:A19"/>
    </sheetView>
  </sheetViews>
  <sheetFormatPr defaultColWidth="0" defaultRowHeight="14.5" zeroHeight="1"/>
  <cols>
    <col min="1" max="1" width="24.26953125" customWidth="1"/>
    <col min="2" max="2" width="34.7265625" customWidth="1"/>
    <col min="3" max="3" width="44.26953125" customWidth="1"/>
    <col min="4" max="4" width="23.26953125" customWidth="1"/>
    <col min="5" max="5" width="10.26953125" customWidth="1"/>
    <col min="6" max="6" width="8.7265625" customWidth="1"/>
    <col min="7" max="7" width="39.7265625" customWidth="1"/>
    <col min="8" max="11" width="0" hidden="1" customWidth="1"/>
    <col min="12" max="16384" width="9.26953125" hidden="1"/>
  </cols>
  <sheetData>
    <row r="1" spans="1:7">
      <c r="A1" s="28"/>
      <c r="B1" s="28"/>
      <c r="C1" s="28"/>
      <c r="D1" s="28" t="s">
        <v>906</v>
      </c>
      <c r="E1" s="28" t="s">
        <v>906</v>
      </c>
      <c r="F1" s="28" t="s">
        <v>906</v>
      </c>
      <c r="G1" s="627" t="s">
        <v>906</v>
      </c>
    </row>
    <row r="2" spans="1:7" ht="18" customHeight="1">
      <c r="A2" s="12" t="s">
        <v>907</v>
      </c>
      <c r="B2" s="12"/>
      <c r="C2" s="29"/>
      <c r="D2" s="29"/>
      <c r="E2" s="28" t="s">
        <v>906</v>
      </c>
      <c r="F2" s="28" t="s">
        <v>906</v>
      </c>
      <c r="G2" s="627"/>
    </row>
    <row r="3" spans="1:7" ht="29.25" customHeight="1">
      <c r="A3" s="628" t="s">
        <v>908</v>
      </c>
      <c r="B3" s="628"/>
      <c r="C3" s="628"/>
      <c r="D3" s="628"/>
      <c r="E3" s="628"/>
      <c r="F3" s="628"/>
      <c r="G3" s="628"/>
    </row>
    <row r="4" spans="1:7">
      <c r="A4" s="28"/>
      <c r="B4" s="28"/>
      <c r="C4" s="28"/>
      <c r="D4" s="28"/>
      <c r="E4" s="28" t="s">
        <v>906</v>
      </c>
      <c r="F4" s="28" t="s">
        <v>906</v>
      </c>
      <c r="G4" s="28" t="s">
        <v>906</v>
      </c>
    </row>
    <row r="5" spans="1:7">
      <c r="A5" s="6"/>
      <c r="B5" s="6"/>
      <c r="C5" s="6"/>
      <c r="D5" s="6"/>
    </row>
    <row r="6" spans="1:7">
      <c r="A6" s="15" t="s">
        <v>461</v>
      </c>
      <c r="B6" s="16"/>
      <c r="C6" s="16"/>
      <c r="D6" s="17"/>
      <c r="E6" s="17"/>
      <c r="F6" s="17"/>
      <c r="G6" s="17"/>
    </row>
    <row r="7" spans="1:7">
      <c r="A7" s="6"/>
      <c r="B7" s="6"/>
      <c r="C7" s="6"/>
      <c r="D7" s="6"/>
    </row>
    <row r="8" spans="1:7">
      <c r="A8" s="163" t="s">
        <v>909</v>
      </c>
      <c r="B8" s="163" t="s">
        <v>92</v>
      </c>
      <c r="C8" s="202" t="s">
        <v>910</v>
      </c>
      <c r="D8" s="202" t="s">
        <v>911</v>
      </c>
    </row>
    <row r="9" spans="1:7" ht="23">
      <c r="A9" s="468" t="s">
        <v>912</v>
      </c>
      <c r="B9" s="467" t="s">
        <v>913</v>
      </c>
      <c r="C9" s="387" t="s">
        <v>914</v>
      </c>
      <c r="D9" s="388">
        <v>0.46899999999999997</v>
      </c>
    </row>
    <row r="10" spans="1:7" ht="29.25" customHeight="1">
      <c r="A10" s="468" t="s">
        <v>915</v>
      </c>
      <c r="B10" s="467" t="s">
        <v>916</v>
      </c>
      <c r="C10" s="387" t="s">
        <v>917</v>
      </c>
      <c r="D10" s="388">
        <v>59.01</v>
      </c>
    </row>
    <row r="11" spans="1:7">
      <c r="A11" s="6"/>
      <c r="B11" s="6"/>
      <c r="C11" s="6"/>
      <c r="D11" s="6"/>
    </row>
    <row r="12" spans="1:7">
      <c r="A12" s="6"/>
      <c r="B12" s="6"/>
      <c r="C12" s="6"/>
      <c r="D12" s="6"/>
    </row>
    <row r="13" spans="1:7">
      <c r="A13" s="15" t="s">
        <v>461</v>
      </c>
      <c r="B13" s="16"/>
      <c r="C13" s="16"/>
      <c r="D13" s="17"/>
      <c r="E13" s="17"/>
      <c r="F13" s="17"/>
      <c r="G13" s="17"/>
    </row>
    <row r="14" spans="1:7">
      <c r="A14" s="19"/>
      <c r="B14" s="20"/>
      <c r="C14" s="20"/>
      <c r="D14" s="10"/>
      <c r="E14" s="10"/>
      <c r="F14" s="10"/>
      <c r="G14" s="10"/>
    </row>
    <row r="15" spans="1:7">
      <c r="A15" s="6"/>
      <c r="B15" s="163" t="s">
        <v>470</v>
      </c>
      <c r="C15" s="197" t="s">
        <v>384</v>
      </c>
      <c r="D15" s="197" t="s">
        <v>386</v>
      </c>
      <c r="F15" s="294" t="s">
        <v>918</v>
      </c>
      <c r="G15" s="381"/>
    </row>
    <row r="16" spans="1:7">
      <c r="A16" s="491" t="s">
        <v>919</v>
      </c>
      <c r="B16" s="200" t="s">
        <v>473</v>
      </c>
      <c r="C16" s="199">
        <v>0.2863197902373813</v>
      </c>
      <c r="D16" s="199">
        <v>0.32073778538819986</v>
      </c>
      <c r="F16" s="294" t="s">
        <v>920</v>
      </c>
      <c r="G16" s="382"/>
    </row>
    <row r="17" spans="1:7">
      <c r="A17" s="491" t="s">
        <v>921</v>
      </c>
      <c r="B17" s="200" t="s">
        <v>474</v>
      </c>
      <c r="C17" s="199">
        <v>0.22791814202364399</v>
      </c>
      <c r="D17" s="199">
        <v>0.21230747206211856</v>
      </c>
      <c r="E17" s="382"/>
      <c r="F17" s="382"/>
      <c r="G17" s="382"/>
    </row>
    <row r="18" spans="1:7">
      <c r="A18" s="491" t="s">
        <v>922</v>
      </c>
      <c r="B18" s="200" t="s">
        <v>475</v>
      </c>
      <c r="C18" s="199">
        <v>0.20762786710751649</v>
      </c>
      <c r="D18" s="199">
        <v>0.18043545497014452</v>
      </c>
      <c r="E18" s="382"/>
      <c r="F18" s="382"/>
      <c r="G18" s="382"/>
    </row>
    <row r="19" spans="1:7">
      <c r="A19" s="491" t="s">
        <v>923</v>
      </c>
      <c r="B19" s="200" t="s">
        <v>476</v>
      </c>
      <c r="C19" s="199">
        <v>0.27813420063146266</v>
      </c>
      <c r="D19" s="199">
        <v>0.28651928757951672</v>
      </c>
      <c r="E19" s="382"/>
      <c r="F19" s="382"/>
      <c r="G19" s="382"/>
    </row>
    <row r="20" spans="1:7">
      <c r="A20" s="235"/>
      <c r="B20" s="235"/>
      <c r="C20" s="235"/>
      <c r="D20" s="235"/>
      <c r="E20" s="382"/>
      <c r="F20" s="382"/>
      <c r="G20" s="382"/>
    </row>
    <row r="21" spans="1:7">
      <c r="A21" s="15" t="s">
        <v>924</v>
      </c>
      <c r="B21" s="16"/>
      <c r="C21" s="16"/>
      <c r="D21" s="17"/>
      <c r="E21" s="17"/>
      <c r="F21" s="17"/>
      <c r="G21" s="17"/>
    </row>
    <row r="22" spans="1:7">
      <c r="A22" s="19"/>
      <c r="B22" s="20"/>
      <c r="C22" s="20"/>
      <c r="D22" s="10"/>
      <c r="E22" s="10"/>
      <c r="F22" s="10"/>
      <c r="G22" s="10"/>
    </row>
    <row r="23" spans="1:7">
      <c r="A23" s="383" t="s">
        <v>87</v>
      </c>
      <c r="B23" s="383" t="s">
        <v>88</v>
      </c>
      <c r="C23" s="202" t="s">
        <v>910</v>
      </c>
      <c r="D23" s="384" t="s">
        <v>925</v>
      </c>
      <c r="E23" s="381"/>
      <c r="F23" s="381"/>
    </row>
    <row r="24" spans="1:7">
      <c r="A24" s="379" t="s">
        <v>216</v>
      </c>
      <c r="B24" s="379" t="s">
        <v>384</v>
      </c>
      <c r="C24" s="379" t="s">
        <v>926</v>
      </c>
      <c r="D24" s="385">
        <v>1.9368E-2</v>
      </c>
      <c r="E24" s="382"/>
      <c r="F24" s="382"/>
    </row>
    <row r="25" spans="1:7">
      <c r="A25" s="379" t="s">
        <v>216</v>
      </c>
      <c r="B25" s="379" t="s">
        <v>386</v>
      </c>
      <c r="C25" s="379" t="s">
        <v>926</v>
      </c>
      <c r="D25" s="385">
        <v>1.9368E-2</v>
      </c>
      <c r="E25" s="382"/>
      <c r="F25" s="382"/>
    </row>
    <row r="26" spans="1:7">
      <c r="A26" s="235"/>
      <c r="B26" s="235"/>
      <c r="D26" s="235"/>
      <c r="E26" s="235"/>
      <c r="F26" s="235"/>
      <c r="G26" s="382"/>
    </row>
    <row r="27" spans="1:7">
      <c r="A27" s="383" t="s">
        <v>87</v>
      </c>
      <c r="B27" s="383" t="s">
        <v>88</v>
      </c>
      <c r="C27" s="202" t="s">
        <v>910</v>
      </c>
      <c r="D27" s="384" t="s">
        <v>927</v>
      </c>
      <c r="E27" s="235"/>
      <c r="F27" s="235"/>
      <c r="G27" s="382"/>
    </row>
    <row r="28" spans="1:7">
      <c r="A28" s="379" t="s">
        <v>216</v>
      </c>
      <c r="B28" s="379" t="s">
        <v>384</v>
      </c>
      <c r="C28" s="379" t="s">
        <v>928</v>
      </c>
      <c r="D28" s="385">
        <v>0.1</v>
      </c>
      <c r="E28" s="235"/>
      <c r="F28" s="235"/>
      <c r="G28" s="382"/>
    </row>
    <row r="29" spans="1:7">
      <c r="A29" s="379" t="s">
        <v>216</v>
      </c>
      <c r="B29" s="379" t="s">
        <v>386</v>
      </c>
      <c r="C29" s="379" t="s">
        <v>928</v>
      </c>
      <c r="D29" s="385">
        <v>0.1</v>
      </c>
      <c r="E29" s="235"/>
      <c r="F29" s="235"/>
      <c r="G29" s="382"/>
    </row>
    <row r="30" spans="1:7">
      <c r="A30" s="235"/>
      <c r="B30" s="235"/>
      <c r="C30" s="235"/>
      <c r="D30" s="235"/>
      <c r="E30" s="235"/>
      <c r="F30" s="235"/>
      <c r="G30" s="382"/>
    </row>
    <row r="31" spans="1:7">
      <c r="A31" s="235"/>
      <c r="B31" s="235"/>
      <c r="C31" s="235"/>
      <c r="D31" s="235"/>
      <c r="E31" s="235"/>
      <c r="F31" s="235"/>
      <c r="G31" s="382"/>
    </row>
    <row r="32" spans="1:7"/>
    <row r="33" spans="7:7">
      <c r="G33" s="386"/>
    </row>
    <row r="34" spans="7:7"/>
  </sheetData>
  <mergeCells count="2">
    <mergeCell ref="G1:G2"/>
    <mergeCell ref="A3:G3"/>
  </mergeCells>
  <hyperlinks>
    <hyperlink ref="C9" r:id="rId1" xr:uid="{BCC1CE74-3293-46B6-996D-62D58EBEB03C}"/>
    <hyperlink ref="C10" r:id="rId2" xr:uid="{663FF6D6-956E-4B0F-A33E-75576E1F704F}"/>
  </hyperlinks>
  <pageMargins left="0.7" right="0.7" top="0.75" bottom="0.75" header="0.3" footer="0.3"/>
  <pageSetup paperSize="9" orientation="portrait" r:id="rId3"/>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474D1-FAD3-4AA8-A69D-5EE20942F076}">
  <sheetPr>
    <tabColor theme="7" tint="0.79998168889431442"/>
    <pageSetUpPr autoPageBreaks="0"/>
  </sheetPr>
  <dimension ref="A1:XFC86"/>
  <sheetViews>
    <sheetView showGridLines="0" zoomScale="85" zoomScaleNormal="85" workbookViewId="0"/>
  </sheetViews>
  <sheetFormatPr defaultColWidth="0" defaultRowHeight="14.5" zeroHeight="1"/>
  <cols>
    <col min="1" max="1" width="31.08984375" customWidth="1"/>
    <col min="2" max="2" width="26.26953125" customWidth="1"/>
    <col min="3" max="3" width="21.36328125" customWidth="1"/>
    <col min="4" max="4" width="20.6328125" customWidth="1"/>
    <col min="5" max="5" width="20" customWidth="1"/>
    <col min="6" max="7" width="19.26953125" customWidth="1"/>
    <col min="8" max="8" width="18.7265625" customWidth="1"/>
    <col min="9" max="9" width="8.7265625" customWidth="1"/>
    <col min="10" max="12" width="8.7265625" hidden="1"/>
    <col min="16384" max="16384" width="2.7265625" hidden="1" customWidth="1"/>
  </cols>
  <sheetData>
    <row r="1" spans="1:94">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row>
    <row r="2" spans="1:94" ht="17.5">
      <c r="A2" s="12" t="s">
        <v>929</v>
      </c>
      <c r="B2" s="12"/>
      <c r="C2" s="29"/>
      <c r="D2" s="29"/>
      <c r="E2" s="29"/>
      <c r="F2" s="249"/>
      <c r="G2" s="249"/>
      <c r="H2" s="249"/>
      <c r="I2" s="249"/>
      <c r="J2" s="249"/>
      <c r="K2" s="249"/>
      <c r="L2" s="249"/>
      <c r="M2" s="249"/>
      <c r="N2" s="247"/>
      <c r="O2" s="249"/>
      <c r="P2" s="249"/>
      <c r="Q2" s="249"/>
      <c r="R2" s="249"/>
      <c r="S2" s="249"/>
      <c r="T2" s="247"/>
      <c r="U2" s="247"/>
      <c r="V2" s="249"/>
      <c r="W2" s="249"/>
      <c r="X2" s="249"/>
      <c r="Y2" s="249"/>
      <c r="Z2" s="249"/>
      <c r="AA2" s="247"/>
      <c r="AB2" s="249"/>
      <c r="AC2" s="249"/>
      <c r="AD2" s="249"/>
      <c r="AE2" s="249"/>
      <c r="AF2" s="249"/>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row>
    <row r="3" spans="1:94" ht="47.25" customHeight="1">
      <c r="A3" s="579" t="s">
        <v>930</v>
      </c>
      <c r="B3" s="579"/>
      <c r="C3" s="579"/>
      <c r="D3" s="579"/>
      <c r="E3" s="579"/>
      <c r="F3" s="469"/>
      <c r="G3" s="469"/>
      <c r="H3" s="469"/>
      <c r="I3" s="469"/>
      <c r="J3" s="469"/>
      <c r="K3" s="469"/>
      <c r="L3" s="469"/>
      <c r="M3" s="469"/>
      <c r="N3" s="469"/>
      <c r="O3" s="469"/>
      <c r="P3" s="469"/>
      <c r="Q3" s="469"/>
      <c r="R3" s="469"/>
      <c r="S3" s="469"/>
      <c r="T3" s="469"/>
      <c r="U3" s="250"/>
      <c r="V3" s="469"/>
      <c r="W3" s="469"/>
      <c r="X3" s="469"/>
      <c r="Y3" s="469"/>
      <c r="Z3" s="469"/>
      <c r="AA3" s="469"/>
      <c r="AB3" s="469"/>
      <c r="AC3" s="469"/>
      <c r="AD3" s="469"/>
      <c r="AE3" s="469"/>
      <c r="AF3" s="469"/>
      <c r="AG3" s="469"/>
      <c r="AH3" s="250"/>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row>
    <row r="4" spans="1:94">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row>
    <row r="5" spans="1:94" s="15" customFormat="1" ht="16.5" customHeight="1">
      <c r="A5" s="398" t="s">
        <v>931</v>
      </c>
    </row>
    <row r="6" spans="1:94">
      <c r="C6" s="224"/>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c r="BM6" s="261"/>
      <c r="BN6" s="261"/>
      <c r="BO6" s="261"/>
      <c r="BP6" s="261"/>
      <c r="BQ6" s="261"/>
      <c r="BR6" s="261"/>
      <c r="BS6" s="261"/>
      <c r="BT6" s="261"/>
      <c r="BU6" s="261"/>
      <c r="BV6" s="261"/>
      <c r="BW6" s="261"/>
      <c r="BX6" s="261"/>
      <c r="BY6" s="261"/>
      <c r="BZ6" s="261"/>
      <c r="CA6" s="261"/>
      <c r="CB6" s="261"/>
      <c r="CC6" s="261"/>
      <c r="CD6" s="261"/>
      <c r="CE6" s="261"/>
      <c r="CF6" s="261"/>
      <c r="CG6" s="261"/>
      <c r="CH6" s="261"/>
    </row>
    <row r="7" spans="1:94">
      <c r="A7" s="165"/>
      <c r="B7" s="165"/>
      <c r="C7" s="165" t="s">
        <v>932</v>
      </c>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c r="BJ7" s="261"/>
      <c r="BK7" s="261"/>
      <c r="BL7" s="261"/>
      <c r="BM7" s="261"/>
      <c r="BN7" s="261"/>
      <c r="BO7" s="261"/>
      <c r="BP7" s="261"/>
      <c r="BQ7" s="261"/>
      <c r="BR7" s="261"/>
      <c r="BS7" s="261"/>
      <c r="BT7" s="261"/>
      <c r="BU7" s="261"/>
      <c r="BV7" s="261"/>
      <c r="BW7" s="261"/>
      <c r="BX7" s="261"/>
      <c r="BY7" s="261"/>
      <c r="BZ7" s="261"/>
      <c r="CA7" s="261"/>
      <c r="CB7" s="261"/>
      <c r="CC7" s="261"/>
      <c r="CD7" s="261"/>
      <c r="CE7" s="261"/>
      <c r="CF7" s="261"/>
      <c r="CG7" s="261"/>
      <c r="CH7" s="261"/>
    </row>
    <row r="8" spans="1:94">
      <c r="A8" s="173" t="s">
        <v>931</v>
      </c>
      <c r="B8" s="173" t="s">
        <v>933</v>
      </c>
      <c r="C8" s="399">
        <v>4.3827690078309374</v>
      </c>
      <c r="D8" s="261"/>
      <c r="E8" s="261"/>
      <c r="F8" s="261"/>
      <c r="G8" s="261"/>
      <c r="H8" s="261"/>
      <c r="I8" s="261"/>
      <c r="J8" s="261"/>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J8" s="261"/>
      <c r="AK8" s="261"/>
      <c r="AL8" s="261"/>
      <c r="AM8" s="261"/>
      <c r="AN8" s="261"/>
      <c r="AO8" s="261"/>
      <c r="AP8" s="261"/>
      <c r="AQ8" s="261"/>
      <c r="AR8" s="261"/>
      <c r="AS8" s="261"/>
      <c r="AT8" s="261"/>
      <c r="AU8" s="261"/>
      <c r="AV8" s="261"/>
      <c r="AW8" s="261"/>
      <c r="AX8" s="261"/>
      <c r="AY8" s="261"/>
      <c r="AZ8" s="261"/>
      <c r="BA8" s="261"/>
      <c r="BB8" s="261"/>
      <c r="BC8" s="261"/>
      <c r="BD8" s="261"/>
      <c r="BE8" s="261"/>
      <c r="BF8" s="261"/>
      <c r="BG8" s="261"/>
      <c r="BH8" s="261"/>
      <c r="BI8" s="261"/>
      <c r="BJ8" s="261"/>
      <c r="BK8" s="261"/>
      <c r="BL8" s="261"/>
      <c r="BM8" s="261"/>
      <c r="BN8" s="261"/>
      <c r="BO8" s="261"/>
      <c r="BP8" s="261"/>
      <c r="BQ8" s="261"/>
      <c r="BR8" s="261"/>
      <c r="BS8" s="261"/>
      <c r="BT8" s="261"/>
      <c r="BU8" s="261"/>
      <c r="BV8" s="261"/>
      <c r="BW8" s="261"/>
      <c r="BX8" s="261"/>
      <c r="BY8" s="261"/>
      <c r="BZ8" s="261"/>
      <c r="CA8" s="261"/>
      <c r="CB8" s="261"/>
      <c r="CC8" s="261"/>
      <c r="CD8" s="261"/>
      <c r="CE8" s="261"/>
      <c r="CF8" s="261"/>
      <c r="CG8" s="261"/>
      <c r="CH8" s="261"/>
    </row>
    <row r="9" spans="1:94">
      <c r="C9" s="256"/>
      <c r="D9" s="261"/>
      <c r="E9" s="261"/>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1"/>
      <c r="CB9" s="261"/>
      <c r="CC9" s="261"/>
      <c r="CD9" s="261"/>
      <c r="CE9" s="261"/>
      <c r="CF9" s="261"/>
      <c r="CG9" s="261"/>
      <c r="CH9" s="261"/>
    </row>
    <row r="10" spans="1:94" s="15" customFormat="1" ht="16.5" customHeight="1">
      <c r="A10" s="398" t="s">
        <v>943</v>
      </c>
    </row>
    <row r="11" spans="1:94" s="97" customFormat="1" ht="16.5" customHeight="1">
      <c r="A11" s="479"/>
    </row>
    <row r="12" spans="1:94">
      <c r="A12" s="165"/>
      <c r="B12" s="165"/>
      <c r="C12" s="490" t="s">
        <v>950</v>
      </c>
      <c r="E12" s="261"/>
      <c r="F12" s="261"/>
      <c r="G12" s="261"/>
      <c r="H12" s="261"/>
      <c r="I12" s="261"/>
      <c r="J12" s="261"/>
      <c r="K12" s="261"/>
      <c r="L12" s="261"/>
      <c r="M12" s="261"/>
      <c r="N12" s="261"/>
      <c r="O12" s="261"/>
      <c r="P12" s="261"/>
      <c r="Q12" s="261"/>
      <c r="R12" s="261"/>
      <c r="S12" s="261"/>
      <c r="T12" s="261"/>
      <c r="U12" s="261"/>
      <c r="V12" s="261"/>
      <c r="W12" s="261"/>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1"/>
      <c r="BL12" s="261"/>
      <c r="BM12" s="261"/>
      <c r="BN12" s="261"/>
      <c r="BO12" s="261"/>
      <c r="BP12" s="261"/>
      <c r="BQ12" s="261"/>
      <c r="BR12" s="261"/>
      <c r="BS12" s="261"/>
      <c r="BT12" s="261"/>
      <c r="BU12" s="261"/>
      <c r="BV12" s="261"/>
      <c r="BW12" s="261"/>
      <c r="BX12" s="261"/>
      <c r="BY12" s="261"/>
      <c r="BZ12" s="261"/>
      <c r="CA12" s="261"/>
      <c r="CB12" s="261"/>
      <c r="CC12" s="261"/>
      <c r="CD12" s="261"/>
      <c r="CE12" s="261"/>
      <c r="CF12" s="261"/>
      <c r="CG12" s="261"/>
      <c r="CH12" s="261"/>
    </row>
    <row r="13" spans="1:94">
      <c r="A13" s="173" t="s">
        <v>942</v>
      </c>
      <c r="B13" s="173" t="s">
        <v>933</v>
      </c>
      <c r="C13" s="399">
        <v>4.3827690078309374</v>
      </c>
      <c r="D13" s="261"/>
      <c r="E13" s="261"/>
      <c r="F13" s="261"/>
      <c r="G13" s="261"/>
      <c r="H13" s="261"/>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row>
    <row r="14" spans="1:94">
      <c r="A14" s="256"/>
      <c r="B14" s="256"/>
      <c r="C14" s="256"/>
      <c r="D14" s="261"/>
      <c r="E14" s="261"/>
      <c r="F14" s="261"/>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row>
    <row r="15" spans="1:94">
      <c r="A15" s="256"/>
      <c r="B15" s="256"/>
      <c r="C15" s="256"/>
      <c r="D15" s="261"/>
      <c r="E15" s="261"/>
      <c r="F15" s="261"/>
      <c r="G15" s="261"/>
      <c r="H15" s="261"/>
      <c r="I15" s="261"/>
      <c r="J15" s="261"/>
      <c r="K15" s="261"/>
      <c r="L15" s="261"/>
      <c r="M15" s="261"/>
      <c r="N15" s="261"/>
      <c r="O15" s="261"/>
      <c r="P15" s="261"/>
      <c r="Q15" s="261"/>
      <c r="R15" s="261"/>
      <c r="S15" s="261"/>
      <c r="T15" s="261"/>
      <c r="U15" s="261"/>
      <c r="V15" s="261"/>
      <c r="W15" s="261"/>
      <c r="X15" s="261"/>
      <c r="Y15" s="261"/>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row>
    <row r="16" spans="1:94">
      <c r="A16" s="256"/>
      <c r="B16" s="256"/>
      <c r="C16" s="256"/>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row>
    <row r="17" spans="1:94">
      <c r="A17" s="256"/>
      <c r="B17" s="256"/>
      <c r="C17" s="256"/>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c r="BI17" s="261"/>
      <c r="BJ17" s="261"/>
      <c r="BK17" s="261"/>
      <c r="BL17" s="261"/>
      <c r="BM17" s="261"/>
      <c r="BN17" s="261"/>
      <c r="BO17" s="261"/>
      <c r="BP17" s="261"/>
      <c r="BQ17" s="261"/>
      <c r="BR17" s="261"/>
      <c r="BS17" s="261"/>
      <c r="BT17" s="261"/>
      <c r="BU17" s="261"/>
      <c r="BV17" s="261"/>
      <c r="BW17" s="261"/>
      <c r="BX17" s="261"/>
      <c r="BY17" s="261"/>
      <c r="BZ17" s="261"/>
      <c r="CA17" s="261"/>
      <c r="CB17" s="261"/>
      <c r="CC17" s="261"/>
      <c r="CD17" s="261"/>
      <c r="CE17" s="261"/>
      <c r="CF17" s="261"/>
      <c r="CG17" s="261"/>
      <c r="CH17" s="261"/>
    </row>
    <row r="18" spans="1:94">
      <c r="A18" s="256"/>
      <c r="B18" s="256"/>
      <c r="C18" s="256"/>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row>
    <row r="19" spans="1:94">
      <c r="A19" s="256"/>
      <c r="B19" s="256"/>
      <c r="C19" s="256"/>
      <c r="D19" s="261"/>
      <c r="E19" s="261"/>
      <c r="F19" s="261"/>
      <c r="G19" s="261"/>
      <c r="H19" s="261"/>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c r="CC19" s="261"/>
      <c r="CD19" s="261"/>
      <c r="CE19" s="261"/>
      <c r="CF19" s="261"/>
      <c r="CG19" s="261"/>
      <c r="CH19" s="261"/>
    </row>
    <row r="20" spans="1:94">
      <c r="A20" s="256"/>
      <c r="B20" s="256"/>
      <c r="C20" s="256"/>
      <c r="D20" s="261"/>
      <c r="E20" s="261"/>
      <c r="F20" s="261"/>
      <c r="G20" s="261"/>
      <c r="H20" s="261"/>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c r="CC20" s="261"/>
      <c r="CD20" s="261"/>
      <c r="CE20" s="261"/>
      <c r="CF20" s="261"/>
      <c r="CG20" s="261"/>
      <c r="CH20" s="261"/>
    </row>
    <row r="21" spans="1:94">
      <c r="A21" s="256"/>
      <c r="B21" s="256"/>
      <c r="C21" s="256"/>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row>
    <row r="22" spans="1:94">
      <c r="A22" s="256"/>
      <c r="B22" s="256"/>
      <c r="C22" s="256"/>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row>
    <row r="23" spans="1:94">
      <c r="A23" s="256"/>
      <c r="B23" s="256"/>
      <c r="C23" s="256"/>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c r="CC23" s="261"/>
      <c r="CD23" s="261"/>
      <c r="CE23" s="261"/>
      <c r="CF23" s="261"/>
      <c r="CG23" s="261"/>
      <c r="CH23" s="261"/>
    </row>
    <row r="24" spans="1:94">
      <c r="A24" s="256"/>
      <c r="B24" s="256"/>
      <c r="C24" s="256"/>
      <c r="D24" s="261"/>
      <c r="E24" s="261"/>
      <c r="F24" s="261"/>
      <c r="G24" s="261"/>
      <c r="H24" s="261"/>
      <c r="I24" s="261"/>
      <c r="J24" s="261"/>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row>
    <row r="25" spans="1:94">
      <c r="A25" s="256"/>
      <c r="B25" s="256"/>
      <c r="C25" s="256"/>
      <c r="D25" s="261"/>
      <c r="E25" s="261"/>
      <c r="F25" s="261"/>
      <c r="G25" s="261"/>
      <c r="H25" s="261"/>
      <c r="I25" s="261"/>
      <c r="J25" s="261"/>
      <c r="K25" s="261"/>
      <c r="L25" s="261"/>
      <c r="M25" s="261"/>
      <c r="N25" s="261"/>
      <c r="O25" s="261"/>
      <c r="P25" s="261"/>
      <c r="Q25" s="261"/>
      <c r="R25" s="261"/>
      <c r="S25" s="261"/>
      <c r="T25" s="261"/>
      <c r="U25" s="261"/>
      <c r="V25" s="261"/>
      <c r="W25" s="261"/>
      <c r="X25" s="261"/>
      <c r="Y25" s="261"/>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row>
    <row r="26" spans="1:94">
      <c r="A26" s="261"/>
      <c r="B26" s="261"/>
      <c r="C26" s="261"/>
      <c r="D26" s="261"/>
      <c r="E26" s="302"/>
      <c r="F26" s="302"/>
      <c r="G26" s="302"/>
      <c r="H26" s="302"/>
      <c r="I26" s="256"/>
      <c r="J26" s="256"/>
      <c r="K26" s="256"/>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c r="CC26" s="261"/>
      <c r="CD26" s="261"/>
      <c r="CE26" s="261"/>
      <c r="CF26" s="261"/>
      <c r="CG26" s="261"/>
      <c r="CH26" s="261"/>
      <c r="CI26" s="261"/>
      <c r="CJ26" s="261"/>
      <c r="CK26" s="261"/>
      <c r="CL26" s="261"/>
      <c r="CM26" s="261"/>
      <c r="CN26" s="261"/>
      <c r="CO26" s="261"/>
      <c r="CP26" s="261"/>
    </row>
    <row r="27" spans="1:94" ht="40.5" customHeight="1">
      <c r="A27" s="256"/>
      <c r="B27" s="256"/>
      <c r="C27" s="256"/>
      <c r="D27" s="256"/>
      <c r="E27" s="256"/>
      <c r="F27" s="256"/>
      <c r="G27" s="256"/>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D27" s="256"/>
      <c r="BE27" s="256"/>
      <c r="BF27" s="256"/>
      <c r="BG27" s="256"/>
      <c r="BH27" s="256"/>
      <c r="BI27" s="256"/>
      <c r="BJ27" s="256"/>
      <c r="BK27" s="256"/>
      <c r="BL27" s="256"/>
      <c r="BM27" s="256"/>
      <c r="BN27" s="256"/>
      <c r="BO27" s="256"/>
      <c r="BP27" s="256"/>
      <c r="BQ27" s="256"/>
      <c r="BR27" s="256"/>
      <c r="BS27" s="256"/>
      <c r="BT27" s="256"/>
      <c r="BU27" s="256"/>
      <c r="BV27" s="256"/>
      <c r="BW27" s="256"/>
      <c r="BX27" s="256"/>
      <c r="BY27" s="256"/>
      <c r="BZ27" s="256"/>
      <c r="CA27" s="256"/>
      <c r="CB27" s="256"/>
      <c r="CC27" s="256"/>
      <c r="CD27" s="256"/>
      <c r="CE27" s="256"/>
      <c r="CF27" s="256"/>
      <c r="CG27" s="260"/>
    </row>
    <row r="28" spans="1:94">
      <c r="A28" s="256"/>
      <c r="B28" s="256"/>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261"/>
      <c r="AT28" s="261"/>
      <c r="AU28" s="261"/>
      <c r="AV28" s="261"/>
      <c r="AW28" s="261"/>
      <c r="AX28" s="261"/>
      <c r="AY28" s="261"/>
      <c r="AZ28" s="261"/>
      <c r="BA28" s="261"/>
      <c r="BB28" s="261"/>
      <c r="BC28" s="261"/>
      <c r="BD28" s="261"/>
      <c r="BE28" s="261"/>
      <c r="BF28" s="261"/>
      <c r="BG28" s="261"/>
      <c r="BH28" s="261"/>
      <c r="BI28" s="261"/>
      <c r="BJ28" s="261"/>
      <c r="BK28" s="261"/>
      <c r="BL28" s="261"/>
      <c r="BM28" s="261"/>
      <c r="BN28" s="261"/>
      <c r="BO28" s="261"/>
      <c r="BP28" s="261"/>
      <c r="BQ28" s="261"/>
      <c r="BR28" s="261"/>
      <c r="BS28" s="261"/>
      <c r="BT28" s="261"/>
      <c r="BU28" s="261"/>
      <c r="BV28" s="261"/>
      <c r="BW28" s="261"/>
      <c r="BX28" s="261"/>
      <c r="BY28" s="261"/>
      <c r="BZ28" s="261"/>
      <c r="CA28" s="261"/>
      <c r="CB28" s="261"/>
      <c r="CC28" s="261"/>
      <c r="CD28" s="261"/>
      <c r="CE28" s="261"/>
      <c r="CF28" s="261"/>
      <c r="CG28" s="261"/>
    </row>
    <row r="29" spans="1:94">
      <c r="A29" s="256"/>
      <c r="B29" s="256"/>
      <c r="C29" s="261"/>
      <c r="D29" s="261"/>
      <c r="E29" s="261"/>
      <c r="F29" s="261"/>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c r="BM29" s="261"/>
      <c r="BN29" s="261"/>
      <c r="BO29" s="261"/>
      <c r="BP29" s="261"/>
      <c r="BQ29" s="261"/>
      <c r="BR29" s="261"/>
      <c r="BS29" s="261"/>
      <c r="BT29" s="261"/>
      <c r="BU29" s="261"/>
      <c r="BV29" s="261"/>
      <c r="BW29" s="261"/>
      <c r="BX29" s="261"/>
      <c r="BY29" s="261"/>
      <c r="BZ29" s="261"/>
      <c r="CA29" s="261"/>
      <c r="CB29" s="261"/>
      <c r="CC29" s="261"/>
      <c r="CD29" s="261"/>
      <c r="CE29" s="261"/>
      <c r="CF29" s="261"/>
      <c r="CG29" s="261"/>
    </row>
    <row r="30" spans="1:94">
      <c r="A30" s="256"/>
      <c r="B30" s="256"/>
      <c r="C30" s="261"/>
      <c r="D30" s="261"/>
      <c r="E30" s="261"/>
      <c r="F30" s="261"/>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1"/>
      <c r="BP30" s="261"/>
      <c r="BQ30" s="261"/>
      <c r="BR30" s="261"/>
      <c r="BS30" s="261"/>
      <c r="BT30" s="261"/>
      <c r="BU30" s="261"/>
      <c r="BV30" s="261"/>
      <c r="BW30" s="261"/>
      <c r="BX30" s="261"/>
      <c r="BY30" s="261"/>
      <c r="BZ30" s="261"/>
      <c r="CA30" s="261"/>
      <c r="CB30" s="261"/>
      <c r="CC30" s="261"/>
      <c r="CD30" s="261"/>
      <c r="CE30" s="261"/>
      <c r="CF30" s="261"/>
      <c r="CG30" s="261"/>
    </row>
    <row r="31" spans="1:94">
      <c r="A31" s="256"/>
      <c r="B31" s="256"/>
      <c r="C31" s="261"/>
      <c r="D31" s="261"/>
      <c r="E31" s="261"/>
      <c r="F31" s="261"/>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c r="BS31" s="261"/>
      <c r="BT31" s="261"/>
      <c r="BU31" s="261"/>
      <c r="BV31" s="261"/>
      <c r="BW31" s="261"/>
      <c r="BX31" s="261"/>
      <c r="BY31" s="261"/>
      <c r="BZ31" s="261"/>
      <c r="CA31" s="261"/>
      <c r="CB31" s="261"/>
      <c r="CC31" s="261"/>
      <c r="CD31" s="261"/>
      <c r="CE31" s="261"/>
      <c r="CF31" s="261"/>
      <c r="CG31" s="261"/>
    </row>
    <row r="32" spans="1:94">
      <c r="A32" s="256"/>
      <c r="B32" s="256"/>
      <c r="C32" s="261"/>
      <c r="D32" s="261"/>
      <c r="E32" s="261"/>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row>
    <row r="33" spans="1:85">
      <c r="A33" s="256"/>
      <c r="B33" s="256"/>
      <c r="C33" s="261"/>
      <c r="D33" s="261"/>
      <c r="E33" s="261"/>
      <c r="F33" s="261"/>
      <c r="G33" s="261"/>
      <c r="H33" s="261"/>
      <c r="I33" s="261"/>
      <c r="J33" s="261"/>
      <c r="K33" s="261"/>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row>
    <row r="34" spans="1:85">
      <c r="A34" s="256"/>
      <c r="B34" s="256"/>
      <c r="C34" s="261"/>
      <c r="D34" s="261"/>
      <c r="E34" s="261"/>
      <c r="F34" s="261"/>
      <c r="G34" s="261"/>
      <c r="H34" s="261"/>
      <c r="I34" s="261"/>
      <c r="J34" s="261"/>
      <c r="K34" s="261"/>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row>
    <row r="35" spans="1:85">
      <c r="A35" s="256"/>
      <c r="B35" s="256"/>
      <c r="C35" s="261"/>
      <c r="D35" s="261"/>
      <c r="E35" s="261"/>
      <c r="F35" s="261"/>
      <c r="G35" s="261"/>
      <c r="H35" s="261"/>
      <c r="I35" s="261"/>
      <c r="J35" s="261"/>
      <c r="K35" s="261"/>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row>
    <row r="36" spans="1:85">
      <c r="A36" s="256"/>
      <c r="B36" s="256"/>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row>
    <row r="37" spans="1:85">
      <c r="A37" s="256"/>
      <c r="B37" s="256"/>
      <c r="C37" s="261"/>
      <c r="D37" s="261"/>
      <c r="E37" s="261"/>
      <c r="F37" s="261"/>
      <c r="G37" s="261"/>
      <c r="H37" s="261"/>
      <c r="I37" s="261"/>
      <c r="J37" s="261"/>
      <c r="K37" s="261"/>
      <c r="L37" s="261"/>
      <c r="M37" s="261"/>
      <c r="N37" s="261"/>
      <c r="O37" s="261"/>
      <c r="P37" s="261"/>
      <c r="Q37" s="261"/>
      <c r="R37" s="261"/>
      <c r="S37" s="261"/>
      <c r="T37" s="261"/>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1"/>
      <c r="BM37" s="261"/>
      <c r="BN37" s="261"/>
      <c r="BO37" s="261"/>
      <c r="BP37" s="261"/>
      <c r="BQ37" s="261"/>
      <c r="BR37" s="261"/>
      <c r="BS37" s="261"/>
      <c r="BT37" s="261"/>
      <c r="BU37" s="261"/>
      <c r="BV37" s="261"/>
      <c r="BW37" s="261"/>
      <c r="BX37" s="261"/>
      <c r="BY37" s="261"/>
      <c r="BZ37" s="261"/>
      <c r="CA37" s="261"/>
      <c r="CB37" s="261"/>
      <c r="CC37" s="261"/>
      <c r="CD37" s="261"/>
      <c r="CE37" s="261"/>
      <c r="CF37" s="261"/>
      <c r="CG37" s="261"/>
    </row>
    <row r="38" spans="1:85">
      <c r="A38" s="256"/>
      <c r="B38" s="256"/>
      <c r="C38" s="261"/>
      <c r="D38" s="261"/>
      <c r="E38" s="261"/>
      <c r="F38" s="261"/>
      <c r="G38" s="261"/>
      <c r="H38" s="261"/>
      <c r="I38" s="261"/>
      <c r="J38" s="261"/>
      <c r="K38" s="261"/>
      <c r="L38" s="261"/>
      <c r="M38" s="261"/>
      <c r="N38" s="261"/>
      <c r="O38" s="261"/>
      <c r="P38" s="261"/>
      <c r="Q38" s="261"/>
      <c r="R38" s="261"/>
      <c r="S38" s="261"/>
      <c r="T38" s="261"/>
      <c r="U38" s="261"/>
      <c r="V38" s="261"/>
      <c r="W38" s="261"/>
      <c r="X38" s="261"/>
      <c r="Y38" s="261"/>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261"/>
      <c r="CF38" s="261"/>
      <c r="CG38" s="261"/>
    </row>
    <row r="39" spans="1:85">
      <c r="A39" s="256"/>
      <c r="B39" s="256"/>
      <c r="C39" s="261"/>
      <c r="D39" s="261"/>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c r="BJ39" s="261"/>
      <c r="BK39" s="261"/>
      <c r="BL39" s="261"/>
      <c r="BM39" s="261"/>
      <c r="BN39" s="261"/>
      <c r="BO39" s="261"/>
      <c r="BP39" s="261"/>
      <c r="BQ39" s="261"/>
      <c r="BR39" s="261"/>
      <c r="BS39" s="261"/>
      <c r="BT39" s="261"/>
      <c r="BU39" s="261"/>
      <c r="BV39" s="261"/>
      <c r="BW39" s="261"/>
      <c r="BX39" s="261"/>
      <c r="BY39" s="261"/>
      <c r="BZ39" s="261"/>
      <c r="CA39" s="261"/>
      <c r="CB39" s="261"/>
      <c r="CC39" s="261"/>
      <c r="CD39" s="261"/>
      <c r="CE39" s="261"/>
      <c r="CF39" s="261"/>
      <c r="CG39" s="261"/>
    </row>
    <row r="40" spans="1:85">
      <c r="A40" s="256"/>
      <c r="B40" s="256"/>
      <c r="C40" s="261"/>
      <c r="D40" s="261"/>
      <c r="E40" s="261"/>
      <c r="F40" s="261"/>
      <c r="G40" s="261"/>
      <c r="H40" s="261"/>
      <c r="I40" s="261"/>
      <c r="J40" s="261"/>
      <c r="K40" s="261"/>
      <c r="L40" s="261"/>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261"/>
      <c r="CF40" s="261"/>
      <c r="CG40" s="261"/>
    </row>
    <row r="41" spans="1:85">
      <c r="A41" s="256"/>
      <c r="B41" s="256"/>
      <c r="C41" s="261"/>
      <c r="D41" s="261"/>
      <c r="E41" s="261"/>
      <c r="F41" s="261"/>
      <c r="G41" s="261"/>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row>
    <row r="42" spans="1:85">
      <c r="A42" s="256"/>
      <c r="B42" s="256"/>
      <c r="C42" s="261"/>
      <c r="D42" s="261"/>
      <c r="E42" s="261"/>
      <c r="F42" s="261"/>
      <c r="G42" s="261"/>
      <c r="H42" s="261"/>
      <c r="I42" s="261"/>
      <c r="J42" s="261"/>
      <c r="K42" s="261"/>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row>
    <row r="43" spans="1:85">
      <c r="A43" s="256"/>
      <c r="B43" s="256"/>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row>
    <row r="44" spans="1:85">
      <c r="A44" s="256"/>
      <c r="B44" s="256"/>
      <c r="C44" s="261"/>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row>
    <row r="45" spans="1:85">
      <c r="A45" s="256"/>
      <c r="B45" s="256"/>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row>
    <row r="46" spans="1:85">
      <c r="A46" s="256"/>
      <c r="B46" s="256"/>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261"/>
      <c r="CF46" s="261"/>
      <c r="CG46" s="261"/>
    </row>
    <row r="47" spans="1:85">
      <c r="A47" s="256"/>
      <c r="B47" s="256"/>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row>
    <row r="48" spans="1:85">
      <c r="A48" s="256"/>
      <c r="B48" s="256"/>
      <c r="C48" s="261"/>
      <c r="D48" s="261"/>
      <c r="E48" s="261"/>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1"/>
      <c r="BN48" s="261"/>
      <c r="BO48" s="261"/>
      <c r="BP48" s="261"/>
      <c r="BQ48" s="261"/>
      <c r="BR48" s="261"/>
      <c r="BS48" s="261"/>
      <c r="BT48" s="261"/>
      <c r="BU48" s="261"/>
      <c r="BV48" s="261"/>
      <c r="BW48" s="261"/>
      <c r="BX48" s="261"/>
      <c r="BY48" s="261"/>
      <c r="BZ48" s="261"/>
      <c r="CA48" s="261"/>
      <c r="CB48" s="261"/>
      <c r="CC48" s="261"/>
      <c r="CD48" s="261"/>
      <c r="CE48" s="261"/>
      <c r="CF48" s="261"/>
      <c r="CG48" s="261"/>
    </row>
    <row r="49" spans="1:85">
      <c r="A49" s="256"/>
      <c r="B49" s="256"/>
      <c r="C49" s="261"/>
      <c r="D49" s="261"/>
      <c r="E49" s="261"/>
      <c r="F49" s="261"/>
      <c r="G49" s="261"/>
      <c r="H49" s="261"/>
      <c r="I49" s="261"/>
      <c r="J49" s="261"/>
      <c r="K49" s="261"/>
      <c r="L49" s="261"/>
      <c r="M49" s="261"/>
      <c r="N49" s="261"/>
      <c r="O49" s="261"/>
      <c r="P49" s="261"/>
      <c r="Q49" s="261"/>
      <c r="R49" s="261"/>
      <c r="S49" s="261"/>
      <c r="T49" s="261"/>
      <c r="U49" s="261"/>
      <c r="V49" s="261"/>
      <c r="W49" s="261"/>
      <c r="X49" s="261"/>
      <c r="Y49" s="261"/>
      <c r="Z49" s="261"/>
      <c r="AA49" s="261"/>
      <c r="AB49" s="261"/>
      <c r="AC49" s="261"/>
      <c r="AD49" s="261"/>
      <c r="AE49" s="261"/>
      <c r="AF49" s="261"/>
      <c r="AG49" s="261"/>
      <c r="AH49" s="261"/>
      <c r="AI49" s="261"/>
      <c r="AJ49" s="261"/>
      <c r="AK49" s="261"/>
      <c r="AL49" s="261"/>
      <c r="AM49" s="261"/>
      <c r="AN49" s="261"/>
      <c r="AO49" s="261"/>
      <c r="AP49" s="261"/>
      <c r="AQ49" s="261"/>
      <c r="AR49" s="261"/>
      <c r="AS49" s="261"/>
      <c r="AT49" s="261"/>
      <c r="AU49" s="261"/>
      <c r="AV49" s="261"/>
      <c r="AW49" s="261"/>
      <c r="AX49" s="261"/>
      <c r="AY49" s="261"/>
      <c r="AZ49" s="261"/>
      <c r="BA49" s="261"/>
      <c r="BB49" s="261"/>
      <c r="BC49" s="261"/>
      <c r="BD49" s="261"/>
      <c r="BE49" s="261"/>
      <c r="BF49" s="261"/>
      <c r="BG49" s="261"/>
      <c r="BH49" s="261"/>
      <c r="BI49" s="261"/>
      <c r="BJ49" s="261"/>
      <c r="BK49" s="261"/>
      <c r="BL49" s="261"/>
      <c r="BM49" s="261"/>
      <c r="BN49" s="261"/>
      <c r="BO49" s="261"/>
      <c r="BP49" s="261"/>
      <c r="BQ49" s="261"/>
      <c r="BR49" s="261"/>
      <c r="BS49" s="261"/>
      <c r="BT49" s="261"/>
      <c r="BU49" s="261"/>
      <c r="BV49" s="261"/>
      <c r="BW49" s="261"/>
      <c r="BX49" s="261"/>
      <c r="BY49" s="261"/>
      <c r="BZ49" s="261"/>
      <c r="CA49" s="261"/>
      <c r="CB49" s="261"/>
      <c r="CC49" s="261"/>
      <c r="CD49" s="261"/>
      <c r="CE49" s="261"/>
      <c r="CF49" s="261"/>
      <c r="CG49" s="261"/>
    </row>
    <row r="50" spans="1:85">
      <c r="A50" s="256"/>
      <c r="B50" s="256"/>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c r="BJ50" s="261"/>
      <c r="BK50" s="261"/>
      <c r="BL50" s="261"/>
      <c r="BM50" s="261"/>
      <c r="BN50" s="261"/>
      <c r="BO50" s="261"/>
      <c r="BP50" s="261"/>
      <c r="BQ50" s="261"/>
      <c r="BR50" s="261"/>
      <c r="BS50" s="261"/>
      <c r="BT50" s="261"/>
      <c r="BU50" s="261"/>
      <c r="BV50" s="261"/>
      <c r="BW50" s="261"/>
      <c r="BX50" s="261"/>
      <c r="BY50" s="261"/>
      <c r="BZ50" s="261"/>
      <c r="CA50" s="261"/>
      <c r="CB50" s="261"/>
      <c r="CC50" s="261"/>
      <c r="CD50" s="261"/>
      <c r="CE50" s="261"/>
      <c r="CF50" s="261"/>
      <c r="CG50" s="261"/>
    </row>
    <row r="51" spans="1:85">
      <c r="A51" s="256"/>
      <c r="B51" s="256"/>
      <c r="C51" s="261"/>
      <c r="D51" s="261"/>
      <c r="E51" s="261"/>
      <c r="F51" s="261"/>
      <c r="G51" s="261"/>
      <c r="H51" s="261"/>
      <c r="I51" s="261"/>
      <c r="J51" s="261"/>
      <c r="K51" s="261"/>
      <c r="L51" s="261"/>
      <c r="M51" s="261"/>
      <c r="N51" s="261"/>
      <c r="O51" s="261"/>
      <c r="P51" s="261"/>
      <c r="Q51" s="261"/>
      <c r="R51" s="261"/>
      <c r="S51" s="261"/>
      <c r="T51" s="261"/>
      <c r="U51" s="261"/>
      <c r="V51" s="261"/>
      <c r="W51" s="261"/>
      <c r="X51" s="261"/>
      <c r="Y51" s="261"/>
      <c r="Z51" s="261"/>
      <c r="AA51" s="261"/>
      <c r="AB51" s="261"/>
      <c r="AC51" s="261"/>
      <c r="AD51" s="261"/>
      <c r="AE51" s="261"/>
      <c r="AF51" s="261"/>
      <c r="AG51" s="261"/>
      <c r="AH51" s="261"/>
      <c r="AI51" s="261"/>
      <c r="AJ51" s="261"/>
      <c r="AK51" s="261"/>
      <c r="AL51" s="261"/>
      <c r="AM51" s="261"/>
      <c r="AN51" s="261"/>
      <c r="AO51" s="261"/>
      <c r="AP51" s="261"/>
      <c r="AQ51" s="261"/>
      <c r="AR51" s="261"/>
      <c r="AS51" s="261"/>
      <c r="AT51" s="261"/>
      <c r="AU51" s="261"/>
      <c r="AV51" s="261"/>
      <c r="AW51" s="261"/>
      <c r="AX51" s="261"/>
      <c r="AY51" s="261"/>
      <c r="AZ51" s="261"/>
      <c r="BA51" s="261"/>
      <c r="BB51" s="261"/>
      <c r="BC51" s="261"/>
      <c r="BD51" s="261"/>
      <c r="BE51" s="261"/>
      <c r="BF51" s="261"/>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c r="CC51" s="261"/>
      <c r="CD51" s="261"/>
      <c r="CE51" s="261"/>
      <c r="CF51" s="261"/>
      <c r="CG51" s="261"/>
    </row>
    <row r="52" spans="1:85">
      <c r="A52" s="256"/>
      <c r="B52" s="256"/>
      <c r="C52" s="261"/>
      <c r="D52" s="261"/>
      <c r="E52" s="261"/>
      <c r="F52" s="261"/>
      <c r="G52" s="261"/>
      <c r="H52" s="261"/>
      <c r="I52" s="261"/>
      <c r="J52" s="261"/>
      <c r="K52" s="261"/>
      <c r="L52" s="261"/>
      <c r="M52" s="261"/>
      <c r="N52" s="261"/>
      <c r="O52" s="261"/>
      <c r="P52" s="261"/>
      <c r="Q52" s="261"/>
      <c r="R52" s="261"/>
      <c r="S52" s="261"/>
      <c r="T52" s="261"/>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row>
    <row r="53" spans="1:85" ht="39" customHeight="1">
      <c r="A53" s="256"/>
      <c r="B53" s="256"/>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1"/>
      <c r="AZ53" s="261"/>
      <c r="BA53" s="261"/>
      <c r="BB53" s="261"/>
      <c r="BC53" s="261"/>
      <c r="BD53" s="261"/>
      <c r="BE53" s="261"/>
      <c r="BF53" s="261"/>
      <c r="BG53" s="261"/>
      <c r="BH53" s="261"/>
      <c r="BI53" s="261"/>
      <c r="BJ53" s="261"/>
      <c r="BK53" s="261"/>
      <c r="BL53" s="261"/>
      <c r="BM53" s="261"/>
      <c r="BN53" s="261"/>
      <c r="BO53" s="261"/>
      <c r="BP53" s="261"/>
      <c r="BQ53" s="261"/>
      <c r="BR53" s="261"/>
      <c r="BS53" s="261"/>
      <c r="BT53" s="261"/>
      <c r="BU53" s="261"/>
      <c r="BV53" s="261"/>
      <c r="BW53" s="261"/>
      <c r="BX53" s="261"/>
      <c r="BY53" s="261"/>
      <c r="BZ53" s="261"/>
      <c r="CA53" s="261"/>
      <c r="CB53" s="261"/>
      <c r="CC53" s="261"/>
      <c r="CD53" s="261"/>
      <c r="CE53" s="261"/>
      <c r="CF53" s="261"/>
      <c r="CG53" s="261"/>
    </row>
    <row r="54" spans="1:85">
      <c r="A54" s="256"/>
      <c r="B54" s="256"/>
      <c r="C54" s="261"/>
      <c r="D54" s="261"/>
      <c r="E54" s="261"/>
      <c r="F54" s="261"/>
      <c r="G54" s="261"/>
      <c r="H54" s="261"/>
      <c r="I54" s="261"/>
      <c r="J54" s="261"/>
      <c r="K54" s="261"/>
      <c r="L54" s="261"/>
      <c r="M54" s="261"/>
      <c r="N54" s="261"/>
      <c r="O54" s="261"/>
      <c r="P54" s="261"/>
      <c r="Q54" s="261"/>
      <c r="R54" s="261"/>
      <c r="S54" s="261"/>
      <c r="T54" s="261"/>
      <c r="U54" s="261"/>
      <c r="V54" s="261"/>
      <c r="W54" s="261"/>
      <c r="X54" s="261"/>
      <c r="Y54" s="261"/>
      <c r="Z54" s="261"/>
      <c r="AA54" s="261"/>
      <c r="AB54" s="261"/>
      <c r="AC54" s="261"/>
      <c r="AD54" s="261"/>
      <c r="AE54" s="261"/>
      <c r="AF54" s="261"/>
      <c r="AG54" s="261"/>
      <c r="AH54" s="261"/>
      <c r="AI54" s="261"/>
      <c r="AJ54" s="261"/>
      <c r="AK54" s="261"/>
      <c r="AL54" s="261"/>
      <c r="AM54" s="261"/>
      <c r="AN54" s="261"/>
      <c r="AO54" s="261"/>
      <c r="AP54" s="261"/>
      <c r="AQ54" s="261"/>
      <c r="AR54" s="261"/>
      <c r="AS54" s="261"/>
      <c r="AT54" s="261"/>
      <c r="AU54" s="261"/>
      <c r="AV54" s="261"/>
      <c r="AW54" s="261"/>
      <c r="AX54" s="261"/>
      <c r="AY54" s="261"/>
      <c r="AZ54" s="261"/>
      <c r="BA54" s="261"/>
      <c r="BB54" s="261"/>
      <c r="BC54" s="261"/>
      <c r="BD54" s="261"/>
      <c r="BE54" s="261"/>
      <c r="BF54" s="261"/>
      <c r="BG54" s="261"/>
      <c r="BH54" s="261"/>
      <c r="BI54" s="261"/>
      <c r="BJ54" s="261"/>
      <c r="BK54" s="261"/>
      <c r="BL54" s="261"/>
      <c r="BM54" s="261"/>
      <c r="BN54" s="261"/>
      <c r="BO54" s="261"/>
      <c r="BP54" s="261"/>
      <c r="BQ54" s="261"/>
      <c r="BR54" s="261"/>
      <c r="BS54" s="261"/>
      <c r="BT54" s="261"/>
      <c r="BU54" s="261"/>
      <c r="BV54" s="261"/>
      <c r="BW54" s="261"/>
      <c r="BX54" s="261"/>
      <c r="BY54" s="261"/>
      <c r="BZ54" s="261"/>
      <c r="CA54" s="261"/>
      <c r="CB54" s="261"/>
      <c r="CC54" s="261"/>
      <c r="CD54" s="261"/>
      <c r="CE54" s="261"/>
      <c r="CF54" s="261"/>
      <c r="CG54" s="261"/>
    </row>
    <row r="55" spans="1:85">
      <c r="A55" s="256"/>
      <c r="B55" s="256"/>
      <c r="C55" s="261"/>
      <c r="D55" s="261"/>
      <c r="E55" s="261"/>
      <c r="F55" s="261"/>
      <c r="G55" s="261"/>
      <c r="H55" s="261"/>
      <c r="I55" s="261"/>
      <c r="J55" s="261"/>
      <c r="K55" s="261"/>
      <c r="L55" s="261"/>
      <c r="M55" s="261"/>
      <c r="N55" s="261"/>
      <c r="O55" s="261"/>
      <c r="P55" s="261"/>
      <c r="Q55" s="261"/>
      <c r="R55" s="261"/>
      <c r="S55" s="261"/>
      <c r="T55" s="261"/>
      <c r="U55" s="261"/>
      <c r="V55" s="261"/>
      <c r="W55" s="261"/>
      <c r="X55" s="261"/>
      <c r="Y55" s="261"/>
      <c r="Z55" s="261"/>
      <c r="AA55" s="261"/>
      <c r="AB55" s="261"/>
      <c r="AC55" s="261"/>
      <c r="AD55" s="261"/>
      <c r="AE55" s="261"/>
      <c r="AF55" s="261"/>
      <c r="AG55" s="261"/>
      <c r="AH55" s="261"/>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261"/>
      <c r="BE55" s="261"/>
      <c r="BF55" s="261"/>
      <c r="BG55" s="261"/>
      <c r="BH55" s="261"/>
      <c r="BI55" s="261"/>
      <c r="BJ55" s="261"/>
      <c r="BK55" s="261"/>
      <c r="BL55" s="261"/>
      <c r="BM55" s="261"/>
      <c r="BN55" s="261"/>
      <c r="BO55" s="261"/>
      <c r="BP55" s="261"/>
      <c r="BQ55" s="261"/>
      <c r="BR55" s="261"/>
      <c r="BS55" s="261"/>
      <c r="BT55" s="261"/>
      <c r="BU55" s="261"/>
      <c r="BV55" s="261"/>
      <c r="BW55" s="261"/>
      <c r="BX55" s="261"/>
      <c r="BY55" s="261"/>
      <c r="BZ55" s="261"/>
      <c r="CA55" s="261"/>
      <c r="CB55" s="261"/>
      <c r="CC55" s="261"/>
      <c r="CD55" s="261"/>
      <c r="CE55" s="261"/>
      <c r="CF55" s="261"/>
      <c r="CG55" s="261"/>
    </row>
    <row r="56" spans="1:85">
      <c r="A56" s="256"/>
      <c r="B56" s="256"/>
      <c r="C56" s="261"/>
      <c r="D56" s="261"/>
      <c r="E56" s="261"/>
      <c r="F56" s="261"/>
      <c r="G56" s="261"/>
      <c r="H56" s="261"/>
      <c r="I56" s="261"/>
      <c r="J56" s="261"/>
      <c r="K56" s="261"/>
      <c r="L56" s="261"/>
      <c r="M56" s="261"/>
      <c r="N56" s="261"/>
      <c r="O56" s="261"/>
      <c r="P56" s="261"/>
      <c r="Q56" s="261"/>
      <c r="R56" s="261"/>
      <c r="S56" s="261"/>
      <c r="T56" s="261"/>
      <c r="U56" s="261"/>
      <c r="V56" s="261"/>
      <c r="W56" s="261"/>
      <c r="X56" s="261"/>
      <c r="Y56" s="261"/>
      <c r="Z56" s="261"/>
      <c r="AA56" s="261"/>
      <c r="AB56" s="261"/>
      <c r="AC56" s="261"/>
      <c r="AD56" s="261"/>
      <c r="AE56" s="261"/>
      <c r="AF56" s="261"/>
      <c r="AG56" s="261"/>
      <c r="AH56" s="261"/>
      <c r="AI56" s="261"/>
      <c r="AJ56" s="261"/>
      <c r="AK56" s="261"/>
      <c r="AL56" s="261"/>
      <c r="AM56" s="261"/>
      <c r="AN56" s="261"/>
      <c r="AO56" s="261"/>
      <c r="AP56" s="261"/>
      <c r="AQ56" s="261"/>
      <c r="AR56" s="261"/>
      <c r="AS56" s="261"/>
      <c r="AT56" s="261"/>
      <c r="AU56" s="261"/>
      <c r="AV56" s="261"/>
      <c r="AW56" s="261"/>
      <c r="AX56" s="261"/>
      <c r="AY56" s="261"/>
      <c r="AZ56" s="261"/>
      <c r="BA56" s="261"/>
      <c r="BB56" s="261"/>
      <c r="BC56" s="261"/>
      <c r="BD56" s="261"/>
      <c r="BE56" s="261"/>
      <c r="BF56" s="261"/>
      <c r="BG56" s="261"/>
      <c r="BH56" s="261"/>
      <c r="BI56" s="261"/>
      <c r="BJ56" s="261"/>
      <c r="BK56" s="261"/>
      <c r="BL56" s="261"/>
      <c r="BM56" s="261"/>
      <c r="BN56" s="261"/>
      <c r="BO56" s="261"/>
      <c r="BP56" s="261"/>
      <c r="BQ56" s="261"/>
      <c r="BR56" s="261"/>
      <c r="BS56" s="261"/>
      <c r="BT56" s="261"/>
      <c r="BU56" s="261"/>
      <c r="BV56" s="261"/>
      <c r="BW56" s="261"/>
      <c r="BX56" s="261"/>
      <c r="BY56" s="261"/>
      <c r="BZ56" s="261"/>
      <c r="CA56" s="261"/>
      <c r="CB56" s="261"/>
      <c r="CC56" s="261"/>
      <c r="CD56" s="261"/>
      <c r="CE56" s="261"/>
      <c r="CF56" s="261"/>
      <c r="CG56" s="261"/>
    </row>
    <row r="57" spans="1:85">
      <c r="A57" s="256"/>
      <c r="B57" s="256"/>
      <c r="C57" s="261"/>
      <c r="D57" s="261"/>
      <c r="E57" s="261"/>
      <c r="F57" s="261"/>
      <c r="G57" s="261"/>
      <c r="H57" s="261"/>
      <c r="I57" s="261"/>
      <c r="J57" s="261"/>
      <c r="K57" s="261"/>
      <c r="L57" s="261"/>
      <c r="M57" s="261"/>
      <c r="N57" s="261"/>
      <c r="O57" s="261"/>
      <c r="P57" s="261"/>
      <c r="Q57" s="261"/>
      <c r="R57" s="261"/>
      <c r="S57" s="261"/>
      <c r="T57" s="261"/>
      <c r="U57" s="261"/>
      <c r="V57" s="261"/>
      <c r="W57" s="261"/>
      <c r="X57" s="261"/>
      <c r="Y57" s="261"/>
      <c r="Z57" s="261"/>
      <c r="AA57" s="261"/>
      <c r="AB57" s="261"/>
      <c r="AC57" s="261"/>
      <c r="AD57" s="261"/>
      <c r="AE57" s="261"/>
      <c r="AF57" s="261"/>
      <c r="AG57" s="261"/>
      <c r="AH57" s="261"/>
      <c r="AI57" s="261"/>
      <c r="AJ57" s="261"/>
      <c r="AK57" s="261"/>
      <c r="AL57" s="261"/>
      <c r="AM57" s="261"/>
      <c r="AN57" s="261"/>
      <c r="AO57" s="261"/>
      <c r="AP57" s="261"/>
      <c r="AQ57" s="261"/>
      <c r="AR57" s="261"/>
      <c r="AS57" s="261"/>
      <c r="AT57" s="261"/>
      <c r="AU57" s="261"/>
      <c r="AV57" s="261"/>
      <c r="AW57" s="261"/>
      <c r="AX57" s="261"/>
      <c r="AY57" s="261"/>
      <c r="AZ57" s="261"/>
      <c r="BA57" s="261"/>
      <c r="BB57" s="261"/>
      <c r="BC57" s="261"/>
      <c r="BD57" s="261"/>
      <c r="BE57" s="261"/>
      <c r="BF57" s="261"/>
      <c r="BG57" s="261"/>
      <c r="BH57" s="261"/>
      <c r="BI57" s="261"/>
      <c r="BJ57" s="261"/>
      <c r="BK57" s="261"/>
      <c r="BL57" s="261"/>
      <c r="BM57" s="261"/>
      <c r="BN57" s="261"/>
      <c r="BO57" s="261"/>
      <c r="BP57" s="261"/>
      <c r="BQ57" s="261"/>
      <c r="BR57" s="261"/>
      <c r="BS57" s="261"/>
      <c r="BT57" s="261"/>
      <c r="BU57" s="261"/>
      <c r="BV57" s="261"/>
      <c r="BW57" s="261"/>
      <c r="BX57" s="261"/>
      <c r="BY57" s="261"/>
      <c r="BZ57" s="261"/>
      <c r="CA57" s="261"/>
      <c r="CB57" s="261"/>
      <c r="CC57" s="261"/>
      <c r="CD57" s="261"/>
      <c r="CE57" s="261"/>
      <c r="CF57" s="261"/>
      <c r="CG57" s="261"/>
    </row>
    <row r="58" spans="1:85">
      <c r="A58" s="256"/>
      <c r="B58" s="256"/>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c r="AL58" s="261"/>
      <c r="AM58" s="261"/>
      <c r="AN58" s="261"/>
      <c r="AO58" s="261"/>
      <c r="AP58" s="261"/>
      <c r="AQ58" s="261"/>
      <c r="AR58" s="261"/>
      <c r="AS58" s="261"/>
      <c r="AT58" s="261"/>
      <c r="AU58" s="261"/>
      <c r="AV58" s="261"/>
      <c r="AW58" s="261"/>
      <c r="AX58" s="261"/>
      <c r="AY58" s="261"/>
      <c r="AZ58" s="261"/>
      <c r="BA58" s="261"/>
      <c r="BB58" s="261"/>
      <c r="BC58" s="261"/>
      <c r="BD58" s="261"/>
      <c r="BE58" s="261"/>
      <c r="BF58" s="261"/>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261"/>
      <c r="CF58" s="261"/>
      <c r="CG58" s="261"/>
    </row>
    <row r="59" spans="1:85">
      <c r="A59" s="256"/>
      <c r="B59" s="256"/>
      <c r="C59" s="261"/>
      <c r="D59" s="261"/>
      <c r="E59" s="261"/>
      <c r="F59" s="261"/>
      <c r="G59" s="261"/>
      <c r="H59" s="261"/>
      <c r="I59" s="261"/>
      <c r="J59" s="261"/>
      <c r="K59" s="261"/>
      <c r="L59" s="261"/>
      <c r="M59" s="261"/>
      <c r="N59" s="261"/>
      <c r="O59" s="261"/>
      <c r="P59" s="261"/>
      <c r="Q59" s="261"/>
      <c r="R59" s="261"/>
      <c r="S59" s="261"/>
      <c r="T59" s="261"/>
      <c r="U59" s="261"/>
      <c r="V59" s="261"/>
      <c r="W59" s="261"/>
      <c r="X59" s="261"/>
      <c r="Y59" s="261"/>
      <c r="Z59" s="261"/>
      <c r="AA59" s="261"/>
      <c r="AB59" s="261"/>
      <c r="AC59" s="261"/>
      <c r="AD59" s="261"/>
      <c r="AE59" s="261"/>
      <c r="AF59" s="261"/>
      <c r="AG59" s="261"/>
      <c r="AH59" s="261"/>
      <c r="AI59" s="261"/>
      <c r="AJ59" s="261"/>
      <c r="AK59" s="261"/>
      <c r="AL59" s="261"/>
      <c r="AM59" s="261"/>
      <c r="AN59" s="261"/>
      <c r="AO59" s="261"/>
      <c r="AP59" s="261"/>
      <c r="AQ59" s="261"/>
      <c r="AR59" s="261"/>
      <c r="AS59" s="261"/>
      <c r="AT59" s="261"/>
      <c r="AU59" s="261"/>
      <c r="AV59" s="261"/>
      <c r="AW59" s="261"/>
      <c r="AX59" s="261"/>
      <c r="AY59" s="261"/>
      <c r="AZ59" s="261"/>
      <c r="BA59" s="261"/>
      <c r="BB59" s="261"/>
      <c r="BC59" s="261"/>
      <c r="BD59" s="261"/>
      <c r="BE59" s="261"/>
      <c r="BF59" s="261"/>
      <c r="BG59" s="261"/>
      <c r="BH59" s="261"/>
      <c r="BI59" s="261"/>
      <c r="BJ59" s="261"/>
      <c r="BK59" s="261"/>
      <c r="BL59" s="261"/>
      <c r="BM59" s="261"/>
      <c r="BN59" s="261"/>
      <c r="BO59" s="261"/>
      <c r="BP59" s="261"/>
      <c r="BQ59" s="261"/>
      <c r="BR59" s="261"/>
      <c r="BS59" s="261"/>
      <c r="BT59" s="261"/>
      <c r="BU59" s="261"/>
      <c r="BV59" s="261"/>
      <c r="BW59" s="261"/>
      <c r="BX59" s="261"/>
      <c r="BY59" s="261"/>
      <c r="BZ59" s="261"/>
      <c r="CA59" s="261"/>
      <c r="CB59" s="261"/>
      <c r="CC59" s="261"/>
      <c r="CD59" s="261"/>
      <c r="CE59" s="261"/>
      <c r="CF59" s="261"/>
      <c r="CG59" s="261"/>
    </row>
    <row r="60" spans="1:85">
      <c r="A60" s="256"/>
      <c r="B60" s="256"/>
      <c r="C60" s="261"/>
      <c r="D60" s="261"/>
      <c r="E60" s="261"/>
      <c r="F60" s="261"/>
      <c r="G60" s="261"/>
      <c r="H60" s="261"/>
      <c r="I60" s="261"/>
      <c r="J60" s="261"/>
      <c r="K60" s="261"/>
      <c r="L60" s="261"/>
      <c r="M60" s="261"/>
      <c r="N60" s="261"/>
      <c r="O60" s="261"/>
      <c r="P60" s="261"/>
      <c r="Q60" s="261"/>
      <c r="R60" s="261"/>
      <c r="S60" s="261"/>
      <c r="T60" s="261"/>
      <c r="U60" s="261"/>
      <c r="V60" s="261"/>
      <c r="W60" s="261"/>
      <c r="X60" s="261"/>
      <c r="Y60" s="261"/>
      <c r="Z60" s="261"/>
      <c r="AA60" s="261"/>
      <c r="AB60" s="261"/>
      <c r="AC60" s="261"/>
      <c r="AD60" s="261"/>
      <c r="AE60" s="261"/>
      <c r="AF60" s="261"/>
      <c r="AG60" s="261"/>
      <c r="AH60" s="261"/>
      <c r="AI60" s="261"/>
      <c r="AJ60" s="261"/>
      <c r="AK60" s="261"/>
      <c r="AL60" s="261"/>
      <c r="AM60" s="261"/>
      <c r="AN60" s="261"/>
      <c r="AO60" s="261"/>
      <c r="AP60" s="261"/>
      <c r="AQ60" s="261"/>
      <c r="AR60" s="261"/>
      <c r="AS60" s="261"/>
      <c r="AT60" s="261"/>
      <c r="AU60" s="261"/>
      <c r="AV60" s="261"/>
      <c r="AW60" s="261"/>
      <c r="AX60" s="261"/>
      <c r="AY60" s="261"/>
      <c r="AZ60" s="261"/>
      <c r="BA60" s="261"/>
      <c r="BB60" s="261"/>
      <c r="BC60" s="261"/>
      <c r="BD60" s="261"/>
      <c r="BE60" s="261"/>
      <c r="BF60" s="261"/>
      <c r="BG60" s="261"/>
      <c r="BH60" s="261"/>
      <c r="BI60" s="261"/>
      <c r="BJ60" s="261"/>
      <c r="BK60" s="261"/>
      <c r="BL60" s="261"/>
      <c r="BM60" s="261"/>
      <c r="BN60" s="261"/>
      <c r="BO60" s="261"/>
      <c r="BP60" s="261"/>
      <c r="BQ60" s="261"/>
      <c r="BR60" s="261"/>
      <c r="BS60" s="261"/>
      <c r="BT60" s="261"/>
      <c r="BU60" s="261"/>
      <c r="BV60" s="261"/>
      <c r="BW60" s="261"/>
      <c r="BX60" s="261"/>
      <c r="BY60" s="261"/>
      <c r="BZ60" s="261"/>
      <c r="CA60" s="261"/>
      <c r="CB60" s="261"/>
      <c r="CC60" s="261"/>
      <c r="CD60" s="261"/>
      <c r="CE60" s="261"/>
      <c r="CF60" s="261"/>
      <c r="CG60" s="261"/>
    </row>
    <row r="61" spans="1:85">
      <c r="A61" s="256"/>
      <c r="B61" s="256"/>
      <c r="C61" s="261"/>
      <c r="D61" s="261"/>
      <c r="E61" s="261"/>
      <c r="F61" s="261"/>
      <c r="G61" s="261"/>
      <c r="H61" s="261"/>
      <c r="I61" s="261"/>
      <c r="J61" s="261"/>
      <c r="K61" s="261"/>
      <c r="L61" s="261"/>
      <c r="M61" s="261"/>
      <c r="N61" s="261"/>
      <c r="O61" s="261"/>
      <c r="P61" s="261"/>
      <c r="Q61" s="261"/>
      <c r="R61" s="261"/>
      <c r="S61" s="261"/>
      <c r="T61" s="261"/>
      <c r="U61" s="261"/>
      <c r="V61" s="261"/>
      <c r="W61" s="261"/>
      <c r="X61" s="261"/>
      <c r="Y61" s="261"/>
      <c r="Z61" s="261"/>
      <c r="AA61" s="261"/>
      <c r="AB61" s="261"/>
      <c r="AC61" s="261"/>
      <c r="AD61" s="261"/>
      <c r="AE61" s="261"/>
      <c r="AF61" s="261"/>
      <c r="AG61" s="261"/>
      <c r="AH61" s="261"/>
      <c r="AI61" s="261"/>
      <c r="AJ61" s="261"/>
      <c r="AK61" s="261"/>
      <c r="AL61" s="261"/>
      <c r="AM61" s="261"/>
      <c r="AN61" s="261"/>
      <c r="AO61" s="261"/>
      <c r="AP61" s="261"/>
      <c r="AQ61" s="261"/>
      <c r="AR61" s="261"/>
      <c r="AS61" s="261"/>
      <c r="AT61" s="261"/>
      <c r="AU61" s="261"/>
      <c r="AV61" s="261"/>
      <c r="AW61" s="261"/>
      <c r="AX61" s="261"/>
      <c r="AY61" s="261"/>
      <c r="AZ61" s="261"/>
      <c r="BA61" s="261"/>
      <c r="BB61" s="261"/>
      <c r="BC61" s="261"/>
      <c r="BD61" s="261"/>
      <c r="BE61" s="261"/>
      <c r="BF61" s="261"/>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c r="CC61" s="261"/>
      <c r="CD61" s="261"/>
      <c r="CE61" s="261"/>
      <c r="CF61" s="261"/>
      <c r="CG61" s="261"/>
    </row>
    <row r="62" spans="1:85">
      <c r="A62" s="256"/>
      <c r="B62" s="256"/>
      <c r="C62" s="261"/>
      <c r="D62" s="261"/>
      <c r="E62" s="261"/>
      <c r="F62" s="261"/>
      <c r="G62" s="261"/>
      <c r="H62" s="261"/>
      <c r="I62" s="261"/>
      <c r="J62" s="261"/>
      <c r="K62" s="261"/>
      <c r="L62" s="261"/>
      <c r="M62" s="261"/>
      <c r="N62" s="261"/>
      <c r="O62" s="261"/>
      <c r="P62" s="261"/>
      <c r="Q62" s="261"/>
      <c r="R62" s="261"/>
      <c r="S62" s="261"/>
      <c r="T62" s="261"/>
      <c r="U62" s="261"/>
      <c r="V62" s="261"/>
      <c r="W62" s="261"/>
      <c r="X62" s="261"/>
      <c r="Y62" s="261"/>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c r="CC62" s="261"/>
      <c r="CD62" s="261"/>
      <c r="CE62" s="261"/>
      <c r="CF62" s="261"/>
      <c r="CG62" s="261"/>
    </row>
    <row r="63" spans="1:85">
      <c r="A63" s="256"/>
      <c r="B63" s="256"/>
      <c r="C63" s="261"/>
      <c r="D63" s="261"/>
      <c r="E63" s="261"/>
      <c r="F63" s="261"/>
      <c r="G63" s="261"/>
      <c r="H63" s="261"/>
      <c r="I63" s="261"/>
      <c r="J63" s="261"/>
      <c r="K63" s="261"/>
      <c r="L63" s="261"/>
      <c r="M63" s="261"/>
      <c r="N63" s="261"/>
      <c r="O63" s="261"/>
      <c r="P63" s="261"/>
      <c r="Q63" s="261"/>
      <c r="R63" s="261"/>
      <c r="S63" s="261"/>
      <c r="T63" s="261"/>
      <c r="U63" s="261"/>
      <c r="V63" s="261"/>
      <c r="W63" s="261"/>
      <c r="X63" s="261"/>
      <c r="Y63" s="261"/>
      <c r="Z63" s="261"/>
      <c r="AA63" s="261"/>
      <c r="AB63" s="261"/>
      <c r="AC63" s="261"/>
      <c r="AD63" s="261"/>
      <c r="AE63" s="261"/>
      <c r="AF63" s="261"/>
      <c r="AG63" s="261"/>
      <c r="AH63" s="261"/>
      <c r="AI63" s="261"/>
      <c r="AJ63" s="261"/>
      <c r="AK63" s="261"/>
      <c r="AL63" s="261"/>
      <c r="AM63" s="261"/>
      <c r="AN63" s="261"/>
      <c r="AO63" s="261"/>
      <c r="AP63" s="261"/>
      <c r="AQ63" s="261"/>
      <c r="AR63" s="261"/>
      <c r="AS63" s="261"/>
      <c r="AT63" s="261"/>
      <c r="AU63" s="261"/>
      <c r="AV63" s="261"/>
      <c r="AW63" s="261"/>
      <c r="AX63" s="261"/>
      <c r="AY63" s="261"/>
      <c r="AZ63" s="261"/>
      <c r="BA63" s="261"/>
      <c r="BB63" s="261"/>
      <c r="BC63" s="261"/>
      <c r="BD63" s="261"/>
      <c r="BE63" s="261"/>
      <c r="BF63" s="261"/>
      <c r="BG63" s="261"/>
      <c r="BH63" s="261"/>
      <c r="BI63" s="261"/>
      <c r="BJ63" s="261"/>
      <c r="BK63" s="261"/>
      <c r="BL63" s="261"/>
      <c r="BM63" s="261"/>
      <c r="BN63" s="261"/>
      <c r="BO63" s="261"/>
      <c r="BP63" s="261"/>
      <c r="BQ63" s="261"/>
      <c r="BR63" s="261"/>
      <c r="BS63" s="261"/>
      <c r="BT63" s="261"/>
      <c r="BU63" s="261"/>
      <c r="BV63" s="261"/>
      <c r="BW63" s="261"/>
      <c r="BX63" s="261"/>
      <c r="BY63" s="261"/>
      <c r="BZ63" s="261"/>
      <c r="CA63" s="261"/>
      <c r="CB63" s="261"/>
      <c r="CC63" s="261"/>
      <c r="CD63" s="261"/>
      <c r="CE63" s="261"/>
      <c r="CF63" s="261"/>
      <c r="CG63" s="261"/>
    </row>
    <row r="64" spans="1:85">
      <c r="A64" s="256"/>
      <c r="B64" s="256"/>
      <c r="C64" s="261"/>
      <c r="D64" s="261"/>
      <c r="E64" s="261"/>
      <c r="F64" s="261"/>
      <c r="G64" s="261"/>
      <c r="H64" s="261"/>
      <c r="I64" s="261"/>
      <c r="J64" s="261"/>
      <c r="K64" s="261"/>
      <c r="L64" s="261"/>
      <c r="M64" s="261"/>
      <c r="N64" s="261"/>
      <c r="O64" s="261"/>
      <c r="P64" s="261"/>
      <c r="Q64" s="261"/>
      <c r="R64" s="261"/>
      <c r="S64" s="261"/>
      <c r="T64" s="261"/>
      <c r="U64" s="261"/>
      <c r="V64" s="261"/>
      <c r="W64" s="261"/>
      <c r="X64" s="261"/>
      <c r="Y64" s="261"/>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261"/>
      <c r="BG64" s="261"/>
      <c r="BH64" s="261"/>
      <c r="BI64" s="261"/>
      <c r="BJ64" s="261"/>
      <c r="BK64" s="261"/>
      <c r="BL64" s="261"/>
      <c r="BM64" s="261"/>
      <c r="BN64" s="261"/>
      <c r="BO64" s="261"/>
      <c r="BP64" s="261"/>
      <c r="BQ64" s="261"/>
      <c r="BR64" s="261"/>
      <c r="BS64" s="261"/>
      <c r="BT64" s="261"/>
      <c r="BU64" s="261"/>
      <c r="BV64" s="261"/>
      <c r="BW64" s="261"/>
      <c r="BX64" s="261"/>
      <c r="BY64" s="261"/>
      <c r="BZ64" s="261"/>
      <c r="CA64" s="261"/>
      <c r="CB64" s="261"/>
      <c r="CC64" s="261"/>
      <c r="CD64" s="261"/>
      <c r="CE64" s="261"/>
      <c r="CF64" s="261"/>
      <c r="CG64" s="261"/>
    </row>
    <row r="65" spans="1:85">
      <c r="A65" s="256"/>
      <c r="B65" s="256"/>
      <c r="C65" s="261"/>
      <c r="D65" s="261"/>
      <c r="E65" s="261"/>
      <c r="F65" s="261"/>
      <c r="G65" s="261"/>
      <c r="H65" s="261"/>
      <c r="I65" s="261"/>
      <c r="J65" s="261"/>
      <c r="K65" s="261"/>
      <c r="L65" s="261"/>
      <c r="M65" s="261"/>
      <c r="N65" s="261"/>
      <c r="O65" s="261"/>
      <c r="P65" s="261"/>
      <c r="Q65" s="261"/>
      <c r="R65" s="261"/>
      <c r="S65" s="261"/>
      <c r="T65" s="261"/>
      <c r="U65" s="261"/>
      <c r="V65" s="261"/>
      <c r="W65" s="261"/>
      <c r="X65" s="261"/>
      <c r="Y65" s="261"/>
      <c r="Z65" s="261"/>
      <c r="AA65" s="261"/>
      <c r="AB65" s="261"/>
      <c r="AC65" s="261"/>
      <c r="AD65" s="261"/>
      <c r="AE65" s="261"/>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261"/>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261"/>
      <c r="CF65" s="261"/>
      <c r="CG65" s="261"/>
    </row>
    <row r="66" spans="1:85">
      <c r="A66" s="256"/>
      <c r="B66" s="256"/>
      <c r="C66" s="261"/>
      <c r="D66" s="261"/>
      <c r="E66" s="261"/>
      <c r="F66" s="261"/>
      <c r="G66" s="261"/>
      <c r="H66" s="261"/>
      <c r="I66" s="261"/>
      <c r="J66" s="261"/>
      <c r="K66" s="261"/>
      <c r="L66" s="261"/>
      <c r="M66" s="261"/>
      <c r="N66" s="261"/>
      <c r="O66" s="261"/>
      <c r="P66" s="261"/>
      <c r="Q66" s="261"/>
      <c r="R66" s="261"/>
      <c r="S66" s="261"/>
      <c r="T66" s="261"/>
      <c r="U66" s="261"/>
      <c r="V66" s="261"/>
      <c r="W66" s="261"/>
      <c r="X66" s="261"/>
      <c r="Y66" s="261"/>
      <c r="Z66" s="261"/>
      <c r="AA66" s="261"/>
      <c r="AB66" s="261"/>
      <c r="AC66" s="261"/>
      <c r="AD66" s="261"/>
      <c r="AE66" s="261"/>
      <c r="AF66" s="261"/>
      <c r="AG66" s="261"/>
      <c r="AH66" s="261"/>
      <c r="AI66" s="261"/>
      <c r="AJ66" s="261"/>
      <c r="AK66" s="261"/>
      <c r="AL66" s="261"/>
      <c r="AM66" s="261"/>
      <c r="AN66" s="261"/>
      <c r="AO66" s="261"/>
      <c r="AP66" s="261"/>
      <c r="AQ66" s="261"/>
      <c r="AR66" s="261"/>
      <c r="AS66" s="261"/>
      <c r="AT66" s="261"/>
      <c r="AU66" s="261"/>
      <c r="AV66" s="261"/>
      <c r="AW66" s="261"/>
      <c r="AX66" s="261"/>
      <c r="AY66" s="261"/>
      <c r="AZ66" s="261"/>
      <c r="BA66" s="261"/>
      <c r="BB66" s="261"/>
      <c r="BC66" s="261"/>
      <c r="BD66" s="261"/>
      <c r="BE66" s="261"/>
      <c r="BF66" s="261"/>
      <c r="BG66" s="261"/>
      <c r="BH66" s="261"/>
      <c r="BI66" s="261"/>
      <c r="BJ66" s="261"/>
      <c r="BK66" s="261"/>
      <c r="BL66" s="261"/>
      <c r="BM66" s="261"/>
      <c r="BN66" s="261"/>
      <c r="BO66" s="261"/>
      <c r="BP66" s="261"/>
      <c r="BQ66" s="261"/>
      <c r="BR66" s="261"/>
      <c r="BS66" s="261"/>
      <c r="BT66" s="261"/>
      <c r="BU66" s="261"/>
      <c r="BV66" s="261"/>
      <c r="BW66" s="261"/>
      <c r="BX66" s="261"/>
      <c r="BY66" s="261"/>
      <c r="BZ66" s="261"/>
      <c r="CA66" s="261"/>
      <c r="CB66" s="261"/>
      <c r="CC66" s="261"/>
      <c r="CD66" s="261"/>
      <c r="CE66" s="261"/>
      <c r="CF66" s="261"/>
      <c r="CG66" s="261"/>
    </row>
    <row r="67" spans="1:85">
      <c r="A67" s="256"/>
      <c r="B67" s="256"/>
      <c r="C67" s="261"/>
      <c r="D67" s="261"/>
      <c r="E67" s="261"/>
      <c r="F67" s="261"/>
      <c r="G67" s="261"/>
      <c r="H67" s="261"/>
      <c r="I67" s="261"/>
      <c r="J67" s="261"/>
      <c r="K67" s="261"/>
      <c r="L67" s="261"/>
      <c r="M67" s="261"/>
      <c r="N67" s="261"/>
      <c r="O67" s="261"/>
      <c r="P67" s="261"/>
      <c r="Q67" s="261"/>
      <c r="R67" s="261"/>
      <c r="S67" s="261"/>
      <c r="T67" s="261"/>
      <c r="U67" s="261"/>
      <c r="V67" s="261"/>
      <c r="W67" s="261"/>
      <c r="X67" s="261"/>
      <c r="Y67" s="261"/>
      <c r="Z67" s="261"/>
      <c r="AA67" s="261"/>
      <c r="AB67" s="261"/>
      <c r="AC67" s="261"/>
      <c r="AD67" s="261"/>
      <c r="AE67" s="261"/>
      <c r="AF67" s="261"/>
      <c r="AG67" s="261"/>
      <c r="AH67" s="261"/>
      <c r="AI67" s="261"/>
      <c r="AJ67" s="261"/>
      <c r="AK67" s="261"/>
      <c r="AL67" s="261"/>
      <c r="AM67" s="261"/>
      <c r="AN67" s="261"/>
      <c r="AO67" s="261"/>
      <c r="AP67" s="261"/>
      <c r="AQ67" s="261"/>
      <c r="AR67" s="261"/>
      <c r="AS67" s="261"/>
      <c r="AT67" s="261"/>
      <c r="AU67" s="261"/>
      <c r="AV67" s="261"/>
      <c r="AW67" s="261"/>
      <c r="AX67" s="261"/>
      <c r="AY67" s="261"/>
      <c r="AZ67" s="261"/>
      <c r="BA67" s="261"/>
      <c r="BB67" s="261"/>
      <c r="BC67" s="261"/>
      <c r="BD67" s="261"/>
      <c r="BE67" s="261"/>
      <c r="BF67" s="261"/>
      <c r="BG67" s="261"/>
      <c r="BH67" s="261"/>
      <c r="BI67" s="261"/>
      <c r="BJ67" s="261"/>
      <c r="BK67" s="261"/>
      <c r="BL67" s="261"/>
      <c r="BM67" s="261"/>
      <c r="BN67" s="261"/>
      <c r="BO67" s="261"/>
      <c r="BP67" s="261"/>
      <c r="BQ67" s="261"/>
      <c r="BR67" s="261"/>
      <c r="BS67" s="261"/>
      <c r="BT67" s="261"/>
      <c r="BU67" s="261"/>
      <c r="BV67" s="261"/>
      <c r="BW67" s="261"/>
      <c r="BX67" s="261"/>
      <c r="BY67" s="261"/>
      <c r="BZ67" s="261"/>
      <c r="CA67" s="261"/>
      <c r="CB67" s="261"/>
      <c r="CC67" s="261"/>
      <c r="CD67" s="261"/>
      <c r="CE67" s="261"/>
      <c r="CF67" s="261"/>
      <c r="CG67" s="261"/>
    </row>
    <row r="68" spans="1:85">
      <c r="A68" s="256"/>
      <c r="B68" s="256"/>
      <c r="C68" s="261"/>
      <c r="D68" s="261"/>
      <c r="E68" s="261"/>
      <c r="F68" s="261"/>
      <c r="G68" s="261"/>
      <c r="H68" s="261"/>
      <c r="I68" s="261"/>
      <c r="J68" s="261"/>
      <c r="K68" s="261"/>
      <c r="L68" s="261"/>
      <c r="M68" s="261"/>
      <c r="N68" s="261"/>
      <c r="O68" s="261"/>
      <c r="P68" s="261"/>
      <c r="Q68" s="261"/>
      <c r="R68" s="261"/>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1"/>
      <c r="AQ68" s="261"/>
      <c r="AR68" s="261"/>
      <c r="AS68" s="261"/>
      <c r="AT68" s="261"/>
      <c r="AU68" s="261"/>
      <c r="AV68" s="261"/>
      <c r="AW68" s="261"/>
      <c r="AX68" s="261"/>
      <c r="AY68" s="261"/>
      <c r="AZ68" s="261"/>
      <c r="BA68" s="261"/>
      <c r="BB68" s="261"/>
      <c r="BC68" s="261"/>
      <c r="BD68" s="261"/>
      <c r="BE68" s="261"/>
      <c r="BF68" s="261"/>
      <c r="BG68" s="261"/>
      <c r="BH68" s="261"/>
      <c r="BI68" s="261"/>
      <c r="BJ68" s="261"/>
      <c r="BK68" s="261"/>
      <c r="BL68" s="261"/>
      <c r="BM68" s="261"/>
      <c r="BN68" s="261"/>
      <c r="BO68" s="261"/>
      <c r="BP68" s="261"/>
      <c r="BQ68" s="261"/>
      <c r="BR68" s="261"/>
      <c r="BS68" s="261"/>
      <c r="BT68" s="261"/>
      <c r="BU68" s="261"/>
      <c r="BV68" s="261"/>
      <c r="BW68" s="261"/>
      <c r="BX68" s="261"/>
      <c r="BY68" s="261"/>
      <c r="BZ68" s="261"/>
      <c r="CA68" s="261"/>
      <c r="CB68" s="261"/>
      <c r="CC68" s="261"/>
      <c r="CD68" s="261"/>
      <c r="CE68" s="261"/>
      <c r="CF68" s="261"/>
      <c r="CG68" s="261"/>
    </row>
    <row r="69" spans="1:85">
      <c r="A69" s="256"/>
      <c r="B69" s="256"/>
      <c r="C69" s="261"/>
      <c r="D69" s="261"/>
      <c r="E69" s="261"/>
      <c r="F69" s="261"/>
      <c r="G69" s="261"/>
      <c r="H69" s="261"/>
      <c r="I69" s="261"/>
      <c r="J69" s="261"/>
      <c r="K69" s="261"/>
      <c r="L69" s="261"/>
      <c r="M69" s="261"/>
      <c r="N69" s="261"/>
      <c r="O69" s="261"/>
      <c r="P69" s="261"/>
      <c r="Q69" s="261"/>
      <c r="R69" s="261"/>
      <c r="S69" s="261"/>
      <c r="T69" s="261"/>
      <c r="U69" s="261"/>
      <c r="V69" s="261"/>
      <c r="W69" s="261"/>
      <c r="X69" s="261"/>
      <c r="Y69" s="261"/>
      <c r="Z69" s="261"/>
      <c r="AA69" s="261"/>
      <c r="AB69" s="261"/>
      <c r="AC69" s="261"/>
      <c r="AD69" s="261"/>
      <c r="AE69" s="261"/>
      <c r="AF69" s="261"/>
      <c r="AG69" s="261"/>
      <c r="AH69" s="261"/>
      <c r="AI69" s="261"/>
      <c r="AJ69" s="261"/>
      <c r="AK69" s="261"/>
      <c r="AL69" s="261"/>
      <c r="AM69" s="261"/>
      <c r="AN69" s="261"/>
      <c r="AO69" s="261"/>
      <c r="AP69" s="261"/>
      <c r="AQ69" s="261"/>
      <c r="AR69" s="261"/>
      <c r="AS69" s="261"/>
      <c r="AT69" s="261"/>
      <c r="AU69" s="261"/>
      <c r="AV69" s="261"/>
      <c r="AW69" s="261"/>
      <c r="AX69" s="261"/>
      <c r="AY69" s="261"/>
      <c r="AZ69" s="261"/>
      <c r="BA69" s="261"/>
      <c r="BB69" s="261"/>
      <c r="BC69" s="261"/>
      <c r="BD69" s="261"/>
      <c r="BE69" s="261"/>
      <c r="BF69" s="261"/>
      <c r="BG69" s="261"/>
      <c r="BH69" s="261"/>
      <c r="BI69" s="261"/>
      <c r="BJ69" s="261"/>
      <c r="BK69" s="261"/>
      <c r="BL69" s="261"/>
      <c r="BM69" s="261"/>
      <c r="BN69" s="261"/>
      <c r="BO69" s="261"/>
      <c r="BP69" s="261"/>
      <c r="BQ69" s="261"/>
      <c r="BR69" s="261"/>
      <c r="BS69" s="261"/>
      <c r="BT69" s="261"/>
      <c r="BU69" s="261"/>
      <c r="BV69" s="261"/>
      <c r="BW69" s="261"/>
      <c r="BX69" s="261"/>
      <c r="BY69" s="261"/>
      <c r="BZ69" s="261"/>
      <c r="CA69" s="261"/>
      <c r="CB69" s="261"/>
      <c r="CC69" s="261"/>
      <c r="CD69" s="261"/>
      <c r="CE69" s="261"/>
      <c r="CF69" s="261"/>
      <c r="CG69" s="261"/>
    </row>
    <row r="70" spans="1:85">
      <c r="A70" s="256"/>
      <c r="B70" s="256"/>
      <c r="C70" s="261"/>
      <c r="D70" s="261"/>
      <c r="E70" s="261"/>
      <c r="F70" s="261"/>
      <c r="G70" s="261"/>
      <c r="H70" s="261"/>
      <c r="I70" s="261"/>
      <c r="J70" s="261"/>
      <c r="K70" s="261"/>
      <c r="L70" s="261"/>
      <c r="M70" s="261"/>
      <c r="N70" s="261"/>
      <c r="O70" s="261"/>
      <c r="P70" s="261"/>
      <c r="Q70" s="261"/>
      <c r="R70" s="261"/>
      <c r="S70" s="261"/>
      <c r="T70" s="261"/>
      <c r="U70" s="261"/>
      <c r="V70" s="261"/>
      <c r="W70" s="261"/>
      <c r="X70" s="261"/>
      <c r="Y70" s="261"/>
      <c r="Z70" s="261"/>
      <c r="AA70" s="261"/>
      <c r="AB70" s="261"/>
      <c r="AC70" s="261"/>
      <c r="AD70" s="261"/>
      <c r="AE70" s="261"/>
      <c r="AF70" s="261"/>
      <c r="AG70" s="261"/>
      <c r="AH70" s="261"/>
      <c r="AI70" s="261"/>
      <c r="AJ70" s="261"/>
      <c r="AK70" s="261"/>
      <c r="AL70" s="261"/>
      <c r="AM70" s="261"/>
      <c r="AN70" s="261"/>
      <c r="AO70" s="261"/>
      <c r="AP70" s="261"/>
      <c r="AQ70" s="261"/>
      <c r="AR70" s="261"/>
      <c r="AS70" s="261"/>
      <c r="AT70" s="261"/>
      <c r="AU70" s="261"/>
      <c r="AV70" s="261"/>
      <c r="AW70" s="261"/>
      <c r="AX70" s="261"/>
      <c r="AY70" s="261"/>
      <c r="AZ70" s="261"/>
      <c r="BA70" s="261"/>
      <c r="BB70" s="261"/>
      <c r="BC70" s="261"/>
      <c r="BD70" s="261"/>
      <c r="BE70" s="261"/>
      <c r="BF70" s="261"/>
      <c r="BG70" s="261"/>
      <c r="BH70" s="261"/>
      <c r="BI70" s="261"/>
      <c r="BJ70" s="261"/>
      <c r="BK70" s="261"/>
      <c r="BL70" s="261"/>
      <c r="BM70" s="261"/>
      <c r="BN70" s="261"/>
      <c r="BO70" s="261"/>
      <c r="BP70" s="261"/>
      <c r="BQ70" s="261"/>
      <c r="BR70" s="261"/>
      <c r="BS70" s="261"/>
      <c r="BT70" s="261"/>
      <c r="BU70" s="261"/>
      <c r="BV70" s="261"/>
      <c r="BW70" s="261"/>
      <c r="BX70" s="261"/>
      <c r="BY70" s="261"/>
      <c r="BZ70" s="261"/>
      <c r="CA70" s="261"/>
      <c r="CB70" s="261"/>
      <c r="CC70" s="261"/>
      <c r="CD70" s="261"/>
      <c r="CE70" s="261"/>
      <c r="CF70" s="261"/>
      <c r="CG70" s="261"/>
    </row>
    <row r="71" spans="1:85">
      <c r="A71" s="256"/>
      <c r="B71" s="256"/>
      <c r="C71" s="261"/>
      <c r="D71" s="261"/>
      <c r="E71" s="261"/>
      <c r="F71" s="261"/>
      <c r="G71" s="261"/>
      <c r="H71" s="261"/>
      <c r="I71" s="261"/>
      <c r="J71" s="261"/>
      <c r="K71" s="261"/>
      <c r="L71" s="261"/>
      <c r="M71" s="261"/>
      <c r="N71" s="261"/>
      <c r="O71" s="261"/>
      <c r="P71" s="261"/>
      <c r="Q71" s="261"/>
      <c r="R71" s="261"/>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261"/>
      <c r="BF71" s="261"/>
      <c r="BG71" s="261"/>
      <c r="BH71" s="261"/>
      <c r="BI71" s="261"/>
      <c r="BJ71" s="261"/>
      <c r="BK71" s="261"/>
      <c r="BL71" s="261"/>
      <c r="BM71" s="261"/>
      <c r="BN71" s="261"/>
      <c r="BO71" s="261"/>
      <c r="BP71" s="261"/>
      <c r="BQ71" s="261"/>
      <c r="BR71" s="261"/>
      <c r="BS71" s="261"/>
      <c r="BT71" s="261"/>
      <c r="BU71" s="261"/>
      <c r="BV71" s="261"/>
      <c r="BW71" s="261"/>
      <c r="BX71" s="261"/>
      <c r="BY71" s="261"/>
      <c r="BZ71" s="261"/>
      <c r="CA71" s="261"/>
      <c r="CB71" s="261"/>
      <c r="CC71" s="261"/>
      <c r="CD71" s="261"/>
      <c r="CE71" s="261"/>
      <c r="CF71" s="261"/>
      <c r="CG71" s="261"/>
    </row>
    <row r="72" spans="1:85">
      <c r="A72" s="256"/>
      <c r="B72" s="256"/>
      <c r="C72" s="261"/>
      <c r="D72" s="261"/>
      <c r="E72" s="261"/>
      <c r="F72" s="261"/>
      <c r="G72" s="261"/>
      <c r="H72" s="261"/>
      <c r="I72" s="261"/>
      <c r="J72" s="261"/>
      <c r="K72" s="261"/>
      <c r="L72" s="261"/>
      <c r="M72" s="261"/>
      <c r="N72" s="261"/>
      <c r="O72" s="261"/>
      <c r="P72" s="261"/>
      <c r="Q72" s="261"/>
      <c r="R72" s="261"/>
      <c r="S72" s="261"/>
      <c r="T72" s="261"/>
      <c r="U72" s="261"/>
      <c r="V72" s="261"/>
      <c r="W72" s="261"/>
      <c r="X72" s="261"/>
      <c r="Y72" s="261"/>
      <c r="Z72" s="261"/>
      <c r="AA72" s="261"/>
      <c r="AB72" s="261"/>
      <c r="AC72" s="261"/>
      <c r="AD72" s="261"/>
      <c r="AE72" s="261"/>
      <c r="AF72" s="261"/>
      <c r="AG72" s="261"/>
      <c r="AH72" s="261"/>
      <c r="AI72" s="261"/>
      <c r="AJ72" s="261"/>
      <c r="AK72" s="261"/>
      <c r="AL72" s="261"/>
      <c r="AM72" s="261"/>
      <c r="AN72" s="261"/>
      <c r="AO72" s="261"/>
      <c r="AP72" s="261"/>
      <c r="AQ72" s="261"/>
      <c r="AR72" s="261"/>
      <c r="AS72" s="261"/>
      <c r="AT72" s="261"/>
      <c r="AU72" s="261"/>
      <c r="AV72" s="261"/>
      <c r="AW72" s="261"/>
      <c r="AX72" s="261"/>
      <c r="AY72" s="261"/>
      <c r="AZ72" s="261"/>
      <c r="BA72" s="261"/>
      <c r="BB72" s="261"/>
      <c r="BC72" s="261"/>
      <c r="BD72" s="261"/>
      <c r="BE72" s="261"/>
      <c r="BF72" s="261"/>
      <c r="BG72" s="261"/>
      <c r="BH72" s="261"/>
      <c r="BI72" s="261"/>
      <c r="BJ72" s="261"/>
      <c r="BK72" s="261"/>
      <c r="BL72" s="261"/>
      <c r="BM72" s="261"/>
      <c r="BN72" s="261"/>
      <c r="BO72" s="261"/>
      <c r="BP72" s="261"/>
      <c r="BQ72" s="261"/>
      <c r="BR72" s="261"/>
      <c r="BS72" s="261"/>
      <c r="BT72" s="261"/>
      <c r="BU72" s="261"/>
      <c r="BV72" s="261"/>
      <c r="BW72" s="261"/>
      <c r="BX72" s="261"/>
      <c r="BY72" s="261"/>
      <c r="BZ72" s="261"/>
      <c r="CA72" s="261"/>
      <c r="CB72" s="261"/>
      <c r="CC72" s="261"/>
      <c r="CD72" s="261"/>
      <c r="CE72" s="261"/>
      <c r="CF72" s="261"/>
      <c r="CG72" s="261"/>
    </row>
    <row r="73" spans="1:85">
      <c r="A73" s="256"/>
      <c r="B73" s="256"/>
      <c r="C73" s="261"/>
      <c r="D73" s="261"/>
      <c r="E73" s="261"/>
      <c r="F73" s="261"/>
      <c r="G73" s="261"/>
      <c r="H73" s="261"/>
      <c r="I73" s="261"/>
      <c r="J73" s="261"/>
      <c r="K73" s="261"/>
      <c r="L73" s="261"/>
      <c r="M73" s="261"/>
      <c r="N73" s="261"/>
      <c r="O73" s="261"/>
      <c r="P73" s="261"/>
      <c r="Q73" s="261"/>
      <c r="R73" s="261"/>
      <c r="S73" s="261"/>
      <c r="T73" s="261"/>
      <c r="U73" s="261"/>
      <c r="V73" s="261"/>
      <c r="W73" s="261"/>
      <c r="X73" s="261"/>
      <c r="Y73" s="261"/>
      <c r="Z73" s="261"/>
      <c r="AA73" s="261"/>
      <c r="AB73" s="261"/>
      <c r="AC73" s="261"/>
      <c r="AD73" s="261"/>
      <c r="AE73" s="261"/>
      <c r="AF73" s="261"/>
      <c r="AG73" s="261"/>
      <c r="AH73" s="261"/>
      <c r="AI73" s="261"/>
      <c r="AJ73" s="261"/>
      <c r="AK73" s="261"/>
      <c r="AL73" s="261"/>
      <c r="AM73" s="261"/>
      <c r="AN73" s="261"/>
      <c r="AO73" s="261"/>
      <c r="AP73" s="261"/>
      <c r="AQ73" s="261"/>
      <c r="AR73" s="261"/>
      <c r="AS73" s="261"/>
      <c r="AT73" s="261"/>
      <c r="AU73" s="261"/>
      <c r="AV73" s="261"/>
      <c r="AW73" s="261"/>
      <c r="AX73" s="261"/>
      <c r="AY73" s="261"/>
      <c r="AZ73" s="261"/>
      <c r="BA73" s="261"/>
      <c r="BB73" s="261"/>
      <c r="BC73" s="261"/>
      <c r="BD73" s="261"/>
      <c r="BE73" s="261"/>
      <c r="BF73" s="261"/>
      <c r="BG73" s="261"/>
      <c r="BH73" s="261"/>
      <c r="BI73" s="261"/>
      <c r="BJ73" s="261"/>
      <c r="BK73" s="261"/>
      <c r="BL73" s="261"/>
      <c r="BM73" s="261"/>
      <c r="BN73" s="261"/>
      <c r="BO73" s="261"/>
      <c r="BP73" s="261"/>
      <c r="BQ73" s="261"/>
      <c r="BR73" s="261"/>
      <c r="BS73" s="261"/>
      <c r="BT73" s="261"/>
      <c r="BU73" s="261"/>
      <c r="BV73" s="261"/>
      <c r="BW73" s="261"/>
      <c r="BX73" s="261"/>
      <c r="BY73" s="261"/>
      <c r="BZ73" s="261"/>
      <c r="CA73" s="261"/>
      <c r="CB73" s="261"/>
      <c r="CC73" s="261"/>
      <c r="CD73" s="261"/>
      <c r="CE73" s="261"/>
      <c r="CF73" s="261"/>
      <c r="CG73" s="261"/>
    </row>
    <row r="74" spans="1:85">
      <c r="A74" s="256"/>
      <c r="B74" s="256"/>
      <c r="C74" s="261"/>
      <c r="D74" s="261"/>
      <c r="E74" s="261"/>
      <c r="F74" s="261"/>
      <c r="G74" s="261"/>
      <c r="H74" s="261"/>
      <c r="I74" s="261"/>
      <c r="J74" s="261"/>
      <c r="K74" s="261"/>
      <c r="L74" s="261"/>
      <c r="M74" s="261"/>
      <c r="N74" s="261"/>
      <c r="O74" s="261"/>
      <c r="P74" s="261"/>
      <c r="Q74" s="261"/>
      <c r="R74" s="261"/>
      <c r="S74" s="261"/>
      <c r="T74" s="261"/>
      <c r="U74" s="261"/>
      <c r="V74" s="261"/>
      <c r="W74" s="261"/>
      <c r="X74" s="261"/>
      <c r="Y74" s="261"/>
      <c r="Z74" s="261"/>
      <c r="AA74" s="261"/>
      <c r="AB74" s="261"/>
      <c r="AC74" s="261"/>
      <c r="AD74" s="261"/>
      <c r="AE74" s="261"/>
      <c r="AF74" s="261"/>
      <c r="AG74" s="261"/>
      <c r="AH74" s="261"/>
      <c r="AI74" s="261"/>
      <c r="AJ74" s="261"/>
      <c r="AK74" s="261"/>
      <c r="AL74" s="261"/>
      <c r="AM74" s="261"/>
      <c r="AN74" s="261"/>
      <c r="AO74" s="261"/>
      <c r="AP74" s="261"/>
      <c r="AQ74" s="261"/>
      <c r="AR74" s="261"/>
      <c r="AS74" s="261"/>
      <c r="AT74" s="261"/>
      <c r="AU74" s="261"/>
      <c r="AV74" s="261"/>
      <c r="AW74" s="261"/>
      <c r="AX74" s="261"/>
      <c r="AY74" s="261"/>
      <c r="AZ74" s="261"/>
      <c r="BA74" s="261"/>
      <c r="BB74" s="261"/>
      <c r="BC74" s="261"/>
      <c r="BD74" s="261"/>
      <c r="BE74" s="261"/>
      <c r="BF74" s="261"/>
      <c r="BG74" s="261"/>
      <c r="BH74" s="261"/>
      <c r="BI74" s="261"/>
      <c r="BJ74" s="261"/>
      <c r="BK74" s="261"/>
      <c r="BL74" s="261"/>
      <c r="BM74" s="261"/>
      <c r="BN74" s="261"/>
      <c r="BO74" s="261"/>
      <c r="BP74" s="261"/>
      <c r="BQ74" s="261"/>
      <c r="BR74" s="261"/>
      <c r="BS74" s="261"/>
      <c r="BT74" s="261"/>
      <c r="BU74" s="261"/>
      <c r="BV74" s="261"/>
      <c r="BW74" s="261"/>
      <c r="BX74" s="261"/>
      <c r="BY74" s="261"/>
      <c r="BZ74" s="261"/>
      <c r="CA74" s="261"/>
      <c r="CB74" s="261"/>
      <c r="CC74" s="261"/>
      <c r="CD74" s="261"/>
      <c r="CE74" s="261"/>
      <c r="CF74" s="261"/>
      <c r="CG74" s="261"/>
    </row>
    <row r="75" spans="1:85">
      <c r="A75" s="256"/>
      <c r="B75" s="256"/>
      <c r="C75" s="261"/>
      <c r="D75" s="261"/>
      <c r="E75" s="261"/>
      <c r="F75" s="261"/>
      <c r="G75" s="261"/>
      <c r="H75" s="261"/>
      <c r="I75" s="261"/>
      <c r="J75" s="261"/>
      <c r="K75" s="261"/>
      <c r="L75" s="261"/>
      <c r="M75" s="261"/>
      <c r="N75" s="261"/>
      <c r="O75" s="261"/>
      <c r="P75" s="261"/>
      <c r="Q75" s="261"/>
      <c r="R75" s="261"/>
      <c r="S75" s="261"/>
      <c r="T75" s="261"/>
      <c r="U75" s="261"/>
      <c r="V75" s="261"/>
      <c r="W75" s="261"/>
      <c r="X75" s="261"/>
      <c r="Y75" s="261"/>
      <c r="Z75" s="261"/>
      <c r="AA75" s="261"/>
      <c r="AB75" s="261"/>
      <c r="AC75" s="261"/>
      <c r="AD75" s="261"/>
      <c r="AE75" s="261"/>
      <c r="AF75" s="261"/>
      <c r="AG75" s="261"/>
      <c r="AH75" s="261"/>
      <c r="AI75" s="261"/>
      <c r="AJ75" s="261"/>
      <c r="AK75" s="261"/>
      <c r="AL75" s="261"/>
      <c r="AM75" s="261"/>
      <c r="AN75" s="261"/>
      <c r="AO75" s="261"/>
      <c r="AP75" s="261"/>
      <c r="AQ75" s="261"/>
      <c r="AR75" s="261"/>
      <c r="AS75" s="261"/>
      <c r="AT75" s="261"/>
      <c r="AU75" s="261"/>
      <c r="AV75" s="261"/>
      <c r="AW75" s="261"/>
      <c r="AX75" s="261"/>
      <c r="AY75" s="261"/>
      <c r="AZ75" s="261"/>
      <c r="BA75" s="261"/>
      <c r="BB75" s="261"/>
      <c r="BC75" s="261"/>
      <c r="BD75" s="261"/>
      <c r="BE75" s="261"/>
      <c r="BF75" s="261"/>
      <c r="BG75" s="261"/>
      <c r="BH75" s="261"/>
      <c r="BI75" s="261"/>
      <c r="BJ75" s="261"/>
      <c r="BK75" s="261"/>
      <c r="BL75" s="261"/>
      <c r="BM75" s="261"/>
      <c r="BN75" s="261"/>
      <c r="BO75" s="261"/>
      <c r="BP75" s="261"/>
      <c r="BQ75" s="261"/>
      <c r="BR75" s="261"/>
      <c r="BS75" s="261"/>
      <c r="BT75" s="261"/>
      <c r="BU75" s="261"/>
      <c r="BV75" s="261"/>
      <c r="BW75" s="261"/>
      <c r="BX75" s="261"/>
      <c r="BY75" s="261"/>
      <c r="BZ75" s="261"/>
      <c r="CA75" s="261"/>
      <c r="CB75" s="261"/>
      <c r="CC75" s="261"/>
      <c r="CD75" s="261"/>
      <c r="CE75" s="261"/>
      <c r="CF75" s="261"/>
      <c r="CG75" s="261"/>
    </row>
    <row r="76" spans="1:85">
      <c r="A76" s="256"/>
      <c r="B76" s="256"/>
      <c r="C76" s="261"/>
      <c r="D76" s="261"/>
      <c r="E76" s="261"/>
      <c r="F76" s="261"/>
      <c r="G76" s="261"/>
      <c r="H76" s="261"/>
      <c r="I76" s="261"/>
      <c r="J76" s="261"/>
      <c r="K76" s="261"/>
      <c r="L76" s="261"/>
      <c r="M76" s="261"/>
      <c r="N76" s="261"/>
      <c r="O76" s="261"/>
      <c r="P76" s="261"/>
      <c r="Q76" s="261"/>
      <c r="R76" s="261"/>
      <c r="S76" s="261"/>
      <c r="T76" s="261"/>
      <c r="U76" s="261"/>
      <c r="V76" s="261"/>
      <c r="W76" s="261"/>
      <c r="X76" s="261"/>
      <c r="Y76" s="261"/>
      <c r="Z76" s="261"/>
      <c r="AA76" s="261"/>
      <c r="AB76" s="261"/>
      <c r="AC76" s="261"/>
      <c r="AD76" s="261"/>
      <c r="AE76" s="261"/>
      <c r="AF76" s="261"/>
      <c r="AG76" s="261"/>
      <c r="AH76" s="261"/>
      <c r="AI76" s="261"/>
      <c r="AJ76" s="261"/>
      <c r="AK76" s="261"/>
      <c r="AL76" s="261"/>
      <c r="AM76" s="261"/>
      <c r="AN76" s="261"/>
      <c r="AO76" s="261"/>
      <c r="AP76" s="261"/>
      <c r="AQ76" s="261"/>
      <c r="AR76" s="261"/>
      <c r="AS76" s="261"/>
      <c r="AT76" s="261"/>
      <c r="AU76" s="261"/>
      <c r="AV76" s="261"/>
      <c r="AW76" s="261"/>
      <c r="AX76" s="261"/>
      <c r="AY76" s="261"/>
      <c r="AZ76" s="261"/>
      <c r="BA76" s="261"/>
      <c r="BB76" s="261"/>
      <c r="BC76" s="261"/>
      <c r="BD76" s="261"/>
      <c r="BE76" s="261"/>
      <c r="BF76" s="261"/>
      <c r="BG76" s="261"/>
      <c r="BH76" s="261"/>
      <c r="BI76" s="261"/>
      <c r="BJ76" s="261"/>
      <c r="BK76" s="261"/>
      <c r="BL76" s="261"/>
      <c r="BM76" s="261"/>
      <c r="BN76" s="261"/>
      <c r="BO76" s="261"/>
      <c r="BP76" s="261"/>
      <c r="BQ76" s="261"/>
      <c r="BR76" s="261"/>
      <c r="BS76" s="261"/>
      <c r="BT76" s="261"/>
      <c r="BU76" s="261"/>
      <c r="BV76" s="261"/>
      <c r="BW76" s="261"/>
      <c r="BX76" s="261"/>
      <c r="BY76" s="261"/>
      <c r="BZ76" s="261"/>
      <c r="CA76" s="261"/>
      <c r="CB76" s="261"/>
      <c r="CC76" s="261"/>
      <c r="CD76" s="261"/>
      <c r="CE76" s="261"/>
      <c r="CF76" s="261"/>
      <c r="CG76" s="261"/>
    </row>
    <row r="77" spans="1:85">
      <c r="A77" s="256"/>
      <c r="B77" s="256"/>
      <c r="C77" s="261"/>
      <c r="D77" s="261"/>
      <c r="E77" s="261"/>
      <c r="F77" s="261"/>
      <c r="G77" s="261"/>
      <c r="H77" s="261"/>
      <c r="I77" s="261"/>
      <c r="J77" s="261"/>
      <c r="K77" s="261"/>
      <c r="L77" s="261"/>
      <c r="M77" s="261"/>
      <c r="N77" s="261"/>
      <c r="O77" s="261"/>
      <c r="P77" s="261"/>
      <c r="Q77" s="261"/>
      <c r="R77" s="261"/>
      <c r="S77" s="261"/>
      <c r="T77" s="261"/>
      <c r="U77" s="261"/>
      <c r="V77" s="261"/>
      <c r="W77" s="261"/>
      <c r="X77" s="261"/>
      <c r="Y77" s="261"/>
      <c r="Z77" s="261"/>
      <c r="AA77" s="261"/>
      <c r="AB77" s="261"/>
      <c r="AC77" s="261"/>
      <c r="AD77" s="261"/>
      <c r="AE77" s="261"/>
      <c r="AF77" s="261"/>
      <c r="AG77" s="261"/>
      <c r="AH77" s="261"/>
      <c r="AI77" s="261"/>
      <c r="AJ77" s="261"/>
      <c r="AK77" s="261"/>
      <c r="AL77" s="261"/>
      <c r="AM77" s="261"/>
      <c r="AN77" s="261"/>
      <c r="AO77" s="261"/>
      <c r="AP77" s="261"/>
      <c r="AQ77" s="261"/>
      <c r="AR77" s="261"/>
      <c r="AS77" s="261"/>
      <c r="AT77" s="261"/>
      <c r="AU77" s="261"/>
      <c r="AV77" s="261"/>
      <c r="AW77" s="261"/>
      <c r="AX77" s="261"/>
      <c r="AY77" s="261"/>
      <c r="AZ77" s="261"/>
      <c r="BA77" s="261"/>
      <c r="BB77" s="261"/>
      <c r="BC77" s="261"/>
      <c r="BD77" s="261"/>
      <c r="BE77" s="261"/>
      <c r="BF77" s="261"/>
      <c r="BG77" s="261"/>
      <c r="BH77" s="261"/>
      <c r="BI77" s="261"/>
      <c r="BJ77" s="261"/>
      <c r="BK77" s="261"/>
      <c r="BL77" s="261"/>
      <c r="BM77" s="261"/>
      <c r="BN77" s="261"/>
      <c r="BO77" s="261"/>
      <c r="BP77" s="261"/>
      <c r="BQ77" s="261"/>
      <c r="BR77" s="261"/>
      <c r="BS77" s="261"/>
      <c r="BT77" s="261"/>
      <c r="BU77" s="261"/>
      <c r="BV77" s="261"/>
      <c r="BW77" s="261"/>
      <c r="BX77" s="261"/>
      <c r="BY77" s="261"/>
      <c r="BZ77" s="261"/>
      <c r="CA77" s="261"/>
      <c r="CB77" s="261"/>
      <c r="CC77" s="261"/>
      <c r="CD77" s="261"/>
      <c r="CE77" s="261"/>
      <c r="CF77" s="261"/>
      <c r="CG77" s="261"/>
    </row>
    <row r="78" spans="1:85">
      <c r="A78" s="256"/>
      <c r="B78" s="256"/>
      <c r="C78" s="261"/>
      <c r="D78" s="261"/>
      <c r="E78" s="261"/>
      <c r="F78" s="261"/>
      <c r="G78" s="261"/>
      <c r="H78" s="261"/>
      <c r="I78" s="261"/>
      <c r="J78" s="261"/>
      <c r="K78" s="261"/>
      <c r="L78" s="261"/>
      <c r="M78" s="261"/>
      <c r="N78" s="261"/>
      <c r="O78" s="261"/>
      <c r="P78" s="261"/>
      <c r="Q78" s="261"/>
      <c r="R78" s="261"/>
      <c r="S78" s="261"/>
      <c r="T78" s="261"/>
      <c r="U78" s="261"/>
      <c r="V78" s="261"/>
      <c r="W78" s="261"/>
      <c r="X78" s="261"/>
      <c r="Y78" s="261"/>
      <c r="Z78" s="261"/>
      <c r="AA78" s="261"/>
      <c r="AB78" s="261"/>
      <c r="AC78" s="261"/>
      <c r="AD78" s="261"/>
      <c r="AE78" s="261"/>
      <c r="AF78" s="261"/>
      <c r="AG78" s="261"/>
      <c r="AH78" s="261"/>
      <c r="AI78" s="261"/>
      <c r="AJ78" s="261"/>
      <c r="AK78" s="261"/>
      <c r="AL78" s="261"/>
      <c r="AM78" s="261"/>
      <c r="AN78" s="261"/>
      <c r="AO78" s="261"/>
      <c r="AP78" s="261"/>
      <c r="AQ78" s="261"/>
      <c r="AR78" s="261"/>
      <c r="AS78" s="261"/>
      <c r="AT78" s="261"/>
      <c r="AU78" s="261"/>
      <c r="AV78" s="261"/>
      <c r="AW78" s="261"/>
      <c r="AX78" s="261"/>
      <c r="AY78" s="261"/>
      <c r="AZ78" s="261"/>
      <c r="BA78" s="261"/>
      <c r="BB78" s="261"/>
      <c r="BC78" s="261"/>
      <c r="BD78" s="261"/>
      <c r="BE78" s="261"/>
      <c r="BF78" s="261"/>
      <c r="BG78" s="261"/>
      <c r="BH78" s="261"/>
      <c r="BI78" s="261"/>
      <c r="BJ78" s="261"/>
      <c r="BK78" s="261"/>
      <c r="BL78" s="261"/>
      <c r="BM78" s="261"/>
      <c r="BN78" s="261"/>
      <c r="BO78" s="261"/>
      <c r="BP78" s="261"/>
      <c r="BQ78" s="261"/>
      <c r="BR78" s="261"/>
      <c r="BS78" s="261"/>
      <c r="BT78" s="261"/>
      <c r="BU78" s="261"/>
      <c r="BV78" s="261"/>
      <c r="BW78" s="261"/>
      <c r="BX78" s="261"/>
      <c r="BY78" s="261"/>
      <c r="BZ78" s="261"/>
      <c r="CA78" s="261"/>
      <c r="CB78" s="261"/>
      <c r="CC78" s="261"/>
      <c r="CD78" s="261"/>
      <c r="CE78" s="261"/>
      <c r="CF78" s="261"/>
      <c r="CG78" s="261"/>
    </row>
    <row r="79" spans="1:85"/>
    <row r="80" spans="1:85"/>
    <row r="81"/>
    <row r="82"/>
    <row r="83"/>
    <row r="84"/>
    <row r="85"/>
    <row r="86"/>
  </sheetData>
  <mergeCells count="1">
    <mergeCell ref="A3:E3"/>
  </mergeCells>
  <phoneticPr fontId="110" type="noConversion"/>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88314-C3E6-40FC-BCB6-31458BD0C766}">
  <sheetPr>
    <tabColor theme="7" tint="0.79998168889431442"/>
    <pageSetUpPr autoPageBreaks="0"/>
  </sheetPr>
  <dimension ref="A1:I84"/>
  <sheetViews>
    <sheetView workbookViewId="0"/>
  </sheetViews>
  <sheetFormatPr defaultColWidth="0" defaultRowHeight="14.5" zeroHeight="1"/>
  <cols>
    <col min="1" max="1" width="14.26953125" style="1" customWidth="1"/>
    <col min="2" max="2" width="47.26953125" style="1" bestFit="1" customWidth="1"/>
    <col min="3" max="3" width="46.54296875" style="1" customWidth="1"/>
    <col min="4" max="4" width="16.36328125" style="1" bestFit="1" customWidth="1"/>
    <col min="5" max="5" width="15.6328125" style="1" bestFit="1" customWidth="1"/>
    <col min="6" max="6" width="14.6328125" style="1" bestFit="1" customWidth="1"/>
    <col min="7" max="9" width="8.7265625" style="1" customWidth="1"/>
    <col min="10" max="16384" width="8.7265625" hidden="1"/>
  </cols>
  <sheetData>
    <row r="1" spans="1:9">
      <c r="A1" s="247"/>
      <c r="B1" s="247"/>
      <c r="C1" s="247"/>
      <c r="D1" s="247"/>
      <c r="E1" s="247"/>
      <c r="F1" s="247"/>
      <c r="G1" s="247"/>
      <c r="H1" s="247"/>
      <c r="I1" s="247"/>
    </row>
    <row r="2" spans="1:9" ht="17.5">
      <c r="A2" s="12" t="s">
        <v>934</v>
      </c>
      <c r="B2" s="12"/>
      <c r="C2" s="29"/>
      <c r="D2" s="29"/>
      <c r="E2" s="29"/>
      <c r="F2" s="249"/>
      <c r="G2" s="249"/>
      <c r="H2" s="249"/>
      <c r="I2" s="249"/>
    </row>
    <row r="3" spans="1:9" ht="39.75" customHeight="1">
      <c r="A3" s="629" t="s">
        <v>935</v>
      </c>
      <c r="B3" s="629"/>
      <c r="C3" s="629"/>
      <c r="D3" s="629"/>
      <c r="E3" s="629"/>
      <c r="F3" s="629"/>
      <c r="G3" s="629"/>
      <c r="H3" s="629"/>
      <c r="I3" s="629"/>
    </row>
    <row r="4" spans="1:9">
      <c r="A4" s="28"/>
      <c r="B4" s="28"/>
      <c r="C4" s="28"/>
      <c r="D4" s="28"/>
      <c r="E4" s="28"/>
      <c r="F4" s="28"/>
      <c r="G4" s="28"/>
      <c r="H4" s="28"/>
      <c r="I4" s="28"/>
    </row>
    <row r="5" spans="1:9"/>
    <row r="6" spans="1:9">
      <c r="A6" s="415" t="s">
        <v>936</v>
      </c>
      <c r="B6" s="15"/>
      <c r="C6" s="15"/>
      <c r="D6" s="15"/>
      <c r="E6" s="15"/>
      <c r="F6" s="15"/>
      <c r="G6" s="15"/>
      <c r="H6" s="15"/>
      <c r="I6" s="15"/>
    </row>
    <row r="7" spans="1:9">
      <c r="A7" t="s">
        <v>937</v>
      </c>
    </row>
    <row r="8" spans="1:9" ht="15" thickBot="1">
      <c r="B8"/>
    </row>
    <row r="9" spans="1:9" ht="15" thickBot="1">
      <c r="A9" s="426" t="s">
        <v>397</v>
      </c>
      <c r="B9" s="444" t="s">
        <v>938</v>
      </c>
    </row>
    <row r="10" spans="1:9">
      <c r="A10" s="441" t="s">
        <v>218</v>
      </c>
      <c r="B10" s="445">
        <v>30.568581954217656</v>
      </c>
    </row>
    <row r="11" spans="1:9">
      <c r="A11" s="442" t="s">
        <v>939</v>
      </c>
      <c r="B11" s="446">
        <v>30.568581954217656</v>
      </c>
    </row>
    <row r="12" spans="1:9" ht="15" thickBot="1">
      <c r="A12" s="443" t="s">
        <v>238</v>
      </c>
      <c r="B12" s="447">
        <f>0</f>
        <v>0</v>
      </c>
    </row>
    <row r="13" spans="1:9"/>
    <row r="14" spans="1:9"/>
    <row r="15" spans="1:9">
      <c r="A15" s="415" t="s">
        <v>951</v>
      </c>
      <c r="B15" s="415"/>
      <c r="C15" s="15"/>
      <c r="D15" s="15"/>
      <c r="E15" s="15"/>
      <c r="F15" s="15"/>
      <c r="G15" s="15"/>
      <c r="H15" s="15"/>
      <c r="I15" s="15"/>
    </row>
    <row r="16" spans="1:9">
      <c r="A16" t="s">
        <v>937</v>
      </c>
    </row>
    <row r="17" spans="1:2" ht="15" thickBot="1">
      <c r="B17"/>
    </row>
    <row r="18" spans="1:2" ht="15" thickBot="1">
      <c r="A18" s="426" t="s">
        <v>397</v>
      </c>
      <c r="B18" s="444" t="s">
        <v>938</v>
      </c>
    </row>
    <row r="19" spans="1:2">
      <c r="A19" s="441" t="s">
        <v>218</v>
      </c>
      <c r="B19" s="445">
        <v>30.568581954217656</v>
      </c>
    </row>
    <row r="20" spans="1:2">
      <c r="A20" s="442" t="s">
        <v>939</v>
      </c>
      <c r="B20" s="446">
        <v>30.568581954217656</v>
      </c>
    </row>
    <row r="21" spans="1:2" ht="15" thickBot="1">
      <c r="A21" s="443" t="s">
        <v>238</v>
      </c>
      <c r="B21" s="447">
        <f>0</f>
        <v>0</v>
      </c>
    </row>
    <row r="22" spans="1:2"/>
    <row r="23" spans="1:2"/>
    <row r="24" spans="1:2"/>
    <row r="25" spans="1:2"/>
    <row r="26" spans="1:2"/>
    <row r="27" spans="1:2"/>
    <row r="28" spans="1:2"/>
    <row r="29" spans="1:2"/>
    <row r="30" spans="1:2"/>
    <row r="31" spans="1:2"/>
    <row r="32" spans="1: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sheetData>
  <mergeCells count="1">
    <mergeCell ref="A3:I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4ac967385f4f99fdee8c237598645fcd">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d9f9f8044b90b20ad7b8117a39bc7f57"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567</PublicationRequestID>
    <DocumentTitle xmlns="3ffacce4-957f-4f0a-910f-9efe2ecf512c">Adjustment allowance methodology (Annex 8)</DocumentTitle>
    <DocumentRank xmlns="3ffacce4-957f-4f0a-910f-9efe2ecf512c">Subsidiary</DocumentRa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element uid="eaadb568-f939-47e9-ab90-f00bdd47735e" value=""/>
</sisl>
</file>

<file path=customXml/itemProps1.xml><?xml version="1.0" encoding="utf-8"?>
<ds:datastoreItem xmlns:ds="http://schemas.openxmlformats.org/officeDocument/2006/customXml" ds:itemID="{819382EA-E4AF-4882-A77D-3E7759B391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5FA54D-07F1-4003-A987-97DCBC5DFA4C}">
  <ds:schemaRefs>
    <ds:schemaRef ds:uri="http://schemas.microsoft.com/office/2006/metadata/properties"/>
    <ds:schemaRef ds:uri="http://schemas.openxmlformats.org/package/2006/metadata/core-properties"/>
    <ds:schemaRef ds:uri="http://purl.org/dc/terms/"/>
    <ds:schemaRef ds:uri="d66eba0d-a2b9-4833-9603-ab5d8f45883c"/>
    <ds:schemaRef ds:uri="http://schemas.microsoft.com/office/infopath/2007/PartnerControls"/>
    <ds:schemaRef ds:uri="http://schemas.microsoft.com/office/2006/documentManagement/types"/>
    <ds:schemaRef ds:uri="http://purl.org/dc/elements/1.1/"/>
    <ds:schemaRef ds:uri="http://purl.org/dc/dcmitype/"/>
    <ds:schemaRef ds:uri="3ffacce4-957f-4f0a-910f-9efe2ecf512c"/>
    <ds:schemaRef ds:uri="http://schemas.microsoft.com/sharepoint/v3"/>
    <ds:schemaRef ds:uri="http://www.w3.org/XML/1998/namespace"/>
  </ds:schemaRefs>
</ds:datastoreItem>
</file>

<file path=customXml/itemProps3.xml><?xml version="1.0" encoding="utf-8"?>
<ds:datastoreItem xmlns:ds="http://schemas.openxmlformats.org/officeDocument/2006/customXml" ds:itemID="{D3DDA39A-84DB-493E-A324-122D5E0663F1}">
  <ds:schemaRefs>
    <ds:schemaRef ds:uri="http://schemas.microsoft.com/sharepoint/v3/contenttype/forms"/>
  </ds:schemaRefs>
</ds:datastoreItem>
</file>

<file path=customXml/itemProps4.xml><?xml version="1.0" encoding="utf-8"?>
<ds:datastoreItem xmlns:ds="http://schemas.openxmlformats.org/officeDocument/2006/customXml" ds:itemID="{8971E266-B208-43EB-89EF-4B7F706174F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27</vt:i4>
      </vt:variant>
    </vt:vector>
  </HeadingPairs>
  <TitlesOfParts>
    <vt:vector size="27" baseType="lpstr">
      <vt:lpstr>Front sheet</vt:lpstr>
      <vt:lpstr>Notes</vt:lpstr>
      <vt:lpstr>1. Outputs=&gt;</vt:lpstr>
      <vt:lpstr>1a Adjustment Allowance</vt:lpstr>
      <vt:lpstr>2. Calculate=&gt;</vt:lpstr>
      <vt:lpstr>2a Q1 Adjustment Component</vt:lpstr>
      <vt:lpstr>2b COVID Adjustment</vt:lpstr>
      <vt:lpstr>2c AWC adjustment</vt:lpstr>
      <vt:lpstr>2d Backwardation adjustment</vt:lpstr>
      <vt:lpstr>2e COVID true-up adjustment</vt:lpstr>
      <vt:lpstr>2f RO Ringfencing adjustment</vt:lpstr>
      <vt:lpstr>2g Debt related cost adjustment</vt:lpstr>
      <vt:lpstr>3. Inputs=&gt;</vt:lpstr>
      <vt:lpstr>3a Adjustment term</vt:lpstr>
      <vt:lpstr>3b Allowances</vt:lpstr>
      <vt:lpstr>3c Demand</vt:lpstr>
      <vt:lpstr>3d Electricity losses</vt:lpstr>
      <vt:lpstr>3e CPIH</vt:lpstr>
      <vt:lpstr>3f Cap levels</vt:lpstr>
      <vt:lpstr>3g UIG</vt:lpstr>
      <vt:lpstr>3h Unexpected SVT demand costs</vt:lpstr>
      <vt:lpstr>3i Backwardation (P7)</vt:lpstr>
      <vt:lpstr>3j  Additional COVID-19 costs</vt:lpstr>
      <vt:lpstr>3k CPIH &amp; Attrition</vt:lpstr>
      <vt:lpstr>3l RO Ringfencing</vt:lpstr>
      <vt:lpstr>3m ASC</vt:lpstr>
      <vt:lpstr>3n DRC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Annex_8_-_adjustment_allowance_methodology_v1.9</dc:title>
  <dc:subject/>
  <dc:creator/>
  <cp:keywords/>
  <dc:description/>
  <cp:lastModifiedBy/>
  <cp:revision/>
  <dcterms:created xsi:type="dcterms:W3CDTF">2016-06-23T16:05:13Z</dcterms:created>
  <dcterms:modified xsi:type="dcterms:W3CDTF">2025-02-24T13:01:34Z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f8e70f2a-65ef-44fe-97bd-583d45055354</vt:lpwstr>
  </property>
  <property fmtid="{D5CDD505-2E9C-101B-9397-08002B2CF9AE}" pid="3" name="bjSaver">
    <vt:lpwstr>nkzvQ1YyLXSl6BSffbUiT17vtnD26HfQ</vt:lpwstr>
  </property>
  <property fmtid="{D5CDD505-2E9C-101B-9397-08002B2CF9AE}" pid="4" name="ContentTypeId">
    <vt:lpwstr>0x010100D7C6947C0F765F428416B2828D309B65</vt:lpwstr>
  </property>
  <property fmtid="{D5CDD505-2E9C-101B-9397-08002B2CF9AE}" pid="5" name="Folksonomy_PPM">
    <vt:lpwstr/>
  </property>
  <property fmtid="{D5CDD505-2E9C-101B-9397-08002B2CF9AE}" pid="6" name="Organisation_x0020_ContactShare">
    <vt:lpwstr>15;#Ofgem|8b4368c1-752b-461b-aa1f-79fb1ab95926;#17;#Competition ＆ Markets Authority|16ef1a47-0471-41a6-9307-5db01aabbfec</vt:lpwstr>
  </property>
  <property fmtid="{D5CDD505-2E9C-101B-9397-08002B2CF9AE}" pid="7" name="Organisation ContactShare">
    <vt:lpwstr>15;#Ofgem|8b4368c1-752b-461b-aa1f-79fb1ab95926;#17;#Competition ＆ Markets Authority|16ef1a47-0471-41a6-9307-5db01aabbfec</vt:lpwstr>
  </property>
  <property fmtid="{D5CDD505-2E9C-101B-9397-08002B2CF9AE}" pid="8" name="BJSCc5a055b0-1bed-4579_x">
    <vt:lpwstr/>
  </property>
  <property fmtid="{D5CDD505-2E9C-101B-9397-08002B2CF9AE}" pid="9" name="BJSCid_group_classification">
    <vt:lpwstr/>
  </property>
  <property fmtid="{D5CDD505-2E9C-101B-9397-08002B2CF9AE}" pid="10" name="BJSCdd9eba61-d6b9-469b_x">
    <vt:lpwstr/>
  </property>
  <property fmtid="{D5CDD505-2E9C-101B-9397-08002B2CF9AE}" pid="11" name="BJSCSummaryMarking">
    <vt:lpwstr>This item has no classification</vt:lpwstr>
  </property>
  <property fmtid="{D5CDD505-2E9C-101B-9397-08002B2CF9AE}" pid="12"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13" name="BJSC514bdf30-2227-4016_x">
    <vt:lpwstr/>
  </property>
  <property fmtid="{D5CDD505-2E9C-101B-9397-08002B2CF9AE}" pid="14" name="Order">
    <vt:r8>4400</vt:r8>
  </property>
  <property fmtid="{D5CDD505-2E9C-101B-9397-08002B2CF9AE}" pid="15" name="Folksonomy_PR">
    <vt:lpwstr/>
  </property>
  <property fmtid="{D5CDD505-2E9C-101B-9397-08002B2CF9AE}" pid="16" name="Organisation1">
    <vt:lpwstr>2;#Ofgem|8b4368c1-752b-461b-aa1f-79fb1ab95926</vt:lpwstr>
  </property>
  <property fmtid="{D5CDD505-2E9C-101B-9397-08002B2CF9AE}" pid="17" name="Document Type">
    <vt:lpwstr>Economic model</vt:lpwstr>
  </property>
  <property fmtid="{D5CDD505-2E9C-101B-9397-08002B2CF9AE}" pid="18" name="bjDocumentSecurityLabel">
    <vt:lpwstr>OFFICIAL Internal Only</vt:lpwstr>
  </property>
  <property fmtid="{D5CDD505-2E9C-101B-9397-08002B2CF9AE}" pid="19" name="bjCentreHeaderLabel">
    <vt:lpwstr>&amp;"Verdana,Regular"&amp;10&amp;K000000Internal Only</vt:lpwstr>
  </property>
  <property fmtid="{D5CDD505-2E9C-101B-9397-08002B2CF9AE}" pid="20" name="bjCentreFooterLabel">
    <vt:lpwstr>&amp;"Verdana,Regular"&amp;10&amp;K000000Internal Only</vt:lpwstr>
  </property>
  <property fmtid="{D5CDD505-2E9C-101B-9397-08002B2CF9AE}" pid="21"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2" name="bjDocumentLabelXML-0">
    <vt:lpwstr>ames.com/2008/01/sie/internal/label"&gt;&lt;element uid="id_classification_nonbusiness" value="" /&gt;&lt;element uid="eaadb568-f939-47e9-ab90-f00bdd47735e" value="" /&gt;&lt;/sisl&gt;</vt:lpwstr>
  </property>
  <property fmtid="{D5CDD505-2E9C-101B-9397-08002B2CF9AE}" pid="23" name="bjClsUserRVM">
    <vt:lpwstr>[]</vt:lpwstr>
  </property>
  <property fmtid="{D5CDD505-2E9C-101B-9397-08002B2CF9AE}" pid="24" name="bjCentreHeaderLabel-first">
    <vt:lpwstr>&amp;"Verdana,Regular"&amp;10&amp;K000000Internal Only</vt:lpwstr>
  </property>
  <property fmtid="{D5CDD505-2E9C-101B-9397-08002B2CF9AE}" pid="25" name="bjCentreFooterLabel-first">
    <vt:lpwstr>&amp;"Verdana,Regular"&amp;10&amp;K000000Internal Only</vt:lpwstr>
  </property>
  <property fmtid="{D5CDD505-2E9C-101B-9397-08002B2CF9AE}" pid="26" name="bjCentreHeaderLabel-even">
    <vt:lpwstr>&amp;"Verdana,Regular"&amp;10&amp;K000000Internal Only</vt:lpwstr>
  </property>
  <property fmtid="{D5CDD505-2E9C-101B-9397-08002B2CF9AE}" pid="27" name="bjCentreFooterLabel-even">
    <vt:lpwstr>&amp;"Verdana,Regular"&amp;10&amp;K000000Internal Only</vt:lpwstr>
  </property>
  <property fmtid="{D5CDD505-2E9C-101B-9397-08002B2CF9AE}" pid="28" name="MediaServiceImageTags">
    <vt:lpwstr/>
  </property>
  <property fmtid="{D5CDD505-2E9C-101B-9397-08002B2CF9AE}" pid="29" name="MSIP_Label_38144ccb-b10a-4c0f-b070-7a3b00ac7463_Enabled">
    <vt:lpwstr>true</vt:lpwstr>
  </property>
  <property fmtid="{D5CDD505-2E9C-101B-9397-08002B2CF9AE}" pid="30" name="MSIP_Label_38144ccb-b10a-4c0f-b070-7a3b00ac7463_SetDate">
    <vt:lpwstr>2022-07-18T09:27:50Z</vt:lpwstr>
  </property>
  <property fmtid="{D5CDD505-2E9C-101B-9397-08002B2CF9AE}" pid="31" name="MSIP_Label_38144ccb-b10a-4c0f-b070-7a3b00ac7463_Method">
    <vt:lpwstr>Standard</vt:lpwstr>
  </property>
  <property fmtid="{D5CDD505-2E9C-101B-9397-08002B2CF9AE}" pid="32" name="MSIP_Label_38144ccb-b10a-4c0f-b070-7a3b00ac7463_Name">
    <vt:lpwstr>InternalOnly</vt:lpwstr>
  </property>
  <property fmtid="{D5CDD505-2E9C-101B-9397-08002B2CF9AE}" pid="33" name="MSIP_Label_38144ccb-b10a-4c0f-b070-7a3b00ac7463_SiteId">
    <vt:lpwstr>185562ad-39bc-4840-8e40-be6216340c52</vt:lpwstr>
  </property>
  <property fmtid="{D5CDD505-2E9C-101B-9397-08002B2CF9AE}" pid="34" name="MSIP_Label_38144ccb-b10a-4c0f-b070-7a3b00ac7463_ActionId">
    <vt:lpwstr>bf034312-c808-4c08-9c8f-e0d73cc025e4</vt:lpwstr>
  </property>
  <property fmtid="{D5CDD505-2E9C-101B-9397-08002B2CF9AE}" pid="35" name="MSIP_Label_38144ccb-b10a-4c0f-b070-7a3b00ac7463_ContentBits">
    <vt:lpwstr>2</vt:lpwstr>
  </property>
  <property fmtid="{D5CDD505-2E9C-101B-9397-08002B2CF9AE}" pid="36" name="xd_ProgID">
    <vt:lpwstr/>
  </property>
  <property fmtid="{D5CDD505-2E9C-101B-9397-08002B2CF9AE}" pid="37" name="_ColorHex">
    <vt:lpwstr/>
  </property>
  <property fmtid="{D5CDD505-2E9C-101B-9397-08002B2CF9AE}" pid="38" name="_Emoji">
    <vt:lpwstr/>
  </property>
  <property fmtid="{D5CDD505-2E9C-101B-9397-08002B2CF9AE}" pid="39" name="ComplianceAssetId">
    <vt:lpwstr/>
  </property>
  <property fmtid="{D5CDD505-2E9C-101B-9397-08002B2CF9AE}" pid="40" name="TemplateUrl">
    <vt:lpwstr/>
  </property>
  <property fmtid="{D5CDD505-2E9C-101B-9397-08002B2CF9AE}" pid="41" name="_ExtendedDescription">
    <vt:lpwstr/>
  </property>
  <property fmtid="{D5CDD505-2E9C-101B-9397-08002B2CF9AE}" pid="42" name="_ColorTag">
    <vt:lpwstr/>
  </property>
  <property fmtid="{D5CDD505-2E9C-101B-9397-08002B2CF9AE}" pid="43" name="TriggerFlowInfo">
    <vt:lpwstr/>
  </property>
  <property fmtid="{D5CDD505-2E9C-101B-9397-08002B2CF9AE}" pid="44" name="xd_Signature">
    <vt:bool>false</vt:bool>
  </property>
</Properties>
</file>